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66925"/>
  <mc:AlternateContent xmlns:mc="http://schemas.openxmlformats.org/markup-compatibility/2006">
    <mc:Choice Requires="x15">
      <x15ac:absPath xmlns:x15ac="http://schemas.microsoft.com/office/spreadsheetml/2010/11/ac" url="\\siiad01\zeh\2020\02_集合ZEH-M\02_高層ZEH-M促進事業（MOE）\03-2.交付申請書様式\02.新規公募\"/>
    </mc:Choice>
  </mc:AlternateContent>
  <xr:revisionPtr revIDLastSave="0" documentId="13_ncr:1_{C3A336BA-53C0-4465-B47D-6A947B6D4992}" xr6:coauthVersionLast="44" xr6:coauthVersionMax="44" xr10:uidLastSave="{00000000-0000-0000-0000-000000000000}"/>
  <bookViews>
    <workbookView xWindow="4650" yWindow="705" windowWidth="22560" windowHeight="14550" tabRatio="878" xr2:uid="{353C3061-D23D-49DC-BBCF-35086E61DBA1}"/>
  </bookViews>
  <sheets>
    <sheet name="入力シート" sheetId="35" r:id="rId1"/>
    <sheet name="申請書類リスト" sheetId="3" r:id="rId2"/>
    <sheet name="提出書類チェックシート" sheetId="47" r:id="rId3"/>
    <sheet name="様式第1_交付申請書" sheetId="4" r:id="rId4"/>
    <sheet name="誓約書" sheetId="5" r:id="rId5"/>
    <sheet name="1.申請者の詳細" sheetId="6" r:id="rId6"/>
    <sheet name="2.全体概要" sheetId="7" r:id="rId7"/>
    <sheet name="3.補助事業概要図" sheetId="8" r:id="rId8"/>
    <sheet name="4.5.事業予定・補助事業実施体制" sheetId="9" r:id="rId9"/>
    <sheet name="6.家庭用蓄電ｼｽﾃﾑ明細" sheetId="46" r:id="rId10"/>
    <sheet name="7.住戸情報入力" sheetId="18" r:id="rId11"/>
    <sheet name="8.補助対象経費総括表（まとめ）" sheetId="15" r:id="rId12"/>
    <sheet name="9-1.補助対象経費総括表（1年目）" sheetId="12" r:id="rId13"/>
    <sheet name="9-2.補助対象経費総括表（2年目）" sheetId="41" r:id="rId14"/>
    <sheet name="9-3.補助対象経費総括表（3年目）" sheetId="42" r:id="rId15"/>
    <sheet name="9-4.補助対象経費総括表（4年目）" sheetId="40" r:id="rId16"/>
    <sheet name="10-1.費用明細書（専有部）" sheetId="43" r:id="rId17"/>
    <sheet name="10-2.費用明細書（共用部）" sheetId="44" r:id="rId18"/>
    <sheet name="10-3.設計費費用明細書" sheetId="45" r:id="rId19"/>
    <sheet name="11.エネルギー計測計画図" sheetId="16" r:id="rId20"/>
    <sheet name="12.事業実施工程" sheetId="17" r:id="rId21"/>
  </sheets>
  <definedNames>
    <definedName name="_Key1" localSheetId="9" hidden="1">#REF!</definedName>
    <definedName name="_Key1" localSheetId="10" hidden="1">#REF!</definedName>
    <definedName name="_Key1" hidden="1">#REF!</definedName>
    <definedName name="_Key2" localSheetId="10" hidden="1">#REF!</definedName>
    <definedName name="_Key2" hidden="1">#REF!</definedName>
    <definedName name="_Order1" hidden="1">255</definedName>
    <definedName name="_Order2" hidden="1">255</definedName>
    <definedName name="_Sort" localSheetId="9" hidden="1">#REF!</definedName>
    <definedName name="_Sort" localSheetId="10" hidden="1">#REF!</definedName>
    <definedName name="_Sort" hidden="1">#REF!</definedName>
    <definedName name="A_1" localSheetId="11">'9-1.補助対象経費総括表（1年目）'!$M$17</definedName>
    <definedName name="B_1" localSheetId="11">'9-1.補助対象経費総括表（1年目）'!$M$18</definedName>
    <definedName name="C_1" localSheetId="11">'9-1.補助対象経費総括表（1年目）'!$M$27</definedName>
    <definedName name="D_1" localSheetId="11">'9-1.補助対象経費総括表（1年目）'!$M$31</definedName>
    <definedName name="E_1" localSheetId="11">'9-1.補助対象経費総括表（1年目）'!$M$42</definedName>
    <definedName name="Esub一覧" localSheetId="9" hidden="1">#REF!</definedName>
    <definedName name="Esub一覧" localSheetId="10" hidden="1">#REF!</definedName>
    <definedName name="Esub一覧" hidden="1">#REF!</definedName>
    <definedName name="ＨＵＵ" localSheetId="10" hidden="1">#REF!</definedName>
    <definedName name="ＨＵＵ" hidden="1">#REF!</definedName>
    <definedName name="J_1" localSheetId="11">'9-1.補助対象経費総括表（1年目）'!$M$49</definedName>
    <definedName name="_xlnm.Print_Area" localSheetId="5">'1.申請者の詳細'!$A$3:$J$81</definedName>
    <definedName name="_xlnm.Print_Area" localSheetId="16">'10-1.費用明細書（専有部）'!$A$5:$AV$51</definedName>
    <definedName name="_xlnm.Print_Area" localSheetId="17">'10-2.費用明細書（共用部）'!$A$5:$AV$71</definedName>
    <definedName name="_xlnm.Print_Area" localSheetId="18">'10-3.設計費費用明細書'!$A$4:$K$32</definedName>
    <definedName name="_xlnm.Print_Area" localSheetId="19">'11.エネルギー計測計画図'!$A$4:$O$59</definedName>
    <definedName name="_xlnm.Print_Area" localSheetId="20">'12.事業実施工程'!$A$3:$AF$58</definedName>
    <definedName name="_xlnm.Print_Area" localSheetId="6">'2.全体概要'!$A$4:$AJ$63</definedName>
    <definedName name="_xlnm.Print_Area" localSheetId="7">'3.補助事業概要図'!$A$3:$O$57</definedName>
    <definedName name="_xlnm.Print_Area" localSheetId="8">'4.5.事業予定・補助事業実施体制'!$A$3:$J$54</definedName>
    <definedName name="_xlnm.Print_Area" localSheetId="9">'6.家庭用蓄電ｼｽﾃﾑ明細'!$B$2:$Y$44</definedName>
    <definedName name="_xlnm.Print_Area" localSheetId="10">'7.住戸情報入力'!$A$4:$AV$313</definedName>
    <definedName name="_xlnm.Print_Area" localSheetId="11">'8.補助対象経費総括表（まとめ）'!$A$3:$F$38</definedName>
    <definedName name="_xlnm.Print_Area" localSheetId="12">'9-1.補助対象経費総括表（1年目）'!$A$2:$O$53</definedName>
    <definedName name="_xlnm.Print_Area" localSheetId="13">'9-2.補助対象経費総括表（2年目）'!$A$2:$O$53</definedName>
    <definedName name="_xlnm.Print_Area" localSheetId="14">'9-3.補助対象経費総括表（3年目）'!$A$2:$O$53</definedName>
    <definedName name="_xlnm.Print_Area" localSheetId="15">'9-4.補助対象経費総括表（4年目）'!$A$2:$O$53</definedName>
    <definedName name="_xlnm.Print_Area" localSheetId="1">申請書類リスト!$A$3:$H$37</definedName>
    <definedName name="_xlnm.Print_Area" localSheetId="4">誓約書!$A$5:$J$67</definedName>
    <definedName name="_xlnm.Print_Area" localSheetId="0">入力シート!$A$1:$K$124</definedName>
    <definedName name="_xlnm.Print_Area" localSheetId="3">様式第1_交付申請書!$A$3:$M$183</definedName>
    <definedName name="_xlnm.Print_Titles" localSheetId="10">'7.住戸情報入力'!$8:$12</definedName>
    <definedName name="_xlnm.Print_Titles" localSheetId="2">提出書類チェックシート!$11:$11</definedName>
    <definedName name="あ" localSheetId="9" hidden="1">#REF!</definedName>
    <definedName name="あ" localSheetId="10" hidden="1">#REF!</definedName>
    <definedName name="あ" hidden="1">#REF!</definedName>
    <definedName name="補助対象経費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3" i="12" l="1"/>
  <c r="K15" i="12" l="1"/>
  <c r="K29" i="12" l="1"/>
  <c r="I17" i="46" l="1"/>
  <c r="C22" i="6" l="1"/>
  <c r="H53" i="4" l="1"/>
  <c r="E5" i="9" s="1"/>
  <c r="H54" i="4"/>
  <c r="C80" i="6" l="1"/>
  <c r="C79" i="6"/>
  <c r="C78" i="6"/>
  <c r="C77" i="6"/>
  <c r="C74" i="6"/>
  <c r="C73" i="6"/>
  <c r="C72" i="6"/>
  <c r="C71" i="6"/>
  <c r="C70" i="6"/>
  <c r="C69" i="6"/>
  <c r="F68" i="6"/>
  <c r="C68" i="6"/>
  <c r="C66" i="6"/>
  <c r="C65" i="6"/>
  <c r="C64" i="6"/>
  <c r="C63" i="6"/>
  <c r="C62" i="6"/>
  <c r="C61" i="6"/>
  <c r="F60" i="6"/>
  <c r="C60" i="6"/>
  <c r="C56" i="6"/>
  <c r="C55" i="6"/>
  <c r="G54" i="6"/>
  <c r="C54" i="6"/>
  <c r="C53" i="6"/>
  <c r="C52" i="6"/>
  <c r="C51" i="6"/>
  <c r="C50" i="6"/>
  <c r="C49" i="6"/>
  <c r="C48" i="6"/>
  <c r="D47" i="6"/>
  <c r="C45" i="6"/>
  <c r="C44" i="6"/>
  <c r="G43" i="6"/>
  <c r="C43" i="6"/>
  <c r="C42" i="6"/>
  <c r="C41" i="6"/>
  <c r="C40" i="6"/>
  <c r="C39" i="6"/>
  <c r="C38" i="6"/>
  <c r="C37" i="6"/>
  <c r="D36" i="6"/>
  <c r="C33" i="6"/>
  <c r="C32" i="6"/>
  <c r="C31" i="6"/>
  <c r="C28" i="6"/>
  <c r="C27" i="6"/>
  <c r="C26" i="6"/>
  <c r="C25" i="6"/>
  <c r="C24" i="6"/>
  <c r="C23" i="6"/>
  <c r="C21" i="6"/>
  <c r="C20" i="6"/>
  <c r="C19" i="6"/>
  <c r="C17" i="6"/>
  <c r="C16" i="6"/>
  <c r="C15" i="6"/>
  <c r="C14" i="6"/>
  <c r="C13" i="6"/>
  <c r="C12" i="6"/>
  <c r="C11" i="6"/>
  <c r="C10" i="6"/>
  <c r="C9" i="6"/>
  <c r="C8" i="6"/>
  <c r="G66" i="5"/>
  <c r="F66" i="5"/>
  <c r="F65" i="5"/>
  <c r="G19" i="4"/>
  <c r="K18" i="4"/>
  <c r="G18" i="4"/>
  <c r="G17" i="4"/>
  <c r="G16" i="4"/>
  <c r="G15" i="4"/>
  <c r="G13" i="4"/>
  <c r="K12" i="4"/>
  <c r="G63" i="5" s="1"/>
  <c r="G12" i="4"/>
  <c r="F63" i="5" s="1"/>
  <c r="G11" i="4"/>
  <c r="F62" i="5" s="1"/>
  <c r="G10" i="4"/>
  <c r="G9" i="4"/>
  <c r="K21" i="12" l="1"/>
  <c r="K19" i="12"/>
  <c r="N62" i="7" l="1"/>
  <c r="AT49" i="43" l="1"/>
  <c r="AS49" i="43"/>
  <c r="AQ49" i="43"/>
  <c r="AU49" i="43" s="1"/>
  <c r="AT48" i="43"/>
  <c r="AS48" i="43"/>
  <c r="AQ48" i="43"/>
  <c r="AT47" i="43"/>
  <c r="AS47" i="43"/>
  <c r="AQ47" i="43"/>
  <c r="AU47" i="43" s="1"/>
  <c r="AT46" i="43"/>
  <c r="AS46" i="43"/>
  <c r="AQ46" i="43"/>
  <c r="AT45" i="43"/>
  <c r="AS45" i="43"/>
  <c r="AQ45" i="43"/>
  <c r="AU45" i="43" s="1"/>
  <c r="AT44" i="43"/>
  <c r="AS44" i="43"/>
  <c r="AQ44" i="43"/>
  <c r="AT43" i="43"/>
  <c r="AS43" i="43"/>
  <c r="AQ43" i="43"/>
  <c r="AU43" i="43" s="1"/>
  <c r="AT42" i="43"/>
  <c r="AS42" i="43"/>
  <c r="AQ42" i="43"/>
  <c r="AT41" i="43"/>
  <c r="AS41" i="43"/>
  <c r="AQ41" i="43"/>
  <c r="AU41" i="43" s="1"/>
  <c r="AT40" i="43"/>
  <c r="AS40" i="43"/>
  <c r="AQ40" i="43"/>
  <c r="AT38" i="43"/>
  <c r="AS38" i="43"/>
  <c r="AQ38" i="43"/>
  <c r="AU38" i="43" s="1"/>
  <c r="AU37" i="43"/>
  <c r="AT37" i="43"/>
  <c r="AS37" i="43"/>
  <c r="AQ37" i="43"/>
  <c r="AT36" i="43"/>
  <c r="AS36" i="43"/>
  <c r="AQ36" i="43"/>
  <c r="AU36" i="43" s="1"/>
  <c r="AT35" i="43"/>
  <c r="AS35" i="43"/>
  <c r="AQ35" i="43"/>
  <c r="AU35" i="43" s="1"/>
  <c r="AU34" i="43"/>
  <c r="AT34" i="43"/>
  <c r="AS34" i="43"/>
  <c r="AQ34" i="43"/>
  <c r="AT33" i="43"/>
  <c r="AS33" i="43"/>
  <c r="AQ33" i="43"/>
  <c r="AU32" i="43"/>
  <c r="AT32" i="43"/>
  <c r="AS32" i="43"/>
  <c r="AQ32" i="43"/>
  <c r="AU31" i="43"/>
  <c r="AT31" i="43"/>
  <c r="AS31" i="43"/>
  <c r="AQ31" i="43"/>
  <c r="AT30" i="43"/>
  <c r="AS30" i="43"/>
  <c r="AQ30" i="43"/>
  <c r="AU30" i="43" s="1"/>
  <c r="AU29" i="43"/>
  <c r="AT29" i="43"/>
  <c r="AS29" i="43"/>
  <c r="AQ29" i="43"/>
  <c r="AT28" i="43"/>
  <c r="AS28" i="43"/>
  <c r="AQ28" i="43"/>
  <c r="AU28" i="43" s="1"/>
  <c r="AT27" i="43"/>
  <c r="AS27" i="43"/>
  <c r="AQ27" i="43"/>
  <c r="AT25" i="43"/>
  <c r="AS25" i="43"/>
  <c r="AQ25" i="43"/>
  <c r="AU25" i="43" s="1"/>
  <c r="AT24" i="43"/>
  <c r="AS24" i="43"/>
  <c r="AQ24" i="43"/>
  <c r="AT23" i="43"/>
  <c r="AS23" i="43"/>
  <c r="AQ23" i="43"/>
  <c r="AU23" i="43" s="1"/>
  <c r="AT22" i="43"/>
  <c r="AS22" i="43"/>
  <c r="AQ22" i="43"/>
  <c r="AT21" i="43"/>
  <c r="AS21" i="43"/>
  <c r="AQ21" i="43"/>
  <c r="AU21" i="43" s="1"/>
  <c r="AT20" i="43"/>
  <c r="AS20" i="43"/>
  <c r="AQ20" i="43"/>
  <c r="AT19" i="43"/>
  <c r="AS19" i="43"/>
  <c r="AQ19" i="43"/>
  <c r="AU19" i="43" s="1"/>
  <c r="AT18" i="43"/>
  <c r="AS18" i="43"/>
  <c r="AQ18" i="43"/>
  <c r="AT17" i="43"/>
  <c r="AS17" i="43"/>
  <c r="AQ17" i="43"/>
  <c r="AU17" i="43" s="1"/>
  <c r="AT16" i="43"/>
  <c r="AS16" i="43"/>
  <c r="AQ16" i="43"/>
  <c r="AH49" i="43"/>
  <c r="AG49" i="43"/>
  <c r="AE49" i="43"/>
  <c r="AI49" i="43" s="1"/>
  <c r="AH48" i="43"/>
  <c r="AG48" i="43"/>
  <c r="AE48" i="43"/>
  <c r="AI48" i="43" s="1"/>
  <c r="AH47" i="43"/>
  <c r="AG47" i="43"/>
  <c r="AE47" i="43"/>
  <c r="AH46" i="43"/>
  <c r="AG46" i="43"/>
  <c r="AE46" i="43"/>
  <c r="AI45" i="43"/>
  <c r="AH45" i="43"/>
  <c r="AG45" i="43"/>
  <c r="AE45" i="43"/>
  <c r="AH44" i="43"/>
  <c r="AG44" i="43"/>
  <c r="AE44" i="43"/>
  <c r="AH43" i="43"/>
  <c r="AG43" i="43"/>
  <c r="AE43" i="43"/>
  <c r="AH42" i="43"/>
  <c r="AG42" i="43"/>
  <c r="AE42" i="43"/>
  <c r="AI42" i="43" s="1"/>
  <c r="AH41" i="43"/>
  <c r="AG41" i="43"/>
  <c r="AE41" i="43"/>
  <c r="AH40" i="43"/>
  <c r="AG40" i="43"/>
  <c r="AE40" i="43"/>
  <c r="AH38" i="43"/>
  <c r="AG38" i="43"/>
  <c r="AE38" i="43"/>
  <c r="AH37" i="43"/>
  <c r="AG37" i="43"/>
  <c r="AI37" i="43" s="1"/>
  <c r="AE37" i="43"/>
  <c r="AH36" i="43"/>
  <c r="AG36" i="43"/>
  <c r="AE36" i="43"/>
  <c r="AI36" i="43" s="1"/>
  <c r="AH35" i="43"/>
  <c r="AG35" i="43"/>
  <c r="AE35" i="43"/>
  <c r="AH34" i="43"/>
  <c r="AG34" i="43"/>
  <c r="AE34" i="43"/>
  <c r="AI34" i="43" s="1"/>
  <c r="AH33" i="43"/>
  <c r="AG33" i="43"/>
  <c r="AE33" i="43"/>
  <c r="AI33" i="43" s="1"/>
  <c r="AH32" i="43"/>
  <c r="AG32" i="43"/>
  <c r="AE32" i="43"/>
  <c r="AI31" i="43"/>
  <c r="AH31" i="43"/>
  <c r="AG31" i="43"/>
  <c r="AE31" i="43"/>
  <c r="AH30" i="43"/>
  <c r="AG30" i="43"/>
  <c r="AE30" i="43"/>
  <c r="AI30" i="43" s="1"/>
  <c r="AH29" i="43"/>
  <c r="AG29" i="43"/>
  <c r="AE29" i="43"/>
  <c r="AH28" i="43"/>
  <c r="AG28" i="43"/>
  <c r="AI28" i="43" s="1"/>
  <c r="AE28" i="43"/>
  <c r="AH27" i="43"/>
  <c r="AG27" i="43"/>
  <c r="AE27" i="43"/>
  <c r="AE39" i="43" s="1"/>
  <c r="AI25" i="43"/>
  <c r="AH25" i="43"/>
  <c r="AG25" i="43"/>
  <c r="AE25" i="43"/>
  <c r="AH24" i="43"/>
  <c r="AG24" i="43"/>
  <c r="AE24" i="43"/>
  <c r="AH23" i="43"/>
  <c r="AG23" i="43"/>
  <c r="AE23" i="43"/>
  <c r="AI23" i="43" s="1"/>
  <c r="AH22" i="43"/>
  <c r="AG22" i="43"/>
  <c r="AE22" i="43"/>
  <c r="AI22" i="43" s="1"/>
  <c r="AH21" i="43"/>
  <c r="AG21" i="43"/>
  <c r="AE21" i="43"/>
  <c r="AH20" i="43"/>
  <c r="AG20" i="43"/>
  <c r="AE20" i="43"/>
  <c r="AI20" i="43" s="1"/>
  <c r="AH19" i="43"/>
  <c r="AG19" i="43"/>
  <c r="AE19" i="43"/>
  <c r="AI19" i="43" s="1"/>
  <c r="AH18" i="43"/>
  <c r="AG18" i="43"/>
  <c r="AE18" i="43"/>
  <c r="AH17" i="43"/>
  <c r="AG17" i="43"/>
  <c r="AE17" i="43"/>
  <c r="AI17" i="43" s="1"/>
  <c r="AI16" i="43"/>
  <c r="AH16" i="43"/>
  <c r="AG16" i="43"/>
  <c r="AE16" i="43"/>
  <c r="V49" i="43"/>
  <c r="U49" i="43"/>
  <c r="S49" i="43"/>
  <c r="W49" i="43" s="1"/>
  <c r="V48" i="43"/>
  <c r="U48" i="43"/>
  <c r="S48" i="43"/>
  <c r="W48" i="43" s="1"/>
  <c r="V47" i="43"/>
  <c r="U47" i="43"/>
  <c r="S47" i="43"/>
  <c r="W47" i="43" s="1"/>
  <c r="W46" i="43"/>
  <c r="V46" i="43"/>
  <c r="U46" i="43"/>
  <c r="S46" i="43"/>
  <c r="V45" i="43"/>
  <c r="U45" i="43"/>
  <c r="S45" i="43"/>
  <c r="W45" i="43" s="1"/>
  <c r="V44" i="43"/>
  <c r="U44" i="43"/>
  <c r="S44" i="43"/>
  <c r="V43" i="43"/>
  <c r="U43" i="43"/>
  <c r="W43" i="43" s="1"/>
  <c r="S43" i="43"/>
  <c r="V42" i="43"/>
  <c r="U42" i="43"/>
  <c r="S42" i="43"/>
  <c r="W42" i="43" s="1"/>
  <c r="V41" i="43"/>
  <c r="U41" i="43"/>
  <c r="S41" i="43"/>
  <c r="V40" i="43"/>
  <c r="U40" i="43"/>
  <c r="S40" i="43"/>
  <c r="W40" i="43" s="1"/>
  <c r="W38" i="43"/>
  <c r="V38" i="43"/>
  <c r="U38" i="43"/>
  <c r="S38" i="43"/>
  <c r="V37" i="43"/>
  <c r="U37" i="43"/>
  <c r="W37" i="43" s="1"/>
  <c r="S37" i="43"/>
  <c r="V36" i="43"/>
  <c r="U36" i="43"/>
  <c r="S36" i="43"/>
  <c r="W36" i="43" s="1"/>
  <c r="W35" i="43"/>
  <c r="V35" i="43"/>
  <c r="U35" i="43"/>
  <c r="S35" i="43"/>
  <c r="V34" i="43"/>
  <c r="U34" i="43"/>
  <c r="S34" i="43"/>
  <c r="W34" i="43" s="1"/>
  <c r="V33" i="43"/>
  <c r="U33" i="43"/>
  <c r="S33" i="43"/>
  <c r="V32" i="43"/>
  <c r="U32" i="43"/>
  <c r="W32" i="43" s="1"/>
  <c r="S32" i="43"/>
  <c r="V31" i="43"/>
  <c r="U31" i="43"/>
  <c r="S31" i="43"/>
  <c r="W31" i="43" s="1"/>
  <c r="V30" i="43"/>
  <c r="U30" i="43"/>
  <c r="S30" i="43"/>
  <c r="W30" i="43" s="1"/>
  <c r="V29" i="43"/>
  <c r="U29" i="43"/>
  <c r="S29" i="43"/>
  <c r="W29" i="43" s="1"/>
  <c r="V28" i="43"/>
  <c r="U28" i="43"/>
  <c r="S28" i="43"/>
  <c r="W28" i="43" s="1"/>
  <c r="V27" i="43"/>
  <c r="U27" i="43"/>
  <c r="U39" i="43" s="1"/>
  <c r="S27" i="43"/>
  <c r="V25" i="43"/>
  <c r="U25" i="43"/>
  <c r="S25" i="43"/>
  <c r="W25" i="43" s="1"/>
  <c r="V24" i="43"/>
  <c r="U24" i="43"/>
  <c r="S24" i="43"/>
  <c r="V23" i="43"/>
  <c r="U23" i="43"/>
  <c r="S23" i="43"/>
  <c r="W23" i="43" s="1"/>
  <c r="V22" i="43"/>
  <c r="U22" i="43"/>
  <c r="S22" i="43"/>
  <c r="V21" i="43"/>
  <c r="U21" i="43"/>
  <c r="S21" i="43"/>
  <c r="W21" i="43" s="1"/>
  <c r="V20" i="43"/>
  <c r="U20" i="43"/>
  <c r="S20" i="43"/>
  <c r="V19" i="43"/>
  <c r="U19" i="43"/>
  <c r="S19" i="43"/>
  <c r="W19" i="43" s="1"/>
  <c r="V18" i="43"/>
  <c r="U18" i="43"/>
  <c r="S18" i="43"/>
  <c r="V17" i="43"/>
  <c r="U17" i="43"/>
  <c r="S17" i="43"/>
  <c r="W17" i="43" s="1"/>
  <c r="V16" i="43"/>
  <c r="U16" i="43"/>
  <c r="U26" i="43" s="1"/>
  <c r="S16" i="43"/>
  <c r="J49" i="43"/>
  <c r="I49" i="43"/>
  <c r="G49" i="43"/>
  <c r="K49" i="43" s="1"/>
  <c r="J48" i="43"/>
  <c r="I48" i="43"/>
  <c r="G48" i="43"/>
  <c r="J47" i="43"/>
  <c r="I47" i="43"/>
  <c r="G47" i="43"/>
  <c r="K47" i="43" s="1"/>
  <c r="J46" i="43"/>
  <c r="I46" i="43"/>
  <c r="G46" i="43"/>
  <c r="J45" i="43"/>
  <c r="I45" i="43"/>
  <c r="G45" i="43"/>
  <c r="K45" i="43" s="1"/>
  <c r="J44" i="43"/>
  <c r="I44" i="43"/>
  <c r="G44" i="43"/>
  <c r="J43" i="43"/>
  <c r="I43" i="43"/>
  <c r="G43" i="43"/>
  <c r="K43" i="43" s="1"/>
  <c r="J42" i="43"/>
  <c r="I42" i="43"/>
  <c r="G42" i="43"/>
  <c r="J41" i="43"/>
  <c r="I41" i="43"/>
  <c r="G41" i="43"/>
  <c r="K41" i="43" s="1"/>
  <c r="J40" i="43"/>
  <c r="I40" i="43"/>
  <c r="G40" i="43"/>
  <c r="G35" i="43"/>
  <c r="I35" i="43"/>
  <c r="J35" i="43"/>
  <c r="K35" i="43"/>
  <c r="G36" i="43"/>
  <c r="K36" i="43" s="1"/>
  <c r="I36" i="43"/>
  <c r="J36" i="43"/>
  <c r="G37" i="43"/>
  <c r="I37" i="43"/>
  <c r="K37" i="43" s="1"/>
  <c r="J37" i="43"/>
  <c r="G38" i="43"/>
  <c r="K38" i="43" s="1"/>
  <c r="I38" i="43"/>
  <c r="J38" i="43"/>
  <c r="J34" i="43"/>
  <c r="I34" i="43"/>
  <c r="K34" i="43" s="1"/>
  <c r="G34" i="43"/>
  <c r="J33" i="43"/>
  <c r="I33" i="43"/>
  <c r="G33" i="43"/>
  <c r="K33" i="43" s="1"/>
  <c r="J32" i="43"/>
  <c r="I32" i="43"/>
  <c r="K32" i="43" s="1"/>
  <c r="G32" i="43"/>
  <c r="J31" i="43"/>
  <c r="I31" i="43"/>
  <c r="G31" i="43"/>
  <c r="K31" i="43" s="1"/>
  <c r="J30" i="43"/>
  <c r="I30" i="43"/>
  <c r="G30" i="43"/>
  <c r="K30" i="43" s="1"/>
  <c r="J29" i="43"/>
  <c r="I29" i="43"/>
  <c r="G29" i="43"/>
  <c r="K28" i="43"/>
  <c r="J28" i="43"/>
  <c r="I28" i="43"/>
  <c r="G28" i="43"/>
  <c r="J27" i="43"/>
  <c r="I27" i="43"/>
  <c r="G27" i="43"/>
  <c r="K27" i="43" s="1"/>
  <c r="AT69" i="44"/>
  <c r="AS69" i="44"/>
  <c r="AQ69" i="44"/>
  <c r="AT68" i="44"/>
  <c r="AS68" i="44"/>
  <c r="AQ68" i="44"/>
  <c r="AU68" i="44" s="1"/>
  <c r="AT67" i="44"/>
  <c r="AS67" i="44"/>
  <c r="AQ67" i="44"/>
  <c r="AT66" i="44"/>
  <c r="AS66" i="44"/>
  <c r="AQ66" i="44"/>
  <c r="AU66" i="44" s="1"/>
  <c r="AT65" i="44"/>
  <c r="AS65" i="44"/>
  <c r="AQ65" i="44"/>
  <c r="AT64" i="44"/>
  <c r="AS64" i="44"/>
  <c r="AQ64" i="44"/>
  <c r="AU64" i="44" s="1"/>
  <c r="AT63" i="44"/>
  <c r="AS63" i="44"/>
  <c r="AQ63" i="44"/>
  <c r="AT62" i="44"/>
  <c r="AS62" i="44"/>
  <c r="AQ62" i="44"/>
  <c r="AU62" i="44" s="1"/>
  <c r="AT61" i="44"/>
  <c r="AS61" i="44"/>
  <c r="AQ61" i="44"/>
  <c r="AT60" i="44"/>
  <c r="AS60" i="44"/>
  <c r="AQ60" i="44"/>
  <c r="AU60" i="44" s="1"/>
  <c r="AT58" i="44"/>
  <c r="AS58" i="44"/>
  <c r="AQ58" i="44"/>
  <c r="AU58" i="44" s="1"/>
  <c r="AT57" i="44"/>
  <c r="AS57" i="44"/>
  <c r="AQ57" i="44"/>
  <c r="AU57" i="44" s="1"/>
  <c r="AT56" i="44"/>
  <c r="AS56" i="44"/>
  <c r="AQ56" i="44"/>
  <c r="AU55" i="44"/>
  <c r="AT55" i="44"/>
  <c r="AS55" i="44"/>
  <c r="AQ55" i="44"/>
  <c r="AU54" i="44"/>
  <c r="AT54" i="44"/>
  <c r="AS54" i="44"/>
  <c r="AQ54" i="44"/>
  <c r="AT53" i="44"/>
  <c r="AS53" i="44"/>
  <c r="AQ53" i="44"/>
  <c r="AU53" i="44" s="1"/>
  <c r="AT52" i="44"/>
  <c r="AS52" i="44"/>
  <c r="AQ52" i="44"/>
  <c r="AU52" i="44" s="1"/>
  <c r="AT51" i="44"/>
  <c r="AS51" i="44"/>
  <c r="AQ51" i="44"/>
  <c r="AU51" i="44" s="1"/>
  <c r="AT50" i="44"/>
  <c r="AS50" i="44"/>
  <c r="AQ50" i="44"/>
  <c r="AU49" i="44"/>
  <c r="AT49" i="44"/>
  <c r="AS49" i="44"/>
  <c r="AQ49" i="44"/>
  <c r="AT47" i="44"/>
  <c r="AS47" i="44"/>
  <c r="AQ47" i="44"/>
  <c r="AU47" i="44" s="1"/>
  <c r="AT46" i="44"/>
  <c r="AS46" i="44"/>
  <c r="AQ46" i="44"/>
  <c r="AU46" i="44" s="1"/>
  <c r="AT45" i="44"/>
  <c r="AS45" i="44"/>
  <c r="AQ45" i="44"/>
  <c r="AT44" i="44"/>
  <c r="AS44" i="44"/>
  <c r="AQ44" i="44"/>
  <c r="AU44" i="44" s="1"/>
  <c r="AT43" i="44"/>
  <c r="AS43" i="44"/>
  <c r="AQ43" i="44"/>
  <c r="AU43" i="44" s="1"/>
  <c r="AT42" i="44"/>
  <c r="AS42" i="44"/>
  <c r="AQ42" i="44"/>
  <c r="AT41" i="44"/>
  <c r="AS41" i="44"/>
  <c r="AQ41" i="44"/>
  <c r="AU41" i="44" s="1"/>
  <c r="AT40" i="44"/>
  <c r="AS40" i="44"/>
  <c r="AQ40" i="44"/>
  <c r="AU40" i="44" s="1"/>
  <c r="AT39" i="44"/>
  <c r="AS39" i="44"/>
  <c r="AQ39" i="44"/>
  <c r="AT38" i="44"/>
  <c r="AS38" i="44"/>
  <c r="AQ38" i="44"/>
  <c r="AQ48" i="44" s="1"/>
  <c r="AT36" i="44"/>
  <c r="AS36" i="44"/>
  <c r="AQ36" i="44"/>
  <c r="AT35" i="44"/>
  <c r="AS35" i="44"/>
  <c r="AU35" i="44" s="1"/>
  <c r="AQ35" i="44"/>
  <c r="AU34" i="44"/>
  <c r="AT34" i="44"/>
  <c r="AS34" i="44"/>
  <c r="AQ34" i="44"/>
  <c r="AT33" i="44"/>
  <c r="AS33" i="44"/>
  <c r="AQ33" i="44"/>
  <c r="AU33" i="44" s="1"/>
  <c r="AT32" i="44"/>
  <c r="AS32" i="44"/>
  <c r="AQ32" i="44"/>
  <c r="AU32" i="44" s="1"/>
  <c r="AT31" i="44"/>
  <c r="AS31" i="44"/>
  <c r="AQ31" i="44"/>
  <c r="AU31" i="44" s="1"/>
  <c r="AT30" i="44"/>
  <c r="AS30" i="44"/>
  <c r="AQ30" i="44"/>
  <c r="AU29" i="44"/>
  <c r="AT29" i="44"/>
  <c r="AS29" i="44"/>
  <c r="AQ29" i="44"/>
  <c r="AU28" i="44"/>
  <c r="AT28" i="44"/>
  <c r="AS28" i="44"/>
  <c r="AQ28" i="44"/>
  <c r="AT27" i="44"/>
  <c r="AS27" i="44"/>
  <c r="AQ27" i="44"/>
  <c r="AQ37" i="44" s="1"/>
  <c r="AT25" i="44"/>
  <c r="AS25" i="44"/>
  <c r="AQ25" i="44"/>
  <c r="AT24" i="44"/>
  <c r="AS24" i="44"/>
  <c r="AQ24" i="44"/>
  <c r="AU24" i="44" s="1"/>
  <c r="AT23" i="44"/>
  <c r="AS23" i="44"/>
  <c r="AQ23" i="44"/>
  <c r="AU23" i="44" s="1"/>
  <c r="AT22" i="44"/>
  <c r="AS22" i="44"/>
  <c r="AQ22" i="44"/>
  <c r="AT21" i="44"/>
  <c r="AS21" i="44"/>
  <c r="AQ21" i="44"/>
  <c r="AU21" i="44" s="1"/>
  <c r="AT20" i="44"/>
  <c r="AS20" i="44"/>
  <c r="AQ20" i="44"/>
  <c r="AU20" i="44" s="1"/>
  <c r="AT19" i="44"/>
  <c r="AS19" i="44"/>
  <c r="AQ19" i="44"/>
  <c r="AT18" i="44"/>
  <c r="AS18" i="44"/>
  <c r="AQ18" i="44"/>
  <c r="AU18" i="44" s="1"/>
  <c r="AT17" i="44"/>
  <c r="AS17" i="44"/>
  <c r="AQ17" i="44"/>
  <c r="AU17" i="44" s="1"/>
  <c r="AT16" i="44"/>
  <c r="AS16" i="44"/>
  <c r="AQ16" i="44"/>
  <c r="AH69" i="44"/>
  <c r="AG69" i="44"/>
  <c r="AE69" i="44"/>
  <c r="AI69" i="44" s="1"/>
  <c r="AH68" i="44"/>
  <c r="AG68" i="44"/>
  <c r="AE68" i="44"/>
  <c r="AH67" i="44"/>
  <c r="AG67" i="44"/>
  <c r="AE67" i="44"/>
  <c r="AI67" i="44" s="1"/>
  <c r="AH66" i="44"/>
  <c r="AG66" i="44"/>
  <c r="AE66" i="44"/>
  <c r="AH65" i="44"/>
  <c r="AG65" i="44"/>
  <c r="AE65" i="44"/>
  <c r="AI65" i="44" s="1"/>
  <c r="AH64" i="44"/>
  <c r="AG64" i="44"/>
  <c r="AE64" i="44"/>
  <c r="AH63" i="44"/>
  <c r="AG63" i="44"/>
  <c r="AE63" i="44"/>
  <c r="AI63" i="44" s="1"/>
  <c r="AH62" i="44"/>
  <c r="AG62" i="44"/>
  <c r="AE62" i="44"/>
  <c r="AH61" i="44"/>
  <c r="AG61" i="44"/>
  <c r="AE61" i="44"/>
  <c r="AI61" i="44" s="1"/>
  <c r="AH60" i="44"/>
  <c r="AG60" i="44"/>
  <c r="AE60" i="44"/>
  <c r="AH58" i="44"/>
  <c r="AG58" i="44"/>
  <c r="AE58" i="44"/>
  <c r="AH57" i="44"/>
  <c r="AG57" i="44"/>
  <c r="AE57" i="44"/>
  <c r="AI57" i="44" s="1"/>
  <c r="AH56" i="44"/>
  <c r="AG56" i="44"/>
  <c r="AE56" i="44"/>
  <c r="AH55" i="44"/>
  <c r="AG55" i="44"/>
  <c r="AI55" i="44" s="1"/>
  <c r="AE55" i="44"/>
  <c r="AI54" i="44"/>
  <c r="AH54" i="44"/>
  <c r="AG54" i="44"/>
  <c r="AE54" i="44"/>
  <c r="AH53" i="44"/>
  <c r="AG53" i="44"/>
  <c r="AE53" i="44"/>
  <c r="AI53" i="44" s="1"/>
  <c r="AH52" i="44"/>
  <c r="AG52" i="44"/>
  <c r="AE52" i="44"/>
  <c r="AH51" i="44"/>
  <c r="AG51" i="44"/>
  <c r="AE51" i="44"/>
  <c r="AI51" i="44" s="1"/>
  <c r="AH50" i="44"/>
  <c r="AG50" i="44"/>
  <c r="AE50" i="44"/>
  <c r="AH49" i="44"/>
  <c r="AG49" i="44"/>
  <c r="AE49" i="44"/>
  <c r="AH47" i="44"/>
  <c r="AG47" i="44"/>
  <c r="AE47" i="44"/>
  <c r="AH46" i="44"/>
  <c r="AG46" i="44"/>
  <c r="AE46" i="44"/>
  <c r="AI46" i="44" s="1"/>
  <c r="AH45" i="44"/>
  <c r="AG45" i="44"/>
  <c r="AE45" i="44"/>
  <c r="AH44" i="44"/>
  <c r="AG44" i="44"/>
  <c r="AE44" i="44"/>
  <c r="AI44" i="44" s="1"/>
  <c r="AH43" i="44"/>
  <c r="AG43" i="44"/>
  <c r="AE43" i="44"/>
  <c r="AH42" i="44"/>
  <c r="AG42" i="44"/>
  <c r="AE42" i="44"/>
  <c r="AI42" i="44" s="1"/>
  <c r="AH41" i="44"/>
  <c r="AG41" i="44"/>
  <c r="AE41" i="44"/>
  <c r="AH40" i="44"/>
  <c r="AG40" i="44"/>
  <c r="AE40" i="44"/>
  <c r="AI40" i="44" s="1"/>
  <c r="AH39" i="44"/>
  <c r="AG39" i="44"/>
  <c r="AE39" i="44"/>
  <c r="AH38" i="44"/>
  <c r="AG38" i="44"/>
  <c r="AE38" i="44"/>
  <c r="AE48" i="44" s="1"/>
  <c r="AH36" i="44"/>
  <c r="AG36" i="44"/>
  <c r="AE36" i="44"/>
  <c r="AI36" i="44" s="1"/>
  <c r="AH35" i="44"/>
  <c r="AG35" i="44"/>
  <c r="AE35" i="44"/>
  <c r="AI35" i="44" s="1"/>
  <c r="AH34" i="44"/>
  <c r="AG34" i="44"/>
  <c r="AE34" i="44"/>
  <c r="AI34" i="44" s="1"/>
  <c r="AH33" i="44"/>
  <c r="AG33" i="44"/>
  <c r="AE33" i="44"/>
  <c r="AI33" i="44" s="1"/>
  <c r="AH32" i="44"/>
  <c r="AG32" i="44"/>
  <c r="AE32" i="44"/>
  <c r="AI32" i="44" s="1"/>
  <c r="AH31" i="44"/>
  <c r="AG31" i="44"/>
  <c r="AE31" i="44"/>
  <c r="AI31" i="44" s="1"/>
  <c r="AH30" i="44"/>
  <c r="AG30" i="44"/>
  <c r="AE30" i="44"/>
  <c r="AH29" i="44"/>
  <c r="AG29" i="44"/>
  <c r="AE29" i="44"/>
  <c r="AI29" i="44" s="1"/>
  <c r="AI28" i="44"/>
  <c r="AH28" i="44"/>
  <c r="AG28" i="44"/>
  <c r="AE28" i="44"/>
  <c r="AH27" i="44"/>
  <c r="AG27" i="44"/>
  <c r="AE27" i="44"/>
  <c r="AE37" i="44" s="1"/>
  <c r="AH25" i="44"/>
  <c r="AG25" i="44"/>
  <c r="AE25" i="44"/>
  <c r="AH24" i="44"/>
  <c r="AG24" i="44"/>
  <c r="AE24" i="44"/>
  <c r="AI24" i="44" s="1"/>
  <c r="AH23" i="44"/>
  <c r="AG23" i="44"/>
  <c r="AE23" i="44"/>
  <c r="AI23" i="44" s="1"/>
  <c r="AH22" i="44"/>
  <c r="AG22" i="44"/>
  <c r="AE22" i="44"/>
  <c r="AI22" i="44" s="1"/>
  <c r="AH21" i="44"/>
  <c r="AG21" i="44"/>
  <c r="AE21" i="44"/>
  <c r="AI21" i="44" s="1"/>
  <c r="AH20" i="44"/>
  <c r="AG20" i="44"/>
  <c r="AE20" i="44"/>
  <c r="AI20" i="44" s="1"/>
  <c r="AH19" i="44"/>
  <c r="AG19" i="44"/>
  <c r="AE19" i="44"/>
  <c r="AI19" i="44" s="1"/>
  <c r="AH18" i="44"/>
  <c r="AG18" i="44"/>
  <c r="AE18" i="44"/>
  <c r="AI18" i="44" s="1"/>
  <c r="AH17" i="44"/>
  <c r="AG17" i="44"/>
  <c r="AE17" i="44"/>
  <c r="AI17" i="44" s="1"/>
  <c r="AH16" i="44"/>
  <c r="AG16" i="44"/>
  <c r="AG26" i="44" s="1"/>
  <c r="AE16" i="44"/>
  <c r="AE26" i="44" s="1"/>
  <c r="V69" i="44"/>
  <c r="U69" i="44"/>
  <c r="S69" i="44"/>
  <c r="V68" i="44"/>
  <c r="U68" i="44"/>
  <c r="S68" i="44"/>
  <c r="W68" i="44" s="1"/>
  <c r="V67" i="44"/>
  <c r="U67" i="44"/>
  <c r="S67" i="44"/>
  <c r="V66" i="44"/>
  <c r="U66" i="44"/>
  <c r="S66" i="44"/>
  <c r="V65" i="44"/>
  <c r="U65" i="44"/>
  <c r="S65" i="44"/>
  <c r="W65" i="44" s="1"/>
  <c r="V64" i="44"/>
  <c r="U64" i="44"/>
  <c r="W64" i="44" s="1"/>
  <c r="S64" i="44"/>
  <c r="V63" i="44"/>
  <c r="U63" i="44"/>
  <c r="S63" i="44"/>
  <c r="V62" i="44"/>
  <c r="U62" i="44"/>
  <c r="S62" i="44"/>
  <c r="W61" i="44"/>
  <c r="V61" i="44"/>
  <c r="U61" i="44"/>
  <c r="S61" i="44"/>
  <c r="V60" i="44"/>
  <c r="U60" i="44"/>
  <c r="S60" i="44"/>
  <c r="W60" i="44" s="1"/>
  <c r="V58" i="44"/>
  <c r="U58" i="44"/>
  <c r="W58" i="44" s="1"/>
  <c r="S58" i="44"/>
  <c r="V57" i="44"/>
  <c r="U57" i="44"/>
  <c r="S57" i="44"/>
  <c r="W57" i="44" s="1"/>
  <c r="V56" i="44"/>
  <c r="U56" i="44"/>
  <c r="S56" i="44"/>
  <c r="V55" i="44"/>
  <c r="U55" i="44"/>
  <c r="S55" i="44"/>
  <c r="V54" i="44"/>
  <c r="U54" i="44"/>
  <c r="S54" i="44"/>
  <c r="V53" i="44"/>
  <c r="U53" i="44"/>
  <c r="S53" i="44"/>
  <c r="W53" i="44" s="1"/>
  <c r="V52" i="44"/>
  <c r="U52" i="44"/>
  <c r="S52" i="44"/>
  <c r="W52" i="44" s="1"/>
  <c r="V51" i="44"/>
  <c r="U51" i="44"/>
  <c r="S51" i="44"/>
  <c r="V50" i="44"/>
  <c r="U50" i="44"/>
  <c r="S50" i="44"/>
  <c r="S59" i="44" s="1"/>
  <c r="V49" i="44"/>
  <c r="U49" i="44"/>
  <c r="U59" i="44" s="1"/>
  <c r="S49" i="44"/>
  <c r="W49" i="44" s="1"/>
  <c r="V47" i="44"/>
  <c r="U47" i="44"/>
  <c r="S47" i="44"/>
  <c r="W47" i="44" s="1"/>
  <c r="V46" i="44"/>
  <c r="U46" i="44"/>
  <c r="W46" i="44" s="1"/>
  <c r="S46" i="44"/>
  <c r="V45" i="44"/>
  <c r="U45" i="44"/>
  <c r="S45" i="44"/>
  <c r="W45" i="44" s="1"/>
  <c r="V44" i="44"/>
  <c r="U44" i="44"/>
  <c r="S44" i="44"/>
  <c r="W44" i="44" s="1"/>
  <c r="V43" i="44"/>
  <c r="U43" i="44"/>
  <c r="S43" i="44"/>
  <c r="V42" i="44"/>
  <c r="U42" i="44"/>
  <c r="S42" i="44"/>
  <c r="W42" i="44" s="1"/>
  <c r="V41" i="44"/>
  <c r="U41" i="44"/>
  <c r="S41" i="44"/>
  <c r="W41" i="44" s="1"/>
  <c r="V40" i="44"/>
  <c r="U40" i="44"/>
  <c r="W40" i="44" s="1"/>
  <c r="S40" i="44"/>
  <c r="V39" i="44"/>
  <c r="U39" i="44"/>
  <c r="S39" i="44"/>
  <c r="V38" i="44"/>
  <c r="U38" i="44"/>
  <c r="S38" i="44"/>
  <c r="W38" i="44" s="1"/>
  <c r="V36" i="44"/>
  <c r="U36" i="44"/>
  <c r="S36" i="44"/>
  <c r="W35" i="44"/>
  <c r="V35" i="44"/>
  <c r="U35" i="44"/>
  <c r="S35" i="44"/>
  <c r="V34" i="44"/>
  <c r="U34" i="44"/>
  <c r="S34" i="44"/>
  <c r="W34" i="44" s="1"/>
  <c r="V33" i="44"/>
  <c r="U33" i="44"/>
  <c r="S33" i="44"/>
  <c r="W33" i="44" s="1"/>
  <c r="V32" i="44"/>
  <c r="U32" i="44"/>
  <c r="W32" i="44" s="1"/>
  <c r="S32" i="44"/>
  <c r="V31" i="44"/>
  <c r="U31" i="44"/>
  <c r="S31" i="44"/>
  <c r="V30" i="44"/>
  <c r="U30" i="44"/>
  <c r="S30" i="44"/>
  <c r="W29" i="44"/>
  <c r="V29" i="44"/>
  <c r="U29" i="44"/>
  <c r="S29" i="44"/>
  <c r="V28" i="44"/>
  <c r="U28" i="44"/>
  <c r="S28" i="44"/>
  <c r="W28" i="44" s="1"/>
  <c r="V27" i="44"/>
  <c r="U27" i="44"/>
  <c r="S27" i="44"/>
  <c r="V25" i="44"/>
  <c r="U25" i="44"/>
  <c r="S25" i="44"/>
  <c r="W25" i="44" s="1"/>
  <c r="V24" i="44"/>
  <c r="U24" i="44"/>
  <c r="S24" i="44"/>
  <c r="W24" i="44" s="1"/>
  <c r="V23" i="44"/>
  <c r="U23" i="44"/>
  <c r="S23" i="44"/>
  <c r="W23" i="44" s="1"/>
  <c r="V22" i="44"/>
  <c r="U22" i="44"/>
  <c r="S22" i="44"/>
  <c r="W22" i="44" s="1"/>
  <c r="V21" i="44"/>
  <c r="U21" i="44"/>
  <c r="S21" i="44"/>
  <c r="W21" i="44" s="1"/>
  <c r="V20" i="44"/>
  <c r="U20" i="44"/>
  <c r="S20" i="44"/>
  <c r="V19" i="44"/>
  <c r="U19" i="44"/>
  <c r="S19" i="44"/>
  <c r="V18" i="44"/>
  <c r="U18" i="44"/>
  <c r="S18" i="44"/>
  <c r="W18" i="44" s="1"/>
  <c r="V17" i="44"/>
  <c r="U17" i="44"/>
  <c r="S17" i="44"/>
  <c r="V16" i="44"/>
  <c r="U16" i="44"/>
  <c r="S16" i="44"/>
  <c r="J69" i="44"/>
  <c r="I69" i="44"/>
  <c r="G69" i="44"/>
  <c r="K69" i="44" s="1"/>
  <c r="J68" i="44"/>
  <c r="I68" i="44"/>
  <c r="G68" i="44"/>
  <c r="K68" i="44" s="1"/>
  <c r="K67" i="44"/>
  <c r="J67" i="44"/>
  <c r="I67" i="44"/>
  <c r="G67" i="44"/>
  <c r="J66" i="44"/>
  <c r="I66" i="44"/>
  <c r="G66" i="44"/>
  <c r="K66" i="44" s="1"/>
  <c r="J65" i="44"/>
  <c r="I65" i="44"/>
  <c r="G65" i="44"/>
  <c r="K65" i="44" s="1"/>
  <c r="K64" i="44"/>
  <c r="J64" i="44"/>
  <c r="I64" i="44"/>
  <c r="G64" i="44"/>
  <c r="J63" i="44"/>
  <c r="I63" i="44"/>
  <c r="G63" i="44"/>
  <c r="K63" i="44" s="1"/>
  <c r="J62" i="44"/>
  <c r="I62" i="44"/>
  <c r="G62" i="44"/>
  <c r="K62" i="44" s="1"/>
  <c r="K61" i="44"/>
  <c r="J61" i="44"/>
  <c r="I61" i="44"/>
  <c r="G61" i="44"/>
  <c r="J60" i="44"/>
  <c r="I60" i="44"/>
  <c r="G60" i="44"/>
  <c r="K60" i="44" s="1"/>
  <c r="J58" i="44"/>
  <c r="I58" i="44"/>
  <c r="G58" i="44"/>
  <c r="K58" i="44" s="1"/>
  <c r="J57" i="44"/>
  <c r="I57" i="44"/>
  <c r="G57" i="44"/>
  <c r="K57" i="44" s="1"/>
  <c r="K56" i="44"/>
  <c r="J56" i="44"/>
  <c r="I56" i="44"/>
  <c r="G56" i="44"/>
  <c r="J55" i="44"/>
  <c r="I55" i="44"/>
  <c r="G55" i="44"/>
  <c r="K55" i="44" s="1"/>
  <c r="J54" i="44"/>
  <c r="I54" i="44"/>
  <c r="G54" i="44"/>
  <c r="K54" i="44" s="1"/>
  <c r="K53" i="44"/>
  <c r="J53" i="44"/>
  <c r="I53" i="44"/>
  <c r="G53" i="44"/>
  <c r="J52" i="44"/>
  <c r="I52" i="44"/>
  <c r="G52" i="44"/>
  <c r="K52" i="44" s="1"/>
  <c r="J51" i="44"/>
  <c r="I51" i="44"/>
  <c r="G51" i="44"/>
  <c r="K51" i="44" s="1"/>
  <c r="K50" i="44"/>
  <c r="J50" i="44"/>
  <c r="I50" i="44"/>
  <c r="G50" i="44"/>
  <c r="J49" i="44"/>
  <c r="I49" i="44"/>
  <c r="G49" i="44"/>
  <c r="K49" i="44" s="1"/>
  <c r="J47" i="44"/>
  <c r="I47" i="44"/>
  <c r="G47" i="44"/>
  <c r="K47" i="44" s="1"/>
  <c r="J46" i="44"/>
  <c r="I46" i="44"/>
  <c r="G46" i="44"/>
  <c r="K46" i="44" s="1"/>
  <c r="K45" i="44"/>
  <c r="J45" i="44"/>
  <c r="I45" i="44"/>
  <c r="G45" i="44"/>
  <c r="J44" i="44"/>
  <c r="I44" i="44"/>
  <c r="G44" i="44"/>
  <c r="K44" i="44" s="1"/>
  <c r="J43" i="44"/>
  <c r="I43" i="44"/>
  <c r="G43" i="44"/>
  <c r="K43" i="44" s="1"/>
  <c r="K42" i="44"/>
  <c r="J42" i="44"/>
  <c r="I42" i="44"/>
  <c r="G42" i="44"/>
  <c r="J41" i="44"/>
  <c r="I41" i="44"/>
  <c r="G41" i="44"/>
  <c r="K41" i="44" s="1"/>
  <c r="J40" i="44"/>
  <c r="I40" i="44"/>
  <c r="G40" i="44"/>
  <c r="K40" i="44" s="1"/>
  <c r="K39" i="44"/>
  <c r="J39" i="44"/>
  <c r="I39" i="44"/>
  <c r="G39" i="44"/>
  <c r="J38" i="44"/>
  <c r="I38" i="44"/>
  <c r="G38" i="44"/>
  <c r="K38" i="44" s="1"/>
  <c r="G35" i="44"/>
  <c r="K35" i="44" s="1"/>
  <c r="I35" i="44"/>
  <c r="J35" i="44"/>
  <c r="G36" i="44"/>
  <c r="K36" i="44" s="1"/>
  <c r="I36" i="44"/>
  <c r="J36" i="44"/>
  <c r="J34" i="44"/>
  <c r="I34" i="44"/>
  <c r="G34" i="44"/>
  <c r="K34" i="44" s="1"/>
  <c r="J33" i="44"/>
  <c r="I33" i="44"/>
  <c r="G33" i="44"/>
  <c r="K33" i="44" s="1"/>
  <c r="K32" i="44"/>
  <c r="J32" i="44"/>
  <c r="I32" i="44"/>
  <c r="G32" i="44"/>
  <c r="J31" i="44"/>
  <c r="I31" i="44"/>
  <c r="G31" i="44"/>
  <c r="K31" i="44" s="1"/>
  <c r="J30" i="44"/>
  <c r="I30" i="44"/>
  <c r="G30" i="44"/>
  <c r="K30" i="44" s="1"/>
  <c r="K29" i="44"/>
  <c r="J29" i="44"/>
  <c r="I29" i="44"/>
  <c r="G29" i="44"/>
  <c r="J28" i="44"/>
  <c r="I28" i="44"/>
  <c r="G28" i="44"/>
  <c r="K28" i="44" s="1"/>
  <c r="J27" i="44"/>
  <c r="I27" i="44"/>
  <c r="G27" i="44"/>
  <c r="K27" i="44" s="1"/>
  <c r="AU19" i="44" l="1"/>
  <c r="AS37" i="44"/>
  <c r="AU42" i="44"/>
  <c r="AQ59" i="44"/>
  <c r="AU61" i="44"/>
  <c r="AU63" i="44"/>
  <c r="AU65" i="44"/>
  <c r="AU67" i="44"/>
  <c r="AU69" i="44"/>
  <c r="AS59" i="44"/>
  <c r="AQ26" i="44"/>
  <c r="AU25" i="44"/>
  <c r="AU36" i="44"/>
  <c r="AU39" i="44"/>
  <c r="AS26" i="44"/>
  <c r="AS48" i="44"/>
  <c r="AU22" i="44"/>
  <c r="AU30" i="44"/>
  <c r="AU45" i="44"/>
  <c r="AU56" i="44"/>
  <c r="AG37" i="44"/>
  <c r="AI49" i="44"/>
  <c r="AI58" i="44"/>
  <c r="AI25" i="44"/>
  <c r="AI39" i="44"/>
  <c r="AI41" i="44"/>
  <c r="AI43" i="44"/>
  <c r="AI45" i="44"/>
  <c r="AI47" i="44"/>
  <c r="AE59" i="44"/>
  <c r="AI60" i="44"/>
  <c r="AI62" i="44"/>
  <c r="AI64" i="44"/>
  <c r="AI66" i="44"/>
  <c r="AI68" i="44"/>
  <c r="AG59" i="44"/>
  <c r="AG48" i="44"/>
  <c r="AI30" i="44"/>
  <c r="AI52" i="44"/>
  <c r="AI56" i="44"/>
  <c r="W17" i="44"/>
  <c r="S37" i="44"/>
  <c r="W36" i="44"/>
  <c r="W54" i="44"/>
  <c r="W56" i="44"/>
  <c r="W66" i="44"/>
  <c r="U26" i="44"/>
  <c r="W19" i="44"/>
  <c r="W31" i="44"/>
  <c r="S48" i="44"/>
  <c r="W63" i="44"/>
  <c r="U48" i="44"/>
  <c r="W51" i="44"/>
  <c r="W67" i="44"/>
  <c r="W69" i="44"/>
  <c r="W43" i="44"/>
  <c r="S26" i="44"/>
  <c r="W20" i="44"/>
  <c r="U37" i="44"/>
  <c r="W30" i="44"/>
  <c r="W55" i="44"/>
  <c r="W62" i="44"/>
  <c r="K29" i="43"/>
  <c r="K40" i="43"/>
  <c r="K42" i="43"/>
  <c r="K44" i="43"/>
  <c r="K46" i="43"/>
  <c r="K48" i="43"/>
  <c r="S26" i="43"/>
  <c r="W18" i="43"/>
  <c r="W20" i="43"/>
  <c r="W22" i="43"/>
  <c r="W24" i="43"/>
  <c r="S39" i="43"/>
  <c r="W41" i="43"/>
  <c r="AI18" i="43"/>
  <c r="AI35" i="43"/>
  <c r="AI43" i="43"/>
  <c r="AI47" i="43"/>
  <c r="AI24" i="43"/>
  <c r="AI32" i="43"/>
  <c r="AI40" i="43"/>
  <c r="AI44" i="43"/>
  <c r="AU33" i="43"/>
  <c r="W33" i="43"/>
  <c r="W44" i="43"/>
  <c r="AG26" i="43"/>
  <c r="AI21" i="43"/>
  <c r="AG39" i="43"/>
  <c r="AI29" i="43"/>
  <c r="AI38" i="43"/>
  <c r="AI41" i="43"/>
  <c r="AI46" i="43"/>
  <c r="AQ26" i="43"/>
  <c r="AU18" i="43"/>
  <c r="AU20" i="43"/>
  <c r="AU22" i="43"/>
  <c r="AU24" i="43"/>
  <c r="AQ39" i="43"/>
  <c r="AE26" i="43"/>
  <c r="AS26" i="43"/>
  <c r="AS39" i="43"/>
  <c r="AU40" i="43"/>
  <c r="AU42" i="43"/>
  <c r="AU44" i="43"/>
  <c r="AU46" i="43"/>
  <c r="AU48" i="43"/>
  <c r="AU16" i="43"/>
  <c r="AU27" i="43"/>
  <c r="AU39" i="43" s="1"/>
  <c r="AI26" i="43"/>
  <c r="AI27" i="43"/>
  <c r="AI39" i="43" s="1"/>
  <c r="W16" i="43"/>
  <c r="W27" i="43"/>
  <c r="AU16" i="44"/>
  <c r="AU27" i="44"/>
  <c r="AU37" i="44" s="1"/>
  <c r="AU50" i="44"/>
  <c r="AU59" i="44" s="1"/>
  <c r="AU38" i="44"/>
  <c r="AI16" i="44"/>
  <c r="AI26" i="44" s="1"/>
  <c r="AI27" i="44"/>
  <c r="AI50" i="44"/>
  <c r="AI38" i="44"/>
  <c r="W59" i="44"/>
  <c r="W16" i="44"/>
  <c r="W39" i="44"/>
  <c r="W27" i="44"/>
  <c r="W50" i="44"/>
  <c r="F24" i="35"/>
  <c r="E6" i="9" s="1"/>
  <c r="H55" i="4" l="1"/>
  <c r="E7" i="9" s="1"/>
  <c r="E8" i="9"/>
  <c r="AU26" i="44"/>
  <c r="AU48" i="44"/>
  <c r="AI48" i="44"/>
  <c r="AI59" i="44"/>
  <c r="AI37" i="44"/>
  <c r="W37" i="44"/>
  <c r="W48" i="44"/>
  <c r="W26" i="44"/>
  <c r="AU26" i="43"/>
  <c r="W39" i="43"/>
  <c r="W26" i="43"/>
  <c r="C4" i="8"/>
  <c r="M17" i="40" l="1"/>
  <c r="D34" i="15"/>
  <c r="C34" i="15" s="1"/>
  <c r="D28" i="15"/>
  <c r="D22" i="15"/>
  <c r="C14" i="15"/>
  <c r="C28" i="15" l="1"/>
  <c r="C22" i="15"/>
  <c r="F34" i="15"/>
  <c r="F28" i="15"/>
  <c r="F22" i="15"/>
  <c r="E12" i="9"/>
  <c r="E13" i="9"/>
  <c r="E11" i="9"/>
  <c r="D23" i="9"/>
  <c r="E22" i="9"/>
  <c r="G21" i="9"/>
  <c r="D21" i="9"/>
  <c r="D20" i="9"/>
  <c r="D19" i="9"/>
  <c r="E18" i="9"/>
  <c r="G17" i="9"/>
  <c r="D17" i="9"/>
  <c r="D16" i="9"/>
  <c r="G23" i="46" l="1"/>
  <c r="J23" i="46" s="1"/>
  <c r="T42" i="7"/>
  <c r="O41" i="7"/>
  <c r="J41" i="7"/>
  <c r="T44" i="7" s="1"/>
  <c r="T43" i="7" l="1"/>
  <c r="I15" i="7" l="1"/>
  <c r="K47" i="42"/>
  <c r="K46" i="42"/>
  <c r="K47" i="40"/>
  <c r="K46" i="40"/>
  <c r="K47" i="41"/>
  <c r="K46" i="41"/>
  <c r="K47" i="12"/>
  <c r="K46" i="12"/>
  <c r="I37" i="44"/>
  <c r="G48" i="44"/>
  <c r="I48" i="44"/>
  <c r="K59" i="44"/>
  <c r="G59" i="44"/>
  <c r="J25" i="44"/>
  <c r="I25" i="44"/>
  <c r="G25" i="44"/>
  <c r="K25" i="44" s="1"/>
  <c r="J24" i="44"/>
  <c r="I24" i="44"/>
  <c r="G24" i="44"/>
  <c r="J23" i="44"/>
  <c r="I23" i="44"/>
  <c r="G23" i="44"/>
  <c r="J22" i="44"/>
  <c r="I22" i="44"/>
  <c r="G22" i="44"/>
  <c r="J21" i="44"/>
  <c r="I21" i="44"/>
  <c r="G21" i="44"/>
  <c r="J20" i="44"/>
  <c r="I20" i="44"/>
  <c r="G20" i="44"/>
  <c r="J19" i="44"/>
  <c r="I19" i="44"/>
  <c r="G19" i="44"/>
  <c r="K19" i="44" s="1"/>
  <c r="J18" i="44"/>
  <c r="I18" i="44"/>
  <c r="G18" i="44"/>
  <c r="J17" i="44"/>
  <c r="I17" i="44"/>
  <c r="G17" i="44"/>
  <c r="J16" i="44"/>
  <c r="I16" i="44"/>
  <c r="G16" i="44"/>
  <c r="C32" i="15"/>
  <c r="C26" i="15"/>
  <c r="C20" i="15"/>
  <c r="AE70" i="44" l="1"/>
  <c r="AE71" i="44" s="1"/>
  <c r="AG70" i="44"/>
  <c r="S70" i="44"/>
  <c r="G70" i="44"/>
  <c r="I70" i="44"/>
  <c r="K16" i="44"/>
  <c r="G26" i="44"/>
  <c r="AQ70" i="44"/>
  <c r="AQ71" i="44" s="1"/>
  <c r="AS70" i="44"/>
  <c r="U70" i="44"/>
  <c r="AI70" i="44"/>
  <c r="K37" i="44"/>
  <c r="K48" i="44"/>
  <c r="G37" i="44"/>
  <c r="I59" i="44"/>
  <c r="K22" i="44"/>
  <c r="K21" i="44"/>
  <c r="K18" i="44"/>
  <c r="K20" i="44"/>
  <c r="K24" i="44"/>
  <c r="I26" i="44"/>
  <c r="K23" i="44"/>
  <c r="K17" i="44"/>
  <c r="I17" i="43"/>
  <c r="J17" i="43"/>
  <c r="I18" i="43"/>
  <c r="J18" i="43"/>
  <c r="I19" i="43"/>
  <c r="J19" i="43"/>
  <c r="I20" i="43"/>
  <c r="J20" i="43"/>
  <c r="I21" i="43"/>
  <c r="J21" i="43"/>
  <c r="I22" i="43"/>
  <c r="J22" i="43"/>
  <c r="I23" i="43"/>
  <c r="J23" i="43"/>
  <c r="I24" i="43"/>
  <c r="J24" i="43"/>
  <c r="I25" i="43"/>
  <c r="J25" i="43"/>
  <c r="G17" i="43"/>
  <c r="G18" i="43"/>
  <c r="G19" i="43"/>
  <c r="G20" i="43"/>
  <c r="G21" i="43"/>
  <c r="G22" i="43"/>
  <c r="G23" i="43"/>
  <c r="G24" i="43"/>
  <c r="G25" i="43"/>
  <c r="I30" i="46"/>
  <c r="I35" i="46" s="1"/>
  <c r="I38" i="46" s="1"/>
  <c r="I39" i="46" s="1"/>
  <c r="I43" i="46" s="1"/>
  <c r="K19" i="43" l="1"/>
  <c r="K21" i="43"/>
  <c r="K25" i="43"/>
  <c r="K17" i="43"/>
  <c r="K20" i="43"/>
  <c r="K22" i="43"/>
  <c r="K24" i="43"/>
  <c r="K23" i="43"/>
  <c r="K18" i="43"/>
  <c r="AU70" i="44"/>
  <c r="AU71" i="44" s="1"/>
  <c r="U71" i="44"/>
  <c r="S71" i="44"/>
  <c r="W70" i="44"/>
  <c r="W71" i="44" s="1"/>
  <c r="K70" i="44"/>
  <c r="I71" i="44"/>
  <c r="G71" i="44"/>
  <c r="K50" i="43"/>
  <c r="I50" i="43"/>
  <c r="AG71" i="44"/>
  <c r="AI71" i="44"/>
  <c r="AS71" i="44"/>
  <c r="K26" i="44"/>
  <c r="G50" i="43"/>
  <c r="L308" i="18"/>
  <c r="M308" i="18"/>
  <c r="N308" i="18"/>
  <c r="L309" i="18"/>
  <c r="M309" i="18"/>
  <c r="N309" i="18"/>
  <c r="L310" i="18"/>
  <c r="M310" i="18"/>
  <c r="N310" i="18"/>
  <c r="L311" i="18"/>
  <c r="M311" i="18"/>
  <c r="N311" i="18"/>
  <c r="L312" i="18"/>
  <c r="M312" i="18"/>
  <c r="N312" i="18"/>
  <c r="L313" i="18"/>
  <c r="M313" i="18"/>
  <c r="N313" i="18"/>
  <c r="L13" i="18"/>
  <c r="M13" i="18"/>
  <c r="N13" i="18"/>
  <c r="O312" i="18" l="1"/>
  <c r="O313" i="18"/>
  <c r="O310" i="18"/>
  <c r="O309" i="18"/>
  <c r="O311" i="18"/>
  <c r="O308" i="18"/>
  <c r="K71" i="44"/>
  <c r="O13" i="18"/>
  <c r="L14" i="7" l="1"/>
  <c r="M45" i="42" l="1"/>
  <c r="M45" i="40"/>
  <c r="M45" i="41"/>
  <c r="AG50" i="43"/>
  <c r="AG51" i="43" s="1"/>
  <c r="AQ50" i="43"/>
  <c r="AQ51" i="43" s="1"/>
  <c r="F11" i="45"/>
  <c r="H11" i="45"/>
  <c r="I11" i="45"/>
  <c r="F12" i="45"/>
  <c r="H12" i="45"/>
  <c r="I12" i="45"/>
  <c r="F13" i="45"/>
  <c r="H13" i="45"/>
  <c r="J13" i="45" s="1"/>
  <c r="I13" i="45"/>
  <c r="F14" i="45"/>
  <c r="H14" i="45"/>
  <c r="I14" i="45"/>
  <c r="F15" i="45"/>
  <c r="H15" i="45"/>
  <c r="I15" i="45"/>
  <c r="F16" i="45"/>
  <c r="H16" i="45"/>
  <c r="I16" i="45"/>
  <c r="F17" i="45"/>
  <c r="H17" i="45"/>
  <c r="I17" i="45"/>
  <c r="F18" i="45"/>
  <c r="H18" i="45"/>
  <c r="J18" i="45" s="1"/>
  <c r="I18" i="45"/>
  <c r="F19" i="45"/>
  <c r="H19" i="45"/>
  <c r="I19" i="45"/>
  <c r="F20" i="45"/>
  <c r="H20" i="45"/>
  <c r="I20" i="45"/>
  <c r="F21" i="45"/>
  <c r="H21" i="45"/>
  <c r="J21" i="45" s="1"/>
  <c r="I21" i="45"/>
  <c r="F22" i="45"/>
  <c r="H22" i="45"/>
  <c r="I22" i="45"/>
  <c r="F23" i="45"/>
  <c r="H23" i="45"/>
  <c r="I23" i="45"/>
  <c r="F24" i="45"/>
  <c r="H24" i="45"/>
  <c r="I24" i="45"/>
  <c r="F25" i="45"/>
  <c r="H25" i="45"/>
  <c r="I25" i="45"/>
  <c r="F26" i="45"/>
  <c r="H26" i="45"/>
  <c r="I26" i="45"/>
  <c r="F27" i="45"/>
  <c r="H27" i="45"/>
  <c r="I27" i="45"/>
  <c r="F28" i="45"/>
  <c r="H28" i="45"/>
  <c r="I28" i="45"/>
  <c r="F29" i="45"/>
  <c r="H29" i="45"/>
  <c r="I29" i="45"/>
  <c r="F30" i="45"/>
  <c r="H30" i="45"/>
  <c r="J30" i="45" s="1"/>
  <c r="I30" i="45"/>
  <c r="F31" i="45"/>
  <c r="H31" i="45"/>
  <c r="I31" i="45"/>
  <c r="G16" i="43"/>
  <c r="I16" i="43"/>
  <c r="J16" i="43"/>
  <c r="I39" i="43"/>
  <c r="J31" i="45" l="1"/>
  <c r="J23" i="45"/>
  <c r="J19" i="45"/>
  <c r="J28" i="45"/>
  <c r="J20" i="45"/>
  <c r="J29" i="45"/>
  <c r="J27" i="45"/>
  <c r="J26" i="45"/>
  <c r="J22" i="45"/>
  <c r="J15" i="45"/>
  <c r="J24" i="45"/>
  <c r="J16" i="45"/>
  <c r="J25" i="45"/>
  <c r="H32" i="45"/>
  <c r="J17" i="45"/>
  <c r="J14" i="45"/>
  <c r="AU50" i="43"/>
  <c r="AU51" i="43" s="1"/>
  <c r="E35" i="15" s="1"/>
  <c r="E36" i="15" s="1"/>
  <c r="K39" i="43"/>
  <c r="AS50" i="43"/>
  <c r="AS51" i="43" s="1"/>
  <c r="AE50" i="43"/>
  <c r="AE51" i="43" s="1"/>
  <c r="U50" i="43"/>
  <c r="U51" i="43" s="1"/>
  <c r="G39" i="43"/>
  <c r="K16" i="43"/>
  <c r="J11" i="45"/>
  <c r="J32" i="45" s="1"/>
  <c r="E16" i="15" s="1"/>
  <c r="J12" i="45"/>
  <c r="F32" i="45"/>
  <c r="AI50" i="43"/>
  <c r="AI51" i="43" s="1"/>
  <c r="E29" i="15" s="1"/>
  <c r="E30" i="15" s="1"/>
  <c r="I26" i="43"/>
  <c r="S50" i="43"/>
  <c r="S51" i="43" s="1"/>
  <c r="G26" i="43"/>
  <c r="G51" i="43" s="1"/>
  <c r="E9" i="15" l="1"/>
  <c r="I51" i="43"/>
  <c r="M48" i="12" s="1"/>
  <c r="M14" i="12"/>
  <c r="M51" i="42"/>
  <c r="M52" i="42" s="1"/>
  <c r="M48" i="42"/>
  <c r="M48" i="40"/>
  <c r="M48" i="41"/>
  <c r="M51" i="41"/>
  <c r="M52" i="41" s="1"/>
  <c r="M51" i="40"/>
  <c r="M52" i="40" s="1"/>
  <c r="M51" i="12"/>
  <c r="K26" i="43"/>
  <c r="K51" i="43" s="1"/>
  <c r="E17" i="15" s="1"/>
  <c r="E18" i="15" s="1"/>
  <c r="W50" i="43"/>
  <c r="W51" i="43" s="1"/>
  <c r="E23" i="15" s="1"/>
  <c r="E24" i="15" s="1"/>
  <c r="M47" i="42" l="1"/>
  <c r="M46" i="42"/>
  <c r="K44" i="42"/>
  <c r="M44" i="42" s="1"/>
  <c r="K43" i="42"/>
  <c r="M43" i="42" s="1"/>
  <c r="K41" i="42"/>
  <c r="M41" i="42" s="1"/>
  <c r="K40" i="42"/>
  <c r="M40" i="42" s="1"/>
  <c r="K39" i="42"/>
  <c r="M39" i="42" s="1"/>
  <c r="K38" i="42"/>
  <c r="M38" i="42" s="1"/>
  <c r="K37" i="42"/>
  <c r="M37" i="42" s="1"/>
  <c r="K36" i="42"/>
  <c r="M36" i="42" s="1"/>
  <c r="K35" i="42"/>
  <c r="M35" i="42" s="1"/>
  <c r="K34" i="42"/>
  <c r="M34" i="42" s="1"/>
  <c r="K33" i="42"/>
  <c r="M33" i="42" s="1"/>
  <c r="K32" i="42"/>
  <c r="M32" i="42" s="1"/>
  <c r="K30" i="42"/>
  <c r="M30" i="42" s="1"/>
  <c r="K29" i="42"/>
  <c r="M29" i="42" s="1"/>
  <c r="K28" i="42"/>
  <c r="M28" i="42" s="1"/>
  <c r="K26" i="42"/>
  <c r="M26" i="42" s="1"/>
  <c r="K25" i="42"/>
  <c r="M25" i="42" s="1"/>
  <c r="K24" i="42"/>
  <c r="M24" i="42" s="1"/>
  <c r="K23" i="42"/>
  <c r="M23" i="42" s="1"/>
  <c r="K22" i="42"/>
  <c r="M22" i="42" s="1"/>
  <c r="K21" i="42"/>
  <c r="M21" i="42" s="1"/>
  <c r="K20" i="42"/>
  <c r="M20" i="42" s="1"/>
  <c r="K19" i="42"/>
  <c r="M19" i="42" s="1"/>
  <c r="M18" i="42"/>
  <c r="M47" i="41"/>
  <c r="M46" i="41"/>
  <c r="K44" i="41"/>
  <c r="M44" i="41" s="1"/>
  <c r="K43" i="41"/>
  <c r="M43" i="41" s="1"/>
  <c r="K41" i="41"/>
  <c r="M41" i="41" s="1"/>
  <c r="K40" i="41"/>
  <c r="M40" i="41" s="1"/>
  <c r="K39" i="41"/>
  <c r="M39" i="41" s="1"/>
  <c r="K38" i="41"/>
  <c r="M38" i="41" s="1"/>
  <c r="K37" i="41"/>
  <c r="M37" i="41" s="1"/>
  <c r="K36" i="41"/>
  <c r="M36" i="41" s="1"/>
  <c r="K35" i="41"/>
  <c r="M35" i="41" s="1"/>
  <c r="K34" i="41"/>
  <c r="M34" i="41" s="1"/>
  <c r="K33" i="41"/>
  <c r="M33" i="41" s="1"/>
  <c r="K32" i="41"/>
  <c r="M32" i="41" s="1"/>
  <c r="K30" i="41"/>
  <c r="M30" i="41" s="1"/>
  <c r="K29" i="41"/>
  <c r="M29" i="41" s="1"/>
  <c r="K28" i="41"/>
  <c r="M28" i="41" s="1"/>
  <c r="K26" i="41"/>
  <c r="M26" i="41" s="1"/>
  <c r="K25" i="41"/>
  <c r="M25" i="41" s="1"/>
  <c r="K24" i="41"/>
  <c r="M24" i="41" s="1"/>
  <c r="K23" i="41"/>
  <c r="M23" i="41" s="1"/>
  <c r="K22" i="41"/>
  <c r="M22" i="41" s="1"/>
  <c r="K21" i="41"/>
  <c r="M21" i="41" s="1"/>
  <c r="K20" i="41"/>
  <c r="M20" i="41" s="1"/>
  <c r="K19" i="41"/>
  <c r="M19" i="41" s="1"/>
  <c r="M18" i="41"/>
  <c r="M47" i="40"/>
  <c r="M46" i="40"/>
  <c r="K44" i="40"/>
  <c r="M44" i="40" s="1"/>
  <c r="K43" i="40"/>
  <c r="M43" i="40" s="1"/>
  <c r="K41" i="40"/>
  <c r="M41" i="40" s="1"/>
  <c r="K40" i="40"/>
  <c r="M40" i="40" s="1"/>
  <c r="K39" i="40"/>
  <c r="M39" i="40" s="1"/>
  <c r="K38" i="40"/>
  <c r="M38" i="40" s="1"/>
  <c r="K37" i="40"/>
  <c r="M37" i="40" s="1"/>
  <c r="K36" i="40"/>
  <c r="M36" i="40" s="1"/>
  <c r="K35" i="40"/>
  <c r="M35" i="40" s="1"/>
  <c r="K34" i="40"/>
  <c r="M34" i="40" s="1"/>
  <c r="K33" i="40"/>
  <c r="M33" i="40" s="1"/>
  <c r="K32" i="40"/>
  <c r="M32" i="40" s="1"/>
  <c r="K30" i="40"/>
  <c r="M30" i="40" s="1"/>
  <c r="K29" i="40"/>
  <c r="M29" i="40" s="1"/>
  <c r="K28" i="40"/>
  <c r="M28" i="40" s="1"/>
  <c r="K26" i="40"/>
  <c r="M26" i="40" s="1"/>
  <c r="K25" i="40"/>
  <c r="M25" i="40" s="1"/>
  <c r="K24" i="40"/>
  <c r="M24" i="40" s="1"/>
  <c r="K23" i="40"/>
  <c r="M23" i="40" s="1"/>
  <c r="K22" i="40"/>
  <c r="M22" i="40" s="1"/>
  <c r="K21" i="40"/>
  <c r="M21" i="40" s="1"/>
  <c r="K20" i="40"/>
  <c r="M20" i="40" s="1"/>
  <c r="K19" i="40"/>
  <c r="M19" i="40" s="1"/>
  <c r="M18" i="40"/>
  <c r="M42" i="41" l="1"/>
  <c r="M42" i="42"/>
  <c r="M42" i="40"/>
  <c r="M49" i="42"/>
  <c r="M49" i="40"/>
  <c r="M49" i="41"/>
  <c r="M31" i="42"/>
  <c r="M31" i="40"/>
  <c r="M31" i="41"/>
  <c r="M17" i="41"/>
  <c r="M27" i="42"/>
  <c r="M27" i="41"/>
  <c r="M17" i="42"/>
  <c r="M27" i="40"/>
  <c r="M50" i="40" l="1"/>
  <c r="M50" i="41"/>
  <c r="M53" i="41" s="1"/>
  <c r="D23" i="15" s="1"/>
  <c r="D24" i="15" s="1"/>
  <c r="M50" i="42"/>
  <c r="M53" i="42" s="1"/>
  <c r="D29" i="15" s="1"/>
  <c r="D30" i="15" s="1"/>
  <c r="M53" i="40" l="1"/>
  <c r="D35" i="15" s="1"/>
  <c r="M47" i="12"/>
  <c r="M46" i="12"/>
  <c r="M45" i="12"/>
  <c r="K44" i="12"/>
  <c r="M44" i="12" s="1"/>
  <c r="K43" i="12"/>
  <c r="M43" i="12" s="1"/>
  <c r="K41" i="12"/>
  <c r="M41" i="12" s="1"/>
  <c r="K40" i="12"/>
  <c r="M40" i="12" s="1"/>
  <c r="K39" i="12"/>
  <c r="M39" i="12" s="1"/>
  <c r="K38" i="12"/>
  <c r="M38" i="12" s="1"/>
  <c r="K37" i="12"/>
  <c r="M37" i="12" s="1"/>
  <c r="K36" i="12"/>
  <c r="M36" i="12" s="1"/>
  <c r="K35" i="12"/>
  <c r="M35" i="12" s="1"/>
  <c r="K34" i="12"/>
  <c r="M34" i="12" s="1"/>
  <c r="K33" i="12"/>
  <c r="M33" i="12" s="1"/>
  <c r="K32" i="12"/>
  <c r="M32" i="12" s="1"/>
  <c r="K30" i="12"/>
  <c r="M30" i="12" s="1"/>
  <c r="M29" i="12"/>
  <c r="K28" i="12"/>
  <c r="M28" i="12" s="1"/>
  <c r="K26" i="12"/>
  <c r="M26" i="12" s="1"/>
  <c r="K25" i="12"/>
  <c r="M25" i="12" s="1"/>
  <c r="K24" i="12"/>
  <c r="M24" i="12" s="1"/>
  <c r="K23" i="12"/>
  <c r="M23" i="12" s="1"/>
  <c r="K22" i="12"/>
  <c r="M22" i="12" s="1"/>
  <c r="M21" i="12"/>
  <c r="K20" i="12"/>
  <c r="M20" i="12" s="1"/>
  <c r="M19" i="12"/>
  <c r="M18" i="12"/>
  <c r="M15" i="12"/>
  <c r="M13" i="12"/>
  <c r="N307" i="18"/>
  <c r="M307" i="18"/>
  <c r="L307" i="18"/>
  <c r="N306" i="18"/>
  <c r="M306" i="18"/>
  <c r="L306" i="18"/>
  <c r="N305" i="18"/>
  <c r="M305" i="18"/>
  <c r="L305" i="18"/>
  <c r="N304" i="18"/>
  <c r="M304" i="18"/>
  <c r="L304" i="18"/>
  <c r="N303" i="18"/>
  <c r="M303" i="18"/>
  <c r="L303" i="18"/>
  <c r="N302" i="18"/>
  <c r="M302" i="18"/>
  <c r="L302" i="18"/>
  <c r="N301" i="18"/>
  <c r="M301" i="18"/>
  <c r="L301" i="18"/>
  <c r="N300" i="18"/>
  <c r="M300" i="18"/>
  <c r="L300" i="18"/>
  <c r="N299" i="18"/>
  <c r="M299" i="18"/>
  <c r="L299" i="18"/>
  <c r="N298" i="18"/>
  <c r="M298" i="18"/>
  <c r="L298" i="18"/>
  <c r="N297" i="18"/>
  <c r="M297" i="18"/>
  <c r="L297" i="18"/>
  <c r="N296" i="18"/>
  <c r="M296" i="18"/>
  <c r="L296" i="18"/>
  <c r="N295" i="18"/>
  <c r="M295" i="18"/>
  <c r="L295" i="18"/>
  <c r="N294" i="18"/>
  <c r="M294" i="18"/>
  <c r="L294" i="18"/>
  <c r="N293" i="18"/>
  <c r="M293" i="18"/>
  <c r="L293" i="18"/>
  <c r="N292" i="18"/>
  <c r="M292" i="18"/>
  <c r="L292" i="18"/>
  <c r="N291" i="18"/>
  <c r="M291" i="18"/>
  <c r="L291" i="18"/>
  <c r="N290" i="18"/>
  <c r="M290" i="18"/>
  <c r="L290" i="18"/>
  <c r="N289" i="18"/>
  <c r="M289" i="18"/>
  <c r="L289" i="18"/>
  <c r="N288" i="18"/>
  <c r="M288" i="18"/>
  <c r="L288" i="18"/>
  <c r="N287" i="18"/>
  <c r="M287" i="18"/>
  <c r="L287" i="18"/>
  <c r="N286" i="18"/>
  <c r="M286" i="18"/>
  <c r="L286" i="18"/>
  <c r="N285" i="18"/>
  <c r="M285" i="18"/>
  <c r="L285" i="18"/>
  <c r="N284" i="18"/>
  <c r="M284" i="18"/>
  <c r="L284" i="18"/>
  <c r="N283" i="18"/>
  <c r="M283" i="18"/>
  <c r="L283" i="18"/>
  <c r="N282" i="18"/>
  <c r="M282" i="18"/>
  <c r="L282" i="18"/>
  <c r="N281" i="18"/>
  <c r="M281" i="18"/>
  <c r="L281" i="18"/>
  <c r="N280" i="18"/>
  <c r="M280" i="18"/>
  <c r="L280" i="18"/>
  <c r="N279" i="18"/>
  <c r="M279" i="18"/>
  <c r="L279" i="18"/>
  <c r="N278" i="18"/>
  <c r="M278" i="18"/>
  <c r="L278" i="18"/>
  <c r="N277" i="18"/>
  <c r="M277" i="18"/>
  <c r="L277" i="18"/>
  <c r="N276" i="18"/>
  <c r="M276" i="18"/>
  <c r="L276" i="18"/>
  <c r="N275" i="18"/>
  <c r="M275" i="18"/>
  <c r="L275" i="18"/>
  <c r="N274" i="18"/>
  <c r="M274" i="18"/>
  <c r="L274" i="18"/>
  <c r="N273" i="18"/>
  <c r="M273" i="18"/>
  <c r="L273" i="18"/>
  <c r="N272" i="18"/>
  <c r="M272" i="18"/>
  <c r="L272" i="18"/>
  <c r="N271" i="18"/>
  <c r="M271" i="18"/>
  <c r="L271" i="18"/>
  <c r="N270" i="18"/>
  <c r="M270" i="18"/>
  <c r="L270" i="18"/>
  <c r="N269" i="18"/>
  <c r="M269" i="18"/>
  <c r="L269" i="18"/>
  <c r="N268" i="18"/>
  <c r="M268" i="18"/>
  <c r="L268" i="18"/>
  <c r="N267" i="18"/>
  <c r="M267" i="18"/>
  <c r="L267" i="18"/>
  <c r="N266" i="18"/>
  <c r="M266" i="18"/>
  <c r="L266" i="18"/>
  <c r="N265" i="18"/>
  <c r="M265" i="18"/>
  <c r="L265" i="18"/>
  <c r="N264" i="18"/>
  <c r="M264" i="18"/>
  <c r="L264" i="18"/>
  <c r="N263" i="18"/>
  <c r="M263" i="18"/>
  <c r="L263" i="18"/>
  <c r="N262" i="18"/>
  <c r="M262" i="18"/>
  <c r="L262" i="18"/>
  <c r="N261" i="18"/>
  <c r="M261" i="18"/>
  <c r="L261" i="18"/>
  <c r="N260" i="18"/>
  <c r="M260" i="18"/>
  <c r="L260" i="18"/>
  <c r="N259" i="18"/>
  <c r="M259" i="18"/>
  <c r="L259" i="18"/>
  <c r="N258" i="18"/>
  <c r="M258" i="18"/>
  <c r="L258" i="18"/>
  <c r="N257" i="18"/>
  <c r="M257" i="18"/>
  <c r="L257" i="18"/>
  <c r="N256" i="18"/>
  <c r="M256" i="18"/>
  <c r="L256" i="18"/>
  <c r="N255" i="18"/>
  <c r="M255" i="18"/>
  <c r="L255" i="18"/>
  <c r="N254" i="18"/>
  <c r="M254" i="18"/>
  <c r="L254" i="18"/>
  <c r="N253" i="18"/>
  <c r="M253" i="18"/>
  <c r="L253" i="18"/>
  <c r="N252" i="18"/>
  <c r="M252" i="18"/>
  <c r="L252" i="18"/>
  <c r="N251" i="18"/>
  <c r="M251" i="18"/>
  <c r="L251" i="18"/>
  <c r="N250" i="18"/>
  <c r="M250" i="18"/>
  <c r="L250" i="18"/>
  <c r="N249" i="18"/>
  <c r="M249" i="18"/>
  <c r="L249" i="18"/>
  <c r="N248" i="18"/>
  <c r="M248" i="18"/>
  <c r="L248" i="18"/>
  <c r="N247" i="18"/>
  <c r="M247" i="18"/>
  <c r="L247" i="18"/>
  <c r="N246" i="18"/>
  <c r="M246" i="18"/>
  <c r="L246" i="18"/>
  <c r="N245" i="18"/>
  <c r="M245" i="18"/>
  <c r="L245" i="18"/>
  <c r="N244" i="18"/>
  <c r="M244" i="18"/>
  <c r="L244" i="18"/>
  <c r="N243" i="18"/>
  <c r="M243" i="18"/>
  <c r="L243" i="18"/>
  <c r="N242" i="18"/>
  <c r="M242" i="18"/>
  <c r="L242" i="18"/>
  <c r="N241" i="18"/>
  <c r="M241" i="18"/>
  <c r="L241" i="18"/>
  <c r="N240" i="18"/>
  <c r="M240" i="18"/>
  <c r="L240" i="18"/>
  <c r="N239" i="18"/>
  <c r="M239" i="18"/>
  <c r="L239" i="18"/>
  <c r="N238" i="18"/>
  <c r="M238" i="18"/>
  <c r="L238" i="18"/>
  <c r="N237" i="18"/>
  <c r="M237" i="18"/>
  <c r="L237" i="18"/>
  <c r="N236" i="18"/>
  <c r="M236" i="18"/>
  <c r="L236" i="18"/>
  <c r="N235" i="18"/>
  <c r="M235" i="18"/>
  <c r="L235" i="18"/>
  <c r="N234" i="18"/>
  <c r="M234" i="18"/>
  <c r="L234" i="18"/>
  <c r="N233" i="18"/>
  <c r="M233" i="18"/>
  <c r="L233" i="18"/>
  <c r="N232" i="18"/>
  <c r="M232" i="18"/>
  <c r="L232" i="18"/>
  <c r="N231" i="18"/>
  <c r="M231" i="18"/>
  <c r="L231" i="18"/>
  <c r="N230" i="18"/>
  <c r="M230" i="18"/>
  <c r="L230" i="18"/>
  <c r="N229" i="18"/>
  <c r="M229" i="18"/>
  <c r="L229" i="18"/>
  <c r="N228" i="18"/>
  <c r="M228" i="18"/>
  <c r="L228" i="18"/>
  <c r="N227" i="18"/>
  <c r="M227" i="18"/>
  <c r="L227" i="18"/>
  <c r="N226" i="18"/>
  <c r="M226" i="18"/>
  <c r="L226" i="18"/>
  <c r="N225" i="18"/>
  <c r="M225" i="18"/>
  <c r="L225" i="18"/>
  <c r="N224" i="18"/>
  <c r="M224" i="18"/>
  <c r="L224" i="18"/>
  <c r="N223" i="18"/>
  <c r="M223" i="18"/>
  <c r="L223" i="18"/>
  <c r="N222" i="18"/>
  <c r="M222" i="18"/>
  <c r="L222" i="18"/>
  <c r="N221" i="18"/>
  <c r="M221" i="18"/>
  <c r="L221" i="18"/>
  <c r="N220" i="18"/>
  <c r="M220" i="18"/>
  <c r="L220" i="18"/>
  <c r="N219" i="18"/>
  <c r="M219" i="18"/>
  <c r="L219" i="18"/>
  <c r="N218" i="18"/>
  <c r="M218" i="18"/>
  <c r="L218" i="18"/>
  <c r="N217" i="18"/>
  <c r="M217" i="18"/>
  <c r="L217" i="18"/>
  <c r="N216" i="18"/>
  <c r="M216" i="18"/>
  <c r="L216" i="18"/>
  <c r="N215" i="18"/>
  <c r="M215" i="18"/>
  <c r="L215" i="18"/>
  <c r="N214" i="18"/>
  <c r="M214" i="18"/>
  <c r="L214" i="18"/>
  <c r="N213" i="18"/>
  <c r="M213" i="18"/>
  <c r="L213" i="18"/>
  <c r="N212" i="18"/>
  <c r="M212" i="18"/>
  <c r="L212" i="18"/>
  <c r="N211" i="18"/>
  <c r="M211" i="18"/>
  <c r="L211" i="18"/>
  <c r="N210" i="18"/>
  <c r="M210" i="18"/>
  <c r="L210" i="18"/>
  <c r="N209" i="18"/>
  <c r="M209" i="18"/>
  <c r="L209" i="18"/>
  <c r="N208" i="18"/>
  <c r="M208" i="18"/>
  <c r="L208" i="18"/>
  <c r="N207" i="18"/>
  <c r="M207" i="18"/>
  <c r="L207" i="18"/>
  <c r="N206" i="18"/>
  <c r="M206" i="18"/>
  <c r="L206" i="18"/>
  <c r="N205" i="18"/>
  <c r="M205" i="18"/>
  <c r="L205" i="18"/>
  <c r="N204" i="18"/>
  <c r="M204" i="18"/>
  <c r="L204" i="18"/>
  <c r="N203" i="18"/>
  <c r="M203" i="18"/>
  <c r="L203" i="18"/>
  <c r="N202" i="18"/>
  <c r="M202" i="18"/>
  <c r="L202" i="18"/>
  <c r="N201" i="18"/>
  <c r="M201" i="18"/>
  <c r="L201" i="18"/>
  <c r="N200" i="18"/>
  <c r="M200" i="18"/>
  <c r="L200" i="18"/>
  <c r="N199" i="18"/>
  <c r="M199" i="18"/>
  <c r="L199" i="18"/>
  <c r="N198" i="18"/>
  <c r="M198" i="18"/>
  <c r="L198" i="18"/>
  <c r="N197" i="18"/>
  <c r="M197" i="18"/>
  <c r="L197" i="18"/>
  <c r="N196" i="18"/>
  <c r="M196" i="18"/>
  <c r="L196" i="18"/>
  <c r="N195" i="18"/>
  <c r="M195" i="18"/>
  <c r="L195" i="18"/>
  <c r="N194" i="18"/>
  <c r="M194" i="18"/>
  <c r="L194" i="18"/>
  <c r="N193" i="18"/>
  <c r="M193" i="18"/>
  <c r="L193" i="18"/>
  <c r="N192" i="18"/>
  <c r="M192" i="18"/>
  <c r="L192" i="18"/>
  <c r="N191" i="18"/>
  <c r="M191" i="18"/>
  <c r="L191" i="18"/>
  <c r="N190" i="18"/>
  <c r="M190" i="18"/>
  <c r="L190" i="18"/>
  <c r="N189" i="18"/>
  <c r="M189" i="18"/>
  <c r="L189" i="18"/>
  <c r="N188" i="18"/>
  <c r="M188" i="18"/>
  <c r="L188" i="18"/>
  <c r="N187" i="18"/>
  <c r="M187" i="18"/>
  <c r="L187" i="18"/>
  <c r="N186" i="18"/>
  <c r="M186" i="18"/>
  <c r="L186" i="18"/>
  <c r="N185" i="18"/>
  <c r="M185" i="18"/>
  <c r="L185" i="18"/>
  <c r="N184" i="18"/>
  <c r="M184" i="18"/>
  <c r="L184" i="18"/>
  <c r="N183" i="18"/>
  <c r="M183" i="18"/>
  <c r="L183" i="18"/>
  <c r="N182" i="18"/>
  <c r="M182" i="18"/>
  <c r="L182" i="18"/>
  <c r="N181" i="18"/>
  <c r="M181" i="18"/>
  <c r="L181" i="18"/>
  <c r="N180" i="18"/>
  <c r="M180" i="18"/>
  <c r="L180" i="18"/>
  <c r="N179" i="18"/>
  <c r="M179" i="18"/>
  <c r="L179" i="18"/>
  <c r="N178" i="18"/>
  <c r="M178" i="18"/>
  <c r="L178" i="18"/>
  <c r="N177" i="18"/>
  <c r="M177" i="18"/>
  <c r="L177" i="18"/>
  <c r="N176" i="18"/>
  <c r="M176" i="18"/>
  <c r="L176" i="18"/>
  <c r="N175" i="18"/>
  <c r="M175" i="18"/>
  <c r="L175" i="18"/>
  <c r="N174" i="18"/>
  <c r="M174" i="18"/>
  <c r="L174" i="18"/>
  <c r="N173" i="18"/>
  <c r="M173" i="18"/>
  <c r="L173" i="18"/>
  <c r="N172" i="18"/>
  <c r="M172" i="18"/>
  <c r="L172" i="18"/>
  <c r="N171" i="18"/>
  <c r="M171" i="18"/>
  <c r="L171" i="18"/>
  <c r="N170" i="18"/>
  <c r="M170" i="18"/>
  <c r="L170" i="18"/>
  <c r="N169" i="18"/>
  <c r="M169" i="18"/>
  <c r="L169" i="18"/>
  <c r="N168" i="18"/>
  <c r="M168" i="18"/>
  <c r="L168" i="18"/>
  <c r="N167" i="18"/>
  <c r="M167" i="18"/>
  <c r="L167" i="18"/>
  <c r="N166" i="18"/>
  <c r="M166" i="18"/>
  <c r="L166" i="18"/>
  <c r="N165" i="18"/>
  <c r="M165" i="18"/>
  <c r="L165" i="18"/>
  <c r="N164" i="18"/>
  <c r="M164" i="18"/>
  <c r="L164" i="18"/>
  <c r="N163" i="18"/>
  <c r="M163" i="18"/>
  <c r="L163" i="18"/>
  <c r="N162" i="18"/>
  <c r="M162" i="18"/>
  <c r="L162" i="18"/>
  <c r="N161" i="18"/>
  <c r="M161" i="18"/>
  <c r="L161" i="18"/>
  <c r="N160" i="18"/>
  <c r="M160" i="18"/>
  <c r="L160" i="18"/>
  <c r="N159" i="18"/>
  <c r="M159" i="18"/>
  <c r="L159" i="18"/>
  <c r="N158" i="18"/>
  <c r="M158" i="18"/>
  <c r="L158" i="18"/>
  <c r="N157" i="18"/>
  <c r="M157" i="18"/>
  <c r="L157" i="18"/>
  <c r="N156" i="18"/>
  <c r="M156" i="18"/>
  <c r="L156" i="18"/>
  <c r="N155" i="18"/>
  <c r="M155" i="18"/>
  <c r="L155" i="18"/>
  <c r="N154" i="18"/>
  <c r="M154" i="18"/>
  <c r="L154" i="18"/>
  <c r="N153" i="18"/>
  <c r="M153" i="18"/>
  <c r="L153" i="18"/>
  <c r="N152" i="18"/>
  <c r="M152" i="18"/>
  <c r="L152" i="18"/>
  <c r="N151" i="18"/>
  <c r="M151" i="18"/>
  <c r="L151" i="18"/>
  <c r="N150" i="18"/>
  <c r="M150" i="18"/>
  <c r="L150" i="18"/>
  <c r="N149" i="18"/>
  <c r="M149" i="18"/>
  <c r="L149" i="18"/>
  <c r="N148" i="18"/>
  <c r="M148" i="18"/>
  <c r="L148" i="18"/>
  <c r="N147" i="18"/>
  <c r="M147" i="18"/>
  <c r="L147" i="18"/>
  <c r="N146" i="18"/>
  <c r="M146" i="18"/>
  <c r="L146" i="18"/>
  <c r="N145" i="18"/>
  <c r="M145" i="18"/>
  <c r="L145" i="18"/>
  <c r="N144" i="18"/>
  <c r="M144" i="18"/>
  <c r="L144" i="18"/>
  <c r="N143" i="18"/>
  <c r="M143" i="18"/>
  <c r="L143" i="18"/>
  <c r="N142" i="18"/>
  <c r="M142" i="18"/>
  <c r="L142" i="18"/>
  <c r="N141" i="18"/>
  <c r="M141" i="18"/>
  <c r="L141" i="18"/>
  <c r="N140" i="18"/>
  <c r="M140" i="18"/>
  <c r="L140" i="18"/>
  <c r="N139" i="18"/>
  <c r="M139" i="18"/>
  <c r="L139" i="18"/>
  <c r="N138" i="18"/>
  <c r="M138" i="18"/>
  <c r="L138" i="18"/>
  <c r="N137" i="18"/>
  <c r="M137" i="18"/>
  <c r="L137" i="18"/>
  <c r="N136" i="18"/>
  <c r="M136" i="18"/>
  <c r="L136" i="18"/>
  <c r="N135" i="18"/>
  <c r="M135" i="18"/>
  <c r="L135" i="18"/>
  <c r="N134" i="18"/>
  <c r="M134" i="18"/>
  <c r="L134" i="18"/>
  <c r="N133" i="18"/>
  <c r="M133" i="18"/>
  <c r="L133" i="18"/>
  <c r="N132" i="18"/>
  <c r="M132" i="18"/>
  <c r="L132" i="18"/>
  <c r="N131" i="18"/>
  <c r="M131" i="18"/>
  <c r="L131" i="18"/>
  <c r="N130" i="18"/>
  <c r="M130" i="18"/>
  <c r="L130" i="18"/>
  <c r="N129" i="18"/>
  <c r="M129" i="18"/>
  <c r="L129" i="18"/>
  <c r="N128" i="18"/>
  <c r="M128" i="18"/>
  <c r="L128" i="18"/>
  <c r="N127" i="18"/>
  <c r="M127" i="18"/>
  <c r="L127" i="18"/>
  <c r="N126" i="18"/>
  <c r="M126" i="18"/>
  <c r="L126" i="18"/>
  <c r="N125" i="18"/>
  <c r="M125" i="18"/>
  <c r="L125" i="18"/>
  <c r="N124" i="18"/>
  <c r="M124" i="18"/>
  <c r="L124" i="18"/>
  <c r="N123" i="18"/>
  <c r="M123" i="18"/>
  <c r="L123" i="18"/>
  <c r="N122" i="18"/>
  <c r="M122" i="18"/>
  <c r="L122" i="18"/>
  <c r="N121" i="18"/>
  <c r="M121" i="18"/>
  <c r="L121" i="18"/>
  <c r="N120" i="18"/>
  <c r="M120" i="18"/>
  <c r="L120" i="18"/>
  <c r="N119" i="18"/>
  <c r="M119" i="18"/>
  <c r="L119" i="18"/>
  <c r="N118" i="18"/>
  <c r="M118" i="18"/>
  <c r="L118" i="18"/>
  <c r="N117" i="18"/>
  <c r="M117" i="18"/>
  <c r="L117" i="18"/>
  <c r="N116" i="18"/>
  <c r="M116" i="18"/>
  <c r="L116" i="18"/>
  <c r="N115" i="18"/>
  <c r="M115" i="18"/>
  <c r="L115" i="18"/>
  <c r="N114" i="18"/>
  <c r="M114" i="18"/>
  <c r="L114" i="18"/>
  <c r="N113" i="18"/>
  <c r="M113" i="18"/>
  <c r="L113" i="18"/>
  <c r="N112" i="18"/>
  <c r="M112" i="18"/>
  <c r="L112" i="18"/>
  <c r="N111" i="18"/>
  <c r="M111" i="18"/>
  <c r="L111" i="18"/>
  <c r="N110" i="18"/>
  <c r="M110" i="18"/>
  <c r="L110" i="18"/>
  <c r="N109" i="18"/>
  <c r="M109" i="18"/>
  <c r="L109" i="18"/>
  <c r="N108" i="18"/>
  <c r="M108" i="18"/>
  <c r="L108" i="18"/>
  <c r="N107" i="18"/>
  <c r="M107" i="18"/>
  <c r="L107" i="18"/>
  <c r="N106" i="18"/>
  <c r="M106" i="18"/>
  <c r="L106" i="18"/>
  <c r="N105" i="18"/>
  <c r="M105" i="18"/>
  <c r="L105" i="18"/>
  <c r="N104" i="18"/>
  <c r="M104" i="18"/>
  <c r="L104" i="18"/>
  <c r="N103" i="18"/>
  <c r="M103" i="18"/>
  <c r="L103" i="18"/>
  <c r="N102" i="18"/>
  <c r="M102" i="18"/>
  <c r="L102" i="18"/>
  <c r="N101" i="18"/>
  <c r="M101" i="18"/>
  <c r="L101" i="18"/>
  <c r="N100" i="18"/>
  <c r="M100" i="18"/>
  <c r="L100" i="18"/>
  <c r="N99" i="18"/>
  <c r="M99" i="18"/>
  <c r="L99" i="18"/>
  <c r="N98" i="18"/>
  <c r="M98" i="18"/>
  <c r="L98" i="18"/>
  <c r="N97" i="18"/>
  <c r="M97" i="18"/>
  <c r="L97" i="18"/>
  <c r="N96" i="18"/>
  <c r="M96" i="18"/>
  <c r="L96" i="18"/>
  <c r="N95" i="18"/>
  <c r="M95" i="18"/>
  <c r="L95" i="18"/>
  <c r="N94" i="18"/>
  <c r="M94" i="18"/>
  <c r="L94" i="18"/>
  <c r="N93" i="18"/>
  <c r="M93" i="18"/>
  <c r="L93" i="18"/>
  <c r="N92" i="18"/>
  <c r="M92" i="18"/>
  <c r="L92" i="18"/>
  <c r="N91" i="18"/>
  <c r="M91" i="18"/>
  <c r="L91" i="18"/>
  <c r="N90" i="18"/>
  <c r="M90" i="18"/>
  <c r="L90" i="18"/>
  <c r="N89" i="18"/>
  <c r="M89" i="18"/>
  <c r="L89" i="18"/>
  <c r="N88" i="18"/>
  <c r="M88" i="18"/>
  <c r="L88" i="18"/>
  <c r="N87" i="18"/>
  <c r="M87" i="18"/>
  <c r="L87" i="18"/>
  <c r="N86" i="18"/>
  <c r="M86" i="18"/>
  <c r="L86" i="18"/>
  <c r="N85" i="18"/>
  <c r="M85" i="18"/>
  <c r="L85" i="18"/>
  <c r="N84" i="18"/>
  <c r="M84" i="18"/>
  <c r="L84" i="18"/>
  <c r="N83" i="18"/>
  <c r="M83" i="18"/>
  <c r="L83" i="18"/>
  <c r="N82" i="18"/>
  <c r="M82" i="18"/>
  <c r="L82" i="18"/>
  <c r="N81" i="18"/>
  <c r="M81" i="18"/>
  <c r="L81" i="18"/>
  <c r="N80" i="18"/>
  <c r="M80" i="18"/>
  <c r="L80" i="18"/>
  <c r="N79" i="18"/>
  <c r="M79" i="18"/>
  <c r="L79" i="18"/>
  <c r="N78" i="18"/>
  <c r="M78" i="18"/>
  <c r="L78" i="18"/>
  <c r="N77" i="18"/>
  <c r="M77" i="18"/>
  <c r="L77" i="18"/>
  <c r="N76" i="18"/>
  <c r="M76" i="18"/>
  <c r="L76" i="18"/>
  <c r="N75" i="18"/>
  <c r="M75" i="18"/>
  <c r="L75" i="18"/>
  <c r="N74" i="18"/>
  <c r="M74" i="18"/>
  <c r="L74" i="18"/>
  <c r="N73" i="18"/>
  <c r="M73" i="18"/>
  <c r="L73" i="18"/>
  <c r="N72" i="18"/>
  <c r="M72" i="18"/>
  <c r="L72" i="18"/>
  <c r="N71" i="18"/>
  <c r="M71" i="18"/>
  <c r="L71" i="18"/>
  <c r="N70" i="18"/>
  <c r="M70" i="18"/>
  <c r="L70" i="18"/>
  <c r="N69" i="18"/>
  <c r="M69" i="18"/>
  <c r="L69" i="18"/>
  <c r="N68" i="18"/>
  <c r="M68" i="18"/>
  <c r="L68" i="18"/>
  <c r="N67" i="18"/>
  <c r="M67" i="18"/>
  <c r="L67" i="18"/>
  <c r="N66" i="18"/>
  <c r="M66" i="18"/>
  <c r="L66" i="18"/>
  <c r="N65" i="18"/>
  <c r="M65" i="18"/>
  <c r="L65" i="18"/>
  <c r="N64" i="18"/>
  <c r="M64" i="18"/>
  <c r="L64" i="18"/>
  <c r="N63" i="18"/>
  <c r="M63" i="18"/>
  <c r="L63" i="18"/>
  <c r="N62" i="18"/>
  <c r="M62" i="18"/>
  <c r="L62" i="18"/>
  <c r="N61" i="18"/>
  <c r="M61" i="18"/>
  <c r="L61" i="18"/>
  <c r="N60" i="18"/>
  <c r="M60" i="18"/>
  <c r="L60" i="18"/>
  <c r="N59" i="18"/>
  <c r="M59" i="18"/>
  <c r="L59" i="18"/>
  <c r="N58" i="18"/>
  <c r="M58" i="18"/>
  <c r="L58" i="18"/>
  <c r="N57" i="18"/>
  <c r="M57" i="18"/>
  <c r="L57" i="18"/>
  <c r="N56" i="18"/>
  <c r="M56" i="18"/>
  <c r="L56" i="18"/>
  <c r="N55" i="18"/>
  <c r="M55" i="18"/>
  <c r="L55" i="18"/>
  <c r="N54" i="18"/>
  <c r="M54" i="18"/>
  <c r="L54" i="18"/>
  <c r="N53" i="18"/>
  <c r="M53" i="18"/>
  <c r="L53" i="18"/>
  <c r="N52" i="18"/>
  <c r="M52" i="18"/>
  <c r="L52" i="18"/>
  <c r="N51" i="18"/>
  <c r="M51" i="18"/>
  <c r="L51" i="18"/>
  <c r="N50" i="18"/>
  <c r="M50" i="18"/>
  <c r="L50" i="18"/>
  <c r="N49" i="18"/>
  <c r="M49" i="18"/>
  <c r="L49" i="18"/>
  <c r="N48" i="18"/>
  <c r="M48" i="18"/>
  <c r="L48" i="18"/>
  <c r="N47" i="18"/>
  <c r="M47" i="18"/>
  <c r="L47" i="18"/>
  <c r="N46" i="18"/>
  <c r="M46" i="18"/>
  <c r="L46" i="18"/>
  <c r="N45" i="18"/>
  <c r="M45" i="18"/>
  <c r="L45" i="18"/>
  <c r="N44" i="18"/>
  <c r="M44" i="18"/>
  <c r="L44" i="18"/>
  <c r="N43" i="18"/>
  <c r="M43" i="18"/>
  <c r="L43" i="18"/>
  <c r="N42" i="18"/>
  <c r="M42" i="18"/>
  <c r="L42" i="18"/>
  <c r="N41" i="18"/>
  <c r="M41" i="18"/>
  <c r="L41" i="18"/>
  <c r="N40" i="18"/>
  <c r="M40" i="18"/>
  <c r="L40" i="18"/>
  <c r="N39" i="18"/>
  <c r="M39" i="18"/>
  <c r="L39" i="18"/>
  <c r="N38" i="18"/>
  <c r="M38" i="18"/>
  <c r="L38" i="18"/>
  <c r="N37" i="18"/>
  <c r="M37" i="18"/>
  <c r="L37" i="18"/>
  <c r="N36" i="18"/>
  <c r="M36" i="18"/>
  <c r="L36" i="18"/>
  <c r="N35" i="18"/>
  <c r="M35" i="18"/>
  <c r="L35" i="18"/>
  <c r="N34" i="18"/>
  <c r="M34" i="18"/>
  <c r="L34" i="18"/>
  <c r="N33" i="18"/>
  <c r="M33" i="18"/>
  <c r="L33" i="18"/>
  <c r="N32" i="18"/>
  <c r="M32" i="18"/>
  <c r="L32" i="18"/>
  <c r="N31" i="18"/>
  <c r="M31" i="18"/>
  <c r="L31" i="18"/>
  <c r="N30" i="18"/>
  <c r="M30" i="18"/>
  <c r="L30" i="18"/>
  <c r="N29" i="18"/>
  <c r="M29" i="18"/>
  <c r="L29" i="18"/>
  <c r="N28" i="18"/>
  <c r="M28" i="18"/>
  <c r="L28" i="18"/>
  <c r="N27" i="18"/>
  <c r="M27" i="18"/>
  <c r="L27" i="18"/>
  <c r="N26" i="18"/>
  <c r="M26" i="18"/>
  <c r="L26" i="18"/>
  <c r="O26" i="18" s="1"/>
  <c r="N25" i="18"/>
  <c r="M25" i="18"/>
  <c r="L25" i="18"/>
  <c r="N24" i="18"/>
  <c r="M24" i="18"/>
  <c r="L24" i="18"/>
  <c r="N23" i="18"/>
  <c r="M23" i="18"/>
  <c r="L23" i="18"/>
  <c r="N22" i="18"/>
  <c r="M22" i="18"/>
  <c r="L22" i="18"/>
  <c r="N21" i="18"/>
  <c r="M21" i="18"/>
  <c r="L21" i="18"/>
  <c r="N20" i="18"/>
  <c r="M20" i="18"/>
  <c r="L20" i="18"/>
  <c r="N19" i="18"/>
  <c r="M19" i="18"/>
  <c r="L19" i="18"/>
  <c r="N18" i="18"/>
  <c r="M18" i="18"/>
  <c r="L18" i="18"/>
  <c r="N17" i="18"/>
  <c r="M17" i="18"/>
  <c r="L17" i="18"/>
  <c r="N16" i="18"/>
  <c r="M16" i="18"/>
  <c r="L16" i="18"/>
  <c r="N15" i="18"/>
  <c r="M15" i="18"/>
  <c r="L15" i="18"/>
  <c r="N14" i="18"/>
  <c r="M14" i="18"/>
  <c r="L14" i="18"/>
  <c r="T40" i="7"/>
  <c r="T39" i="7"/>
  <c r="T38" i="7"/>
  <c r="T37" i="7"/>
  <c r="T36" i="7"/>
  <c r="T35" i="7"/>
  <c r="T34" i="7"/>
  <c r="T33" i="7"/>
  <c r="T32" i="7"/>
  <c r="T31" i="7"/>
  <c r="T30" i="7"/>
  <c r="T29" i="7"/>
  <c r="Q24" i="7"/>
  <c r="I23" i="7"/>
  <c r="V19" i="7"/>
  <c r="M19" i="7"/>
  <c r="I19" i="7"/>
  <c r="C8" i="7"/>
  <c r="E4" i="8" s="1"/>
  <c r="C6" i="7"/>
  <c r="C8" i="44" s="1"/>
  <c r="M10" i="7"/>
  <c r="C11" i="7"/>
  <c r="C10" i="7"/>
  <c r="J148" i="4"/>
  <c r="C146" i="4"/>
  <c r="B42" i="4"/>
  <c r="C7" i="7" s="1"/>
  <c r="I6" i="46" s="1"/>
  <c r="J5" i="4"/>
  <c r="G61" i="5" s="1"/>
  <c r="O28" i="18" l="1"/>
  <c r="O34" i="18"/>
  <c r="O38" i="18"/>
  <c r="O42" i="18"/>
  <c r="O46" i="18"/>
  <c r="O50" i="18"/>
  <c r="O54" i="18"/>
  <c r="O58" i="18"/>
  <c r="O62" i="18"/>
  <c r="O66" i="18"/>
  <c r="O68" i="18"/>
  <c r="O72" i="18"/>
  <c r="O74" i="18"/>
  <c r="O78" i="18"/>
  <c r="O82" i="18"/>
  <c r="O86" i="18"/>
  <c r="O94" i="18"/>
  <c r="O98" i="18"/>
  <c r="O104" i="18"/>
  <c r="O112" i="18"/>
  <c r="O134" i="18"/>
  <c r="O30" i="18"/>
  <c r="O32" i="18"/>
  <c r="O36" i="18"/>
  <c r="O40" i="18"/>
  <c r="O44" i="18"/>
  <c r="O48" i="18"/>
  <c r="O52" i="18"/>
  <c r="O56" i="18"/>
  <c r="O60" i="18"/>
  <c r="O64" i="18"/>
  <c r="O70" i="18"/>
  <c r="O76" i="18"/>
  <c r="O80" i="18"/>
  <c r="O84" i="18"/>
  <c r="O88" i="18"/>
  <c r="O92" i="18"/>
  <c r="O96" i="18"/>
  <c r="O100" i="18"/>
  <c r="O102" i="18"/>
  <c r="O106" i="18"/>
  <c r="O108" i="18"/>
  <c r="O110" i="18"/>
  <c r="O114" i="18"/>
  <c r="O116" i="18"/>
  <c r="O118" i="18"/>
  <c r="O120" i="18"/>
  <c r="O122" i="18"/>
  <c r="O124" i="18"/>
  <c r="O126" i="18"/>
  <c r="O128" i="18"/>
  <c r="O130" i="18"/>
  <c r="O132" i="18"/>
  <c r="O136" i="18"/>
  <c r="O138" i="18"/>
  <c r="O140" i="18"/>
  <c r="O142" i="18"/>
  <c r="O144" i="18"/>
  <c r="O146" i="18"/>
  <c r="O148" i="18"/>
  <c r="O150" i="18"/>
  <c r="O152" i="18"/>
  <c r="O154" i="18"/>
  <c r="O156" i="18"/>
  <c r="O158" i="18"/>
  <c r="O160" i="18"/>
  <c r="O162" i="18"/>
  <c r="O164" i="18"/>
  <c r="O166" i="18"/>
  <c r="O168" i="18"/>
  <c r="O170" i="18"/>
  <c r="O172" i="18"/>
  <c r="O174" i="18"/>
  <c r="O176" i="18"/>
  <c r="O178" i="18"/>
  <c r="O180" i="18"/>
  <c r="O182" i="18"/>
  <c r="O184" i="18"/>
  <c r="O186" i="18"/>
  <c r="O188" i="18"/>
  <c r="O190" i="18"/>
  <c r="O192" i="18"/>
  <c r="O194" i="18"/>
  <c r="O196" i="18"/>
  <c r="O198" i="18"/>
  <c r="O200" i="18"/>
  <c r="O202" i="18"/>
  <c r="O204" i="18"/>
  <c r="O206" i="18"/>
  <c r="O208" i="18"/>
  <c r="O210" i="18"/>
  <c r="O212" i="18"/>
  <c r="O214" i="18"/>
  <c r="O216" i="18"/>
  <c r="O218" i="18"/>
  <c r="O220" i="18"/>
  <c r="O222" i="18"/>
  <c r="O224" i="18"/>
  <c r="O226" i="18"/>
  <c r="O228" i="18"/>
  <c r="O230" i="18"/>
  <c r="O232" i="18"/>
  <c r="O234" i="18"/>
  <c r="O236" i="18"/>
  <c r="O238" i="18"/>
  <c r="O240" i="18"/>
  <c r="O242" i="18"/>
  <c r="O244" i="18"/>
  <c r="O246" i="18"/>
  <c r="O248" i="18"/>
  <c r="O250" i="18"/>
  <c r="O252" i="18"/>
  <c r="O254" i="18"/>
  <c r="O256" i="18"/>
  <c r="O258" i="18"/>
  <c r="O260" i="18"/>
  <c r="O262" i="18"/>
  <c r="O264" i="18"/>
  <c r="O266" i="18"/>
  <c r="O268" i="18"/>
  <c r="O270" i="18"/>
  <c r="O272" i="18"/>
  <c r="O274" i="18"/>
  <c r="O276" i="18"/>
  <c r="O278" i="18"/>
  <c r="O280" i="18"/>
  <c r="O282" i="18"/>
  <c r="O284" i="18"/>
  <c r="O286" i="18"/>
  <c r="O288" i="18"/>
  <c r="O290" i="18"/>
  <c r="O292" i="18"/>
  <c r="O294" i="18"/>
  <c r="O296" i="18"/>
  <c r="O298" i="18"/>
  <c r="O300" i="18"/>
  <c r="O302" i="18"/>
  <c r="O304" i="18"/>
  <c r="O306" i="18"/>
  <c r="O25" i="18"/>
  <c r="O90" i="18"/>
  <c r="O24" i="18"/>
  <c r="O27" i="18"/>
  <c r="O29" i="18"/>
  <c r="O31" i="18"/>
  <c r="O33" i="18"/>
  <c r="O35" i="18"/>
  <c r="O37" i="18"/>
  <c r="O39" i="18"/>
  <c r="O41" i="18"/>
  <c r="O43" i="18"/>
  <c r="O45" i="18"/>
  <c r="O47" i="18"/>
  <c r="O49" i="18"/>
  <c r="O51" i="18"/>
  <c r="O53" i="18"/>
  <c r="O55" i="18"/>
  <c r="O57" i="18"/>
  <c r="O59" i="18"/>
  <c r="O61" i="18"/>
  <c r="O63" i="18"/>
  <c r="O65" i="18"/>
  <c r="O67" i="18"/>
  <c r="O69" i="18"/>
  <c r="O71" i="18"/>
  <c r="O73" i="18"/>
  <c r="O75" i="18"/>
  <c r="O77" i="18"/>
  <c r="O79" i="18"/>
  <c r="O81" i="18"/>
  <c r="O83" i="18"/>
  <c r="O85" i="18"/>
  <c r="O87" i="18"/>
  <c r="O89" i="18"/>
  <c r="O91" i="18"/>
  <c r="O93" i="18"/>
  <c r="O95" i="18"/>
  <c r="O97" i="18"/>
  <c r="O99" i="18"/>
  <c r="O101" i="18"/>
  <c r="O103" i="18"/>
  <c r="O105" i="18"/>
  <c r="O107" i="18"/>
  <c r="O109" i="18"/>
  <c r="O111" i="18"/>
  <c r="O113" i="18"/>
  <c r="O115" i="18"/>
  <c r="O117" i="18"/>
  <c r="O119" i="18"/>
  <c r="O121" i="18"/>
  <c r="O123" i="18"/>
  <c r="O125" i="18"/>
  <c r="O127" i="18"/>
  <c r="O129" i="18"/>
  <c r="O131" i="18"/>
  <c r="O133" i="18"/>
  <c r="O135" i="18"/>
  <c r="O137" i="18"/>
  <c r="O139" i="18"/>
  <c r="O141" i="18"/>
  <c r="O143" i="18"/>
  <c r="O145" i="18"/>
  <c r="O147" i="18"/>
  <c r="O149" i="18"/>
  <c r="O151" i="18"/>
  <c r="O153" i="18"/>
  <c r="O155" i="18"/>
  <c r="O157" i="18"/>
  <c r="O159" i="18"/>
  <c r="O161" i="18"/>
  <c r="O163" i="18"/>
  <c r="O165" i="18"/>
  <c r="O167" i="18"/>
  <c r="O169" i="18"/>
  <c r="O171" i="18"/>
  <c r="O173" i="18"/>
  <c r="O175" i="18"/>
  <c r="O177" i="18"/>
  <c r="O179" i="18"/>
  <c r="O181" i="18"/>
  <c r="O183" i="18"/>
  <c r="O185" i="18"/>
  <c r="O187" i="18"/>
  <c r="O189" i="18"/>
  <c r="O191" i="18"/>
  <c r="O193" i="18"/>
  <c r="O195" i="18"/>
  <c r="O197" i="18"/>
  <c r="O199" i="18"/>
  <c r="O201" i="18"/>
  <c r="O203" i="18"/>
  <c r="O205" i="18"/>
  <c r="O207" i="18"/>
  <c r="O209" i="18"/>
  <c r="O211" i="18"/>
  <c r="O213" i="18"/>
  <c r="O215" i="18"/>
  <c r="O217" i="18"/>
  <c r="O219" i="18"/>
  <c r="O221" i="18"/>
  <c r="O223" i="18"/>
  <c r="O225" i="18"/>
  <c r="O227" i="18"/>
  <c r="O229" i="18"/>
  <c r="O231" i="18"/>
  <c r="O233" i="18"/>
  <c r="O235" i="18"/>
  <c r="O237" i="18"/>
  <c r="O239" i="18"/>
  <c r="O241" i="18"/>
  <c r="O243" i="18"/>
  <c r="O245" i="18"/>
  <c r="O247" i="18"/>
  <c r="O249" i="18"/>
  <c r="O251" i="18"/>
  <c r="O253" i="18"/>
  <c r="O255" i="18"/>
  <c r="O257" i="18"/>
  <c r="O259" i="18"/>
  <c r="O261" i="18"/>
  <c r="O263" i="18"/>
  <c r="O265" i="18"/>
  <c r="O267" i="18"/>
  <c r="O269" i="18"/>
  <c r="O271" i="18"/>
  <c r="O273" i="18"/>
  <c r="O275" i="18"/>
  <c r="O277" i="18"/>
  <c r="O279" i="18"/>
  <c r="O281" i="18"/>
  <c r="O283" i="18"/>
  <c r="O285" i="18"/>
  <c r="O287" i="18"/>
  <c r="O289" i="18"/>
  <c r="O291" i="18"/>
  <c r="O293" i="18"/>
  <c r="O295" i="18"/>
  <c r="O297" i="18"/>
  <c r="O299" i="18"/>
  <c r="O301" i="18"/>
  <c r="O303" i="18"/>
  <c r="O305" i="18"/>
  <c r="O307" i="18"/>
  <c r="O16" i="18"/>
  <c r="O18" i="18"/>
  <c r="O20" i="18"/>
  <c r="O22" i="18"/>
  <c r="O19" i="18"/>
  <c r="O21" i="18"/>
  <c r="O23" i="18"/>
  <c r="C8" i="43"/>
  <c r="O17" i="18"/>
  <c r="O15" i="18"/>
  <c r="G10" i="40"/>
  <c r="G10" i="42"/>
  <c r="G10" i="41"/>
  <c r="M16" i="12"/>
  <c r="M17" i="12" s="1"/>
  <c r="D16" i="15" s="1"/>
  <c r="O14" i="18"/>
  <c r="C5" i="15"/>
  <c r="G10" i="12"/>
  <c r="F7" i="18"/>
  <c r="S15" i="7" s="1"/>
  <c r="S16" i="7" s="1"/>
  <c r="M27" i="12"/>
  <c r="M42" i="12"/>
  <c r="M31" i="12"/>
  <c r="M49" i="12"/>
  <c r="T41" i="7"/>
  <c r="F16" i="15" l="1"/>
  <c r="C16" i="15"/>
  <c r="X15" i="7"/>
  <c r="D9" i="15"/>
  <c r="M50" i="12"/>
  <c r="M52" i="12"/>
  <c r="F80" i="4"/>
  <c r="L80" i="4" s="1"/>
  <c r="E20" i="7"/>
  <c r="P6" i="7"/>
  <c r="C80" i="4" l="1"/>
  <c r="M53" i="12"/>
  <c r="D17" i="15" s="1"/>
  <c r="C9" i="15"/>
  <c r="F9" i="15"/>
  <c r="C35" i="15" l="1"/>
  <c r="C36" i="15" s="1"/>
  <c r="F35" i="15"/>
  <c r="F36" i="15" s="1"/>
  <c r="D36" i="15"/>
  <c r="J54" i="7" s="1"/>
  <c r="C23" i="15"/>
  <c r="C24" i="15" s="1"/>
  <c r="E10" i="15"/>
  <c r="E11" i="15" s="1"/>
  <c r="D18" i="15" l="1"/>
  <c r="J48" i="7" s="1"/>
  <c r="D10" i="15"/>
  <c r="D11" i="15" s="1"/>
  <c r="C17" i="15"/>
  <c r="C18" i="15" s="1"/>
  <c r="F17" i="15"/>
  <c r="F18" i="15" s="1"/>
  <c r="F37" i="15"/>
  <c r="O54" i="7"/>
  <c r="J50" i="7"/>
  <c r="F23" i="15"/>
  <c r="F24" i="15" s="1"/>
  <c r="C29" i="15"/>
  <c r="C30" i="15" s="1"/>
  <c r="F29" i="15"/>
  <c r="F30" i="15" s="1"/>
  <c r="J52" i="7"/>
  <c r="F81" i="4"/>
  <c r="F82" i="4" s="1"/>
  <c r="O48" i="7" l="1"/>
  <c r="F19" i="15"/>
  <c r="F25" i="15"/>
  <c r="O50" i="7"/>
  <c r="F31" i="15"/>
  <c r="O52" i="7"/>
  <c r="J56" i="7"/>
  <c r="L81" i="4"/>
  <c r="L82" i="4" s="1"/>
  <c r="L83" i="4" s="1"/>
  <c r="H48" i="4" s="1"/>
  <c r="F10" i="15"/>
  <c r="C81" i="4"/>
  <c r="C82" i="4" s="1"/>
  <c r="C10" i="15"/>
  <c r="C11" i="15" s="1"/>
  <c r="F11" i="15"/>
  <c r="F12" i="15" s="1"/>
  <c r="O56" i="7" l="1"/>
  <c r="N58" i="7" l="1"/>
  <c r="N60"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yumi</author>
  </authors>
  <commentList>
    <comment ref="O39" authorId="0" shapeId="0" xr:uid="{61248AAA-5945-4F1A-9141-1FFD61A088DE}">
      <text>
        <r>
          <rPr>
            <sz val="12"/>
            <color indexed="81"/>
            <rFont val="MS P ゴシック"/>
            <family val="3"/>
            <charset val="128"/>
          </rPr>
          <t>マイナスの値を入力すること</t>
        </r>
      </text>
    </comment>
    <comment ref="O40" authorId="0" shapeId="0" xr:uid="{2C75244A-6626-4007-99DE-31EA3B886198}">
      <text>
        <r>
          <rPr>
            <sz val="12"/>
            <color indexed="81"/>
            <rFont val="MS P ゴシック"/>
            <family val="3"/>
            <charset val="128"/>
          </rPr>
          <t>マイナスの値を入力すること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中島 惇輝</author>
    <author>eriko sasaki</author>
  </authors>
  <commentList>
    <comment ref="I9" authorId="0" shapeId="0" xr:uid="{73A43A72-724B-4E81-9A25-B7D5FADD001F}">
      <text>
        <r>
          <rPr>
            <b/>
            <sz val="12"/>
            <color indexed="81"/>
            <rFont val="MS P ゴシック"/>
            <family val="3"/>
            <charset val="128"/>
          </rPr>
          <t>公募要領P33,Ｐ34参照</t>
        </r>
      </text>
    </comment>
    <comment ref="K13" authorId="0" shapeId="0" xr:uid="{1703D7DC-8E46-4036-AFAD-41AC31C9D9BE}">
      <text>
        <r>
          <rPr>
            <b/>
            <sz val="12"/>
            <color indexed="81"/>
            <rFont val="MS P ゴシック"/>
            <family val="3"/>
            <charset val="128"/>
          </rPr>
          <t>該当なしの場合、入力不要</t>
        </r>
      </text>
    </comment>
    <comment ref="P13" authorId="0" shapeId="0" xr:uid="{FBF5098E-58B4-4E4E-B9BE-C02D27E5E025}">
      <text>
        <r>
          <rPr>
            <b/>
            <sz val="12"/>
            <color indexed="81"/>
            <rFont val="MS P ゴシック"/>
            <family val="3"/>
            <charset val="128"/>
          </rPr>
          <t>補助対象外の場合、"-"を記入のこと</t>
        </r>
        <r>
          <rPr>
            <sz val="9"/>
            <color indexed="81"/>
            <rFont val="MS P ゴシック"/>
            <family val="3"/>
            <charset val="128"/>
          </rPr>
          <t xml:space="preserve">
</t>
        </r>
      </text>
    </comment>
    <comment ref="Q13" authorId="1" shapeId="0" xr:uid="{F144FCD4-CA05-4901-ACB0-8CA74D040200}">
      <text>
        <r>
          <rPr>
            <b/>
            <sz val="12"/>
            <color indexed="81"/>
            <rFont val="MS P ゴシック"/>
            <family val="3"/>
            <charset val="128"/>
          </rPr>
          <t>冷房時の値</t>
        </r>
      </text>
    </comment>
    <comment ref="AK13" authorId="1" shapeId="0" xr:uid="{B84CC9CB-42FC-4B4F-9B2D-F6760C2189CB}">
      <text>
        <r>
          <rPr>
            <b/>
            <sz val="12"/>
            <color indexed="81"/>
            <rFont val="MS P ゴシック"/>
            <family val="3"/>
            <charset val="128"/>
          </rPr>
          <t>6．家庭用蓄電ｼｽﾃﾑ明細で算出した金額を転記すること</t>
        </r>
      </text>
    </comment>
    <comment ref="AM13" authorId="1" shapeId="0" xr:uid="{7EA6D991-2A66-4AF0-9656-8AF7D7222E30}">
      <text>
        <r>
          <rPr>
            <b/>
            <sz val="12"/>
            <color indexed="81"/>
            <rFont val="MS P ゴシック"/>
            <family val="3"/>
            <charset val="128"/>
          </rPr>
          <t>10-1.費用明細（専有部）に入力した設備名を転記すること</t>
        </r>
      </text>
    </comment>
    <comment ref="AP13" authorId="1" shapeId="0" xr:uid="{D4206E97-E4D0-49E3-BFBD-40CD778F099E}">
      <text>
        <r>
          <rPr>
            <b/>
            <sz val="12"/>
            <color indexed="81"/>
            <rFont val="MS P ゴシック"/>
            <family val="3"/>
            <charset val="128"/>
          </rPr>
          <t>10-1.費用明細（専有部）に入力した設備名を転記すること</t>
        </r>
      </text>
    </comment>
    <comment ref="AS13" authorId="1" shapeId="0" xr:uid="{81337546-305E-4A47-B56D-28FC4BB33BF8}">
      <text>
        <r>
          <rPr>
            <b/>
            <sz val="12"/>
            <color indexed="81"/>
            <rFont val="MS P ゴシック"/>
            <family val="3"/>
            <charset val="128"/>
          </rPr>
          <t>10-1.費用明細（専有部）に入力した設備名を転記すること</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8C77C0B7-1D14-431D-B6A5-4FE18C4395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50C96CB7-8765-4BC3-ABDD-7866EEBB83A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A7F88CFD-FAF6-4970-8DC9-056B3E03618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58A66D16-712E-4813-A646-35BDD6B66F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BE0625C2-47D3-44C0-87E2-7A57E3B0118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A0321194-8DD3-42F3-AD23-0B1A69626F2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E77A9A9C-9FFC-4B51-86F9-61494BEFF657}">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3B9FE79F-C269-45AB-A79F-7D0FF1B6BCD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0" authorId="0" shapeId="0" xr:uid="{EAE89770-05A7-4D06-81A8-94E673F769D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0" authorId="0" shapeId="0" xr:uid="{0ECA02DB-F9F6-4022-9020-2692B393C8B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0" authorId="0" shapeId="0" xr:uid="{96792AEF-8E4F-4B9E-94AE-A7D7914BDF56}">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0" authorId="0" shapeId="0" xr:uid="{E93CCB5A-2C8A-4E6E-BC5D-302A8440F46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eriko sasaki</author>
  </authors>
  <commentList>
    <comment ref="E16" authorId="0" shapeId="0" xr:uid="{BBF4C1ED-6CC8-4BB2-9338-B8F0529DD56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16" authorId="0" shapeId="0" xr:uid="{1F517EA0-271A-4197-B19C-EDA5FC82BBD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16" authorId="0" shapeId="0" xr:uid="{56834707-7C60-4B5D-B6E2-627C1CA57F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16" authorId="0" shapeId="0" xr:uid="{F336F05F-5646-4C97-A273-1CBFA759683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27" authorId="0" shapeId="0" xr:uid="{79B2E9E3-8A98-4229-95AD-016BDC11E94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27" authorId="0" shapeId="0" xr:uid="{F428D2DD-C3F1-407A-B0E5-F4FEAE309213}">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27" authorId="0" shapeId="0" xr:uid="{282FE7C6-9B51-4595-BE1E-6EDFAF2BF63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27" authorId="0" shapeId="0" xr:uid="{E7F34DF4-7205-4A32-B90E-B0DCC6B6A4FA}">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38" authorId="0" shapeId="0" xr:uid="{AD47E0EA-D58A-4197-95E3-8A798417EFA1}">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38" authorId="0" shapeId="0" xr:uid="{70142D93-F5C3-4BEE-821C-8BA16243957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38" authorId="0" shapeId="0" xr:uid="{B81CD82F-76A6-4F6B-B527-E9CEFE7E407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38" authorId="0" shapeId="0" xr:uid="{9CE6FF83-DDB9-48C7-940C-C104729C9200}">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49" authorId="0" shapeId="0" xr:uid="{75C7EA8A-D5F1-4828-8631-954BAB10F54F}">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49" authorId="0" shapeId="0" xr:uid="{655B6023-EC43-44B6-8BE9-BAB1B456E66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49" authorId="0" shapeId="0" xr:uid="{539BEA5C-14D0-422D-8EAF-5B4379E10669}">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49" authorId="0" shapeId="0" xr:uid="{9A905E38-2B54-4616-A43C-7E40CAD7F98C}">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E60" authorId="0" shapeId="0" xr:uid="{96AB2B77-023C-4F8F-A896-80477A80EB65}">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Q60" authorId="0" shapeId="0" xr:uid="{AE05ED0E-3FD1-4AEB-8194-ACEA26401A9D}">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C60" authorId="0" shapeId="0" xr:uid="{CB1B23D1-2084-4003-A522-36730AC9D224}">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 ref="AO60" authorId="0" shapeId="0" xr:uid="{7EE89A78-C184-4BA7-BDD0-1C1EF51C05BB}">
      <text>
        <r>
          <rPr>
            <b/>
            <sz val="14"/>
            <color indexed="81"/>
            <rFont val="MS P ゴシック"/>
            <family val="3"/>
            <charset val="128"/>
          </rPr>
          <t>金額に係る項目は、
「単価」、「補助事業に要する経費」の数量、「補助対象経費」の数量を入力する。他の欄には数式が入っているので注意。</t>
        </r>
      </text>
    </comment>
  </commentList>
</comments>
</file>

<file path=xl/sharedStrings.xml><?xml version="1.0" encoding="utf-8"?>
<sst xmlns="http://schemas.openxmlformats.org/spreadsheetml/2006/main" count="2265" uniqueCount="1039">
  <si>
    <t>令和2年度　高層ＺＥＨ－Ｍ支援事業　　交付申請書情報入力シート</t>
    <rPh sb="0" eb="2">
      <t>レイワ</t>
    </rPh>
    <rPh sb="3" eb="5">
      <t>ネンド</t>
    </rPh>
    <rPh sb="6" eb="8">
      <t>コウソウ</t>
    </rPh>
    <rPh sb="13" eb="15">
      <t>シエン</t>
    </rPh>
    <rPh sb="15" eb="17">
      <t>ジギョウ</t>
    </rPh>
    <rPh sb="19" eb="21">
      <t>コウフ</t>
    </rPh>
    <rPh sb="21" eb="24">
      <t>シンセイショ</t>
    </rPh>
    <rPh sb="24" eb="26">
      <t>ジョウホウ</t>
    </rPh>
    <rPh sb="26" eb="28">
      <t>ニュウリョク</t>
    </rPh>
    <phoneticPr fontId="6"/>
  </si>
  <si>
    <t>基礎情報</t>
    <rPh sb="0" eb="2">
      <t>キソ</t>
    </rPh>
    <rPh sb="2" eb="4">
      <t>ジョウホウ</t>
    </rPh>
    <phoneticPr fontId="5"/>
  </si>
  <si>
    <t>補助事業の名称</t>
    <rPh sb="0" eb="2">
      <t>ホジョ</t>
    </rPh>
    <rPh sb="2" eb="4">
      <t>ジギョウ</t>
    </rPh>
    <rPh sb="5" eb="7">
      <t>メイショウ</t>
    </rPh>
    <phoneticPr fontId="6"/>
  </si>
  <si>
    <t>高層ZEH-M支援事業</t>
    <rPh sb="0" eb="2">
      <t>コウソウ</t>
    </rPh>
    <rPh sb="7" eb="9">
      <t>シエン</t>
    </rPh>
    <rPh sb="9" eb="11">
      <t>ジギョウ</t>
    </rPh>
    <phoneticPr fontId="5"/>
  </si>
  <si>
    <t>事業期間区分</t>
    <rPh sb="0" eb="2">
      <t>ジギョウ</t>
    </rPh>
    <rPh sb="2" eb="4">
      <t>キカン</t>
    </rPh>
    <rPh sb="4" eb="6">
      <t>クブン</t>
    </rPh>
    <phoneticPr fontId="6"/>
  </si>
  <si>
    <t xml:space="preserve"> </t>
  </si>
  <si>
    <t>事業着手予定日</t>
    <rPh sb="0" eb="2">
      <t>ジギョウ</t>
    </rPh>
    <rPh sb="2" eb="4">
      <t>チャクシュ</t>
    </rPh>
    <rPh sb="4" eb="6">
      <t>ヨテイ</t>
    </rPh>
    <rPh sb="6" eb="7">
      <t>ビ</t>
    </rPh>
    <phoneticPr fontId="6"/>
  </si>
  <si>
    <t>当該年度事業完了予定日</t>
    <rPh sb="0" eb="2">
      <t>トウガイ</t>
    </rPh>
    <rPh sb="2" eb="4">
      <t>ネンド</t>
    </rPh>
    <rPh sb="4" eb="6">
      <t>ジギョウ</t>
    </rPh>
    <rPh sb="6" eb="8">
      <t>カンリョウ</t>
    </rPh>
    <rPh sb="8" eb="10">
      <t>ヨテイ</t>
    </rPh>
    <rPh sb="10" eb="11">
      <t>ビ</t>
    </rPh>
    <phoneticPr fontId="6"/>
  </si>
  <si>
    <t>事業完了の期日は公募要領Ｐ14，20参照</t>
    <rPh sb="0" eb="2">
      <t>ジギョウ</t>
    </rPh>
    <rPh sb="2" eb="4">
      <t>カンリョウ</t>
    </rPh>
    <rPh sb="5" eb="7">
      <t>キジツ</t>
    </rPh>
    <rPh sb="8" eb="10">
      <t>コウボ</t>
    </rPh>
    <rPh sb="10" eb="12">
      <t>ヨウリョウ</t>
    </rPh>
    <rPh sb="18" eb="20">
      <t>サンショウ</t>
    </rPh>
    <phoneticPr fontId="5"/>
  </si>
  <si>
    <t>最終事業年度の事業完了予定日</t>
    <rPh sb="0" eb="2">
      <t>サイシュウ</t>
    </rPh>
    <rPh sb="2" eb="4">
      <t>ジギョウ</t>
    </rPh>
    <rPh sb="4" eb="6">
      <t>ネンド</t>
    </rPh>
    <rPh sb="7" eb="9">
      <t>ジギョウ</t>
    </rPh>
    <rPh sb="9" eb="11">
      <t>カンリョウ</t>
    </rPh>
    <rPh sb="11" eb="13">
      <t>ヨテイ</t>
    </rPh>
    <rPh sb="13" eb="14">
      <t>ビ</t>
    </rPh>
    <phoneticPr fontId="6"/>
  </si>
  <si>
    <t>申請者１</t>
    <rPh sb="0" eb="3">
      <t>シンセイシャ</t>
    </rPh>
    <phoneticPr fontId="6"/>
  </si>
  <si>
    <t>申請者名（ふりがな）</t>
    <rPh sb="0" eb="3">
      <t>シンセイシャ</t>
    </rPh>
    <phoneticPr fontId="6"/>
  </si>
  <si>
    <t>ひらがなで入力</t>
    <rPh sb="5" eb="7">
      <t>ニュウリョク</t>
    </rPh>
    <phoneticPr fontId="5"/>
  </si>
  <si>
    <t>申請者名（法人名、氏名）</t>
    <rPh sb="0" eb="3">
      <t>シンセイシャ</t>
    </rPh>
    <rPh sb="5" eb="7">
      <t>ホウジン</t>
    </rPh>
    <rPh sb="7" eb="8">
      <t>メイ</t>
    </rPh>
    <rPh sb="9" eb="11">
      <t>シメイ</t>
    </rPh>
    <phoneticPr fontId="6"/>
  </si>
  <si>
    <t>申請者名（法人名または氏名）を入力</t>
    <rPh sb="0" eb="3">
      <t>シンセイシャ</t>
    </rPh>
    <rPh sb="3" eb="4">
      <t>メイ</t>
    </rPh>
    <rPh sb="5" eb="7">
      <t>ホウジン</t>
    </rPh>
    <rPh sb="7" eb="8">
      <t>メイ</t>
    </rPh>
    <rPh sb="11" eb="13">
      <t>シメイ</t>
    </rPh>
    <rPh sb="15" eb="17">
      <t>ニュウリョク</t>
    </rPh>
    <phoneticPr fontId="5"/>
  </si>
  <si>
    <t>役職名</t>
    <rPh sb="0" eb="3">
      <t>ヤクショクメイ</t>
    </rPh>
    <phoneticPr fontId="6"/>
  </si>
  <si>
    <t>法人申請の場合、商業登記簿の記載と整合をとること（個人申請者は入力不要）</t>
    <rPh sb="0" eb="2">
      <t>ホウジン</t>
    </rPh>
    <rPh sb="2" eb="4">
      <t>シンセイ</t>
    </rPh>
    <rPh sb="5" eb="7">
      <t>バアイ</t>
    </rPh>
    <rPh sb="8" eb="10">
      <t>ショウギョウ</t>
    </rPh>
    <rPh sb="10" eb="13">
      <t>トウキボ</t>
    </rPh>
    <rPh sb="14" eb="16">
      <t>キサイ</t>
    </rPh>
    <rPh sb="17" eb="19">
      <t>セイゴウ</t>
    </rPh>
    <rPh sb="25" eb="27">
      <t>コジン</t>
    </rPh>
    <rPh sb="27" eb="30">
      <t>シンセイシャ</t>
    </rPh>
    <rPh sb="31" eb="33">
      <t>ニュウリョク</t>
    </rPh>
    <rPh sb="33" eb="35">
      <t>フヨウ</t>
    </rPh>
    <phoneticPr fontId="5"/>
  </si>
  <si>
    <t>氏名（ふりがな）</t>
    <rPh sb="0" eb="2">
      <t>シメイ</t>
    </rPh>
    <phoneticPr fontId="6"/>
  </si>
  <si>
    <t>申請者が法人の場合入力不要</t>
    <rPh sb="0" eb="3">
      <t>シンセイシャ</t>
    </rPh>
    <rPh sb="4" eb="6">
      <t>ホウジン</t>
    </rPh>
    <rPh sb="7" eb="9">
      <t>バアイ</t>
    </rPh>
    <rPh sb="9" eb="11">
      <t>ニュウリョク</t>
    </rPh>
    <rPh sb="11" eb="13">
      <t>フヨウ</t>
    </rPh>
    <phoneticPr fontId="5"/>
  </si>
  <si>
    <t>所在地</t>
    <rPh sb="0" eb="3">
      <t>ショザイチ</t>
    </rPh>
    <phoneticPr fontId="6"/>
  </si>
  <si>
    <t>郵便番号</t>
    <rPh sb="0" eb="4">
      <t>ユウビンバンゴウ</t>
    </rPh>
    <phoneticPr fontId="6"/>
  </si>
  <si>
    <t>電話番号</t>
    <rPh sb="0" eb="2">
      <t>デンワ</t>
    </rPh>
    <rPh sb="2" eb="4">
      <t>バンゴウ</t>
    </rPh>
    <phoneticPr fontId="6"/>
  </si>
  <si>
    <t>個人申請者の場合、日中に必ず連絡のとれる電話番号を入力すること</t>
    <rPh sb="0" eb="2">
      <t>コジン</t>
    </rPh>
    <rPh sb="2" eb="5">
      <t>シンセイシャ</t>
    </rPh>
    <rPh sb="6" eb="8">
      <t>バアイ</t>
    </rPh>
    <rPh sb="9" eb="11">
      <t>ニッチュウ</t>
    </rPh>
    <rPh sb="12" eb="13">
      <t>カナラ</t>
    </rPh>
    <rPh sb="14" eb="16">
      <t>レンラク</t>
    </rPh>
    <rPh sb="20" eb="22">
      <t>デンワ</t>
    </rPh>
    <rPh sb="22" eb="24">
      <t>バンゴウ</t>
    </rPh>
    <rPh sb="25" eb="27">
      <t>ニュウリョク</t>
    </rPh>
    <phoneticPr fontId="5"/>
  </si>
  <si>
    <t>メールアドレス（個人申請のみ）</t>
    <rPh sb="8" eb="10">
      <t>コジン</t>
    </rPh>
    <rPh sb="10" eb="12">
      <t>シンセイ</t>
    </rPh>
    <phoneticPr fontId="6"/>
  </si>
  <si>
    <t>申請者が法人の場合入力不要（キャリアメール（携帯メール）は入力不可）</t>
    <rPh sb="0" eb="3">
      <t>シンセイシャ</t>
    </rPh>
    <rPh sb="4" eb="6">
      <t>ホウジン</t>
    </rPh>
    <rPh sb="7" eb="9">
      <t>バアイ</t>
    </rPh>
    <rPh sb="9" eb="11">
      <t>ニュウリョク</t>
    </rPh>
    <rPh sb="11" eb="13">
      <t>フヨウ</t>
    </rPh>
    <phoneticPr fontId="5"/>
  </si>
  <si>
    <t>13桁（国税庁｜法人番号公表サイト参照）</t>
    <rPh sb="2" eb="3">
      <t>ケタ</t>
    </rPh>
    <rPh sb="4" eb="7">
      <t>コクゼイチョウ</t>
    </rPh>
    <rPh sb="8" eb="10">
      <t>ホウジン</t>
    </rPh>
    <rPh sb="10" eb="12">
      <t>バンゴウ</t>
    </rPh>
    <rPh sb="12" eb="14">
      <t>コウヒョウ</t>
    </rPh>
    <rPh sb="17" eb="19">
      <t>サンショウ</t>
    </rPh>
    <phoneticPr fontId="5"/>
  </si>
  <si>
    <t>申請者２</t>
    <rPh sb="0" eb="3">
      <t>シンセイシャ</t>
    </rPh>
    <phoneticPr fontId="6"/>
  </si>
  <si>
    <t>代表者</t>
    <rPh sb="0" eb="3">
      <t>ダイヒョウシャ</t>
    </rPh>
    <phoneticPr fontId="6"/>
  </si>
  <si>
    <t>登録情報</t>
    <rPh sb="0" eb="2">
      <t>トウロク</t>
    </rPh>
    <rPh sb="2" eb="4">
      <t>ジョウホウ</t>
    </rPh>
    <phoneticPr fontId="6"/>
  </si>
  <si>
    <t>登録名称</t>
  </si>
  <si>
    <t>登録番号</t>
    <rPh sb="0" eb="2">
      <t>トウロク</t>
    </rPh>
    <rPh sb="2" eb="4">
      <t>バンゴウ</t>
    </rPh>
    <phoneticPr fontId="6"/>
  </si>
  <si>
    <t>登録状況</t>
    <rPh sb="0" eb="2">
      <t>トウロク</t>
    </rPh>
    <rPh sb="2" eb="4">
      <t>ジョウキョウ</t>
    </rPh>
    <phoneticPr fontId="6"/>
  </si>
  <si>
    <t>申請者１
担当者情報</t>
    <rPh sb="0" eb="3">
      <t>シンセイシャ</t>
    </rPh>
    <rPh sb="5" eb="8">
      <t>タントウシャ</t>
    </rPh>
    <rPh sb="8" eb="10">
      <t>ジョウホウ</t>
    </rPh>
    <phoneticPr fontId="5"/>
  </si>
  <si>
    <t>代表担当者</t>
    <rPh sb="0" eb="2">
      <t>ダイヒョウ</t>
    </rPh>
    <rPh sb="2" eb="5">
      <t>タントウシャ</t>
    </rPh>
    <phoneticPr fontId="6"/>
  </si>
  <si>
    <t>担当者</t>
    <rPh sb="0" eb="3">
      <t>タントウシャ</t>
    </rPh>
    <phoneticPr fontId="6"/>
  </si>
  <si>
    <t>所属</t>
    <rPh sb="0" eb="2">
      <t>ショゾク</t>
    </rPh>
    <phoneticPr fontId="6"/>
  </si>
  <si>
    <t>記載事項がない場合は「－」を入力すること</t>
    <rPh sb="0" eb="2">
      <t>キサイ</t>
    </rPh>
    <rPh sb="2" eb="4">
      <t>ジコウ</t>
    </rPh>
    <rPh sb="7" eb="9">
      <t>バアイ</t>
    </rPh>
    <rPh sb="14" eb="16">
      <t>ニュウリョク</t>
    </rPh>
    <phoneticPr fontId="5"/>
  </si>
  <si>
    <t>申請者内における補助事業担当者情報を入力すること</t>
    <rPh sb="0" eb="3">
      <t>シンセイシャ</t>
    </rPh>
    <rPh sb="3" eb="4">
      <t>ナイ</t>
    </rPh>
    <rPh sb="8" eb="10">
      <t>ホジョ</t>
    </rPh>
    <rPh sb="10" eb="12">
      <t>ジギョウ</t>
    </rPh>
    <rPh sb="12" eb="15">
      <t>タントウシャ</t>
    </rPh>
    <rPh sb="15" eb="17">
      <t>ジョウホウ</t>
    </rPh>
    <rPh sb="18" eb="20">
      <t>ニュウリョク</t>
    </rPh>
    <phoneticPr fontId="5"/>
  </si>
  <si>
    <t>連絡先</t>
    <rPh sb="0" eb="3">
      <t>レンラクサキ</t>
    </rPh>
    <phoneticPr fontId="6"/>
  </si>
  <si>
    <t>入力必須</t>
    <rPh sb="0" eb="2">
      <t>ニュウリョク</t>
    </rPh>
    <rPh sb="2" eb="4">
      <t>ヒッス</t>
    </rPh>
    <phoneticPr fontId="5"/>
  </si>
  <si>
    <t>携帯番号</t>
    <rPh sb="0" eb="2">
      <t>ケイタイ</t>
    </rPh>
    <rPh sb="2" eb="4">
      <t>バンゴウ</t>
    </rPh>
    <phoneticPr fontId="6"/>
  </si>
  <si>
    <t>キャリアメール（携帯メール）は入力不可</t>
    <rPh sb="8" eb="10">
      <t>ケイタイ</t>
    </rPh>
    <rPh sb="15" eb="17">
      <t>ニュウリョク</t>
    </rPh>
    <rPh sb="17" eb="19">
      <t>フカ</t>
    </rPh>
    <phoneticPr fontId="5"/>
  </si>
  <si>
    <t>申請者２
担当者情報</t>
    <rPh sb="0" eb="3">
      <t>シンセイシャ</t>
    </rPh>
    <rPh sb="5" eb="8">
      <t>タントウシャ</t>
    </rPh>
    <rPh sb="8" eb="10">
      <t>ジョウホウ</t>
    </rPh>
    <phoneticPr fontId="5"/>
  </si>
  <si>
    <t>申請者１
事業実績</t>
    <rPh sb="0" eb="3">
      <t>シンセイシャ</t>
    </rPh>
    <rPh sb="5" eb="7">
      <t>ジギョウ</t>
    </rPh>
    <rPh sb="7" eb="9">
      <t>ジッセキ</t>
    </rPh>
    <phoneticPr fontId="5"/>
  </si>
  <si>
    <t>事業報告期間（始点）</t>
    <rPh sb="0" eb="2">
      <t>ジギョウ</t>
    </rPh>
    <rPh sb="2" eb="4">
      <t>ホウコク</t>
    </rPh>
    <rPh sb="4" eb="6">
      <t>キカン</t>
    </rPh>
    <rPh sb="7" eb="9">
      <t>シテン</t>
    </rPh>
    <phoneticPr fontId="6"/>
  </si>
  <si>
    <t>　</t>
  </si>
  <si>
    <t>直近1年間の事業実績について入力すること（西暦で入力）</t>
    <rPh sb="0" eb="2">
      <t>チョッキン</t>
    </rPh>
    <rPh sb="3" eb="5">
      <t>ネンカン</t>
    </rPh>
    <rPh sb="6" eb="8">
      <t>ジギョウ</t>
    </rPh>
    <rPh sb="8" eb="10">
      <t>ジッセキ</t>
    </rPh>
    <rPh sb="14" eb="16">
      <t>ニュウリョク</t>
    </rPh>
    <rPh sb="21" eb="23">
      <t>セイレキ</t>
    </rPh>
    <rPh sb="24" eb="26">
      <t>ニュウリョク</t>
    </rPh>
    <phoneticPr fontId="5"/>
  </si>
  <si>
    <t>事業報告期間（終点）</t>
    <rPh sb="0" eb="2">
      <t>ジギョウ</t>
    </rPh>
    <rPh sb="2" eb="4">
      <t>ホウコク</t>
    </rPh>
    <rPh sb="4" eb="6">
      <t>キカン</t>
    </rPh>
    <rPh sb="7" eb="9">
      <t>シュウテン</t>
    </rPh>
    <phoneticPr fontId="6"/>
  </si>
  <si>
    <t>※財務諸表等の提出は3期分</t>
    <rPh sb="1" eb="3">
      <t>ザイム</t>
    </rPh>
    <rPh sb="3" eb="5">
      <t>ショヒョウ</t>
    </rPh>
    <rPh sb="5" eb="6">
      <t>トウ</t>
    </rPh>
    <rPh sb="7" eb="9">
      <t>テイシュツ</t>
    </rPh>
    <rPh sb="11" eb="12">
      <t>キ</t>
    </rPh>
    <rPh sb="12" eb="13">
      <t>ブン</t>
    </rPh>
    <phoneticPr fontId="5"/>
  </si>
  <si>
    <t>資産合計（円）</t>
    <rPh sb="0" eb="2">
      <t>シサン</t>
    </rPh>
    <rPh sb="2" eb="4">
      <t>ゴウケイ</t>
    </rPh>
    <rPh sb="5" eb="6">
      <t>エン</t>
    </rPh>
    <phoneticPr fontId="6"/>
  </si>
  <si>
    <t>負債合計（円）</t>
    <rPh sb="0" eb="2">
      <t>フサイ</t>
    </rPh>
    <rPh sb="2" eb="4">
      <t>ゴウケイ</t>
    </rPh>
    <rPh sb="5" eb="6">
      <t>エン</t>
    </rPh>
    <phoneticPr fontId="6"/>
  </si>
  <si>
    <t>純資産合計（円）</t>
    <rPh sb="0" eb="3">
      <t>ジュンシサン</t>
    </rPh>
    <rPh sb="3" eb="5">
      <t>ゴウケイ</t>
    </rPh>
    <rPh sb="6" eb="7">
      <t>エン</t>
    </rPh>
    <phoneticPr fontId="6"/>
  </si>
  <si>
    <t>売上高（円）</t>
    <rPh sb="0" eb="2">
      <t>ウリアゲ</t>
    </rPh>
    <rPh sb="2" eb="3">
      <t>ダカ</t>
    </rPh>
    <rPh sb="4" eb="5">
      <t>エン</t>
    </rPh>
    <phoneticPr fontId="6"/>
  </si>
  <si>
    <t>経常利益（円）</t>
    <rPh sb="0" eb="2">
      <t>ケイツネ</t>
    </rPh>
    <rPh sb="2" eb="4">
      <t>リエキ</t>
    </rPh>
    <rPh sb="5" eb="6">
      <t>エン</t>
    </rPh>
    <phoneticPr fontId="6"/>
  </si>
  <si>
    <t>当期純利益（円）</t>
    <rPh sb="0" eb="2">
      <t>トウキ</t>
    </rPh>
    <rPh sb="2" eb="5">
      <t>ジュンリエキ</t>
    </rPh>
    <rPh sb="6" eb="7">
      <t>エン</t>
    </rPh>
    <phoneticPr fontId="6"/>
  </si>
  <si>
    <t>申請者２
事業実績</t>
    <rPh sb="0" eb="3">
      <t>シンセイシャ</t>
    </rPh>
    <rPh sb="5" eb="7">
      <t>ジギョウ</t>
    </rPh>
    <rPh sb="7" eb="9">
      <t>ジッセキ</t>
    </rPh>
    <phoneticPr fontId="5"/>
  </si>
  <si>
    <t>他の補助金への申請有無</t>
    <rPh sb="0" eb="1">
      <t>ホカ</t>
    </rPh>
    <rPh sb="2" eb="5">
      <t>ホジョキン</t>
    </rPh>
    <rPh sb="7" eb="9">
      <t>シンセイ</t>
    </rPh>
    <rPh sb="9" eb="11">
      <t>ウム</t>
    </rPh>
    <phoneticPr fontId="6"/>
  </si>
  <si>
    <t>他の補助金への申請有無をプルダウンリストより選択すること</t>
    <rPh sb="0" eb="1">
      <t>ホカ</t>
    </rPh>
    <rPh sb="2" eb="5">
      <t>ホジョキン</t>
    </rPh>
    <rPh sb="7" eb="9">
      <t>シンセイ</t>
    </rPh>
    <rPh sb="9" eb="11">
      <t>ウム</t>
    </rPh>
    <rPh sb="22" eb="24">
      <t>センタク</t>
    </rPh>
    <phoneticPr fontId="5"/>
  </si>
  <si>
    <t>他の補助金名</t>
    <rPh sb="0" eb="1">
      <t>ホカ</t>
    </rPh>
    <rPh sb="2" eb="5">
      <t>ホジョキン</t>
    </rPh>
    <rPh sb="5" eb="6">
      <t>メイ</t>
    </rPh>
    <phoneticPr fontId="6"/>
  </si>
  <si>
    <t>同上</t>
    <rPh sb="0" eb="2">
      <t>ドウジョウ</t>
    </rPh>
    <phoneticPr fontId="5"/>
  </si>
  <si>
    <t>補助事業遂行のための融資計画の有無を選択すること</t>
    <rPh sb="0" eb="2">
      <t>ホジョ</t>
    </rPh>
    <rPh sb="2" eb="4">
      <t>ジギョウ</t>
    </rPh>
    <rPh sb="4" eb="6">
      <t>スイコウ</t>
    </rPh>
    <rPh sb="10" eb="12">
      <t>ユウシ</t>
    </rPh>
    <rPh sb="12" eb="14">
      <t>ケイカク</t>
    </rPh>
    <rPh sb="15" eb="17">
      <t>ウム</t>
    </rPh>
    <rPh sb="18" eb="20">
      <t>センタク</t>
    </rPh>
    <phoneticPr fontId="5"/>
  </si>
  <si>
    <t>抵当権設定予定</t>
    <rPh sb="0" eb="3">
      <t>テイトウケン</t>
    </rPh>
    <rPh sb="3" eb="5">
      <t>セッテイ</t>
    </rPh>
    <rPh sb="5" eb="7">
      <t>ヨテイ</t>
    </rPh>
    <phoneticPr fontId="6"/>
  </si>
  <si>
    <t>【A３カラー】で印刷してください。</t>
    <rPh sb="8" eb="10">
      <t>インサツ</t>
    </rPh>
    <phoneticPr fontId="6"/>
  </si>
  <si>
    <t>補助事業の名称</t>
    <rPh sb="0" eb="2">
      <t>ホジョ</t>
    </rPh>
    <rPh sb="2" eb="4">
      <t>ジギョウ</t>
    </rPh>
    <rPh sb="5" eb="7">
      <t>メイショウ</t>
    </rPh>
    <phoneticPr fontId="0"/>
  </si>
  <si>
    <t>補助事業者名</t>
    <rPh sb="0" eb="2">
      <t>ホジョ</t>
    </rPh>
    <rPh sb="2" eb="4">
      <t>ジギョウ</t>
    </rPh>
    <rPh sb="4" eb="5">
      <t>シャ</t>
    </rPh>
    <rPh sb="5" eb="6">
      <t>メイ</t>
    </rPh>
    <phoneticPr fontId="0"/>
  </si>
  <si>
    <t>２．全体概要</t>
    <rPh sb="2" eb="4">
      <t>ゼンタイ</t>
    </rPh>
    <rPh sb="4" eb="6">
      <t>ガイヨウ</t>
    </rPh>
    <phoneticPr fontId="5"/>
  </si>
  <si>
    <t>❶　申請者概要</t>
    <rPh sb="2" eb="4">
      <t>シンセイ</t>
    </rPh>
    <rPh sb="4" eb="5">
      <t>シャ</t>
    </rPh>
    <phoneticPr fontId="6"/>
  </si>
  <si>
    <t>事業期間区分</t>
  </si>
  <si>
    <t>事業全体の完了予定日</t>
    <rPh sb="0" eb="2">
      <t>ジギョウ</t>
    </rPh>
    <rPh sb="2" eb="4">
      <t>ゼンタイ</t>
    </rPh>
    <rPh sb="5" eb="7">
      <t>カンリョウ</t>
    </rPh>
    <rPh sb="7" eb="10">
      <t>ヨテイビ</t>
    </rPh>
    <phoneticPr fontId="6"/>
  </si>
  <si>
    <t>高層ＺＥＨ-Ｍ支援事業</t>
    <rPh sb="0" eb="2">
      <t>コウソウ</t>
    </rPh>
    <rPh sb="7" eb="9">
      <t>シエン</t>
    </rPh>
    <rPh sb="9" eb="11">
      <t>ジギョウ</t>
    </rPh>
    <phoneticPr fontId="5"/>
  </si>
  <si>
    <t>申請者名</t>
    <rPh sb="0" eb="3">
      <t>シンセイシャ</t>
    </rPh>
    <rPh sb="2" eb="3">
      <t>シャ</t>
    </rPh>
    <rPh sb="3" eb="4">
      <t>メイ</t>
    </rPh>
    <phoneticPr fontId="6"/>
  </si>
  <si>
    <t>登録名称</t>
    <rPh sb="0" eb="2">
      <t>トウロク</t>
    </rPh>
    <rPh sb="2" eb="4">
      <t>メイショウ</t>
    </rPh>
    <phoneticPr fontId="6"/>
  </si>
  <si>
    <t>〒</t>
  </si>
  <si>
    <t>-</t>
  </si>
  <si>
    <t>建物用途</t>
    <rPh sb="0" eb="2">
      <t>タテモノ</t>
    </rPh>
    <rPh sb="2" eb="4">
      <t>ヨウト</t>
    </rPh>
    <phoneticPr fontId="5"/>
  </si>
  <si>
    <t>構　造</t>
    <rPh sb="0" eb="1">
      <t>カマエ</t>
    </rPh>
    <rPh sb="2" eb="3">
      <t>ゾウ</t>
    </rPh>
    <phoneticPr fontId="5"/>
  </si>
  <si>
    <t>地域区分</t>
    <rPh sb="0" eb="2">
      <t>チイキ</t>
    </rPh>
    <rPh sb="2" eb="4">
      <t>クブン</t>
    </rPh>
    <phoneticPr fontId="6"/>
  </si>
  <si>
    <t>住戸数</t>
    <rPh sb="0" eb="2">
      <t>ジュウコ</t>
    </rPh>
    <rPh sb="2" eb="3">
      <t>スウ</t>
    </rPh>
    <phoneticPr fontId="6"/>
  </si>
  <si>
    <t>戸</t>
    <rPh sb="0" eb="1">
      <t>コ</t>
    </rPh>
    <phoneticPr fontId="6"/>
  </si>
  <si>
    <t>全体床面積</t>
    <rPh sb="0" eb="2">
      <t>ゼンタイ</t>
    </rPh>
    <rPh sb="2" eb="3">
      <t>ユカ</t>
    </rPh>
    <rPh sb="3" eb="5">
      <t>メンセキ</t>
    </rPh>
    <phoneticPr fontId="5"/>
  </si>
  <si>
    <t>㎡</t>
  </si>
  <si>
    <t>住戸
平均
床面積</t>
    <rPh sb="0" eb="2">
      <t>ジュウコ</t>
    </rPh>
    <rPh sb="3" eb="5">
      <t>ヘイキン</t>
    </rPh>
    <rPh sb="6" eb="9">
      <t>ユカメンセキ</t>
    </rPh>
    <phoneticPr fontId="5"/>
  </si>
  <si>
    <t>階数</t>
    <rPh sb="0" eb="2">
      <t>カイスウ</t>
    </rPh>
    <phoneticPr fontId="6"/>
  </si>
  <si>
    <t>全体</t>
    <rPh sb="0" eb="2">
      <t>ゼンタイ</t>
    </rPh>
    <phoneticPr fontId="6"/>
  </si>
  <si>
    <t>地下</t>
    <rPh sb="0" eb="2">
      <t>チカ</t>
    </rPh>
    <phoneticPr fontId="6"/>
  </si>
  <si>
    <t>階</t>
    <rPh sb="0" eb="1">
      <t>カイ</t>
    </rPh>
    <phoneticPr fontId="6"/>
  </si>
  <si>
    <t>地上</t>
    <rPh sb="0" eb="2">
      <t>チジョウ</t>
    </rPh>
    <phoneticPr fontId="6"/>
  </si>
  <si>
    <t>住宅共用部分</t>
    <rPh sb="0" eb="2">
      <t>ジュウタク</t>
    </rPh>
    <rPh sb="2" eb="4">
      <t>キョウヨウ</t>
    </rPh>
    <rPh sb="4" eb="6">
      <t>ブブン</t>
    </rPh>
    <phoneticPr fontId="6"/>
  </si>
  <si>
    <t>住宅部分</t>
    <rPh sb="0" eb="2">
      <t>ジュウタク</t>
    </rPh>
    <rPh sb="2" eb="4">
      <t>ブブン</t>
    </rPh>
    <phoneticPr fontId="6"/>
  </si>
  <si>
    <t>層</t>
    <rPh sb="0" eb="1">
      <t>ソウ</t>
    </rPh>
    <phoneticPr fontId="6"/>
  </si>
  <si>
    <t>住宅外用途部分</t>
    <rPh sb="0" eb="2">
      <t>ジュウタク</t>
    </rPh>
    <rPh sb="2" eb="3">
      <t>ガイ</t>
    </rPh>
    <rPh sb="3" eb="5">
      <t>ヨウト</t>
    </rPh>
    <rPh sb="5" eb="7">
      <t>ブブン</t>
    </rPh>
    <phoneticPr fontId="6"/>
  </si>
  <si>
    <t>住戸平均</t>
    <rPh sb="0" eb="2">
      <t>ジュウコ</t>
    </rPh>
    <rPh sb="2" eb="4">
      <t>ヘイキン</t>
    </rPh>
    <phoneticPr fontId="6"/>
  </si>
  <si>
    <t>最大</t>
    <rPh sb="0" eb="2">
      <t>サイダイ</t>
    </rPh>
    <phoneticPr fontId="6"/>
  </si>
  <si>
    <t>最小</t>
    <rPh sb="0" eb="1">
      <t>サイ</t>
    </rPh>
    <rPh sb="1" eb="2">
      <t>ショウ</t>
    </rPh>
    <phoneticPr fontId="6"/>
  </si>
  <si>
    <t>掲載媒体</t>
    <rPh sb="0" eb="2">
      <t>ケイサイ</t>
    </rPh>
    <rPh sb="2" eb="4">
      <t>バイタイ</t>
    </rPh>
    <phoneticPr fontId="6"/>
  </si>
  <si>
    <t>広報掲載の
回数、期間、時期</t>
    <rPh sb="0" eb="2">
      <t>コウホウ</t>
    </rPh>
    <rPh sb="2" eb="4">
      <t>ケイサイ</t>
    </rPh>
    <rPh sb="6" eb="8">
      <t>カイスウ</t>
    </rPh>
    <rPh sb="9" eb="11">
      <t>キカン</t>
    </rPh>
    <rPh sb="12" eb="14">
      <t>ジキ</t>
    </rPh>
    <phoneticPr fontId="6"/>
  </si>
  <si>
    <t>％</t>
  </si>
  <si>
    <t>専有部の外皮総面積に対する開口比率</t>
    <rPh sb="0" eb="2">
      <t>センユウ</t>
    </rPh>
    <rPh sb="2" eb="3">
      <t>ブ</t>
    </rPh>
    <rPh sb="4" eb="6">
      <t>ガイヒ</t>
    </rPh>
    <rPh sb="6" eb="9">
      <t>ソウメンセキ</t>
    </rPh>
    <rPh sb="10" eb="11">
      <t>タイ</t>
    </rPh>
    <rPh sb="13" eb="15">
      <t>カイコウ</t>
    </rPh>
    <rPh sb="15" eb="17">
      <t>ヒリツ</t>
    </rPh>
    <phoneticPr fontId="6"/>
  </si>
  <si>
    <t>８地域における要件</t>
    <rPh sb="1" eb="3">
      <t>チイキ</t>
    </rPh>
    <rPh sb="7" eb="9">
      <t>ヨウケン</t>
    </rPh>
    <phoneticPr fontId="5"/>
  </si>
  <si>
    <t>通風の積極利用</t>
    <rPh sb="0" eb="2">
      <t>ツウフウ</t>
    </rPh>
    <rPh sb="3" eb="5">
      <t>セッキョク</t>
    </rPh>
    <rPh sb="5" eb="7">
      <t>リヨウ</t>
    </rPh>
    <phoneticPr fontId="5"/>
  </si>
  <si>
    <t>効果的な日射遮蔽</t>
    <rPh sb="0" eb="3">
      <t>コウカテキ</t>
    </rPh>
    <rPh sb="4" eb="6">
      <t>ニッシャ</t>
    </rPh>
    <rPh sb="6" eb="8">
      <t>シャヘイ</t>
    </rPh>
    <phoneticPr fontId="5"/>
  </si>
  <si>
    <t>最上階の屋上断熱強化</t>
    <rPh sb="0" eb="2">
      <t>サイジョウ</t>
    </rPh>
    <rPh sb="2" eb="3">
      <t>カイ</t>
    </rPh>
    <rPh sb="4" eb="6">
      <t>オクジョウ</t>
    </rPh>
    <rPh sb="6" eb="8">
      <t>ダンネツ</t>
    </rPh>
    <rPh sb="8" eb="10">
      <t>キョウカ</t>
    </rPh>
    <phoneticPr fontId="5"/>
  </si>
  <si>
    <t>屋上緑化、壁面緑化</t>
    <rPh sb="0" eb="2">
      <t>オクジョウ</t>
    </rPh>
    <rPh sb="2" eb="4">
      <t>リョッカ</t>
    </rPh>
    <rPh sb="5" eb="7">
      <t>ヘキメン</t>
    </rPh>
    <rPh sb="7" eb="9">
      <t>リョッカ</t>
    </rPh>
    <phoneticPr fontId="5"/>
  </si>
  <si>
    <t>その他</t>
    <rPh sb="2" eb="3">
      <t>タ</t>
    </rPh>
    <phoneticPr fontId="5"/>
  </si>
  <si>
    <t>太陽光パネル
の設置の有無</t>
    <rPh sb="0" eb="3">
      <t>タイヨウコウ</t>
    </rPh>
    <rPh sb="8" eb="10">
      <t>セッチ</t>
    </rPh>
    <rPh sb="11" eb="13">
      <t>ウム</t>
    </rPh>
    <phoneticPr fontId="6"/>
  </si>
  <si>
    <t>公称最大
出力の合計</t>
    <rPh sb="0" eb="2">
      <t>コウショウ</t>
    </rPh>
    <rPh sb="2" eb="4">
      <t>サイダイ</t>
    </rPh>
    <rPh sb="5" eb="7">
      <t>シュツリョク</t>
    </rPh>
    <rPh sb="8" eb="10">
      <t>ゴウケイ</t>
    </rPh>
    <phoneticPr fontId="5"/>
  </si>
  <si>
    <t>分配方法</t>
    <rPh sb="0" eb="2">
      <t>ブンパイ</t>
    </rPh>
    <rPh sb="2" eb="4">
      <t>ホウホウ</t>
    </rPh>
    <phoneticPr fontId="6"/>
  </si>
  <si>
    <t>専有部住戸配分数</t>
    <rPh sb="0" eb="2">
      <t>センユウ</t>
    </rPh>
    <rPh sb="2" eb="3">
      <t>ブ</t>
    </rPh>
    <rPh sb="3" eb="5">
      <t>ジュウコ</t>
    </rPh>
    <rPh sb="5" eb="7">
      <t>ハイブン</t>
    </rPh>
    <rPh sb="7" eb="8">
      <t>スウ</t>
    </rPh>
    <phoneticPr fontId="5"/>
  </si>
  <si>
    <t>容量の合計</t>
    <rPh sb="0" eb="2">
      <t>ヨウリョウ</t>
    </rPh>
    <rPh sb="3" eb="5">
      <t>ゴウケイ</t>
    </rPh>
    <phoneticPr fontId="5"/>
  </si>
  <si>
    <t>供給住戸割合</t>
    <rPh sb="0" eb="2">
      <t>キョウキュウ</t>
    </rPh>
    <rPh sb="2" eb="4">
      <t>ジュウコ</t>
    </rPh>
    <rPh sb="4" eb="6">
      <t>ワリアイ</t>
    </rPh>
    <phoneticPr fontId="5"/>
  </si>
  <si>
    <t>共用部</t>
    <rPh sb="0" eb="2">
      <t>キョウヨウ</t>
    </rPh>
    <rPh sb="2" eb="3">
      <t>ブ</t>
    </rPh>
    <phoneticPr fontId="5"/>
  </si>
  <si>
    <t>設備用途区分</t>
    <rPh sb="0" eb="2">
      <t>セツビ</t>
    </rPh>
    <rPh sb="2" eb="4">
      <t>ヨウト</t>
    </rPh>
    <rPh sb="4" eb="6">
      <t>クブン</t>
    </rPh>
    <phoneticPr fontId="6"/>
  </si>
  <si>
    <t>一次エネルギー消費量</t>
    <rPh sb="0" eb="2">
      <t>イチジ</t>
    </rPh>
    <rPh sb="7" eb="10">
      <t>ショウヒリョウ</t>
    </rPh>
    <phoneticPr fontId="6"/>
  </si>
  <si>
    <t>専有部</t>
    <rPh sb="0" eb="2">
      <t>センユウ</t>
    </rPh>
    <rPh sb="2" eb="3">
      <t>ブ</t>
    </rPh>
    <phoneticPr fontId="6"/>
  </si>
  <si>
    <t>暖房</t>
    <rPh sb="0" eb="2">
      <t>ダンボウ</t>
    </rPh>
    <phoneticPr fontId="5"/>
  </si>
  <si>
    <t>冷房</t>
    <rPh sb="0" eb="2">
      <t>レイボウ</t>
    </rPh>
    <phoneticPr fontId="5"/>
  </si>
  <si>
    <t>共用部</t>
    <rPh sb="0" eb="2">
      <t>キョウヨウ</t>
    </rPh>
    <rPh sb="2" eb="3">
      <t>ブ</t>
    </rPh>
    <phoneticPr fontId="6"/>
  </si>
  <si>
    <t>項目</t>
    <rPh sb="0" eb="2">
      <t>コウモク</t>
    </rPh>
    <phoneticPr fontId="6"/>
  </si>
  <si>
    <t>設備・システム名</t>
  </si>
  <si>
    <t>システム概要（能力・性能・規模・他）</t>
    <rPh sb="4" eb="6">
      <t>ガイヨウ</t>
    </rPh>
    <rPh sb="7" eb="9">
      <t>ノウリョク</t>
    </rPh>
    <rPh sb="10" eb="12">
      <t>セイノウ</t>
    </rPh>
    <rPh sb="13" eb="15">
      <t>キボ</t>
    </rPh>
    <rPh sb="16" eb="17">
      <t>タ</t>
    </rPh>
    <phoneticPr fontId="6"/>
  </si>
  <si>
    <t>補助</t>
    <rPh sb="0" eb="2">
      <t>ホジョ</t>
    </rPh>
    <phoneticPr fontId="6"/>
  </si>
  <si>
    <t>断熱</t>
    <rPh sb="0" eb="2">
      <t>ダンネツ</t>
    </rPh>
    <phoneticPr fontId="5"/>
  </si>
  <si>
    <t>エネルギー利用効率化設備</t>
    <rPh sb="5" eb="7">
      <t>リヨウ</t>
    </rPh>
    <rPh sb="7" eb="10">
      <t>コウリツカ</t>
    </rPh>
    <rPh sb="10" eb="12">
      <t>セツビ</t>
    </rPh>
    <phoneticPr fontId="6"/>
  </si>
  <si>
    <t>コージェネ</t>
  </si>
  <si>
    <t>ＰＶ</t>
  </si>
  <si>
    <t>計</t>
    <rPh sb="0" eb="1">
      <t>ケイ</t>
    </rPh>
    <phoneticPr fontId="5"/>
  </si>
  <si>
    <t>再生可能エネルギー等を除く一次エネルギー消費削減率</t>
    <rPh sb="0" eb="2">
      <t>サイセイ</t>
    </rPh>
    <rPh sb="2" eb="4">
      <t>カノウ</t>
    </rPh>
    <rPh sb="9" eb="10">
      <t>ナド</t>
    </rPh>
    <rPh sb="11" eb="12">
      <t>ノゾ</t>
    </rPh>
    <rPh sb="13" eb="15">
      <t>イチジ</t>
    </rPh>
    <rPh sb="20" eb="22">
      <t>ショウヒ</t>
    </rPh>
    <rPh sb="22" eb="24">
      <t>サクゲン</t>
    </rPh>
    <rPh sb="24" eb="25">
      <t>リツ</t>
    </rPh>
    <phoneticPr fontId="5"/>
  </si>
  <si>
    <t>再生可能エネルギー等を含む一次エネルギー消費削減率</t>
    <rPh sb="0" eb="2">
      <t>サイセイ</t>
    </rPh>
    <rPh sb="2" eb="4">
      <t>カノウ</t>
    </rPh>
    <rPh sb="9" eb="10">
      <t>ナド</t>
    </rPh>
    <rPh sb="11" eb="12">
      <t>フク</t>
    </rPh>
    <rPh sb="13" eb="15">
      <t>イチジ</t>
    </rPh>
    <rPh sb="20" eb="22">
      <t>ショウヒ</t>
    </rPh>
    <rPh sb="22" eb="24">
      <t>サクゲン</t>
    </rPh>
    <rPh sb="24" eb="25">
      <t>リツ</t>
    </rPh>
    <phoneticPr fontId="5"/>
  </si>
  <si>
    <t>再生可能エネルギーによる削減率</t>
    <rPh sb="0" eb="2">
      <t>サイセイ</t>
    </rPh>
    <rPh sb="2" eb="4">
      <t>カノウ</t>
    </rPh>
    <rPh sb="12" eb="14">
      <t>サクゲン</t>
    </rPh>
    <rPh sb="14" eb="15">
      <t>リツ</t>
    </rPh>
    <phoneticPr fontId="5"/>
  </si>
  <si>
    <t>ＺＥＨ-Ｍの種類</t>
    <rPh sb="6" eb="8">
      <t>シュルイ</t>
    </rPh>
    <phoneticPr fontId="5"/>
  </si>
  <si>
    <t>合計</t>
    <rPh sb="0" eb="2">
      <t>ゴウケイ</t>
    </rPh>
    <phoneticPr fontId="5"/>
  </si>
  <si>
    <t>【片面印刷】で印刷すること</t>
    <rPh sb="1" eb="3">
      <t>カタメン</t>
    </rPh>
    <rPh sb="3" eb="5">
      <t>インサツ</t>
    </rPh>
    <rPh sb="7" eb="9">
      <t>インサツ</t>
    </rPh>
    <phoneticPr fontId="6"/>
  </si>
  <si>
    <t>実施計画書</t>
    <rPh sb="0" eb="2">
      <t>ジッシ</t>
    </rPh>
    <rPh sb="2" eb="5">
      <t>ケイカクショ</t>
    </rPh>
    <phoneticPr fontId="6"/>
  </si>
  <si>
    <t>１．申請者の詳細</t>
    <rPh sb="2" eb="5">
      <t>シンセイシャ</t>
    </rPh>
    <rPh sb="6" eb="8">
      <t>ショウサイ</t>
    </rPh>
    <phoneticPr fontId="6"/>
  </si>
  <si>
    <t>（１）申請者概要</t>
  </si>
  <si>
    <t>申請者１</t>
    <rPh sb="0" eb="3">
      <t>シンセイシャ</t>
    </rPh>
    <phoneticPr fontId="5"/>
  </si>
  <si>
    <t>ふりがな</t>
  </si>
  <si>
    <t>法人名又は氏名</t>
  </si>
  <si>
    <t>法人番号（１３桁）</t>
    <rPh sb="0" eb="2">
      <t>ホウジン</t>
    </rPh>
    <rPh sb="2" eb="4">
      <t>バンゴウ</t>
    </rPh>
    <rPh sb="7" eb="8">
      <t>ケタ</t>
    </rPh>
    <phoneticPr fontId="6"/>
  </si>
  <si>
    <t>代表者役職</t>
    <rPh sb="3" eb="5">
      <t>ヤクショク</t>
    </rPh>
    <phoneticPr fontId="6"/>
  </si>
  <si>
    <t>代表者名</t>
    <rPh sb="3" eb="4">
      <t>メイ</t>
    </rPh>
    <phoneticPr fontId="6"/>
  </si>
  <si>
    <t>住    所</t>
    <rPh sb="0" eb="1">
      <t>ジュウ</t>
    </rPh>
    <rPh sb="5" eb="6">
      <t>トコロ</t>
    </rPh>
    <phoneticPr fontId="6"/>
  </si>
  <si>
    <t>申請者２</t>
    <rPh sb="0" eb="3">
      <t>シンセイシャ</t>
    </rPh>
    <phoneticPr fontId="5"/>
  </si>
  <si>
    <t>（２）ＺＥＨデベロッパー登録情報</t>
  </si>
  <si>
    <t>（３）補助事業担当者情報</t>
  </si>
  <si>
    <t>所属部署</t>
    <rPh sb="0" eb="2">
      <t>ショゾク</t>
    </rPh>
    <rPh sb="2" eb="4">
      <t>ブショ</t>
    </rPh>
    <phoneticPr fontId="6"/>
  </si>
  <si>
    <t>担当者役職</t>
    <rPh sb="0" eb="3">
      <t>タントウシャ</t>
    </rPh>
    <rPh sb="3" eb="5">
      <t>ヤクショク</t>
    </rPh>
    <phoneticPr fontId="6"/>
  </si>
  <si>
    <t>FAX番号</t>
    <rPh sb="3" eb="5">
      <t>バンゴウ</t>
    </rPh>
    <phoneticPr fontId="6"/>
  </si>
  <si>
    <t>携帯電話番号</t>
    <rPh sb="0" eb="2">
      <t>ケイタイ</t>
    </rPh>
    <rPh sb="2" eb="4">
      <t>デンワ</t>
    </rPh>
    <rPh sb="4" eb="6">
      <t>バンゴウ</t>
    </rPh>
    <phoneticPr fontId="6"/>
  </si>
  <si>
    <t>申請者２</t>
  </si>
  <si>
    <t>事業報告期間</t>
    <rPh sb="0" eb="2">
      <t>ジギョウ</t>
    </rPh>
    <rPh sb="2" eb="4">
      <t>ホウコク</t>
    </rPh>
    <rPh sb="4" eb="6">
      <t>キカン</t>
    </rPh>
    <phoneticPr fontId="6"/>
  </si>
  <si>
    <t>～</t>
  </si>
  <si>
    <t>（５）他の補助金に関する事項</t>
  </si>
  <si>
    <t>他の補助金の有無</t>
    <rPh sb="0" eb="8">
      <t>タホジョキンウム</t>
    </rPh>
    <phoneticPr fontId="6"/>
  </si>
  <si>
    <t>他の補助金名</t>
    <rPh sb="0" eb="6">
      <t>タホジョキンメイ</t>
    </rPh>
    <phoneticPr fontId="6"/>
  </si>
  <si>
    <t>◆本シートは入力はすべて自動転記のため、表示内容を確認し印刷すること。</t>
    <rPh sb="1" eb="2">
      <t>ホン</t>
    </rPh>
    <rPh sb="6" eb="8">
      <t>ニュウリョク</t>
    </rPh>
    <rPh sb="12" eb="14">
      <t>ジドウ</t>
    </rPh>
    <rPh sb="14" eb="16">
      <t>テンキ</t>
    </rPh>
    <rPh sb="20" eb="22">
      <t>ヒョウジ</t>
    </rPh>
    <rPh sb="22" eb="24">
      <t>ナイヨウ</t>
    </rPh>
    <rPh sb="25" eb="27">
      <t>カクニン</t>
    </rPh>
    <rPh sb="28" eb="30">
      <t>インサツ</t>
    </rPh>
    <phoneticPr fontId="6"/>
  </si>
  <si>
    <t>一般社団法人　環境共創イニシアチブ</t>
  </si>
  <si>
    <t>　代　表　理　事　　　赤池　学　殿</t>
  </si>
  <si>
    <t>令和２年度　
二酸化炭素排出抑制対策事業費等補助金
（建築物等の脱炭素化・レジリエンス強化促進事業
（新築集合住宅・既存住宅等における省ＣＯ２化促進事業））
（集合住宅におけるＺＥＨ-Ｍ化等促進事業）
誓約書</t>
    <rPh sb="62" eb="63">
      <t>トウ</t>
    </rPh>
    <rPh sb="101" eb="104">
      <t>セイヤクショ</t>
    </rPh>
    <phoneticPr fontId="6"/>
  </si>
  <si>
    <t>１.</t>
  </si>
  <si>
    <t>交付申請</t>
    <rPh sb="0" eb="2">
      <t>コウフ</t>
    </rPh>
    <rPh sb="2" eb="4">
      <t>シンセイ</t>
    </rPh>
    <phoneticPr fontId="6"/>
  </si>
  <si>
    <t>本事業の交付規程及び公募要領の内容を全て承知の上で、申請者の役割及び要件等について確認し、了承している。</t>
    <rPh sb="26" eb="28">
      <t>シンセイ</t>
    </rPh>
    <rPh sb="28" eb="29">
      <t>シャ</t>
    </rPh>
    <phoneticPr fontId="6"/>
  </si>
  <si>
    <t>２.</t>
  </si>
  <si>
    <t>暴力団排除</t>
    <rPh sb="0" eb="3">
      <t>ボウリョクダン</t>
    </rPh>
    <rPh sb="3" eb="5">
      <t>ハイジョ</t>
    </rPh>
    <phoneticPr fontId="6"/>
  </si>
  <si>
    <t>暴力団排除に関する誓約事項について熟読し、理解の上、これに同意している。</t>
  </si>
  <si>
    <t>３.</t>
  </si>
  <si>
    <t>交付決定前の事業着手の禁止</t>
    <rPh sb="0" eb="2">
      <t>コウフ</t>
    </rPh>
    <rPh sb="2" eb="4">
      <t>ケッテイ</t>
    </rPh>
    <rPh sb="4" eb="5">
      <t>マエ</t>
    </rPh>
    <rPh sb="6" eb="8">
      <t>ジギョウ</t>
    </rPh>
    <rPh sb="8" eb="10">
      <t>チャクシュ</t>
    </rPh>
    <rPh sb="11" eb="13">
      <t>キンシ</t>
    </rPh>
    <phoneticPr fontId="6"/>
  </si>
  <si>
    <t>交付決定通知書を受領する前に本事業に着手した場合には、補助金の交付対象とならないことを了承している。</t>
    <rPh sb="0" eb="2">
      <t>コウフ</t>
    </rPh>
    <rPh sb="2" eb="4">
      <t>ケッテイ</t>
    </rPh>
    <rPh sb="4" eb="7">
      <t>ツウチショ</t>
    </rPh>
    <rPh sb="8" eb="10">
      <t>ジュリョウ</t>
    </rPh>
    <rPh sb="12" eb="13">
      <t>マエ</t>
    </rPh>
    <rPh sb="14" eb="15">
      <t>ホン</t>
    </rPh>
    <rPh sb="15" eb="17">
      <t>ジギョウ</t>
    </rPh>
    <rPh sb="18" eb="20">
      <t>チャクシュ</t>
    </rPh>
    <rPh sb="22" eb="24">
      <t>バアイ</t>
    </rPh>
    <rPh sb="27" eb="30">
      <t>ホジョキン</t>
    </rPh>
    <rPh sb="31" eb="33">
      <t>コウフ</t>
    </rPh>
    <rPh sb="33" eb="35">
      <t>タイショウ</t>
    </rPh>
    <rPh sb="43" eb="45">
      <t>リョウショウ</t>
    </rPh>
    <phoneticPr fontId="6"/>
  </si>
  <si>
    <t>４.</t>
  </si>
  <si>
    <t>重複申請の禁止</t>
    <rPh sb="0" eb="2">
      <t>ジュウフク</t>
    </rPh>
    <rPh sb="2" eb="4">
      <t>シンセイ</t>
    </rPh>
    <rPh sb="5" eb="7">
      <t>キンシ</t>
    </rPh>
    <phoneticPr fontId="6"/>
  </si>
  <si>
    <t>他の国庫補助金等を重複して受給してはならないことを理解している。</t>
    <rPh sb="0" eb="1">
      <t>タ</t>
    </rPh>
    <rPh sb="2" eb="4">
      <t>コッコ</t>
    </rPh>
    <rPh sb="4" eb="7">
      <t>ホジョキン</t>
    </rPh>
    <rPh sb="7" eb="8">
      <t>トウ</t>
    </rPh>
    <rPh sb="9" eb="11">
      <t>ジュウフク</t>
    </rPh>
    <rPh sb="13" eb="15">
      <t>ジュキュウ</t>
    </rPh>
    <rPh sb="25" eb="27">
      <t>リカイ</t>
    </rPh>
    <phoneticPr fontId="6"/>
  </si>
  <si>
    <t>５.</t>
  </si>
  <si>
    <t>申請の無効</t>
    <rPh sb="0" eb="2">
      <t>シンセイ</t>
    </rPh>
    <rPh sb="3" eb="5">
      <t>ムコウ</t>
    </rPh>
    <phoneticPr fontId="6"/>
  </si>
  <si>
    <t>申請書及び添付書類一式について責任をもち、虚偽、不正の記入が一切ないことを確認している。</t>
  </si>
  <si>
    <t>万が一、違反する行為が発生した場合の罰則等を理解し、了承している。</t>
  </si>
  <si>
    <t>６.</t>
  </si>
  <si>
    <t>個人情報の利用</t>
    <rPh sb="5" eb="7">
      <t>リヨウ</t>
    </rPh>
    <phoneticPr fontId="6"/>
  </si>
  <si>
    <t>SIIが取得した個人情報等については、申請に係る事務処理に利用する他、個人情報の保護に関する法律</t>
    <rPh sb="4" eb="6">
      <t>シュトク</t>
    </rPh>
    <rPh sb="8" eb="10">
      <t>コジン</t>
    </rPh>
    <rPh sb="10" eb="12">
      <t>ジョウホウ</t>
    </rPh>
    <rPh sb="12" eb="13">
      <t>ナド</t>
    </rPh>
    <rPh sb="19" eb="21">
      <t>シンセイ</t>
    </rPh>
    <rPh sb="22" eb="23">
      <t>カカワ</t>
    </rPh>
    <rPh sb="24" eb="26">
      <t>ジム</t>
    </rPh>
    <rPh sb="26" eb="28">
      <t>ショリ</t>
    </rPh>
    <rPh sb="29" eb="31">
      <t>リヨウ</t>
    </rPh>
    <rPh sb="33" eb="34">
      <t>ホカ</t>
    </rPh>
    <rPh sb="35" eb="37">
      <t>コジン</t>
    </rPh>
    <rPh sb="37" eb="39">
      <t>ジョウホウ</t>
    </rPh>
    <rPh sb="40" eb="42">
      <t>ホゴ</t>
    </rPh>
    <rPh sb="43" eb="44">
      <t>カン</t>
    </rPh>
    <rPh sb="46" eb="48">
      <t>ホウリツ</t>
    </rPh>
    <phoneticPr fontId="6"/>
  </si>
  <si>
    <t>（平成１５年法律第５７号）に基づいた上で、SIIが開催するセミナー、シンポジウム、本事業の効果検証の</t>
    <rPh sb="1" eb="3">
      <t>ヘイセイ</t>
    </rPh>
    <rPh sb="5" eb="6">
      <t>ネン</t>
    </rPh>
    <rPh sb="6" eb="8">
      <t>ホウリツ</t>
    </rPh>
    <rPh sb="8" eb="9">
      <t>ダイ</t>
    </rPh>
    <rPh sb="11" eb="12">
      <t>ゴウ</t>
    </rPh>
    <rPh sb="14" eb="15">
      <t>モト</t>
    </rPh>
    <rPh sb="18" eb="19">
      <t>ウエ</t>
    </rPh>
    <phoneticPr fontId="6"/>
  </si>
  <si>
    <t>ための調査・分析、SIIが作成するパンフレット・事例集、国が行うその他調査業務等に利用されることがあり、</t>
  </si>
  <si>
    <t>その場合、国が指定する外部機関に個人情報等が提供されることに同意している。</t>
    <rPh sb="20" eb="21">
      <t>ナド</t>
    </rPh>
    <phoneticPr fontId="6"/>
  </si>
  <si>
    <t>７.</t>
  </si>
  <si>
    <t>申請内容の変更及び取下げ</t>
    <rPh sb="0" eb="2">
      <t>シンセイ</t>
    </rPh>
    <rPh sb="2" eb="4">
      <t>ナイヨウ</t>
    </rPh>
    <rPh sb="5" eb="7">
      <t>ヘンコウ</t>
    </rPh>
    <rPh sb="7" eb="8">
      <t>オヨ</t>
    </rPh>
    <rPh sb="9" eb="11">
      <t>トリサ</t>
    </rPh>
    <phoneticPr fontId="6"/>
  </si>
  <si>
    <t>申請書の提出後に申請内容に変更が発生した場合には、SIIに速やかに報告することを了承している。</t>
    <rPh sb="0" eb="2">
      <t>シンセイ</t>
    </rPh>
    <rPh sb="2" eb="3">
      <t>ショ</t>
    </rPh>
    <rPh sb="4" eb="6">
      <t>テイシュツ</t>
    </rPh>
    <rPh sb="6" eb="7">
      <t>ゴ</t>
    </rPh>
    <rPh sb="8" eb="10">
      <t>シンセイ</t>
    </rPh>
    <rPh sb="10" eb="12">
      <t>ナイヨウ</t>
    </rPh>
    <rPh sb="13" eb="15">
      <t>ヘンコウ</t>
    </rPh>
    <rPh sb="16" eb="18">
      <t>ハッセイ</t>
    </rPh>
    <rPh sb="20" eb="22">
      <t>バアイ</t>
    </rPh>
    <rPh sb="29" eb="30">
      <t>スミ</t>
    </rPh>
    <rPh sb="33" eb="35">
      <t>ホウコク</t>
    </rPh>
    <rPh sb="40" eb="42">
      <t>リョウショウ</t>
    </rPh>
    <phoneticPr fontId="6"/>
  </si>
  <si>
    <t>万が一、違反する行為が発生した場合は、SIIの指示に従い申請書の取下げを行うことに同意している。</t>
    <rPh sb="0" eb="1">
      <t>マン</t>
    </rPh>
    <rPh sb="2" eb="3">
      <t>イチ</t>
    </rPh>
    <rPh sb="4" eb="6">
      <t>イハン</t>
    </rPh>
    <rPh sb="8" eb="10">
      <t>コウイ</t>
    </rPh>
    <rPh sb="11" eb="13">
      <t>ハッセイ</t>
    </rPh>
    <rPh sb="15" eb="17">
      <t>バアイ</t>
    </rPh>
    <rPh sb="23" eb="25">
      <t>シジ</t>
    </rPh>
    <rPh sb="26" eb="27">
      <t>シタガ</t>
    </rPh>
    <rPh sb="28" eb="30">
      <t>シンセイ</t>
    </rPh>
    <rPh sb="30" eb="31">
      <t>ショ</t>
    </rPh>
    <rPh sb="32" eb="34">
      <t>トリサ</t>
    </rPh>
    <rPh sb="36" eb="37">
      <t>オコナ</t>
    </rPh>
    <rPh sb="41" eb="43">
      <t>ドウイ</t>
    </rPh>
    <phoneticPr fontId="6"/>
  </si>
  <si>
    <t>８.</t>
  </si>
  <si>
    <t>現地調査等の協力</t>
    <rPh sb="0" eb="2">
      <t>ゲンチ</t>
    </rPh>
    <rPh sb="2" eb="4">
      <t>チョウサ</t>
    </rPh>
    <rPh sb="4" eb="5">
      <t>トウ</t>
    </rPh>
    <rPh sb="6" eb="8">
      <t>キョウリョク</t>
    </rPh>
    <phoneticPr fontId="6"/>
  </si>
  <si>
    <t>補助事業が事業の目的に適して公正に実施されているかを判断するための現地調査等に協力することを了承している。</t>
    <rPh sb="0" eb="2">
      <t>ホジョ</t>
    </rPh>
    <rPh sb="2" eb="4">
      <t>ジギョウ</t>
    </rPh>
    <rPh sb="5" eb="7">
      <t>ジギョウ</t>
    </rPh>
    <rPh sb="8" eb="10">
      <t>モクテキ</t>
    </rPh>
    <rPh sb="11" eb="12">
      <t>テキ</t>
    </rPh>
    <rPh sb="14" eb="16">
      <t>コウセイ</t>
    </rPh>
    <rPh sb="46" eb="48">
      <t>リョウショウ</t>
    </rPh>
    <phoneticPr fontId="6"/>
  </si>
  <si>
    <t>９.</t>
  </si>
  <si>
    <t>事業の不履行等</t>
    <rPh sb="0" eb="2">
      <t>ジギョウ</t>
    </rPh>
    <rPh sb="3" eb="6">
      <t>フリコウ</t>
    </rPh>
    <rPh sb="6" eb="7">
      <t>トウ</t>
    </rPh>
    <phoneticPr fontId="6"/>
  </si>
  <si>
    <t>申請者がSIIに連絡することを怠ったことにより、事業の不履行等が生じ審査が継続できないとSIIが</t>
    <rPh sb="0" eb="3">
      <t>シンセイシャ</t>
    </rPh>
    <rPh sb="8" eb="10">
      <t>レンラク</t>
    </rPh>
    <rPh sb="15" eb="16">
      <t>オコタ</t>
    </rPh>
    <rPh sb="32" eb="33">
      <t>ショウ</t>
    </rPh>
    <rPh sb="34" eb="36">
      <t>シンサ</t>
    </rPh>
    <rPh sb="37" eb="39">
      <t>ケイゾク</t>
    </rPh>
    <phoneticPr fontId="6"/>
  </si>
  <si>
    <t>判断した場合は、当該申請者の申請及び登録を無効とすることができることを理解し、了承している。</t>
    <rPh sb="35" eb="37">
      <t>リカイ</t>
    </rPh>
    <rPh sb="39" eb="41">
      <t>リョウショウ</t>
    </rPh>
    <phoneticPr fontId="6"/>
  </si>
  <si>
    <t>10.</t>
  </si>
  <si>
    <t>免責</t>
    <rPh sb="0" eb="2">
      <t>メンセキ</t>
    </rPh>
    <phoneticPr fontId="6"/>
  </si>
  <si>
    <t>SIIは、ＺＥＨデベロッパー、補助事業者（補助事業を行おうとするもの）、その他の者との間に生じるトラブルや</t>
    <rPh sb="21" eb="23">
      <t>ホジョ</t>
    </rPh>
    <rPh sb="23" eb="25">
      <t>ジギョウ</t>
    </rPh>
    <rPh sb="26" eb="27">
      <t>オコナ</t>
    </rPh>
    <phoneticPr fontId="6"/>
  </si>
  <si>
    <t>損害について、一切の関与・責任を負わないことを理解し、了承している。</t>
    <rPh sb="16" eb="17">
      <t>オ</t>
    </rPh>
    <rPh sb="23" eb="25">
      <t>リカイ</t>
    </rPh>
    <rPh sb="27" eb="29">
      <t>リョウショウ</t>
    </rPh>
    <phoneticPr fontId="6"/>
  </si>
  <si>
    <t>11.</t>
  </si>
  <si>
    <t>事業の内容変更、終了</t>
    <rPh sb="0" eb="2">
      <t>ジギョウ</t>
    </rPh>
    <rPh sb="3" eb="5">
      <t>ナイヨウ</t>
    </rPh>
    <rPh sb="5" eb="7">
      <t>ヘンコウ</t>
    </rPh>
    <rPh sb="8" eb="10">
      <t>シュウリョウ</t>
    </rPh>
    <phoneticPr fontId="6"/>
  </si>
  <si>
    <t>SIIは、国との協議に基づき、本事業を終了、又はその制度内容の変更を行うことができることを承知している。</t>
    <rPh sb="31" eb="33">
      <t>ヘンコウ</t>
    </rPh>
    <rPh sb="34" eb="35">
      <t>オコナ</t>
    </rPh>
    <rPh sb="45" eb="47">
      <t>ショウチ</t>
    </rPh>
    <phoneticPr fontId="6"/>
  </si>
  <si>
    <t>上記を誓約し、申請内容に間違いがないことを確認した上で署名・捺印します。</t>
    <rPh sb="3" eb="5">
      <t>セイヤク</t>
    </rPh>
    <phoneticPr fontId="6"/>
  </si>
  <si>
    <t>年</t>
    <rPh sb="0" eb="1">
      <t>ネン</t>
    </rPh>
    <phoneticPr fontId="6"/>
  </si>
  <si>
    <t>月</t>
    <rPh sb="0" eb="1">
      <t>ツキ</t>
    </rPh>
    <phoneticPr fontId="6"/>
  </si>
  <si>
    <t>名称</t>
    <rPh sb="0" eb="2">
      <t>メイショウ</t>
    </rPh>
    <phoneticPr fontId="8"/>
  </si>
  <si>
    <t>代表者等名</t>
  </si>
  <si>
    <t>印</t>
    <rPh sb="0" eb="1">
      <t>イン</t>
    </rPh>
    <phoneticPr fontId="6"/>
  </si>
  <si>
    <t>←自動反映されたシートを出力し、様式第１と同一の印を押印すること</t>
    <rPh sb="1" eb="3">
      <t>ジドウ</t>
    </rPh>
    <rPh sb="3" eb="5">
      <t>ハンエイ</t>
    </rPh>
    <rPh sb="12" eb="14">
      <t>シュツリョク</t>
    </rPh>
    <rPh sb="16" eb="18">
      <t>ヨウシキ</t>
    </rPh>
    <rPh sb="18" eb="19">
      <t>ダイ</t>
    </rPh>
    <rPh sb="21" eb="23">
      <t>ドウイツ</t>
    </rPh>
    <rPh sb="24" eb="25">
      <t>イン</t>
    </rPh>
    <rPh sb="26" eb="28">
      <t>オウイン</t>
    </rPh>
    <phoneticPr fontId="5"/>
  </si>
  <si>
    <t>様式第1</t>
    <rPh sb="0" eb="2">
      <t>ヨウシキ</t>
    </rPh>
    <rPh sb="2" eb="3">
      <t>ダイ</t>
    </rPh>
    <phoneticPr fontId="5"/>
  </si>
  <si>
    <t>代表理事　　　赤池　学　殿</t>
    <rPh sb="0" eb="1">
      <t>ダイ</t>
    </rPh>
    <rPh sb="1" eb="2">
      <t>ヒョウ</t>
    </rPh>
    <rPh sb="2" eb="3">
      <t>リ</t>
    </rPh>
    <rPh sb="3" eb="4">
      <t>コト</t>
    </rPh>
    <rPh sb="12" eb="13">
      <t>ドノ</t>
    </rPh>
    <phoneticPr fontId="6"/>
  </si>
  <si>
    <t>住　所</t>
    <rPh sb="0" eb="1">
      <t>ジュウ</t>
    </rPh>
    <rPh sb="2" eb="3">
      <t>ショ</t>
    </rPh>
    <phoneticPr fontId="8"/>
  </si>
  <si>
    <t>名　称</t>
    <rPh sb="0" eb="1">
      <t>メイ</t>
    </rPh>
    <rPh sb="2" eb="3">
      <t>ショウ</t>
    </rPh>
    <phoneticPr fontId="8"/>
  </si>
  <si>
    <t>代表者等名</t>
    <rPh sb="0" eb="3">
      <t>ダイヒョウシャ</t>
    </rPh>
    <rPh sb="4" eb="5">
      <t>メイ</t>
    </rPh>
    <phoneticPr fontId="8"/>
  </si>
  <si>
    <t>印</t>
    <rPh sb="0" eb="1">
      <t>イン</t>
    </rPh>
    <phoneticPr fontId="8"/>
  </si>
  <si>
    <t>生年月日</t>
    <rPh sb="0" eb="2">
      <t>セイネン</t>
    </rPh>
    <rPh sb="2" eb="4">
      <t>ガッピ</t>
    </rPh>
    <phoneticPr fontId="8"/>
  </si>
  <si>
    <t>←共同申請の場合は左端の「+」を押下し、印刷すること</t>
    <rPh sb="1" eb="3">
      <t>キョウドウ</t>
    </rPh>
    <rPh sb="3" eb="5">
      <t>シンセイ</t>
    </rPh>
    <rPh sb="6" eb="8">
      <t>バアイ</t>
    </rPh>
    <rPh sb="9" eb="11">
      <t>ヒダリハシ</t>
    </rPh>
    <rPh sb="16" eb="18">
      <t>オウカ</t>
    </rPh>
    <rPh sb="20" eb="22">
      <t>インサツ</t>
    </rPh>
    <phoneticPr fontId="5"/>
  </si>
  <si>
    <t>令和２年度　
二酸化炭素排出抑制対策事業費等補助金
（建築物等の脱炭素化・レジリエンス強化促進事業
（新築集合住宅・既存住宅等における省ＣＯ２化促進事業））
（集合住宅におけるＺＥＨ-Ｍ化等促進事業）</t>
    <rPh sb="0" eb="2">
      <t>レイワ</t>
    </rPh>
    <rPh sb="3" eb="5">
      <t>ネンド</t>
    </rPh>
    <rPh sb="7" eb="10">
      <t>ニサンカ</t>
    </rPh>
    <rPh sb="10" eb="12">
      <t>タンソ</t>
    </rPh>
    <rPh sb="12" eb="14">
      <t>ハイシュツ</t>
    </rPh>
    <rPh sb="14" eb="16">
      <t>ヨクセイ</t>
    </rPh>
    <rPh sb="16" eb="18">
      <t>タイサク</t>
    </rPh>
    <rPh sb="18" eb="22">
      <t>ジギョウヒナド</t>
    </rPh>
    <rPh sb="22" eb="25">
      <t>ホジョキン</t>
    </rPh>
    <rPh sb="27" eb="31">
      <t>ケンチクブツナド</t>
    </rPh>
    <rPh sb="32" eb="33">
      <t>ダツ</t>
    </rPh>
    <rPh sb="33" eb="35">
      <t>タンソ</t>
    </rPh>
    <rPh sb="35" eb="36">
      <t>カ</t>
    </rPh>
    <rPh sb="43" eb="45">
      <t>キョウカ</t>
    </rPh>
    <rPh sb="45" eb="47">
      <t>ソクシン</t>
    </rPh>
    <rPh sb="47" eb="49">
      <t>ジギョウ</t>
    </rPh>
    <rPh sb="51" eb="53">
      <t>シンチク</t>
    </rPh>
    <rPh sb="53" eb="55">
      <t>シュウゴウ</t>
    </rPh>
    <rPh sb="55" eb="57">
      <t>ジュウタク</t>
    </rPh>
    <rPh sb="58" eb="60">
      <t>キゾン</t>
    </rPh>
    <rPh sb="60" eb="62">
      <t>ジュウタク</t>
    </rPh>
    <rPh sb="62" eb="63">
      <t>トウ</t>
    </rPh>
    <rPh sb="67" eb="68">
      <t>ショウ</t>
    </rPh>
    <rPh sb="71" eb="72">
      <t>カ</t>
    </rPh>
    <rPh sb="72" eb="74">
      <t>ソクシン</t>
    </rPh>
    <rPh sb="74" eb="76">
      <t>ジギョウ</t>
    </rPh>
    <rPh sb="80" eb="82">
      <t>シュウゴウ</t>
    </rPh>
    <rPh sb="82" eb="84">
      <t>ジュウタク</t>
    </rPh>
    <rPh sb="93" eb="95">
      <t>カナド</t>
    </rPh>
    <rPh sb="95" eb="97">
      <t>ソクシン</t>
    </rPh>
    <rPh sb="97" eb="99">
      <t>ジギョウ</t>
    </rPh>
    <phoneticPr fontId="6"/>
  </si>
  <si>
    <t>交付申請書</t>
    <rPh sb="0" eb="2">
      <t>コウフ</t>
    </rPh>
    <rPh sb="2" eb="5">
      <t>シンセイショ</t>
    </rPh>
    <phoneticPr fontId="6"/>
  </si>
  <si>
    <t>記</t>
    <rPh sb="0" eb="1">
      <t>キ</t>
    </rPh>
    <phoneticPr fontId="6"/>
  </si>
  <si>
    <t>１.申請する補助事業</t>
    <rPh sb="2" eb="4">
      <t>シンセイ</t>
    </rPh>
    <rPh sb="6" eb="8">
      <t>ホジョ</t>
    </rPh>
    <rPh sb="8" eb="10">
      <t>ジギョウ</t>
    </rPh>
    <phoneticPr fontId="6"/>
  </si>
  <si>
    <t>２.補助事業の名称</t>
    <rPh sb="2" eb="4">
      <t>ホジョ</t>
    </rPh>
    <rPh sb="4" eb="6">
      <t>ジギョウ</t>
    </rPh>
    <rPh sb="7" eb="9">
      <t>メイショウ</t>
    </rPh>
    <phoneticPr fontId="6"/>
  </si>
  <si>
    <t>高層ＺＥＨ-Ｍ支援事業</t>
  </si>
  <si>
    <t>３.補助事業の実施計画</t>
    <rPh sb="2" eb="4">
      <t>ホジョ</t>
    </rPh>
    <rPh sb="4" eb="6">
      <t>ジギョウ</t>
    </rPh>
    <rPh sb="7" eb="9">
      <t>ジッシ</t>
    </rPh>
    <rPh sb="9" eb="11">
      <t>ケイカク</t>
    </rPh>
    <phoneticPr fontId="6"/>
  </si>
  <si>
    <t>４.補助金交付申請予定額</t>
    <rPh sb="2" eb="5">
      <t>ホジョキン</t>
    </rPh>
    <rPh sb="5" eb="7">
      <t>コウフ</t>
    </rPh>
    <rPh sb="7" eb="9">
      <t>シンセイ</t>
    </rPh>
    <rPh sb="9" eb="11">
      <t>ヨテイ</t>
    </rPh>
    <rPh sb="11" eb="12">
      <t>ガク</t>
    </rPh>
    <phoneticPr fontId="6"/>
  </si>
  <si>
    <t>円</t>
    <rPh sb="0" eb="1">
      <t>エン</t>
    </rPh>
    <phoneticPr fontId="6"/>
  </si>
  <si>
    <t>５.補助事業に要する経費、補助対象経費及び補助金の額並びに区分ごとの配分（別紙１）</t>
    <rPh sb="2" eb="4">
      <t>ホジョ</t>
    </rPh>
    <rPh sb="4" eb="6">
      <t>ジギョウ</t>
    </rPh>
    <rPh sb="7" eb="8">
      <t>ヨウ</t>
    </rPh>
    <rPh sb="10" eb="12">
      <t>ケイヒ</t>
    </rPh>
    <rPh sb="13" eb="15">
      <t>ホジョ</t>
    </rPh>
    <rPh sb="15" eb="17">
      <t>タイショウ</t>
    </rPh>
    <rPh sb="17" eb="19">
      <t>ケイヒ</t>
    </rPh>
    <rPh sb="19" eb="20">
      <t>オヨ</t>
    </rPh>
    <rPh sb="21" eb="24">
      <t>ホジョキン</t>
    </rPh>
    <rPh sb="25" eb="26">
      <t>ガク</t>
    </rPh>
    <rPh sb="26" eb="27">
      <t>ナラ</t>
    </rPh>
    <rPh sb="29" eb="31">
      <t>クブン</t>
    </rPh>
    <rPh sb="34" eb="36">
      <t>ハイブン</t>
    </rPh>
    <rPh sb="37" eb="39">
      <t>ベッシ</t>
    </rPh>
    <phoneticPr fontId="6"/>
  </si>
  <si>
    <t>６.補助事業の開始及び完了予定日</t>
    <rPh sb="2" eb="4">
      <t>ホジョ</t>
    </rPh>
    <rPh sb="4" eb="6">
      <t>ジギョウ</t>
    </rPh>
    <rPh sb="7" eb="9">
      <t>カイシ</t>
    </rPh>
    <rPh sb="9" eb="10">
      <t>オヨ</t>
    </rPh>
    <rPh sb="11" eb="13">
      <t>カンリョウ</t>
    </rPh>
    <rPh sb="13" eb="15">
      <t>ヨテイ</t>
    </rPh>
    <rPh sb="15" eb="16">
      <t>ヒ</t>
    </rPh>
    <phoneticPr fontId="6"/>
  </si>
  <si>
    <t>日</t>
    <rPh sb="0" eb="1">
      <t>ヒ</t>
    </rPh>
    <phoneticPr fontId="6"/>
  </si>
  <si>
    <t>（注）この申請書には、以下の書面を添付すること。</t>
  </si>
  <si>
    <t>　　　暴力団排除に関する誓約事項（別紙２）</t>
    <rPh sb="3" eb="6">
      <t>ボウリョクダン</t>
    </rPh>
    <rPh sb="6" eb="8">
      <t>ハイジョ</t>
    </rPh>
    <rPh sb="9" eb="10">
      <t>カン</t>
    </rPh>
    <rPh sb="12" eb="14">
      <t>セイヤク</t>
    </rPh>
    <rPh sb="14" eb="16">
      <t>ジコウ</t>
    </rPh>
    <rPh sb="17" eb="19">
      <t>ベッシ</t>
    </rPh>
    <phoneticPr fontId="6"/>
  </si>
  <si>
    <t>　　　役員名簿（別紙３）</t>
    <rPh sb="3" eb="5">
      <t>ヤクイン</t>
    </rPh>
    <rPh sb="5" eb="7">
      <t>メイボ</t>
    </rPh>
    <rPh sb="8" eb="10">
      <t>ベッシ</t>
    </rPh>
    <phoneticPr fontId="9"/>
  </si>
  <si>
    <t>（備考）用紙は日本工業規格Ａ４とし、縦位置とする。</t>
  </si>
  <si>
    <t>（別紙１）</t>
    <rPh sb="1" eb="3">
      <t>ベッシ</t>
    </rPh>
    <phoneticPr fontId="6"/>
  </si>
  <si>
    <t>補助事業に要する経費、補助対象経費及び補助金の額並びに区分ごとの配分</t>
    <rPh sb="0" eb="2">
      <t>ホジョ</t>
    </rPh>
    <rPh sb="2" eb="4">
      <t>ジギョウ</t>
    </rPh>
    <rPh sb="5" eb="6">
      <t>ヨウ</t>
    </rPh>
    <rPh sb="8" eb="10">
      <t>ケイヒ</t>
    </rPh>
    <rPh sb="11" eb="13">
      <t>ホジョ</t>
    </rPh>
    <rPh sb="13" eb="15">
      <t>タイショウ</t>
    </rPh>
    <rPh sb="15" eb="17">
      <t>ケイヒ</t>
    </rPh>
    <rPh sb="17" eb="18">
      <t>オヨ</t>
    </rPh>
    <rPh sb="19" eb="22">
      <t>ホジョキン</t>
    </rPh>
    <rPh sb="23" eb="24">
      <t>ガク</t>
    </rPh>
    <rPh sb="24" eb="25">
      <t>ナラ</t>
    </rPh>
    <rPh sb="27" eb="29">
      <t>クブン</t>
    </rPh>
    <rPh sb="32" eb="34">
      <t>ハイブン</t>
    </rPh>
    <phoneticPr fontId="6"/>
  </si>
  <si>
    <t>（単位：円）</t>
  </si>
  <si>
    <t>補助対象</t>
  </si>
  <si>
    <t>補助事業に要する経費</t>
  </si>
  <si>
    <t>補助率</t>
  </si>
  <si>
    <t>補助金の額</t>
  </si>
  <si>
    <t>経費の区分</t>
    <rPh sb="0" eb="2">
      <t>ケイヒ</t>
    </rPh>
    <rPh sb="3" eb="5">
      <t>クブン</t>
    </rPh>
    <phoneticPr fontId="5"/>
  </si>
  <si>
    <t>（参考値）</t>
  </si>
  <si>
    <t>設計費</t>
    <rPh sb="0" eb="2">
      <t>セッケイ</t>
    </rPh>
    <rPh sb="2" eb="3">
      <t>ヒ</t>
    </rPh>
    <phoneticPr fontId="5"/>
  </si>
  <si>
    <t>設備・工事費</t>
    <rPh sb="0" eb="2">
      <t>セツビ</t>
    </rPh>
    <rPh sb="3" eb="5">
      <t>コウジ</t>
    </rPh>
    <rPh sb="5" eb="6">
      <t>ヒ</t>
    </rPh>
    <phoneticPr fontId="5"/>
  </si>
  <si>
    <t>（別紙２）</t>
    <rPh sb="1" eb="3">
      <t>ベッシ</t>
    </rPh>
    <phoneticPr fontId="6"/>
  </si>
  <si>
    <t>暴力団排除に関する誓約事項</t>
  </si>
  <si>
    <t>記</t>
  </si>
  <si>
    <t>（別紙３）</t>
    <rPh sb="1" eb="3">
      <t>ベッシ</t>
    </rPh>
    <phoneticPr fontId="6"/>
  </si>
  <si>
    <t>役員名簿</t>
    <rPh sb="0" eb="2">
      <t>ヤクイン</t>
    </rPh>
    <rPh sb="2" eb="4">
      <t>メイボ</t>
    </rPh>
    <phoneticPr fontId="6"/>
  </si>
  <si>
    <t>氏名　カナ</t>
    <rPh sb="0" eb="2">
      <t>シメイ</t>
    </rPh>
    <phoneticPr fontId="6"/>
  </si>
  <si>
    <t>氏名　漢字</t>
    <rPh sb="0" eb="2">
      <t>シメイ</t>
    </rPh>
    <rPh sb="3" eb="5">
      <t>カンジ</t>
    </rPh>
    <phoneticPr fontId="6"/>
  </si>
  <si>
    <t>生年月日</t>
    <rPh sb="0" eb="2">
      <t>セイネン</t>
    </rPh>
    <rPh sb="2" eb="4">
      <t>ガッピ</t>
    </rPh>
    <phoneticPr fontId="6"/>
  </si>
  <si>
    <t>性別</t>
    <rPh sb="0" eb="2">
      <t>セイベツ</t>
    </rPh>
    <phoneticPr fontId="6"/>
  </si>
  <si>
    <t>会社名</t>
    <rPh sb="0" eb="2">
      <t>カイシャ</t>
    </rPh>
    <rPh sb="2" eb="3">
      <t>メイ</t>
    </rPh>
    <phoneticPr fontId="6"/>
  </si>
  <si>
    <t>和暦</t>
    <rPh sb="0" eb="2">
      <t>ワレキ</t>
    </rPh>
    <phoneticPr fontId="6"/>
  </si>
  <si>
    <t>Ｍ</t>
  </si>
  <si>
    <t>←（注１）、（注２）の内容をよく確認の上、商業登記簿に記載されているすべての役員を入力すること</t>
    <rPh sb="2" eb="3">
      <t>チュウ</t>
    </rPh>
    <rPh sb="7" eb="8">
      <t>チュウ</t>
    </rPh>
    <rPh sb="11" eb="13">
      <t>ナイヨウ</t>
    </rPh>
    <rPh sb="16" eb="18">
      <t>カクニン</t>
    </rPh>
    <rPh sb="19" eb="20">
      <t>ウエ</t>
    </rPh>
    <rPh sb="21" eb="23">
      <t>ショウギョウ</t>
    </rPh>
    <rPh sb="23" eb="26">
      <t>トウキボ</t>
    </rPh>
    <rPh sb="27" eb="29">
      <t>キサイ</t>
    </rPh>
    <rPh sb="38" eb="40">
      <t>ヤクイン</t>
    </rPh>
    <rPh sb="41" eb="43">
      <t>ニュウリョク</t>
    </rPh>
    <phoneticPr fontId="5"/>
  </si>
  <si>
    <t>インデックス名</t>
  </si>
  <si>
    <t>書類名</t>
  </si>
  <si>
    <t>作成
形式</t>
  </si>
  <si>
    <t>提出
区分</t>
  </si>
  <si>
    <t>特記事項</t>
  </si>
  <si>
    <t>①交付申請書</t>
  </si>
  <si>
    <t>様式第１　交付申請書</t>
  </si>
  <si>
    <t>指定</t>
    <rPh sb="0" eb="2">
      <t>シテイ</t>
    </rPh>
    <phoneticPr fontId="5"/>
  </si>
  <si>
    <t>必須</t>
  </si>
  <si>
    <t>別紙１　補助事業に要する経費、補助対象経費及び
　　　　　 補助金の額並びに区分ごとの配分</t>
    <rPh sb="4" eb="6">
      <t>ホジョ</t>
    </rPh>
    <rPh sb="6" eb="8">
      <t>ジギョウ</t>
    </rPh>
    <rPh sb="9" eb="10">
      <t>ヨウ</t>
    </rPh>
    <rPh sb="12" eb="14">
      <t>ケイヒ</t>
    </rPh>
    <rPh sb="15" eb="17">
      <t>ホジョ</t>
    </rPh>
    <rPh sb="17" eb="19">
      <t>タイショウ</t>
    </rPh>
    <rPh sb="19" eb="21">
      <t>ケイヒ</t>
    </rPh>
    <rPh sb="21" eb="22">
      <t>オヨ</t>
    </rPh>
    <rPh sb="30" eb="33">
      <t>ホジョキン</t>
    </rPh>
    <rPh sb="34" eb="35">
      <t>ガク</t>
    </rPh>
    <rPh sb="35" eb="36">
      <t>ナラ</t>
    </rPh>
    <rPh sb="38" eb="40">
      <t>クブン</t>
    </rPh>
    <rPh sb="43" eb="45">
      <t>ハイブン</t>
    </rPh>
    <phoneticPr fontId="5"/>
  </si>
  <si>
    <t>別紙２　暴力団排除に関する誓約事項</t>
  </si>
  <si>
    <t>別紙３　役員名簿</t>
  </si>
  <si>
    <t>必須</t>
    <rPh sb="0" eb="2">
      <t>ヒッス</t>
    </rPh>
    <phoneticPr fontId="5"/>
  </si>
  <si>
    <t>・共同申請の場合は、全申請者分提出すること
・ただし、個人申請の場合は不要</t>
    <rPh sb="1" eb="3">
      <t>キョウドウ</t>
    </rPh>
    <rPh sb="3" eb="5">
      <t>シンセイ</t>
    </rPh>
    <rPh sb="6" eb="8">
      <t>バアイ</t>
    </rPh>
    <rPh sb="10" eb="11">
      <t>ゼン</t>
    </rPh>
    <rPh sb="11" eb="14">
      <t>シンセイシャ</t>
    </rPh>
    <rPh sb="14" eb="15">
      <t>ブン</t>
    </rPh>
    <rPh sb="15" eb="17">
      <t>テイシュツ</t>
    </rPh>
    <phoneticPr fontId="5"/>
  </si>
  <si>
    <t>②誓約書</t>
    <rPh sb="1" eb="4">
      <t>セイヤクショ</t>
    </rPh>
    <phoneticPr fontId="5"/>
  </si>
  <si>
    <t>誓約書</t>
  </si>
  <si>
    <t>・共同申請の場合は、全申請者分署名・押印すること</t>
    <rPh sb="1" eb="3">
      <t>キョウドウ</t>
    </rPh>
    <rPh sb="3" eb="5">
      <t>シンセイ</t>
    </rPh>
    <rPh sb="6" eb="8">
      <t>バアイ</t>
    </rPh>
    <rPh sb="10" eb="11">
      <t>ゼン</t>
    </rPh>
    <rPh sb="11" eb="14">
      <t>シンセイシャ</t>
    </rPh>
    <rPh sb="14" eb="15">
      <t>ブン</t>
    </rPh>
    <rPh sb="15" eb="17">
      <t>ショメイ</t>
    </rPh>
    <rPh sb="18" eb="20">
      <t>オウイン</t>
    </rPh>
    <phoneticPr fontId="5"/>
  </si>
  <si>
    <t>１．申請者の詳細</t>
  </si>
  <si>
    <t>２．全体概要</t>
  </si>
  <si>
    <t>A３サイズでカラー印刷</t>
  </si>
  <si>
    <t>３．補助事業概要図</t>
  </si>
  <si>
    <t>該当</t>
  </si>
  <si>
    <t>参考見積書</t>
  </si>
  <si>
    <t>写し</t>
  </si>
  <si>
    <t>普及促進計画の具体的な内容</t>
  </si>
  <si>
    <t>自由</t>
  </si>
  <si>
    <t>直近３年分の財務諸表・決算短信表等の写し</t>
    <rPh sb="0" eb="2">
      <t>チョッキン</t>
    </rPh>
    <rPh sb="3" eb="5">
      <t>ネンブン</t>
    </rPh>
    <phoneticPr fontId="5"/>
  </si>
  <si>
    <t>・個人の場合は、確定申告書の写しを提出すること
・共同申請の場合は、全申請者分提出すること</t>
    <rPh sb="4" eb="6">
      <t>バアイ</t>
    </rPh>
    <rPh sb="8" eb="10">
      <t>カクテイ</t>
    </rPh>
    <rPh sb="10" eb="12">
      <t>シンコク</t>
    </rPh>
    <rPh sb="12" eb="13">
      <t>ショ</t>
    </rPh>
    <rPh sb="14" eb="15">
      <t>ウツ</t>
    </rPh>
    <rPh sb="17" eb="19">
      <t>テイシュツ</t>
    </rPh>
    <rPh sb="25" eb="27">
      <t>キョウドウ</t>
    </rPh>
    <rPh sb="27" eb="29">
      <t>シンセイ</t>
    </rPh>
    <rPh sb="30" eb="32">
      <t>バアイ</t>
    </rPh>
    <rPh sb="34" eb="35">
      <t>ゼン</t>
    </rPh>
    <rPh sb="35" eb="38">
      <t>シンセイシャ</t>
    </rPh>
    <rPh sb="38" eb="39">
      <t>ブン</t>
    </rPh>
    <rPh sb="39" eb="41">
      <t>テイシュツ</t>
    </rPh>
    <phoneticPr fontId="5"/>
  </si>
  <si>
    <t>土地賃貸契約書</t>
    <rPh sb="0" eb="2">
      <t>トチ</t>
    </rPh>
    <rPh sb="2" eb="4">
      <t>チンタイ</t>
    </rPh>
    <rPh sb="4" eb="7">
      <t>ケイヤクショ</t>
    </rPh>
    <phoneticPr fontId="5"/>
  </si>
  <si>
    <t>確認済証</t>
    <rPh sb="0" eb="2">
      <t>カクニン</t>
    </rPh>
    <rPh sb="2" eb="3">
      <t>スミ</t>
    </rPh>
    <rPh sb="3" eb="4">
      <t>ショウ</t>
    </rPh>
    <phoneticPr fontId="5"/>
  </si>
  <si>
    <t>建物案内図</t>
  </si>
  <si>
    <t>複数年度事業は、各階平面図および断面図または矩計図に住戸毎で補助対象設備等の導入年別（１年目は赤、２年目は青、３年目は緑、４年目はオレンジ）に色分けしてマーキングすること。</t>
    <rPh sb="0" eb="2">
      <t>フクスウ</t>
    </rPh>
    <rPh sb="2" eb="4">
      <t>ネンド</t>
    </rPh>
    <rPh sb="4" eb="6">
      <t>ジギョウ</t>
    </rPh>
    <rPh sb="8" eb="10">
      <t>カクカイ</t>
    </rPh>
    <rPh sb="10" eb="13">
      <t>ヘイメンズ</t>
    </rPh>
    <rPh sb="26" eb="28">
      <t>ジュウコ</t>
    </rPh>
    <rPh sb="28" eb="29">
      <t>ゴト</t>
    </rPh>
    <rPh sb="30" eb="32">
      <t>ホジョ</t>
    </rPh>
    <rPh sb="32" eb="34">
      <t>タイショウ</t>
    </rPh>
    <rPh sb="34" eb="36">
      <t>セツビ</t>
    </rPh>
    <rPh sb="36" eb="37">
      <t>ナド</t>
    </rPh>
    <rPh sb="38" eb="40">
      <t>ドウニュウ</t>
    </rPh>
    <rPh sb="40" eb="42">
      <t>ネンベツ</t>
    </rPh>
    <rPh sb="44" eb="46">
      <t>ネンメ</t>
    </rPh>
    <rPh sb="47" eb="48">
      <t>アカ</t>
    </rPh>
    <rPh sb="50" eb="52">
      <t>ネンメ</t>
    </rPh>
    <rPh sb="53" eb="54">
      <t>アオ</t>
    </rPh>
    <rPh sb="56" eb="58">
      <t>ネンメ</t>
    </rPh>
    <rPh sb="59" eb="60">
      <t>ミドリ</t>
    </rPh>
    <rPh sb="62" eb="63">
      <t>ネン</t>
    </rPh>
    <rPh sb="63" eb="64">
      <t>メ</t>
    </rPh>
    <rPh sb="71" eb="73">
      <t>イロワ</t>
    </rPh>
    <phoneticPr fontId="5"/>
  </si>
  <si>
    <t>建物配置図</t>
  </si>
  <si>
    <t>建物概要</t>
  </si>
  <si>
    <t>・定額単価表を用いない設備を導入する場合は
　設備ごとに機器表/仕様書またはカタログ等
　を整理する
・設備工事ごとに編集しカラー印刷
（例）空調設備・機器表・設備設置図</t>
  </si>
  <si>
    <t>・発行から3か月以内のもの
・個人の場合は、印鑑登録証明書を提出すること
・共同申請の場合は全申請者分提出すること</t>
    <rPh sb="1" eb="3">
      <t>ハッコウ</t>
    </rPh>
    <rPh sb="7" eb="8">
      <t>ゲツ</t>
    </rPh>
    <rPh sb="8" eb="10">
      <t>イナイ</t>
    </rPh>
    <rPh sb="18" eb="20">
      <t>バアイ</t>
    </rPh>
    <rPh sb="30" eb="32">
      <t>テイシュツ</t>
    </rPh>
    <rPh sb="38" eb="40">
      <t>キョウドウ</t>
    </rPh>
    <rPh sb="40" eb="42">
      <t>シンセイ</t>
    </rPh>
    <rPh sb="43" eb="45">
      <t>バアイ</t>
    </rPh>
    <rPh sb="46" eb="47">
      <t>ゼン</t>
    </rPh>
    <rPh sb="47" eb="50">
      <t>シンセイシャ</t>
    </rPh>
    <rPh sb="50" eb="51">
      <t>ブン</t>
    </rPh>
    <rPh sb="51" eb="53">
      <t>テイシュツ</t>
    </rPh>
    <phoneticPr fontId="5"/>
  </si>
  <si>
    <t>その他申請に必要な書類がある場合</t>
  </si>
  <si>
    <t>４．事業予定</t>
    <rPh sb="2" eb="4">
      <t>ヨテイ</t>
    </rPh>
    <phoneticPr fontId="6"/>
  </si>
  <si>
    <t>１）事業全体の予定</t>
    <rPh sb="2" eb="4">
      <t>ジギョウ</t>
    </rPh>
    <rPh sb="4" eb="6">
      <t>ゼンタイ</t>
    </rPh>
    <rPh sb="7" eb="9">
      <t>ヨテイ</t>
    </rPh>
    <phoneticPr fontId="5"/>
  </si>
  <si>
    <t>最終事業年度の事業完了予定日</t>
    <rPh sb="0" eb="2">
      <t>サイシュウ</t>
    </rPh>
    <rPh sb="2" eb="4">
      <t>ジギョウ</t>
    </rPh>
    <rPh sb="4" eb="6">
      <t>ネンド</t>
    </rPh>
    <rPh sb="7" eb="9">
      <t>ジギョウ</t>
    </rPh>
    <rPh sb="9" eb="11">
      <t>カンリョウ</t>
    </rPh>
    <rPh sb="11" eb="13">
      <t>ヨテイ</t>
    </rPh>
    <rPh sb="13" eb="14">
      <t>ビ</t>
    </rPh>
    <phoneticPr fontId="5"/>
  </si>
  <si>
    <t>※本年度の補助金交付日以前に引渡しを行った場合、
　当該住戸は補助対象外となるので注意すること</t>
    <rPh sb="1" eb="4">
      <t>ホンネンド</t>
    </rPh>
    <rPh sb="5" eb="8">
      <t>ホジョキン</t>
    </rPh>
    <rPh sb="8" eb="10">
      <t>コウフ</t>
    </rPh>
    <rPh sb="10" eb="11">
      <t>ビ</t>
    </rPh>
    <rPh sb="11" eb="13">
      <t>イゼン</t>
    </rPh>
    <rPh sb="14" eb="16">
      <t>ヒキワタ</t>
    </rPh>
    <rPh sb="18" eb="19">
      <t>オコナ</t>
    </rPh>
    <rPh sb="21" eb="23">
      <t>バアイ</t>
    </rPh>
    <rPh sb="26" eb="28">
      <t>トウガイ</t>
    </rPh>
    <rPh sb="28" eb="30">
      <t>ジュウコ</t>
    </rPh>
    <rPh sb="31" eb="33">
      <t>ホジョ</t>
    </rPh>
    <rPh sb="33" eb="36">
      <t>タイショウガイ</t>
    </rPh>
    <rPh sb="41" eb="43">
      <t>チュウイ</t>
    </rPh>
    <phoneticPr fontId="5"/>
  </si>
  <si>
    <t>２）資金調達計画</t>
    <rPh sb="2" eb="4">
      <t>シキン</t>
    </rPh>
    <rPh sb="4" eb="6">
      <t>チョウタツ</t>
    </rPh>
    <rPh sb="6" eb="8">
      <t>ケイカク</t>
    </rPh>
    <phoneticPr fontId="5"/>
  </si>
  <si>
    <t>３）事業に係る設計者等情報</t>
    <rPh sb="2" eb="4">
      <t>ジギョウ</t>
    </rPh>
    <rPh sb="5" eb="6">
      <t>カカワ</t>
    </rPh>
    <rPh sb="7" eb="10">
      <t>セッケイシャ</t>
    </rPh>
    <rPh sb="10" eb="11">
      <t>トウ</t>
    </rPh>
    <rPh sb="11" eb="13">
      <t>ジョウホウ</t>
    </rPh>
    <phoneticPr fontId="5"/>
  </si>
  <si>
    <t>法人名称</t>
    <rPh sb="0" eb="2">
      <t>ホウジン</t>
    </rPh>
    <rPh sb="2" eb="4">
      <t>メイショウ</t>
    </rPh>
    <phoneticPr fontId="6"/>
  </si>
  <si>
    <t>代表者名</t>
    <rPh sb="0" eb="3">
      <t>ダイヒョウシャ</t>
    </rPh>
    <rPh sb="3" eb="4">
      <t>メイ</t>
    </rPh>
    <phoneticPr fontId="6"/>
  </si>
  <si>
    <t>事業
内容</t>
    <rPh sb="0" eb="2">
      <t>ジギョウ</t>
    </rPh>
    <rPh sb="3" eb="5">
      <t>ナイヨウ</t>
    </rPh>
    <phoneticPr fontId="6"/>
  </si>
  <si>
    <t>住所</t>
    <rPh sb="0" eb="2">
      <t>ジュウショ</t>
    </rPh>
    <phoneticPr fontId="6"/>
  </si>
  <si>
    <t>５．補助事業実施体制（スキーム等で事業体制を示す）</t>
  </si>
  <si>
    <t>＊公募要領P.11「２－１」（３）の①、②のいずれかであるかを明示する</t>
    <rPh sb="1" eb="3">
      <t>コウボ</t>
    </rPh>
    <rPh sb="3" eb="5">
      <t>ヨウリョウ</t>
    </rPh>
    <rPh sb="31" eb="33">
      <t>メイジ</t>
    </rPh>
    <phoneticPr fontId="6"/>
  </si>
  <si>
    <t>←直接入力すること</t>
    <rPh sb="1" eb="3">
      <t>チョクセツ</t>
    </rPh>
    <rPh sb="3" eb="5">
      <t>ニュウリョク</t>
    </rPh>
    <phoneticPr fontId="5"/>
  </si>
  <si>
    <t>【A４カラー】【片面印刷】で印刷すること</t>
    <rPh sb="8" eb="10">
      <t>カタメン</t>
    </rPh>
    <rPh sb="10" eb="12">
      <t>インサツ</t>
    </rPh>
    <rPh sb="14" eb="16">
      <t>インサツ</t>
    </rPh>
    <phoneticPr fontId="6"/>
  </si>
  <si>
    <t>◆オレンジ色のセルに必要事項を入力すること（自動反映箇所のセルは白色）</t>
    <rPh sb="5" eb="6">
      <t>イロ</t>
    </rPh>
    <rPh sb="10" eb="12">
      <t>ヒツヨウ</t>
    </rPh>
    <rPh sb="12" eb="14">
      <t>ジコウ</t>
    </rPh>
    <rPh sb="15" eb="17">
      <t>ニュウリョク</t>
    </rPh>
    <rPh sb="22" eb="24">
      <t>ジドウ</t>
    </rPh>
    <rPh sb="24" eb="26">
      <t>ハンエイ</t>
    </rPh>
    <rPh sb="26" eb="28">
      <t>カショ</t>
    </rPh>
    <rPh sb="32" eb="33">
      <t>シロ</t>
    </rPh>
    <rPh sb="33" eb="34">
      <t>イロ</t>
    </rPh>
    <phoneticPr fontId="6"/>
  </si>
  <si>
    <t>◆（全体）シートは１年目から該当する事業年度までの合計金額にて作成してください。</t>
    <rPh sb="10" eb="12">
      <t>ネンメ</t>
    </rPh>
    <rPh sb="14" eb="16">
      <t>ガイトウ</t>
    </rPh>
    <rPh sb="18" eb="20">
      <t>ジギョウ</t>
    </rPh>
    <rPh sb="20" eb="22">
      <t>ネンド</t>
    </rPh>
    <rPh sb="25" eb="27">
      <t>ゴウケイ</t>
    </rPh>
    <rPh sb="27" eb="29">
      <t>キンガク</t>
    </rPh>
    <rPh sb="31" eb="33">
      <t>サクセイ</t>
    </rPh>
    <phoneticPr fontId="6"/>
  </si>
  <si>
    <t>◆単年度事業の場合は（全体）シートと（１年目）を作成してください。</t>
    <rPh sb="1" eb="4">
      <t>タンネンド</t>
    </rPh>
    <rPh sb="4" eb="6">
      <t>ジギョウ</t>
    </rPh>
    <rPh sb="7" eb="9">
      <t>バアイ</t>
    </rPh>
    <rPh sb="24" eb="26">
      <t>サクセイ</t>
    </rPh>
    <phoneticPr fontId="6"/>
  </si>
  <si>
    <t>◆複数年度事業の場合は（全体）シートと各年度のシートを作成すること（本シートを必要数コピーし、作成すること）</t>
    <rPh sb="1" eb="3">
      <t>フクスウ</t>
    </rPh>
    <rPh sb="3" eb="5">
      <t>ネンド</t>
    </rPh>
    <rPh sb="5" eb="7">
      <t>ジギョウ</t>
    </rPh>
    <rPh sb="8" eb="10">
      <t>バアイ</t>
    </rPh>
    <rPh sb="19" eb="22">
      <t>カクネンド</t>
    </rPh>
    <rPh sb="27" eb="29">
      <t>サクセイ</t>
    </rPh>
    <rPh sb="34" eb="35">
      <t>ホン</t>
    </rPh>
    <rPh sb="39" eb="41">
      <t>ヒツヨウ</t>
    </rPh>
    <rPh sb="41" eb="42">
      <t>スウ</t>
    </rPh>
    <rPh sb="47" eb="49">
      <t>サクセイ</t>
    </rPh>
    <phoneticPr fontId="6"/>
  </si>
  <si>
    <t>事業年度</t>
    <rPh sb="0" eb="2">
      <t>ジギョウ</t>
    </rPh>
    <rPh sb="2" eb="4">
      <t>ネンド</t>
    </rPh>
    <phoneticPr fontId="5"/>
  </si>
  <si>
    <t>補助事業の名称</t>
    <rPh sb="0" eb="2">
      <t>ホジョ</t>
    </rPh>
    <rPh sb="2" eb="4">
      <t>ジギョウ</t>
    </rPh>
    <rPh sb="5" eb="7">
      <t>メイショウ</t>
    </rPh>
    <phoneticPr fontId="5"/>
  </si>
  <si>
    <t>高層ＺＥＨ－Ｍ支援事業</t>
  </si>
  <si>
    <t>項目</t>
    <rPh sb="0" eb="2">
      <t>コウモク</t>
    </rPh>
    <phoneticPr fontId="5"/>
  </si>
  <si>
    <t>数量</t>
    <rPh sb="0" eb="2">
      <t>スウリョウ</t>
    </rPh>
    <phoneticPr fontId="6"/>
  </si>
  <si>
    <t>補助対象経費</t>
    <rPh sb="0" eb="2">
      <t>ホジョ</t>
    </rPh>
    <rPh sb="2" eb="4">
      <t>タイショウ</t>
    </rPh>
    <rPh sb="4" eb="6">
      <t>ケイヒ</t>
    </rPh>
    <phoneticPr fontId="6"/>
  </si>
  <si>
    <t>備　考</t>
    <rPh sb="0" eb="1">
      <t>ビ</t>
    </rPh>
    <rPh sb="2" eb="3">
      <t>コウ</t>
    </rPh>
    <phoneticPr fontId="6"/>
  </si>
  <si>
    <t>見積金額による算出額</t>
    <rPh sb="0" eb="2">
      <t>ミツモリ</t>
    </rPh>
    <rPh sb="2" eb="4">
      <t>キンガク</t>
    </rPh>
    <phoneticPr fontId="5"/>
  </si>
  <si>
    <t>補助対象経費の上限額による算出額</t>
    <rPh sb="0" eb="2">
      <t>ホジョ</t>
    </rPh>
    <rPh sb="2" eb="4">
      <t>タイショウ</t>
    </rPh>
    <rPh sb="4" eb="6">
      <t>ケイヒ</t>
    </rPh>
    <rPh sb="7" eb="9">
      <t>ジョウゲン</t>
    </rPh>
    <rPh sb="9" eb="10">
      <t>ガク</t>
    </rPh>
    <rPh sb="13" eb="15">
      <t>サンシュツ</t>
    </rPh>
    <rPh sb="15" eb="16">
      <t>ガク</t>
    </rPh>
    <phoneticPr fontId="5"/>
  </si>
  <si>
    <t>２００,０００円＋（７,０００円×住戸数）</t>
  </si>
  <si>
    <t>設備費・工事費</t>
    <rPh sb="2" eb="3">
      <t>ヒ</t>
    </rPh>
    <rPh sb="4" eb="6">
      <t>セツビコウジヒ</t>
    </rPh>
    <phoneticPr fontId="5"/>
  </si>
  <si>
    <t>住戸に係る高性能断熱材</t>
    <rPh sb="0" eb="2">
      <t>ジュウコ</t>
    </rPh>
    <rPh sb="3" eb="4">
      <t>カカワ</t>
    </rPh>
    <rPh sb="5" eb="8">
      <t>コウセイノウ</t>
    </rPh>
    <rPh sb="8" eb="10">
      <t>ダンネツ</t>
    </rPh>
    <rPh sb="10" eb="11">
      <t>ザイ</t>
    </rPh>
    <phoneticPr fontId="6"/>
  </si>
  <si>
    <t>専有部</t>
    <rPh sb="0" eb="3">
      <t>センユウブ</t>
    </rPh>
    <phoneticPr fontId="6"/>
  </si>
  <si>
    <t>高効率個別エアコン</t>
  </si>
  <si>
    <t>台</t>
    <rPh sb="0" eb="1">
      <t>ダイ</t>
    </rPh>
    <phoneticPr fontId="6"/>
  </si>
  <si>
    <t>床暖房</t>
    <rPh sb="0" eb="1">
      <t>ユカ</t>
    </rPh>
    <rPh sb="1" eb="3">
      <t>ダンボウ</t>
    </rPh>
    <phoneticPr fontId="5"/>
  </si>
  <si>
    <t>温水式床暖房</t>
    <rPh sb="0" eb="2">
      <t>オンスイ</t>
    </rPh>
    <rPh sb="2" eb="3">
      <t>シキ</t>
    </rPh>
    <rPh sb="3" eb="4">
      <t>ユカ</t>
    </rPh>
    <rPh sb="4" eb="6">
      <t>ダンボウ</t>
    </rPh>
    <phoneticPr fontId="6"/>
  </si>
  <si>
    <t>エアコン付
温水式床暖房</t>
    <rPh sb="4" eb="5">
      <t>ツ</t>
    </rPh>
    <rPh sb="6" eb="8">
      <t>オンスイ</t>
    </rPh>
    <rPh sb="8" eb="9">
      <t>シキ</t>
    </rPh>
    <rPh sb="9" eb="10">
      <t>ユカ</t>
    </rPh>
    <rPh sb="10" eb="12">
      <t>ダンボウ</t>
    </rPh>
    <phoneticPr fontId="5"/>
  </si>
  <si>
    <t>給湯設備</t>
    <rPh sb="0" eb="2">
      <t>キュウトウ</t>
    </rPh>
    <rPh sb="2" eb="4">
      <t>セツビ</t>
    </rPh>
    <phoneticPr fontId="5"/>
  </si>
  <si>
    <t>ハイブリッド給湯機</t>
    <rPh sb="6" eb="8">
      <t>キュウトウ</t>
    </rPh>
    <rPh sb="8" eb="9">
      <t>キ</t>
    </rPh>
    <phoneticPr fontId="6"/>
  </si>
  <si>
    <t>寒冷地仕様</t>
    <rPh sb="0" eb="3">
      <t>カンレイチ</t>
    </rPh>
    <rPh sb="3" eb="5">
      <t>シヨウ</t>
    </rPh>
    <phoneticPr fontId="5"/>
  </si>
  <si>
    <t>中小都市ガス事業者によるガス供給</t>
    <rPh sb="0" eb="2">
      <t>チュウショウ</t>
    </rPh>
    <rPh sb="2" eb="4">
      <t>トシ</t>
    </rPh>
    <rPh sb="6" eb="8">
      <t>ジギョウ</t>
    </rPh>
    <rPh sb="8" eb="9">
      <t>シャ</t>
    </rPh>
    <rPh sb="14" eb="16">
      <t>キョウキュウ</t>
    </rPh>
    <phoneticPr fontId="5"/>
  </si>
  <si>
    <t>ＬＰガス仕様</t>
    <rPh sb="4" eb="6">
      <t>シヨウ</t>
    </rPh>
    <phoneticPr fontId="5"/>
  </si>
  <si>
    <t>国産天然ガスに対応する機種</t>
    <rPh sb="0" eb="2">
      <t>コクサン</t>
    </rPh>
    <rPh sb="2" eb="4">
      <t>テンネン</t>
    </rPh>
    <rPh sb="7" eb="9">
      <t>タイオウ</t>
    </rPh>
    <rPh sb="11" eb="13">
      <t>キシュ</t>
    </rPh>
    <phoneticPr fontId="5"/>
  </si>
  <si>
    <t>ダクト式第三種換気</t>
    <rPh sb="3" eb="4">
      <t>シキ</t>
    </rPh>
    <rPh sb="4" eb="5">
      <t>ダイ</t>
    </rPh>
    <rPh sb="5" eb="7">
      <t>サンシュ</t>
    </rPh>
    <rPh sb="7" eb="9">
      <t>カンキ</t>
    </rPh>
    <phoneticPr fontId="6"/>
  </si>
  <si>
    <t>エネルギー計測装置</t>
    <rPh sb="5" eb="7">
      <t>ケイソク</t>
    </rPh>
    <rPh sb="7" eb="9">
      <t>ソウチ</t>
    </rPh>
    <phoneticPr fontId="6"/>
  </si>
  <si>
    <t>床面積（㎡）</t>
  </si>
  <si>
    <t>属性</t>
  </si>
  <si>
    <t>50㎡以上</t>
  </si>
  <si>
    <t>中住戸中間階</t>
  </si>
  <si>
    <t>中住戸最下階</t>
  </si>
  <si>
    <t>中住戸最上階</t>
  </si>
  <si>
    <t>角住戸中間階</t>
  </si>
  <si>
    <t>角住戸最下階</t>
  </si>
  <si>
    <t>－</t>
  </si>
  <si>
    <t>角住戸最上階</t>
  </si>
  <si>
    <t>設置なし</t>
  </si>
  <si>
    <t>有り（ガス計測含む）</t>
  </si>
  <si>
    <t>（全体）</t>
    <rPh sb="1" eb="3">
      <t>ゼンタイ</t>
    </rPh>
    <phoneticPr fontId="6"/>
  </si>
  <si>
    <t>補助事業に要する経費</t>
    <rPh sb="0" eb="2">
      <t>ホジョ</t>
    </rPh>
    <rPh sb="2" eb="4">
      <t>ジギョウ</t>
    </rPh>
    <rPh sb="5" eb="6">
      <t>ヨウ</t>
    </rPh>
    <rPh sb="8" eb="10">
      <t>ケイヒ</t>
    </rPh>
    <phoneticPr fontId="6"/>
  </si>
  <si>
    <t>補助対象外経費</t>
    <rPh sb="0" eb="2">
      <t>ホジョ</t>
    </rPh>
    <rPh sb="2" eb="4">
      <t>タイショウ</t>
    </rPh>
    <rPh sb="4" eb="5">
      <t>ガイ</t>
    </rPh>
    <rPh sb="5" eb="7">
      <t>ケイヒ</t>
    </rPh>
    <phoneticPr fontId="6"/>
  </si>
  <si>
    <t>設計費</t>
    <rPh sb="0" eb="2">
      <t>セッケイ</t>
    </rPh>
    <rPh sb="2" eb="3">
      <t>ヒ</t>
    </rPh>
    <phoneticPr fontId="6"/>
  </si>
  <si>
    <t>設備費・工事費</t>
    <rPh sb="0" eb="2">
      <t>セツビ</t>
    </rPh>
    <rPh sb="2" eb="3">
      <t>ヒ</t>
    </rPh>
    <rPh sb="4" eb="6">
      <t>コウジ</t>
    </rPh>
    <rPh sb="6" eb="7">
      <t>ヒ</t>
    </rPh>
    <phoneticPr fontId="6"/>
  </si>
  <si>
    <t>合計</t>
    <rPh sb="0" eb="2">
      <t>ゴウケイ</t>
    </rPh>
    <phoneticPr fontId="6"/>
  </si>
  <si>
    <t>▼ 各年度ごとの内訳</t>
    <rPh sb="2" eb="5">
      <t>カクネンド</t>
    </rPh>
    <rPh sb="8" eb="10">
      <t>ウチワケ</t>
    </rPh>
    <phoneticPr fontId="6"/>
  </si>
  <si>
    <t>補助対象経費の区分</t>
    <rPh sb="0" eb="2">
      <t>ホジョ</t>
    </rPh>
    <rPh sb="2" eb="4">
      <t>タイショウ</t>
    </rPh>
    <rPh sb="4" eb="6">
      <t>ケイヒ</t>
    </rPh>
    <rPh sb="7" eb="9">
      <t>クブン</t>
    </rPh>
    <phoneticPr fontId="6"/>
  </si>
  <si>
    <t>【A３カラー】で作成し印刷してください。</t>
    <rPh sb="8" eb="10">
      <t>サクセイ</t>
    </rPh>
    <rPh sb="11" eb="13">
      <t>インサツ</t>
    </rPh>
    <phoneticPr fontId="6"/>
  </si>
  <si>
    <t>◆設計、設備導入、工事など工程別に作成してください。</t>
    <rPh sb="1" eb="3">
      <t>セッケイ</t>
    </rPh>
    <rPh sb="4" eb="6">
      <t>セツビ</t>
    </rPh>
    <rPh sb="6" eb="8">
      <t>ドウニュウ</t>
    </rPh>
    <rPh sb="9" eb="11">
      <t>コウジ</t>
    </rPh>
    <rPh sb="13" eb="15">
      <t>コウテイ</t>
    </rPh>
    <rPh sb="15" eb="16">
      <t>ベツ</t>
    </rPh>
    <rPh sb="17" eb="19">
      <t>サクセイ</t>
    </rPh>
    <phoneticPr fontId="6"/>
  </si>
  <si>
    <t>◆作図等を用いての説明も可とする。ただし、以下の情報が記載されていること。</t>
    <rPh sb="21" eb="23">
      <t>イカ</t>
    </rPh>
    <rPh sb="24" eb="26">
      <t>ジョウホウ</t>
    </rPh>
    <rPh sb="27" eb="29">
      <t>キサイ</t>
    </rPh>
    <phoneticPr fontId="5"/>
  </si>
  <si>
    <t>◆専有部及び共用部のエネルギーの利用状況の情報収集方法の詳細を明示すること。（計測項目、収集方法、計測粒度等）</t>
    <rPh sb="4" eb="5">
      <t>オヨ</t>
    </rPh>
    <rPh sb="6" eb="9">
      <t>キョウヨウブ</t>
    </rPh>
    <rPh sb="31" eb="33">
      <t>メイジ</t>
    </rPh>
    <phoneticPr fontId="5"/>
  </si>
  <si>
    <t>◆専有部及び共用部のエネルギーの利用状況の報告体制（各戸の利用状況を誰がどのようにＳＩＩへ報告するのか）を明示すること。</t>
    <rPh sb="4" eb="5">
      <t>オヨ</t>
    </rPh>
    <rPh sb="6" eb="9">
      <t>キョウヨウブ</t>
    </rPh>
    <rPh sb="53" eb="55">
      <t>メイジ</t>
    </rPh>
    <phoneticPr fontId="5"/>
  </si>
  <si>
    <t>（一部のシートは、白色のセルへの入力もあるので確認すること）</t>
    <phoneticPr fontId="6"/>
  </si>
  <si>
    <t>交付申請日</t>
    <phoneticPr fontId="6"/>
  </si>
  <si>
    <t>１．基本情報</t>
    <rPh sb="2" eb="4">
      <t>キホン</t>
    </rPh>
    <rPh sb="4" eb="6">
      <t>ジョウホウ</t>
    </rPh>
    <phoneticPr fontId="6"/>
  </si>
  <si>
    <t>２．申請者情報</t>
    <rPh sb="2" eb="5">
      <t>シンセイシャ</t>
    </rPh>
    <rPh sb="5" eb="7">
      <t>ジョウホウ</t>
    </rPh>
    <phoneticPr fontId="6"/>
  </si>
  <si>
    <t>３．ZEHデベロッパー情報</t>
    <rPh sb="11" eb="13">
      <t>ジョウホウ</t>
    </rPh>
    <phoneticPr fontId="6"/>
  </si>
  <si>
    <t>６．他の補助金に関する事項</t>
    <rPh sb="2" eb="3">
      <t>ホカ</t>
    </rPh>
    <rPh sb="4" eb="7">
      <t>ホジョキン</t>
    </rPh>
    <rPh sb="8" eb="9">
      <t>カン</t>
    </rPh>
    <rPh sb="11" eb="13">
      <t>ジコウ</t>
    </rPh>
    <phoneticPr fontId="6"/>
  </si>
  <si>
    <t>７．資金調達計画</t>
    <rPh sb="2" eb="4">
      <t>シキン</t>
    </rPh>
    <rPh sb="4" eb="6">
      <t>チョウタツ</t>
    </rPh>
    <rPh sb="6" eb="8">
      <t>ケイカク</t>
    </rPh>
    <phoneticPr fontId="6"/>
  </si>
  <si>
    <t>　書類の不備、不足、誤りがあり、審査の継続が困難であるとSIIが判断した際は、申請書類の不受理や不採択になる場合があるので注意すること。</t>
    <phoneticPr fontId="6"/>
  </si>
  <si>
    <t>本シートに入力すると、各種申請様式に自動転記されます。</t>
    <rPh sb="0" eb="1">
      <t>ホン</t>
    </rPh>
    <rPh sb="5" eb="7">
      <t>ニュウリョク</t>
    </rPh>
    <rPh sb="11" eb="13">
      <t>カクシュ</t>
    </rPh>
    <rPh sb="13" eb="15">
      <t>シンセイ</t>
    </rPh>
    <rPh sb="15" eb="17">
      <t>ヨウシキ</t>
    </rPh>
    <rPh sb="18" eb="20">
      <t>ジドウ</t>
    </rPh>
    <rPh sb="20" eb="22">
      <t>テンキ</t>
    </rPh>
    <phoneticPr fontId="6"/>
  </si>
  <si>
    <t>本シートに無い情報は、各種申請様式に直接入力してください。</t>
    <phoneticPr fontId="6"/>
  </si>
  <si>
    <t>法人番号</t>
    <rPh sb="0" eb="2">
      <t>ホウジン</t>
    </rPh>
    <rPh sb="2" eb="4">
      <t>バンゴウ</t>
    </rPh>
    <phoneticPr fontId="6"/>
  </si>
  <si>
    <t>登録名称</t>
    <phoneticPr fontId="6"/>
  </si>
  <si>
    <t>補助事業の遂行に係る融資計画</t>
    <phoneticPr fontId="6"/>
  </si>
  <si>
    <t>住所</t>
    <phoneticPr fontId="6"/>
  </si>
  <si>
    <t>氏名</t>
    <phoneticPr fontId="6"/>
  </si>
  <si>
    <t>役職名</t>
    <phoneticPr fontId="6"/>
  </si>
  <si>
    <t>氏名（ふりがな）</t>
    <phoneticPr fontId="6"/>
  </si>
  <si>
    <t>メールアドレス</t>
    <phoneticPr fontId="6"/>
  </si>
  <si>
    <t>―</t>
    <phoneticPr fontId="5"/>
  </si>
  <si>
    <r>
      <rPr>
        <sz val="14"/>
        <color rgb="FFFFCC99"/>
        <rFont val="Yu Gothic UI"/>
        <family val="2"/>
        <charset val="128"/>
      </rPr>
      <t>　</t>
    </r>
    <r>
      <rPr>
        <b/>
        <sz val="14"/>
        <color rgb="FFFFCC99"/>
        <rFont val="Meiryo UI"/>
        <family val="3"/>
        <charset val="128"/>
      </rPr>
      <t>██</t>
    </r>
    <r>
      <rPr>
        <b/>
        <sz val="14"/>
        <color theme="9" tint="0.59999389629810485"/>
        <rFont val="Meiryo UI"/>
        <family val="3"/>
        <charset val="128"/>
      </rPr>
      <t>　</t>
    </r>
    <r>
      <rPr>
        <b/>
        <sz val="14"/>
        <color theme="1" tint="0.14999847407452621"/>
        <rFont val="Meiryo UI"/>
        <family val="3"/>
        <charset val="128"/>
      </rPr>
      <t>オレンジのセルに入力を行ってください。</t>
    </r>
    <rPh sb="12" eb="14">
      <t>ニュウリョク</t>
    </rPh>
    <rPh sb="15" eb="16">
      <t>オコナ</t>
    </rPh>
    <phoneticPr fontId="6"/>
  </si>
  <si>
    <r>
      <t>引渡し開始予定日</t>
    </r>
    <r>
      <rPr>
        <sz val="14"/>
        <color rgb="FFFF0000"/>
        <rFont val="Meiryo UI"/>
        <family val="3"/>
        <charset val="128"/>
      </rPr>
      <t>（分譲のみ）</t>
    </r>
    <rPh sb="0" eb="1">
      <t>ヒ</t>
    </rPh>
    <rPh sb="1" eb="2">
      <t>ワタ</t>
    </rPh>
    <rPh sb="3" eb="5">
      <t>カイシ</t>
    </rPh>
    <rPh sb="5" eb="8">
      <t>ヨテイビ</t>
    </rPh>
    <rPh sb="9" eb="11">
      <t>ブンジョウ</t>
    </rPh>
    <phoneticPr fontId="6"/>
  </si>
  <si>
    <t>←yyyy/m/dで入力</t>
    <rPh sb="9" eb="11">
      <t>ニュウリョク</t>
    </rPh>
    <phoneticPr fontId="5"/>
  </si>
  <si>
    <t>８．事業に係る設計者等情報</t>
    <phoneticPr fontId="6"/>
  </si>
  <si>
    <t>設計者</t>
    <rPh sb="0" eb="3">
      <t>セッケイシャ</t>
    </rPh>
    <phoneticPr fontId="5"/>
  </si>
  <si>
    <t>法人名称</t>
    <rPh sb="0" eb="2">
      <t>ホウジン</t>
    </rPh>
    <rPh sb="2" eb="4">
      <t>メイショウ</t>
    </rPh>
    <phoneticPr fontId="5"/>
  </si>
  <si>
    <t>代表者</t>
    <rPh sb="0" eb="3">
      <t>ダイヒョウシャ</t>
    </rPh>
    <phoneticPr fontId="5"/>
  </si>
  <si>
    <t>事業内容</t>
    <rPh sb="0" eb="2">
      <t>ジギョウ</t>
    </rPh>
    <rPh sb="2" eb="4">
      <t>ナイヨウ</t>
    </rPh>
    <phoneticPr fontId="5"/>
  </si>
  <si>
    <t>郵便番号</t>
    <rPh sb="0" eb="4">
      <t>ユウビンバンゴウ</t>
    </rPh>
    <phoneticPr fontId="5"/>
  </si>
  <si>
    <t>住所</t>
    <rPh sb="0" eb="2">
      <t>ジュウショ</t>
    </rPh>
    <phoneticPr fontId="5"/>
  </si>
  <si>
    <t>建築工事
施工者</t>
    <rPh sb="0" eb="2">
      <t>ケンチク</t>
    </rPh>
    <rPh sb="2" eb="4">
      <t>コウジ</t>
    </rPh>
    <rPh sb="5" eb="8">
      <t>セコウシャ</t>
    </rPh>
    <phoneticPr fontId="5"/>
  </si>
  <si>
    <t>都道府県から入力</t>
    <rPh sb="0" eb="4">
      <t>トドウフケン</t>
    </rPh>
    <rPh sb="6" eb="8">
      <t>ニュウリョク</t>
    </rPh>
    <phoneticPr fontId="6"/>
  </si>
  <si>
    <t>←共同申請の場合、左の「＋」ボタンを押下し、入力欄を出現させる</t>
    <rPh sb="1" eb="3">
      <t>キョウドウ</t>
    </rPh>
    <rPh sb="3" eb="5">
      <t>シンセイ</t>
    </rPh>
    <rPh sb="6" eb="8">
      <t>バアイ</t>
    </rPh>
    <rPh sb="9" eb="10">
      <t>ヒダリ</t>
    </rPh>
    <rPh sb="18" eb="20">
      <t>オウカ</t>
    </rPh>
    <rPh sb="22" eb="24">
      <t>ニュウリョク</t>
    </rPh>
    <rPh sb="24" eb="25">
      <t>ラン</t>
    </rPh>
    <rPh sb="26" eb="28">
      <t>シュツゲン</t>
    </rPh>
    <phoneticPr fontId="5"/>
  </si>
  <si>
    <t>●</t>
    <phoneticPr fontId="5"/>
  </si>
  <si>
    <t>※法人申請の場合のみ入力する</t>
    <phoneticPr fontId="5"/>
  </si>
  <si>
    <t>５．事業者の実務実績に関する事項　</t>
    <rPh sb="2" eb="4">
      <t>ジギョウ</t>
    </rPh>
    <rPh sb="4" eb="5">
      <t>シャ</t>
    </rPh>
    <rPh sb="6" eb="8">
      <t>ジツム</t>
    </rPh>
    <rPh sb="8" eb="10">
      <t>ジッセキ</t>
    </rPh>
    <rPh sb="11" eb="12">
      <t>カン</t>
    </rPh>
    <rPh sb="14" eb="16">
      <t>ジコウ</t>
    </rPh>
    <phoneticPr fontId="6"/>
  </si>
  <si>
    <t>４．補助事業担当者情報</t>
    <rPh sb="4" eb="6">
      <t>ジギョウ</t>
    </rPh>
    <rPh sb="6" eb="9">
      <t>タントウシャ</t>
    </rPh>
    <rPh sb="9" eb="11">
      <t>ジョウホウ</t>
    </rPh>
    <phoneticPr fontId="6"/>
  </si>
  <si>
    <t>　</t>
    <phoneticPr fontId="5"/>
  </si>
  <si>
    <t>－</t>
    <phoneticPr fontId="5"/>
  </si>
  <si>
    <t>　二酸化炭素排出抑制対策事業費等補助金（建築物等の脱炭素化・レジリエンス強化促進事業（新築集合住宅・既存住宅等における省ＣＯ２化促進事業））（集合住宅におけるＺＥＨ-Ｍ化等促進事業）交付規程（以下「交付規程」という。）第４条の規定に基づき、下記のとおり申請します。
　なお、補助金等に係る予算の執行の適正化に関する法律（昭和３０年法律第１７９号）、補助金等に係る予算の執行の適正化に関する法律施行令（昭和３０年政令第２５５号）、二酸化炭素排出抑制対策事業費等補助金（戸建住宅におけるネット・ゼロ・エネルギー・ハウス（ＺＥＨ）化支援事業及び建築物等の脱炭素化・レジリエンス強化促進事業（新築集合住宅・既存住宅等における省ＣＯ２化促進事業））（集合住宅におけるＺＥＨ-Ｍ化等促進事業）交付要綱（平成３０年３月１９日環地温発第１８０３１９２８号）及び交付規程の定めるところに従うことを承知の上、申請します。</t>
    <phoneticPr fontId="6"/>
  </si>
  <si>
    <t>　　(１)　法人等（個人、法人又は団体をいう。）が、暴力団（暴力団員による不当な行為の防止に関する
　　　　　法律（平成３年法律第７７号）第２条第２号に規定する暴力団をいう。以下同じ。）であるとき又
　　　　　は法人等の役員等（個人である場合はその者、法人である場合は役員、団体である場合は代表者、
　　　　　理事等、その他経営に実質的に関与している者をいう。以下同じ。）が、暴力団員（同法第２条
　　　　　第６号に規定する暴力団員をいう。以下同じ。）であるとき。</t>
    <phoneticPr fontId="6"/>
  </si>
  <si>
    <t>　　(３)　役員等が、暴力団又は暴力団員に対して、資金等を供給し、又は便宜を供与するなど直接的ある
　　　　　いは積極的に暴力団の維持、運営に協力し、若しくは関与しているとき。</t>
    <phoneticPr fontId="6"/>
  </si>
  <si>
    <t>　　(２)　役員等が、自己、自社若しくは第三者の不正の利益を図る目的又は第三者に損害を加える目的を
　　　　　もって、暴力団又は暴力団員を利用するなどしているとき。</t>
    <phoneticPr fontId="6"/>
  </si>
  <si>
    <t>　　(４)　役員等が、暴力団又は暴力団員であることを知りながらこれと社会的に非難されるべき関係を有
　　　　　しているとき。</t>
    <phoneticPr fontId="6"/>
  </si>
  <si>
    <t>（単位：円）</t>
    <phoneticPr fontId="6"/>
  </si>
  <si>
    <t>補助金の額
（補助金算出額の合計金額に１,０００円未満の端数が生じた場合は、これを切捨て）</t>
    <phoneticPr fontId="6"/>
  </si>
  <si>
    <t>令和２年度　高層ＺＥＨ-Ｍ支援事業</t>
    <phoneticPr fontId="6"/>
  </si>
  <si>
    <t>別添による</t>
    <phoneticPr fontId="6"/>
  </si>
  <si>
    <t>補助金交付申請予定額</t>
    <phoneticPr fontId="6"/>
  </si>
  <si>
    <t>（１）開始年月日</t>
    <phoneticPr fontId="6"/>
  </si>
  <si>
    <t>（２）完了予定年月日</t>
    <phoneticPr fontId="6"/>
  </si>
  <si>
    <t>　　　最終年度の事業完了予定日</t>
    <phoneticPr fontId="6"/>
  </si>
  <si>
    <t>　当社（個人である場合は私、団体である場合は当団体）は、補助金の交付の申請をするに当たって、また、
補助事業の実施期間内及び完了後においては、下記のいずれにも該当しないことを誓約いたします。この誓約が虚偽であり、又はこの誓約に反したことにより、当方が不利益を被ることとなっても、異議は一切申し立てません。</t>
    <phoneticPr fontId="6"/>
  </si>
  <si>
    <t>法人・団体名等：</t>
    <rPh sb="0" eb="2">
      <t>ホウジン</t>
    </rPh>
    <rPh sb="3" eb="5">
      <t>ダンタイ</t>
    </rPh>
    <rPh sb="5" eb="6">
      <t>メイ</t>
    </rPh>
    <rPh sb="6" eb="7">
      <t>ナド</t>
    </rPh>
    <phoneticPr fontId="6"/>
  </si>
  <si>
    <t>　（注１）申請者が個人の場合は不要とする。ただし、リース事業者等との共同申請の場合は、リース事業者
　　　　　等の役員名簿を提出すること。</t>
    <phoneticPr fontId="6"/>
  </si>
  <si>
    <t>　（注２）役員名簿については、氏名カナ（全角、姓と名の間を全角で１マス空け）、氏名漢字（全角、姓と
　　　　　名の間を全角で１マス空け）、生年月日（全角で大正はＴ、昭和はＳ、平成はＨ、数字は２桁全
　　　　　角）、性別（全角で男性はＭ、女性はＦ）、会社名及び役職名を記入する。また、外国人について
　　　　　は、氏名漢字欄は商業登記簿に記載のとおりに記入し、氏名カナ欄はカナ読みを記入すること。</t>
    <phoneticPr fontId="6"/>
  </si>
  <si>
    <t>補助対象経費</t>
    <phoneticPr fontId="6"/>
  </si>
  <si>
    <t>Ｓ</t>
    <phoneticPr fontId="6"/>
  </si>
  <si>
    <t>Ｔ</t>
    <phoneticPr fontId="6"/>
  </si>
  <si>
    <t>Ｈ</t>
    <phoneticPr fontId="6"/>
  </si>
  <si>
    <t>Ｆ</t>
    <phoneticPr fontId="6"/>
  </si>
  <si>
    <t>　※２行目以降も直接入力　</t>
    <phoneticPr fontId="6"/>
  </si>
  <si>
    <r>
      <t>また</t>
    </r>
    <r>
      <rPr>
        <sz val="14"/>
        <color theme="1"/>
        <rFont val="ＭＳ Ｐ明朝"/>
        <family val="1"/>
        <charset val="128"/>
      </rPr>
      <t>、</t>
    </r>
    <r>
      <rPr>
        <sz val="14"/>
        <color theme="1"/>
        <rFont val="ＭＳ 明朝"/>
        <family val="1"/>
        <charset val="128"/>
      </rPr>
      <t>本情報が同一の設備等に対</t>
    </r>
    <r>
      <rPr>
        <sz val="14"/>
        <color theme="1"/>
        <rFont val="ＭＳ Ｐ明朝"/>
        <family val="1"/>
        <charset val="128"/>
      </rPr>
      <t>し、</t>
    </r>
    <r>
      <rPr>
        <sz val="14"/>
        <color theme="1"/>
        <rFont val="ＭＳ 明朝"/>
        <family val="1"/>
        <charset val="128"/>
      </rPr>
      <t>国から他の補助金を受</t>
    </r>
    <r>
      <rPr>
        <sz val="14"/>
        <color theme="1"/>
        <rFont val="ＭＳ Ｐ明朝"/>
        <family val="1"/>
        <charset val="128"/>
      </rPr>
      <t>けていないかを</t>
    </r>
    <r>
      <rPr>
        <sz val="14"/>
        <color theme="1"/>
        <rFont val="ＭＳ 明朝"/>
        <family val="1"/>
        <charset val="128"/>
      </rPr>
      <t>調査するために利用</t>
    </r>
    <r>
      <rPr>
        <sz val="14"/>
        <color theme="1"/>
        <rFont val="ＭＳ Ｐ明朝"/>
        <family val="1"/>
        <charset val="128"/>
      </rPr>
      <t>されることに</t>
    </r>
    <r>
      <rPr>
        <sz val="14"/>
        <color theme="1"/>
        <rFont val="ＭＳ 明朝"/>
        <family val="1"/>
        <charset val="128"/>
      </rPr>
      <t>同意している。</t>
    </r>
    <rPh sb="3" eb="4">
      <t>ホン</t>
    </rPh>
    <rPh sb="4" eb="6">
      <t>ジョウホウ</t>
    </rPh>
    <rPh sb="49" eb="51">
      <t>ドウイ</t>
    </rPh>
    <phoneticPr fontId="6"/>
  </si>
  <si>
    <t>　E-MAIL（個人のみ）</t>
    <rPh sb="8" eb="10">
      <t>コジン</t>
    </rPh>
    <phoneticPr fontId="6"/>
  </si>
  <si>
    <t>代表担当者</t>
  </si>
  <si>
    <t>FAX番号</t>
  </si>
  <si>
    <t>有り</t>
    <rPh sb="0" eb="1">
      <t>ア</t>
    </rPh>
    <phoneticPr fontId="5"/>
  </si>
  <si>
    <t>無し</t>
    <rPh sb="0" eb="1">
      <t>ナ</t>
    </rPh>
    <phoneticPr fontId="5"/>
  </si>
  <si>
    <t>入力方法</t>
    <phoneticPr fontId="5"/>
  </si>
  <si>
    <t>再生可能エネルギー等を含む
一次エネルギー消費削減率（住棟）</t>
    <rPh sb="0" eb="2">
      <t>サイセイ</t>
    </rPh>
    <rPh sb="2" eb="4">
      <t>カノウ</t>
    </rPh>
    <rPh sb="9" eb="10">
      <t>ナド</t>
    </rPh>
    <rPh sb="11" eb="12">
      <t>フク</t>
    </rPh>
    <rPh sb="14" eb="16">
      <t>イチジ</t>
    </rPh>
    <rPh sb="21" eb="23">
      <t>ショウヒ</t>
    </rPh>
    <rPh sb="23" eb="25">
      <t>サクゲン</t>
    </rPh>
    <rPh sb="25" eb="26">
      <t>リツ</t>
    </rPh>
    <rPh sb="27" eb="28">
      <t>ジュウ</t>
    </rPh>
    <rPh sb="28" eb="29">
      <t>トウ</t>
    </rPh>
    <phoneticPr fontId="6"/>
  </si>
  <si>
    <t>住所</t>
    <rPh sb="0" eb="1">
      <t>ジュウ</t>
    </rPh>
    <rPh sb="1" eb="2">
      <t>ショ</t>
    </rPh>
    <phoneticPr fontId="6"/>
  </si>
  <si>
    <t>空調</t>
    <rPh sb="0" eb="1">
      <t>ソラ</t>
    </rPh>
    <rPh sb="1" eb="2">
      <t>チョウ</t>
    </rPh>
    <phoneticPr fontId="5"/>
  </si>
  <si>
    <t>換気</t>
    <rPh sb="0" eb="1">
      <t>カン</t>
    </rPh>
    <rPh sb="1" eb="2">
      <t>キ</t>
    </rPh>
    <phoneticPr fontId="5"/>
  </si>
  <si>
    <t>照明</t>
    <rPh sb="0" eb="1">
      <t>アキラ</t>
    </rPh>
    <rPh sb="1" eb="2">
      <t>メイ</t>
    </rPh>
    <phoneticPr fontId="5"/>
  </si>
  <si>
    <t>給湯</t>
    <rPh sb="0" eb="1">
      <t>キュウ</t>
    </rPh>
    <rPh sb="1" eb="2">
      <t>ユ</t>
    </rPh>
    <phoneticPr fontId="5"/>
  </si>
  <si>
    <t>昇降機</t>
    <rPh sb="0" eb="1">
      <t>ノボル</t>
    </rPh>
    <rPh sb="1" eb="2">
      <t>タカシ</t>
    </rPh>
    <rPh sb="2" eb="3">
      <t>キ</t>
    </rPh>
    <phoneticPr fontId="5"/>
  </si>
  <si>
    <t>ＢＥＬＳ評価
の掲載</t>
    <phoneticPr fontId="6"/>
  </si>
  <si>
    <t>光熱費
削減効果の訴求</t>
    <rPh sb="0" eb="3">
      <t>コウネツヒ</t>
    </rPh>
    <rPh sb="4" eb="6">
      <t>サクゲン</t>
    </rPh>
    <rPh sb="6" eb="8">
      <t>コウカ</t>
    </rPh>
    <rPh sb="9" eb="11">
      <t>ソキュウ</t>
    </rPh>
    <phoneticPr fontId="6"/>
  </si>
  <si>
    <t>訴求効果を報告
するための
アンケートの実施</t>
    <rPh sb="0" eb="2">
      <t>ソキュウ</t>
    </rPh>
    <rPh sb="2" eb="4">
      <t>コウカ</t>
    </rPh>
    <rPh sb="5" eb="7">
      <t>ホウコク</t>
    </rPh>
    <rPh sb="20" eb="22">
      <t>ジッシ</t>
    </rPh>
    <phoneticPr fontId="6"/>
  </si>
  <si>
    <t>＿</t>
    <phoneticPr fontId="5"/>
  </si>
  <si>
    <t>『ＺＥＨ－Ｍ』</t>
    <phoneticPr fontId="5"/>
  </si>
  <si>
    <t>Ｎｅａｒｌｙ ＺＥＨ－Ｍ</t>
    <phoneticPr fontId="5"/>
  </si>
  <si>
    <t>ＺＥＨ－Ｍ Ｒｅａｄｙ</t>
    <phoneticPr fontId="5"/>
  </si>
  <si>
    <t>ＺＥＨ－Ｍ Ｏｒｉｅｎｔｅｄ</t>
    <phoneticPr fontId="5"/>
  </si>
  <si>
    <t>％</t>
    <phoneticPr fontId="5"/>
  </si>
  <si>
    <t>新聞折込広告など</t>
    <phoneticPr fontId="5"/>
  </si>
  <si>
    <t>不動産情報媒体掲載</t>
    <phoneticPr fontId="5"/>
  </si>
  <si>
    <t>交通広告の類</t>
    <phoneticPr fontId="5"/>
  </si>
  <si>
    <t>店舗掲示物やモデルルーム内の掲示</t>
    <phoneticPr fontId="5"/>
  </si>
  <si>
    <t>屋外広告の類</t>
    <phoneticPr fontId="5"/>
  </si>
  <si>
    <t>その他</t>
    <phoneticPr fontId="5"/>
  </si>
  <si>
    <t>掲載予定なし</t>
    <phoneticPr fontId="5"/>
  </si>
  <si>
    <t>有り</t>
    <phoneticPr fontId="5"/>
  </si>
  <si>
    <t>無し</t>
    <phoneticPr fontId="5"/>
  </si>
  <si>
    <t>専有部</t>
    <phoneticPr fontId="5"/>
  </si>
  <si>
    <t>共用部</t>
    <phoneticPr fontId="5"/>
  </si>
  <si>
    <t>空調設備</t>
    <phoneticPr fontId="5"/>
  </si>
  <si>
    <t>給湯設備</t>
    <phoneticPr fontId="5"/>
  </si>
  <si>
    <t>換気設備</t>
    <phoneticPr fontId="5"/>
  </si>
  <si>
    <t>照明設備</t>
    <phoneticPr fontId="5"/>
  </si>
  <si>
    <t>昇降機設（エレベータ）</t>
    <phoneticPr fontId="5"/>
  </si>
  <si>
    <t>専有部</t>
  </si>
  <si>
    <t>□</t>
  </si>
  <si>
    <t>□</t>
    <phoneticPr fontId="5"/>
  </si>
  <si>
    <t>■</t>
    <phoneticPr fontId="5"/>
  </si>
  <si>
    <t>_</t>
    <phoneticPr fontId="5"/>
  </si>
  <si>
    <r>
      <rPr>
        <b/>
        <sz val="14"/>
        <color rgb="FFFFFF00"/>
        <rFont val="ＭＳ 明朝"/>
        <family val="1"/>
        <charset val="128"/>
      </rPr>
      <t>◆補助対象設備を赤でマーキング。複数年度事業は、</t>
    </r>
    <r>
      <rPr>
        <b/>
        <sz val="14"/>
        <color rgb="FFFF0000"/>
        <rFont val="ＭＳ 明朝"/>
        <family val="1"/>
        <charset val="128"/>
      </rPr>
      <t>1年目：赤</t>
    </r>
    <r>
      <rPr>
        <b/>
        <sz val="14"/>
        <color rgb="FFFFFF00"/>
        <rFont val="ＭＳ 明朝"/>
        <family val="1"/>
        <charset val="128"/>
      </rPr>
      <t>、</t>
    </r>
    <r>
      <rPr>
        <b/>
        <sz val="14"/>
        <color rgb="FF0070C0"/>
        <rFont val="ＭＳ 明朝"/>
        <family val="1"/>
        <charset val="128"/>
      </rPr>
      <t>2年目：青</t>
    </r>
    <r>
      <rPr>
        <b/>
        <sz val="14"/>
        <color rgb="FFFFFF00"/>
        <rFont val="ＭＳ 明朝"/>
        <family val="1"/>
        <charset val="128"/>
      </rPr>
      <t>、</t>
    </r>
    <r>
      <rPr>
        <b/>
        <sz val="14"/>
        <color rgb="FF00B050"/>
        <rFont val="ＭＳ 明朝"/>
        <family val="1"/>
        <charset val="128"/>
      </rPr>
      <t>3年目：緑、</t>
    </r>
    <r>
      <rPr>
        <b/>
        <sz val="14"/>
        <color rgb="FFFFC000"/>
        <rFont val="ＭＳ 明朝"/>
        <family val="1"/>
        <charset val="128"/>
      </rPr>
      <t>４年目：オレンジ</t>
    </r>
    <r>
      <rPr>
        <b/>
        <sz val="14"/>
        <color rgb="FFFFFF00"/>
        <rFont val="ＭＳ 明朝"/>
        <family val="1"/>
        <charset val="128"/>
      </rPr>
      <t xml:space="preserve"> に色分けする</t>
    </r>
    <rPh sb="43" eb="45">
      <t>ネンメ</t>
    </rPh>
    <phoneticPr fontId="5"/>
  </si>
  <si>
    <r>
      <t>３．補助事業概要図</t>
    </r>
    <r>
      <rPr>
        <sz val="16"/>
        <rFont val="ＭＳ 明朝"/>
        <family val="1"/>
        <charset val="128"/>
      </rPr>
      <t>（イラスト、設備図等を用いて事業内容を表現する）</t>
    </r>
    <rPh sb="2" eb="4">
      <t>ホジョ</t>
    </rPh>
    <rPh sb="4" eb="6">
      <t>ジギョウ</t>
    </rPh>
    <rPh sb="6" eb="8">
      <t>ガイヨウ</t>
    </rPh>
    <rPh sb="8" eb="9">
      <t>ズ</t>
    </rPh>
    <rPh sb="15" eb="17">
      <t>セツビ</t>
    </rPh>
    <rPh sb="23" eb="25">
      <t>ジギョウ</t>
    </rPh>
    <rPh sb="25" eb="27">
      <t>ナイヨウ</t>
    </rPh>
    <phoneticPr fontId="6"/>
  </si>
  <si>
    <t>補助事業着手予定日</t>
    <rPh sb="0" eb="2">
      <t>ホジョ</t>
    </rPh>
    <rPh sb="2" eb="4">
      <t>ジギョウ</t>
    </rPh>
    <rPh sb="4" eb="6">
      <t>チャクシュ</t>
    </rPh>
    <rPh sb="6" eb="8">
      <t>ヨテイ</t>
    </rPh>
    <rPh sb="8" eb="9">
      <t>ビ</t>
    </rPh>
    <phoneticPr fontId="5"/>
  </si>
  <si>
    <t>本年度の事業完了予定日</t>
    <rPh sb="0" eb="3">
      <t>ホンネンド</t>
    </rPh>
    <rPh sb="4" eb="6">
      <t>ジギョウ</t>
    </rPh>
    <rPh sb="6" eb="8">
      <t>カンリョウ</t>
    </rPh>
    <rPh sb="8" eb="10">
      <t>ヨテイ</t>
    </rPh>
    <rPh sb="10" eb="11">
      <t>ビ</t>
    </rPh>
    <phoneticPr fontId="5"/>
  </si>
  <si>
    <t>事業主から購入者への引渡し開始予定日
（分譲事業のみ入力）</t>
    <rPh sb="0" eb="2">
      <t>ジギョウ</t>
    </rPh>
    <rPh sb="2" eb="3">
      <t>ヌシ</t>
    </rPh>
    <rPh sb="5" eb="8">
      <t>コウニュウシャ</t>
    </rPh>
    <rPh sb="10" eb="12">
      <t>ヒキワタ</t>
    </rPh>
    <rPh sb="13" eb="15">
      <t>カイシ</t>
    </rPh>
    <rPh sb="15" eb="17">
      <t>ヨテイ</t>
    </rPh>
    <rPh sb="17" eb="18">
      <t>ビ</t>
    </rPh>
    <rPh sb="20" eb="22">
      <t>ブンジョウ</t>
    </rPh>
    <rPh sb="22" eb="24">
      <t>ジギョウ</t>
    </rPh>
    <rPh sb="26" eb="28">
      <t>ニュウリョク</t>
    </rPh>
    <phoneticPr fontId="5"/>
  </si>
  <si>
    <t>補助事業の遂行に係る融資計画</t>
    <rPh sb="0" eb="2">
      <t>ホジョ</t>
    </rPh>
    <rPh sb="2" eb="4">
      <t>ジギョウ</t>
    </rPh>
    <rPh sb="5" eb="7">
      <t>スイコウ</t>
    </rPh>
    <rPh sb="8" eb="9">
      <t>カカワ</t>
    </rPh>
    <rPh sb="10" eb="12">
      <t>ユウシ</t>
    </rPh>
    <rPh sb="12" eb="14">
      <t>ケイカク</t>
    </rPh>
    <phoneticPr fontId="5"/>
  </si>
  <si>
    <t>融資計画予定時期</t>
    <rPh sb="0" eb="2">
      <t>ユウシ</t>
    </rPh>
    <rPh sb="2" eb="4">
      <t>ケイカク</t>
    </rPh>
    <rPh sb="4" eb="6">
      <t>ヨテイ</t>
    </rPh>
    <rPh sb="6" eb="8">
      <t>ジキ</t>
    </rPh>
    <phoneticPr fontId="5"/>
  </si>
  <si>
    <t>補助対象建築物に対する抵当権設定予定</t>
    <rPh sb="0" eb="2">
      <t>ホジョ</t>
    </rPh>
    <rPh sb="2" eb="4">
      <t>タイショウ</t>
    </rPh>
    <rPh sb="4" eb="7">
      <t>ケンチクブツ</t>
    </rPh>
    <rPh sb="8" eb="9">
      <t>タイ</t>
    </rPh>
    <rPh sb="11" eb="14">
      <t>テイトウケン</t>
    </rPh>
    <rPh sb="14" eb="16">
      <t>セッテイ</t>
    </rPh>
    <rPh sb="16" eb="18">
      <t>ヨテイ</t>
    </rPh>
    <phoneticPr fontId="5"/>
  </si>
  <si>
    <t>設計者</t>
    <rPh sb="0" eb="2">
      <t>セッケイ</t>
    </rPh>
    <rPh sb="2" eb="3">
      <t>シャ</t>
    </rPh>
    <phoneticPr fontId="5"/>
  </si>
  <si>
    <t>建築工事
施工者</t>
    <rPh sb="0" eb="1">
      <t>ケン</t>
    </rPh>
    <rPh sb="1" eb="2">
      <t>チク</t>
    </rPh>
    <rPh sb="2" eb="4">
      <t>コウジ</t>
    </rPh>
    <rPh sb="5" eb="8">
      <t>セコウシャ</t>
    </rPh>
    <phoneticPr fontId="5"/>
  </si>
  <si>
    <t xml:space="preserve"> </t>
    <phoneticPr fontId="82"/>
  </si>
  <si>
    <t>中住戸</t>
    <phoneticPr fontId="82"/>
  </si>
  <si>
    <t>中間階</t>
    <phoneticPr fontId="82"/>
  </si>
  <si>
    <t>該当</t>
    <phoneticPr fontId="82"/>
  </si>
  <si>
    <t>床暖房</t>
    <phoneticPr fontId="82"/>
  </si>
  <si>
    <t>●</t>
    <phoneticPr fontId="82"/>
  </si>
  <si>
    <t>有り</t>
    <phoneticPr fontId="82"/>
  </si>
  <si>
    <t>角住戸</t>
    <phoneticPr fontId="82"/>
  </si>
  <si>
    <t>最下階</t>
    <phoneticPr fontId="82"/>
  </si>
  <si>
    <t>その他</t>
    <rPh sb="2" eb="3">
      <t>タ</t>
    </rPh>
    <phoneticPr fontId="82"/>
  </si>
  <si>
    <t>最上階</t>
    <rPh sb="1" eb="2">
      <t>ウエ</t>
    </rPh>
    <phoneticPr fontId="82"/>
  </si>
  <si>
    <t>無し</t>
    <rPh sb="0" eb="1">
      <t>ナ</t>
    </rPh>
    <phoneticPr fontId="82"/>
  </si>
  <si>
    <t>補助事業の名称</t>
    <rPh sb="0" eb="2">
      <t>ホジョ</t>
    </rPh>
    <rPh sb="2" eb="4">
      <t>ジギョウ</t>
    </rPh>
    <rPh sb="5" eb="7">
      <t>メイショウ</t>
    </rPh>
    <phoneticPr fontId="82"/>
  </si>
  <si>
    <t>各住戸の
外皮平均
熱貫流率
（ＵＡ値）</t>
    <phoneticPr fontId="82"/>
  </si>
  <si>
    <t>番号</t>
    <rPh sb="0" eb="2">
      <t>バンゴウ</t>
    </rPh>
    <phoneticPr fontId="82"/>
  </si>
  <si>
    <t>階数</t>
    <rPh sb="0" eb="2">
      <t>カイスウ</t>
    </rPh>
    <phoneticPr fontId="82"/>
  </si>
  <si>
    <t>部屋
番号</t>
    <rPh sb="0" eb="2">
      <t>ヘヤ</t>
    </rPh>
    <rPh sb="3" eb="5">
      <t>バンゴウ</t>
    </rPh>
    <phoneticPr fontId="82"/>
  </si>
  <si>
    <t>間取り</t>
    <phoneticPr fontId="82"/>
  </si>
  <si>
    <t>床面積
（㎡）</t>
    <rPh sb="0" eb="3">
      <t>ユカメンセキ</t>
    </rPh>
    <phoneticPr fontId="82"/>
  </si>
  <si>
    <t>各住戸の
外皮平均
熱貫流率
（ＵＡ値）</t>
    <rPh sb="0" eb="1">
      <t>カク</t>
    </rPh>
    <rPh sb="1" eb="3">
      <t>ジュウコ</t>
    </rPh>
    <phoneticPr fontId="82"/>
  </si>
  <si>
    <t>住戸の位置属性</t>
    <rPh sb="0" eb="2">
      <t>ジュウコ</t>
    </rPh>
    <rPh sb="3" eb="5">
      <t>イチ</t>
    </rPh>
    <rPh sb="5" eb="7">
      <t>ゾクセイ</t>
    </rPh>
    <phoneticPr fontId="82"/>
  </si>
  <si>
    <t>住戸に係る高性能断熱材</t>
    <rPh sb="0" eb="2">
      <t>ジュウコ</t>
    </rPh>
    <rPh sb="3" eb="4">
      <t>カカワ</t>
    </rPh>
    <rPh sb="5" eb="8">
      <t>コウセイノウ</t>
    </rPh>
    <rPh sb="8" eb="11">
      <t>ダンネツザイ</t>
    </rPh>
    <phoneticPr fontId="82"/>
  </si>
  <si>
    <t>空調設備</t>
    <rPh sb="0" eb="2">
      <t>クウチョウ</t>
    </rPh>
    <rPh sb="2" eb="4">
      <t>セツビ</t>
    </rPh>
    <phoneticPr fontId="82"/>
  </si>
  <si>
    <t>換気設備</t>
    <rPh sb="0" eb="2">
      <t>カンキ</t>
    </rPh>
    <rPh sb="2" eb="4">
      <t>セツビ</t>
    </rPh>
    <phoneticPr fontId="82"/>
  </si>
  <si>
    <t>給湯設備</t>
    <rPh sb="0" eb="2">
      <t>キュウトウ</t>
    </rPh>
    <rPh sb="2" eb="4">
      <t>セツビ</t>
    </rPh>
    <phoneticPr fontId="82"/>
  </si>
  <si>
    <t>照明設備</t>
    <rPh sb="0" eb="2">
      <t>ショウメイ</t>
    </rPh>
    <rPh sb="2" eb="4">
      <t>セツビ</t>
    </rPh>
    <phoneticPr fontId="82"/>
  </si>
  <si>
    <t>エネルギー
計測装置</t>
    <rPh sb="6" eb="8">
      <t>ケイソク</t>
    </rPh>
    <rPh sb="8" eb="10">
      <t>ソウチ</t>
    </rPh>
    <phoneticPr fontId="82"/>
  </si>
  <si>
    <t>その他の設備①</t>
    <rPh sb="2" eb="3">
      <t>タ</t>
    </rPh>
    <rPh sb="4" eb="6">
      <t>セツビ</t>
    </rPh>
    <phoneticPr fontId="82"/>
  </si>
  <si>
    <t>その他の設備②</t>
    <rPh sb="2" eb="3">
      <t>タ</t>
    </rPh>
    <rPh sb="4" eb="6">
      <t>セツビ</t>
    </rPh>
    <phoneticPr fontId="82"/>
  </si>
  <si>
    <t>その他の設備③</t>
    <rPh sb="2" eb="3">
      <t>タ</t>
    </rPh>
    <rPh sb="4" eb="6">
      <t>セツビ</t>
    </rPh>
    <phoneticPr fontId="82"/>
  </si>
  <si>
    <t>平面＆断面</t>
    <rPh sb="0" eb="2">
      <t>ヘイメン</t>
    </rPh>
    <rPh sb="3" eb="5">
      <t>ダンメン</t>
    </rPh>
    <phoneticPr fontId="82"/>
  </si>
  <si>
    <t>係数</t>
    <rPh sb="0" eb="2">
      <t>ケイスウ</t>
    </rPh>
    <phoneticPr fontId="82"/>
  </si>
  <si>
    <t>床面積
50㎡未満</t>
    <rPh sb="0" eb="3">
      <t>ユカメンセキ</t>
    </rPh>
    <phoneticPr fontId="82"/>
  </si>
  <si>
    <t>平面</t>
    <rPh sb="0" eb="2">
      <t>ヘイメン</t>
    </rPh>
    <phoneticPr fontId="82"/>
  </si>
  <si>
    <t>断面</t>
    <rPh sb="0" eb="2">
      <t>ダンメン</t>
    </rPh>
    <phoneticPr fontId="82"/>
  </si>
  <si>
    <t>住宅モデル区分による係数</t>
    <rPh sb="0" eb="2">
      <t>ジュウタク</t>
    </rPh>
    <rPh sb="5" eb="7">
      <t>クブン</t>
    </rPh>
    <rPh sb="10" eb="12">
      <t>ケイスウ</t>
    </rPh>
    <phoneticPr fontId="82"/>
  </si>
  <si>
    <t>補助対象経費</t>
    <rPh sb="0" eb="2">
      <t>ホジョ</t>
    </rPh>
    <rPh sb="2" eb="4">
      <t>タイショウ</t>
    </rPh>
    <rPh sb="4" eb="6">
      <t>ケイヒ</t>
    </rPh>
    <phoneticPr fontId="82"/>
  </si>
  <si>
    <t>導入年</t>
    <rPh sb="0" eb="2">
      <t>ドウニュウ</t>
    </rPh>
    <rPh sb="2" eb="3">
      <t>ネン</t>
    </rPh>
    <phoneticPr fontId="82"/>
  </si>
  <si>
    <t>定格出力</t>
    <rPh sb="0" eb="2">
      <t>テイカク</t>
    </rPh>
    <rPh sb="2" eb="4">
      <t>シュツリョク</t>
    </rPh>
    <phoneticPr fontId="82"/>
  </si>
  <si>
    <t>数量</t>
    <rPh sb="0" eb="2">
      <t>スウリョウ</t>
    </rPh>
    <phoneticPr fontId="82"/>
  </si>
  <si>
    <t>設備</t>
    <rPh sb="0" eb="2">
      <t>セツビ</t>
    </rPh>
    <phoneticPr fontId="82"/>
  </si>
  <si>
    <t>換気種別</t>
    <rPh sb="0" eb="2">
      <t>カンキ</t>
    </rPh>
    <rPh sb="2" eb="4">
      <t>シュベツ</t>
    </rPh>
    <phoneticPr fontId="82"/>
  </si>
  <si>
    <t>設備種別</t>
    <rPh sb="0" eb="2">
      <t>セツビ</t>
    </rPh>
    <rPh sb="2" eb="4">
      <t>シュベツ</t>
    </rPh>
    <phoneticPr fontId="82"/>
  </si>
  <si>
    <t>仕様・燃料種別による加算</t>
    <rPh sb="0" eb="2">
      <t>シヨウ</t>
    </rPh>
    <rPh sb="3" eb="5">
      <t>ネンリョウ</t>
    </rPh>
    <rPh sb="5" eb="7">
      <t>シュベツ</t>
    </rPh>
    <rPh sb="10" eb="12">
      <t>カサン</t>
    </rPh>
    <phoneticPr fontId="82"/>
  </si>
  <si>
    <t>設置
台数</t>
    <rPh sb="0" eb="2">
      <t>セッチ</t>
    </rPh>
    <rPh sb="3" eb="5">
      <t>ダイスウ</t>
    </rPh>
    <phoneticPr fontId="82"/>
  </si>
  <si>
    <t>導入設備名
（仕様は別紙）</t>
    <rPh sb="7" eb="9">
      <t>シヨウ</t>
    </rPh>
    <rPh sb="10" eb="12">
      <t>ベッシ</t>
    </rPh>
    <phoneticPr fontId="82"/>
  </si>
  <si>
    <t>通常</t>
    <rPh sb="0" eb="2">
      <t>ツウジョウ</t>
    </rPh>
    <phoneticPr fontId="82"/>
  </si>
  <si>
    <t>妻側
住戸の妻面
開口率
25%以上</t>
    <phoneticPr fontId="82"/>
  </si>
  <si>
    <t>床面積</t>
    <rPh sb="0" eb="3">
      <t>ユカメンセキ</t>
    </rPh>
    <phoneticPr fontId="82"/>
  </si>
  <si>
    <t>住戸の
外皮
性能</t>
    <rPh sb="0" eb="2">
      <t>ジュウコ</t>
    </rPh>
    <rPh sb="4" eb="6">
      <t>ガイヒ</t>
    </rPh>
    <rPh sb="7" eb="9">
      <t>セイノウ</t>
    </rPh>
    <phoneticPr fontId="82"/>
  </si>
  <si>
    <t>住戸の
位置
属性</t>
    <rPh sb="0" eb="2">
      <t>ジュウコ</t>
    </rPh>
    <rPh sb="4" eb="6">
      <t>イチ</t>
    </rPh>
    <rPh sb="7" eb="9">
      <t>ゾクセイ</t>
    </rPh>
    <phoneticPr fontId="82"/>
  </si>
  <si>
    <t>寒冷地仕様</t>
    <rPh sb="0" eb="3">
      <t>カンレイチ</t>
    </rPh>
    <rPh sb="3" eb="5">
      <t>シヨウ</t>
    </rPh>
    <phoneticPr fontId="82"/>
  </si>
  <si>
    <t>中小都市ガス
事業者による
ガス供給</t>
    <rPh sb="0" eb="2">
      <t>チュウショウ</t>
    </rPh>
    <rPh sb="2" eb="4">
      <t>トシ</t>
    </rPh>
    <rPh sb="7" eb="9">
      <t>ジギョウ</t>
    </rPh>
    <rPh sb="9" eb="10">
      <t>シャ</t>
    </rPh>
    <rPh sb="16" eb="18">
      <t>キョウキュウ</t>
    </rPh>
    <phoneticPr fontId="82"/>
  </si>
  <si>
    <t>LPガス仕様</t>
    <rPh sb="4" eb="6">
      <t>シヨウ</t>
    </rPh>
    <phoneticPr fontId="82"/>
  </si>
  <si>
    <t>以上</t>
    <rPh sb="0" eb="2">
      <t>イジョウ</t>
    </rPh>
    <phoneticPr fontId="82"/>
  </si>
  <si>
    <t>以下</t>
    <rPh sb="0" eb="2">
      <t>イカ</t>
    </rPh>
    <phoneticPr fontId="82"/>
  </si>
  <si>
    <t>燃料電池（SOFC_400W以上）</t>
  </si>
  <si>
    <t>潜熱回収型ガス給湯機（エコジョーズ等）</t>
  </si>
  <si>
    <t>ハイブリッド給湯機</t>
    <phoneticPr fontId="82"/>
  </si>
  <si>
    <t>燃料電池（PEFC_700W以上）</t>
    <phoneticPr fontId="82"/>
  </si>
  <si>
    <t>設置なし</t>
    <phoneticPr fontId="82"/>
  </si>
  <si>
    <t>交付決定後に行う
エネルギー計算に
係る費用</t>
    <phoneticPr fontId="7"/>
  </si>
  <si>
    <t>仕様・燃料種
別による加算</t>
    <rPh sb="0" eb="2">
      <t>シヨウ</t>
    </rPh>
    <rPh sb="3" eb="5">
      <t>ネンリョウ</t>
    </rPh>
    <rPh sb="5" eb="6">
      <t>シュ</t>
    </rPh>
    <rPh sb="7" eb="8">
      <t>ベツ</t>
    </rPh>
    <rPh sb="11" eb="13">
      <t>カサン</t>
    </rPh>
    <phoneticPr fontId="5"/>
  </si>
  <si>
    <t>照明設備</t>
    <phoneticPr fontId="6"/>
  </si>
  <si>
    <t>定額単価表にない導入設備</t>
    <rPh sb="0" eb="2">
      <t>テイガク</t>
    </rPh>
    <rPh sb="2" eb="4">
      <t>タンカ</t>
    </rPh>
    <rPh sb="4" eb="5">
      <t>ヒョウ</t>
    </rPh>
    <rPh sb="8" eb="10">
      <t>ドウニュウ</t>
    </rPh>
    <rPh sb="10" eb="12">
      <t>セツビ</t>
    </rPh>
    <phoneticPr fontId="6"/>
  </si>
  <si>
    <r>
      <t>エネルギー計測装置</t>
    </r>
    <r>
      <rPr>
        <sz val="12"/>
        <color theme="1"/>
        <rFont val="ＭＳ Ｐ明朝"/>
        <family val="1"/>
        <charset val="128"/>
      </rPr>
      <t>（ガスの計測ができるもの）</t>
    </r>
    <rPh sb="5" eb="7">
      <t>ケイソク</t>
    </rPh>
    <rPh sb="7" eb="9">
      <t>ソウチ</t>
    </rPh>
    <rPh sb="13" eb="15">
      <t>ケイソク</t>
    </rPh>
    <phoneticPr fontId="6"/>
  </si>
  <si>
    <t>a</t>
    <phoneticPr fontId="7"/>
  </si>
  <si>
    <t>b</t>
    <phoneticPr fontId="7"/>
  </si>
  <si>
    <t>c</t>
    <phoneticPr fontId="7"/>
  </si>
  <si>
    <t>d</t>
    <phoneticPr fontId="7"/>
  </si>
  <si>
    <t>戸</t>
    <rPh sb="0" eb="1">
      <t>ト</t>
    </rPh>
    <phoneticPr fontId="6"/>
  </si>
  <si>
    <t>設計費の補助対象経費　総計</t>
    <rPh sb="0" eb="2">
      <t>セッケイ</t>
    </rPh>
    <rPh sb="2" eb="3">
      <t>ヒ</t>
    </rPh>
    <rPh sb="4" eb="6">
      <t>ホジョ</t>
    </rPh>
    <rPh sb="6" eb="8">
      <t>タイショウ</t>
    </rPh>
    <rPh sb="8" eb="10">
      <t>ケイヒ</t>
    </rPh>
    <rPh sb="11" eb="12">
      <t>ソウ</t>
    </rPh>
    <rPh sb="12" eb="13">
      <t>ケイ</t>
    </rPh>
    <phoneticPr fontId="6"/>
  </si>
  <si>
    <t>小計</t>
    <rPh sb="0" eb="2">
      <t>ショウケイ</t>
    </rPh>
    <phoneticPr fontId="6"/>
  </si>
  <si>
    <t>２００,０００円＋（２,０００円×住戸数）</t>
    <phoneticPr fontId="6"/>
  </si>
  <si>
    <t>１</t>
    <phoneticPr fontId="6"/>
  </si>
  <si>
    <t xml:space="preserve"> 補助金の額（参考値）</t>
    <rPh sb="1" eb="3">
      <t>ホジョ</t>
    </rPh>
    <rPh sb="5" eb="6">
      <t>ガク</t>
    </rPh>
    <rPh sb="7" eb="9">
      <t>サンコウ</t>
    </rPh>
    <rPh sb="9" eb="10">
      <t>チ</t>
    </rPh>
    <phoneticPr fontId="6"/>
  </si>
  <si>
    <t>_</t>
    <phoneticPr fontId="6"/>
  </si>
  <si>
    <t>高層ＺＥＨ－Ｍ支援事業</t>
    <phoneticPr fontId="7"/>
  </si>
  <si>
    <t>高層ＺＥＨ－Ｍ支援事業</t>
    <phoneticPr fontId="6"/>
  </si>
  <si>
    <t>２</t>
    <phoneticPr fontId="6"/>
  </si>
  <si>
    <t>３</t>
    <phoneticPr fontId="6"/>
  </si>
  <si>
    <t>４</t>
    <phoneticPr fontId="6"/>
  </si>
  <si>
    <t>１</t>
    <phoneticPr fontId="5"/>
  </si>
  <si>
    <t>２</t>
    <phoneticPr fontId="5"/>
  </si>
  <si>
    <t>３</t>
    <phoneticPr fontId="5"/>
  </si>
  <si>
    <t>４</t>
    <phoneticPr fontId="5"/>
  </si>
  <si>
    <t>1</t>
    <phoneticPr fontId="6"/>
  </si>
  <si>
    <t>電気ヒートポンプ給湯機（エコキュート等）</t>
    <phoneticPr fontId="7"/>
  </si>
  <si>
    <t>燃料電池（PEFC_700W以上）</t>
    <phoneticPr fontId="6"/>
  </si>
  <si>
    <t>燃料電池（SOFC_400W以上）</t>
    <phoneticPr fontId="6"/>
  </si>
  <si>
    <t>蓄電システム</t>
    <rPh sb="0" eb="2">
      <t>チクデン</t>
    </rPh>
    <phoneticPr fontId="82"/>
  </si>
  <si>
    <t>円</t>
    <rPh sb="0" eb="1">
      <t>エン</t>
    </rPh>
    <phoneticPr fontId="80"/>
  </si>
  <si>
    <t>※1　蓄電システム１台あたりの導入価格
　　　（見積金額）を記入してください。</t>
    <phoneticPr fontId="82"/>
  </si>
  <si>
    <t>(Ⅱ)</t>
    <phoneticPr fontId="82"/>
  </si>
  <si>
    <t>蓄電システム導入価格※1
（補助対象経費）</t>
    <rPh sb="0" eb="2">
      <t>チクデン</t>
    </rPh>
    <rPh sb="6" eb="8">
      <t>ドウニュウ</t>
    </rPh>
    <rPh sb="8" eb="10">
      <t>カカク</t>
    </rPh>
    <rPh sb="14" eb="16">
      <t>ホジョ</t>
    </rPh>
    <rPh sb="16" eb="18">
      <t>タイショウ</t>
    </rPh>
    <rPh sb="18" eb="20">
      <t>ケイヒ</t>
    </rPh>
    <phoneticPr fontId="80"/>
  </si>
  <si>
    <t>申請可能な導入価格の上限額</t>
    <rPh sb="0" eb="2">
      <t>シンセイ</t>
    </rPh>
    <rPh sb="2" eb="4">
      <t>カノウ</t>
    </rPh>
    <rPh sb="5" eb="7">
      <t>ドウニュウ</t>
    </rPh>
    <rPh sb="7" eb="9">
      <t>カカク</t>
    </rPh>
    <rPh sb="10" eb="13">
      <t>ジョウゲンガク</t>
    </rPh>
    <phoneticPr fontId="80"/>
  </si>
  <si>
    <t>　kW</t>
    <phoneticPr fontId="80"/>
  </si>
  <si>
    <t>PCSの定格出力</t>
    <rPh sb="4" eb="6">
      <t>テイカク</t>
    </rPh>
    <rPh sb="6" eb="8">
      <t>シュツリョク</t>
    </rPh>
    <phoneticPr fontId="80"/>
  </si>
  <si>
    <t>PCSのタイプ</t>
    <phoneticPr fontId="80"/>
  </si>
  <si>
    <t>年</t>
    <rPh sb="0" eb="1">
      <t>ネン</t>
    </rPh>
    <phoneticPr fontId="80"/>
  </si>
  <si>
    <t>保証年数</t>
    <rPh sb="0" eb="2">
      <t>ホショウ</t>
    </rPh>
    <rPh sb="2" eb="4">
      <t>ネンスウ</t>
    </rPh>
    <phoneticPr fontId="80"/>
  </si>
  <si>
    <t>　kWh　</t>
    <phoneticPr fontId="80"/>
  </si>
  <si>
    <t>蓄電容量</t>
    <rPh sb="0" eb="2">
      <t>チクデン</t>
    </rPh>
    <rPh sb="2" eb="4">
      <t>ヨウリョウ</t>
    </rPh>
    <phoneticPr fontId="80"/>
  </si>
  <si>
    <t>(Ⅰ)</t>
    <phoneticPr fontId="82"/>
  </si>
  <si>
    <t>初期実効容量</t>
    <rPh sb="0" eb="2">
      <t>ショキ</t>
    </rPh>
    <rPh sb="2" eb="4">
      <t>ジッコウ</t>
    </rPh>
    <rPh sb="4" eb="6">
      <t>ヨウリョウ</t>
    </rPh>
    <phoneticPr fontId="80"/>
  </si>
  <si>
    <t>パッケージ型番</t>
    <rPh sb="5" eb="7">
      <t>カタバン</t>
    </rPh>
    <phoneticPr fontId="80"/>
  </si>
  <si>
    <t>←必要事項を入力すること</t>
    <rPh sb="1" eb="3">
      <t>ヒツヨウ</t>
    </rPh>
    <rPh sb="3" eb="5">
      <t>ジコウ</t>
    </rPh>
    <rPh sb="6" eb="8">
      <t>ニュウリョク</t>
    </rPh>
    <phoneticPr fontId="82"/>
  </si>
  <si>
    <t>メーカー名</t>
    <rPh sb="4" eb="5">
      <t>メイ</t>
    </rPh>
    <phoneticPr fontId="80"/>
  </si>
  <si>
    <t>　２．設備情報</t>
    <rPh sb="3" eb="5">
      <t>セツビ</t>
    </rPh>
    <rPh sb="5" eb="7">
      <t>ジョウホウ</t>
    </rPh>
    <phoneticPr fontId="80"/>
  </si>
  <si>
    <t>住戸番号</t>
    <rPh sb="0" eb="2">
      <t>ジュウコ</t>
    </rPh>
    <rPh sb="2" eb="4">
      <t>バンゴウ</t>
    </rPh>
    <phoneticPr fontId="82"/>
  </si>
  <si>
    <t>補助事業の名称</t>
    <phoneticPr fontId="82"/>
  </si>
  <si>
    <t>　１．補助事業情報</t>
    <rPh sb="3" eb="5">
      <t>ホジョ</t>
    </rPh>
    <rPh sb="5" eb="7">
      <t>ジギョウ</t>
    </rPh>
    <rPh sb="7" eb="9">
      <t>ジョウホウ</t>
    </rPh>
    <phoneticPr fontId="80"/>
  </si>
  <si>
    <t>[１]補助対象蓄電システム</t>
    <rPh sb="3" eb="5">
      <t>ホジョ</t>
    </rPh>
    <rPh sb="5" eb="7">
      <t>タイショウ</t>
    </rPh>
    <rPh sb="7" eb="9">
      <t>チクデン</t>
    </rPh>
    <phoneticPr fontId="80"/>
  </si>
  <si>
    <t>無し</t>
    <rPh sb="0" eb="1">
      <t>ナ</t>
    </rPh>
    <phoneticPr fontId="7"/>
  </si>
  <si>
    <t>①</t>
    <phoneticPr fontId="7"/>
  </si>
  <si>
    <t>②</t>
    <phoneticPr fontId="7"/>
  </si>
  <si>
    <t>③</t>
    <phoneticPr fontId="7"/>
  </si>
  <si>
    <t>設備区分</t>
    <rPh sb="0" eb="2">
      <t>セツビ</t>
    </rPh>
    <rPh sb="2" eb="4">
      <t>クブン</t>
    </rPh>
    <phoneticPr fontId="97"/>
  </si>
  <si>
    <t>設備名</t>
    <rPh sb="0" eb="2">
      <t>セツビ</t>
    </rPh>
    <rPh sb="2" eb="3">
      <t>メイ</t>
    </rPh>
    <phoneticPr fontId="97"/>
  </si>
  <si>
    <t>費目</t>
    <rPh sb="0" eb="2">
      <t>ヒモク</t>
    </rPh>
    <phoneticPr fontId="80"/>
  </si>
  <si>
    <t>単位</t>
    <rPh sb="0" eb="2">
      <t>タンイ</t>
    </rPh>
    <phoneticPr fontId="80"/>
  </si>
  <si>
    <t>本年度 交付申請時</t>
    <rPh sb="0" eb="3">
      <t>ホンネンド</t>
    </rPh>
    <rPh sb="4" eb="6">
      <t>コウフ</t>
    </rPh>
    <rPh sb="6" eb="8">
      <t>シンセイ</t>
    </rPh>
    <rPh sb="8" eb="9">
      <t>ジ</t>
    </rPh>
    <phoneticPr fontId="80"/>
  </si>
  <si>
    <t>備　考</t>
    <rPh sb="0" eb="1">
      <t>ビ</t>
    </rPh>
    <rPh sb="2" eb="3">
      <t>コウ</t>
    </rPh>
    <phoneticPr fontId="80"/>
  </si>
  <si>
    <t>単　価</t>
    <rPh sb="0" eb="1">
      <t>タン</t>
    </rPh>
    <rPh sb="2" eb="3">
      <t>アタイ</t>
    </rPh>
    <phoneticPr fontId="80"/>
  </si>
  <si>
    <t>補助事業に要する経費</t>
    <rPh sb="0" eb="2">
      <t>ホジョ</t>
    </rPh>
    <rPh sb="2" eb="4">
      <t>ジギョウ</t>
    </rPh>
    <rPh sb="5" eb="6">
      <t>ヨウ</t>
    </rPh>
    <rPh sb="8" eb="10">
      <t>ケイヒ</t>
    </rPh>
    <phoneticPr fontId="80"/>
  </si>
  <si>
    <t>補助対象経費</t>
    <rPh sb="0" eb="2">
      <t>ホジョ</t>
    </rPh>
    <rPh sb="2" eb="4">
      <t>タイショウ</t>
    </rPh>
    <rPh sb="4" eb="6">
      <t>ケイヒ</t>
    </rPh>
    <phoneticPr fontId="80"/>
  </si>
  <si>
    <t>補助対象外経費</t>
    <rPh sb="0" eb="2">
      <t>ホジョ</t>
    </rPh>
    <rPh sb="2" eb="4">
      <t>タイショウ</t>
    </rPh>
    <rPh sb="4" eb="5">
      <t>ガイ</t>
    </rPh>
    <rPh sb="5" eb="7">
      <t>ケイヒ</t>
    </rPh>
    <phoneticPr fontId="80"/>
  </si>
  <si>
    <t>数量</t>
    <rPh sb="0" eb="2">
      <t>スウリョウ</t>
    </rPh>
    <phoneticPr fontId="80"/>
  </si>
  <si>
    <t>金　額</t>
    <rPh sb="0" eb="1">
      <t>キン</t>
    </rPh>
    <rPh sb="2" eb="3">
      <t>ガク</t>
    </rPh>
    <phoneticPr fontId="80"/>
  </si>
  <si>
    <t>蓄電システム</t>
    <rPh sb="0" eb="2">
      <t>チクデン</t>
    </rPh>
    <phoneticPr fontId="6"/>
  </si>
  <si>
    <t>共用部に導入する設備</t>
    <rPh sb="0" eb="3">
      <t>キョウヨウブ</t>
    </rPh>
    <rPh sb="4" eb="6">
      <t>ドウニュウ</t>
    </rPh>
    <rPh sb="8" eb="10">
      <t>セツビ</t>
    </rPh>
    <phoneticPr fontId="6"/>
  </si>
  <si>
    <t>共用部</t>
    <rPh sb="0" eb="3">
      <t>キョウヨウブ</t>
    </rPh>
    <phoneticPr fontId="6"/>
  </si>
  <si>
    <t>設備費・工事費</t>
    <rPh sb="2" eb="3">
      <t>ヒ</t>
    </rPh>
    <rPh sb="4" eb="7">
      <t>コウジヒ</t>
    </rPh>
    <phoneticPr fontId="5"/>
  </si>
  <si>
    <t>合計</t>
    <rPh sb="0" eb="2">
      <t>ゴウケイ</t>
    </rPh>
    <phoneticPr fontId="7"/>
  </si>
  <si>
    <t>小計（Ａ）</t>
    <rPh sb="0" eb="2">
      <t>ショウケイ</t>
    </rPh>
    <phoneticPr fontId="7"/>
  </si>
  <si>
    <t>７．住戸情報入力</t>
    <rPh sb="2" eb="4">
      <t>ジュウコ</t>
    </rPh>
    <rPh sb="4" eb="6">
      <t>ジョウホウ</t>
    </rPh>
    <rPh sb="6" eb="8">
      <t>ニュウリョク</t>
    </rPh>
    <phoneticPr fontId="7"/>
  </si>
  <si>
    <t>導入台数</t>
    <rPh sb="0" eb="2">
      <t>ドウニュウ</t>
    </rPh>
    <rPh sb="2" eb="4">
      <t>ダイスウ</t>
    </rPh>
    <phoneticPr fontId="80"/>
  </si>
  <si>
    <t>台</t>
    <rPh sb="0" eb="1">
      <t>ダイ</t>
    </rPh>
    <phoneticPr fontId="80"/>
  </si>
  <si>
    <t>(Ⅲ)</t>
    <phoneticPr fontId="82"/>
  </si>
  <si>
    <t>初期実効容量(合計)</t>
    <rPh sb="0" eb="2">
      <t>ショキ</t>
    </rPh>
    <rPh sb="2" eb="4">
      <t>ジッコウ</t>
    </rPh>
    <rPh sb="4" eb="6">
      <t>ヨウリョウ</t>
    </rPh>
    <rPh sb="7" eb="9">
      <t>ゴウケイ</t>
    </rPh>
    <phoneticPr fontId="80"/>
  </si>
  <si>
    <t>kWh</t>
    <phoneticPr fontId="80"/>
  </si>
  <si>
    <t>←0円が表示される場合は、導入価格が上限を超えているため申請できない</t>
    <rPh sb="2" eb="3">
      <t>エン</t>
    </rPh>
    <rPh sb="4" eb="6">
      <t>ヒョウジ</t>
    </rPh>
    <rPh sb="9" eb="11">
      <t>バアイ</t>
    </rPh>
    <rPh sb="13" eb="15">
      <t>ドウニュウ</t>
    </rPh>
    <rPh sb="15" eb="17">
      <t>カカク</t>
    </rPh>
    <rPh sb="18" eb="20">
      <t>ジョウゲン</t>
    </rPh>
    <rPh sb="21" eb="22">
      <t>コ</t>
    </rPh>
    <rPh sb="28" eb="30">
      <t>シンセイ</t>
    </rPh>
    <phoneticPr fontId="82"/>
  </si>
  <si>
    <t>補助対象経費の１/２</t>
    <rPh sb="0" eb="2">
      <t>ホジョ</t>
    </rPh>
    <rPh sb="2" eb="4">
      <t>タイショウ</t>
    </rPh>
    <rPh sb="4" eb="6">
      <t>ケイヒ</t>
    </rPh>
    <phoneticPr fontId="80"/>
  </si>
  <si>
    <t xml:space="preserve"> 円</t>
    <rPh sb="1" eb="2">
      <t>エン</t>
    </rPh>
    <phoneticPr fontId="80"/>
  </si>
  <si>
    <t>蓄電システム導入補助金申請額※2</t>
    <phoneticPr fontId="82"/>
  </si>
  <si>
    <t xml:space="preserve"> 円</t>
    <phoneticPr fontId="80"/>
  </si>
  <si>
    <t>←別機種の２台目を導入する場合は入力する</t>
    <rPh sb="1" eb="2">
      <t>ベツ</t>
    </rPh>
    <rPh sb="2" eb="4">
      <t>キシュ</t>
    </rPh>
    <rPh sb="6" eb="8">
      <t>ダイメ</t>
    </rPh>
    <rPh sb="9" eb="11">
      <t>ドウニュウ</t>
    </rPh>
    <rPh sb="13" eb="15">
      <t>バアイ</t>
    </rPh>
    <rPh sb="16" eb="18">
      <t>ニュウリョク</t>
    </rPh>
    <phoneticPr fontId="82"/>
  </si>
  <si>
    <t>蓄電システム
導入補助金申請額</t>
    <rPh sb="0" eb="2">
      <t>チクデン</t>
    </rPh>
    <rPh sb="7" eb="9">
      <t>ドウニュウ</t>
    </rPh>
    <rPh sb="9" eb="11">
      <t>ホジョ</t>
    </rPh>
    <rPh sb="11" eb="12">
      <t>キン</t>
    </rPh>
    <rPh sb="12" eb="14">
      <t>シンセイ</t>
    </rPh>
    <rPh sb="14" eb="15">
      <t>ガク</t>
    </rPh>
    <phoneticPr fontId="80"/>
  </si>
  <si>
    <t>6．家庭用蓄電ｼｽﾃﾑ明細</t>
    <rPh sb="2" eb="5">
      <t>カテイヨウ</t>
    </rPh>
    <rPh sb="5" eb="7">
      <t>チクデン</t>
    </rPh>
    <rPh sb="11" eb="13">
      <t>メイサイ</t>
    </rPh>
    <phoneticPr fontId="80"/>
  </si>
  <si>
    <t>その他</t>
    <rPh sb="2" eb="3">
      <t>ホカ</t>
    </rPh>
    <phoneticPr fontId="7"/>
  </si>
  <si>
    <t>定額単価表にない設備</t>
    <rPh sb="0" eb="2">
      <t>テイガク</t>
    </rPh>
    <rPh sb="2" eb="4">
      <t>タンカ</t>
    </rPh>
    <rPh sb="4" eb="5">
      <t>ヒョウ</t>
    </rPh>
    <rPh sb="8" eb="10">
      <t>セツビ</t>
    </rPh>
    <phoneticPr fontId="7"/>
  </si>
  <si>
    <t>事業年度　2年目</t>
    <rPh sb="0" eb="2">
      <t>ジギョウ</t>
    </rPh>
    <rPh sb="2" eb="4">
      <t>ネンド</t>
    </rPh>
    <rPh sb="6" eb="8">
      <t>ネンメ</t>
    </rPh>
    <phoneticPr fontId="7"/>
  </si>
  <si>
    <t>事業年度　3年目</t>
    <rPh sb="0" eb="2">
      <t>ジギョウ</t>
    </rPh>
    <rPh sb="2" eb="4">
      <t>ネンド</t>
    </rPh>
    <rPh sb="6" eb="8">
      <t>ネンメ</t>
    </rPh>
    <phoneticPr fontId="7"/>
  </si>
  <si>
    <t>事業年度　4年目</t>
    <rPh sb="0" eb="2">
      <t>ジギョウ</t>
    </rPh>
    <rPh sb="2" eb="4">
      <t>ネンド</t>
    </rPh>
    <rPh sb="6" eb="8">
      <t>ネンメ</t>
    </rPh>
    <phoneticPr fontId="7"/>
  </si>
  <si>
    <t>事業年度　1年目</t>
    <rPh sb="0" eb="2">
      <t>ジギョウ</t>
    </rPh>
    <rPh sb="2" eb="4">
      <t>ネンド</t>
    </rPh>
    <rPh sb="6" eb="8">
      <t>ネンメ</t>
    </rPh>
    <phoneticPr fontId="7"/>
  </si>
  <si>
    <t>高層ZEH-M支援事業</t>
    <phoneticPr fontId="7"/>
  </si>
  <si>
    <t>←「入力シート」より自動転記</t>
    <rPh sb="2" eb="4">
      <t>ニュウリョク</t>
    </rPh>
    <rPh sb="10" eb="12">
      <t>ジドウ</t>
    </rPh>
    <rPh sb="12" eb="14">
      <t>テンキ</t>
    </rPh>
    <phoneticPr fontId="82"/>
  </si>
  <si>
    <t>C</t>
    <phoneticPr fontId="7"/>
  </si>
  <si>
    <t>D</t>
    <phoneticPr fontId="7"/>
  </si>
  <si>
    <t>E</t>
    <phoneticPr fontId="7"/>
  </si>
  <si>
    <t>F</t>
    <phoneticPr fontId="7"/>
  </si>
  <si>
    <t>G</t>
    <phoneticPr fontId="7"/>
  </si>
  <si>
    <t>必須</t>
    <rPh sb="0" eb="2">
      <t>ヒッス</t>
    </rPh>
    <phoneticPr fontId="7"/>
  </si>
  <si>
    <t>必須</t>
    <rPh sb="0" eb="2">
      <t>ヒッス</t>
    </rPh>
    <phoneticPr fontId="7"/>
  </si>
  <si>
    <t>◆金額は全て税抜とし、小数点以下切り捨てとすること。</t>
    <rPh sb="1" eb="3">
      <t>キンガク</t>
    </rPh>
    <rPh sb="4" eb="5">
      <t>スベ</t>
    </rPh>
    <rPh sb="6" eb="8">
      <t>ゼイヌキ</t>
    </rPh>
    <rPh sb="11" eb="14">
      <t>ショウスウテン</t>
    </rPh>
    <rPh sb="14" eb="16">
      <t>イカ</t>
    </rPh>
    <rPh sb="16" eb="17">
      <t>キ</t>
    </rPh>
    <rPh sb="18" eb="19">
      <t>ス</t>
    </rPh>
    <phoneticPr fontId="80"/>
  </si>
  <si>
    <t>交付申請書を提出する日（2020年7月1日~7月28日の間）</t>
    <rPh sb="0" eb="2">
      <t>コウフ</t>
    </rPh>
    <rPh sb="2" eb="5">
      <t>シンセイショ</t>
    </rPh>
    <rPh sb="6" eb="8">
      <t>テイシュツ</t>
    </rPh>
    <rPh sb="10" eb="11">
      <t>ヒ</t>
    </rPh>
    <rPh sb="16" eb="17">
      <t>ネン</t>
    </rPh>
    <rPh sb="18" eb="19">
      <t>ガツ</t>
    </rPh>
    <rPh sb="20" eb="21">
      <t>カ</t>
    </rPh>
    <rPh sb="23" eb="24">
      <t>ガツ</t>
    </rPh>
    <rPh sb="26" eb="27">
      <t>カ</t>
    </rPh>
    <rPh sb="28" eb="29">
      <t>アイダ</t>
    </rPh>
    <phoneticPr fontId="6"/>
  </si>
  <si>
    <t>○</t>
  </si>
  <si>
    <t>2年度目事業完了予定日</t>
    <rPh sb="1" eb="3">
      <t>ネンド</t>
    </rPh>
    <rPh sb="3" eb="4">
      <t>メ</t>
    </rPh>
    <rPh sb="4" eb="6">
      <t>ジギョウ</t>
    </rPh>
    <rPh sb="6" eb="8">
      <t>カンリョウ</t>
    </rPh>
    <rPh sb="8" eb="10">
      <t>ヨテイ</t>
    </rPh>
    <rPh sb="10" eb="11">
      <t>ビ</t>
    </rPh>
    <phoneticPr fontId="6"/>
  </si>
  <si>
    <t>3年度目事業完了予定日</t>
    <rPh sb="1" eb="3">
      <t>ネンド</t>
    </rPh>
    <rPh sb="3" eb="4">
      <t>メ</t>
    </rPh>
    <rPh sb="4" eb="6">
      <t>ジギョウ</t>
    </rPh>
    <rPh sb="6" eb="8">
      <t>カンリョウ</t>
    </rPh>
    <rPh sb="8" eb="10">
      <t>ヨテイ</t>
    </rPh>
    <rPh sb="10" eb="11">
      <t>ビ</t>
    </rPh>
    <phoneticPr fontId="6"/>
  </si>
  <si>
    <t>4年度目事業完了予定日</t>
    <rPh sb="1" eb="3">
      <t>ネンド</t>
    </rPh>
    <rPh sb="3" eb="4">
      <t>メ</t>
    </rPh>
    <rPh sb="4" eb="6">
      <t>ジギョウ</t>
    </rPh>
    <rPh sb="6" eb="8">
      <t>カンリョウ</t>
    </rPh>
    <rPh sb="8" eb="10">
      <t>ヨテイ</t>
    </rPh>
    <rPh sb="10" eb="11">
      <t>ビ</t>
    </rPh>
    <phoneticPr fontId="6"/>
  </si>
  <si>
    <t>　※各種書類は不備の無いよう、申請者自身でよく確認し、提出すること。</t>
    <rPh sb="15" eb="17">
      <t>シンセイ</t>
    </rPh>
    <rPh sb="17" eb="18">
      <t>シャ</t>
    </rPh>
    <phoneticPr fontId="6"/>
  </si>
  <si>
    <t>(例)　まるまるまるかぶしきがいしゃ</t>
    <rPh sb="1" eb="2">
      <t>レイ</t>
    </rPh>
    <phoneticPr fontId="5"/>
  </si>
  <si>
    <t>(例)　〇〇〇株式会社</t>
    <rPh sb="1" eb="2">
      <t>レイ</t>
    </rPh>
    <rPh sb="7" eb="11">
      <t>カブシキガイシャ</t>
    </rPh>
    <phoneticPr fontId="5"/>
  </si>
  <si>
    <t>(例)　代表取締役</t>
    <rPh sb="1" eb="2">
      <t>レイ</t>
    </rPh>
    <rPh sb="4" eb="6">
      <t>ダイヒョウ</t>
    </rPh>
    <rPh sb="6" eb="9">
      <t>トリシマリヤク</t>
    </rPh>
    <phoneticPr fontId="5"/>
  </si>
  <si>
    <t>(例)　かんきょう　たろう</t>
    <rPh sb="1" eb="2">
      <t>レイ</t>
    </rPh>
    <phoneticPr fontId="5"/>
  </si>
  <si>
    <t>(例)　環境　太郎</t>
    <rPh sb="1" eb="2">
      <t>レイ</t>
    </rPh>
    <rPh sb="4" eb="6">
      <t>カンキョウ</t>
    </rPh>
    <rPh sb="7" eb="9">
      <t>タロウ</t>
    </rPh>
    <phoneticPr fontId="5"/>
  </si>
  <si>
    <t>(例)　104-0000</t>
    <phoneticPr fontId="5"/>
  </si>
  <si>
    <t>(例)　東京都中央区○○町○○丁目○○番○○号</t>
    <rPh sb="4" eb="7">
      <t>トウキョウト</t>
    </rPh>
    <rPh sb="7" eb="10">
      <t>チュウオウク</t>
    </rPh>
    <rPh sb="12" eb="13">
      <t>チョウ</t>
    </rPh>
    <rPh sb="15" eb="17">
      <t>チョウメ</t>
    </rPh>
    <rPh sb="19" eb="20">
      <t>バン</t>
    </rPh>
    <rPh sb="22" eb="23">
      <t>ゴウ</t>
    </rPh>
    <phoneticPr fontId="5"/>
  </si>
  <si>
    <t>(例)　03-0000-1111</t>
    <phoneticPr fontId="5"/>
  </si>
  <si>
    <t>(例)　1234567890123</t>
    <phoneticPr fontId="5"/>
  </si>
  <si>
    <t>(例)　にじゅうまるかぶしきがいしゃ</t>
    <rPh sb="1" eb="2">
      <t>レイ</t>
    </rPh>
    <phoneticPr fontId="5"/>
  </si>
  <si>
    <t>(例)　◎株式会社</t>
    <rPh sb="1" eb="2">
      <t>レイ</t>
    </rPh>
    <rPh sb="5" eb="9">
      <t>カブシキガイシャ</t>
    </rPh>
    <phoneticPr fontId="5"/>
  </si>
  <si>
    <t>(例)　にじゅうまる　たろう</t>
    <rPh sb="1" eb="2">
      <t>レイ</t>
    </rPh>
    <phoneticPr fontId="5"/>
  </si>
  <si>
    <t>(例)　二重丸　太郎</t>
    <rPh sb="1" eb="2">
      <t>レイ</t>
    </rPh>
    <rPh sb="4" eb="7">
      <t>ニジュウマル</t>
    </rPh>
    <rPh sb="8" eb="10">
      <t>タロウ</t>
    </rPh>
    <phoneticPr fontId="5"/>
  </si>
  <si>
    <t>(例)　03-0000-2222</t>
    <phoneticPr fontId="5"/>
  </si>
  <si>
    <t>(例)　taro.nijyumaru@zehzeh.com</t>
    <phoneticPr fontId="5"/>
  </si>
  <si>
    <t>(例)　0123456789123</t>
    <phoneticPr fontId="5"/>
  </si>
  <si>
    <t>(例)　▽▽株式会社</t>
    <rPh sb="6" eb="10">
      <t>カブシキガイシャ</t>
    </rPh>
    <phoneticPr fontId="5"/>
  </si>
  <si>
    <t>登録状況</t>
    <phoneticPr fontId="6"/>
  </si>
  <si>
    <t>(例)　登録済み　　　　（プルダウンより選択してください）</t>
    <rPh sb="4" eb="6">
      <t>トウロク</t>
    </rPh>
    <rPh sb="6" eb="7">
      <t>ズ</t>
    </rPh>
    <rPh sb="20" eb="22">
      <t>センタク</t>
    </rPh>
    <phoneticPr fontId="5"/>
  </si>
  <si>
    <t>(例)　ZEHM00-00000-A</t>
    <phoneticPr fontId="5"/>
  </si>
  <si>
    <t>(例)　●</t>
    <phoneticPr fontId="5"/>
  </si>
  <si>
    <t>(例)　○○〇部○○課</t>
    <rPh sb="1" eb="2">
      <t>レイ</t>
    </rPh>
    <rPh sb="7" eb="8">
      <t>ブ</t>
    </rPh>
    <rPh sb="10" eb="11">
      <t>カ</t>
    </rPh>
    <phoneticPr fontId="5"/>
  </si>
  <si>
    <t>(例)　課長</t>
    <rPh sb="1" eb="2">
      <t>レイ</t>
    </rPh>
    <rPh sb="4" eb="6">
      <t>カチョウ</t>
    </rPh>
    <phoneticPr fontId="5"/>
  </si>
  <si>
    <t>(例)　まる　たろう</t>
    <rPh sb="1" eb="2">
      <t>レイ</t>
    </rPh>
    <phoneticPr fontId="5"/>
  </si>
  <si>
    <t>(例)　丸　太郎</t>
    <rPh sb="1" eb="2">
      <t>レイ</t>
    </rPh>
    <rPh sb="4" eb="5">
      <t>マル</t>
    </rPh>
    <rPh sb="6" eb="8">
      <t>タロウ</t>
    </rPh>
    <phoneticPr fontId="5"/>
  </si>
  <si>
    <t>(例)　104-0000</t>
    <rPh sb="1" eb="2">
      <t>レイ</t>
    </rPh>
    <phoneticPr fontId="5"/>
  </si>
  <si>
    <t>(例)　東京都中央区○○町○○丁目○○番○○号</t>
    <rPh sb="1" eb="2">
      <t>レイ</t>
    </rPh>
    <phoneticPr fontId="5"/>
  </si>
  <si>
    <t>(例)　03-0000-1111</t>
    <rPh sb="1" eb="2">
      <t>レイ</t>
    </rPh>
    <phoneticPr fontId="5"/>
  </si>
  <si>
    <t>(例)　090-0000-1112</t>
    <rPh sb="1" eb="2">
      <t>レイ</t>
    </rPh>
    <phoneticPr fontId="5"/>
  </si>
  <si>
    <t>(例)　03-0000-1113</t>
    <rPh sb="1" eb="2">
      <t>レイ</t>
    </rPh>
    <phoneticPr fontId="5"/>
  </si>
  <si>
    <t>(例)　t-maru@zehzeh.com</t>
    <rPh sb="1" eb="2">
      <t>レイ</t>
    </rPh>
    <phoneticPr fontId="5"/>
  </si>
  <si>
    <t>(例)　－</t>
    <phoneticPr fontId="5"/>
  </si>
  <si>
    <t>(例)　◎◎部◎◎課</t>
    <rPh sb="6" eb="7">
      <t>ブ</t>
    </rPh>
    <rPh sb="9" eb="10">
      <t>カ</t>
    </rPh>
    <phoneticPr fontId="5"/>
  </si>
  <si>
    <t>(例)　部長</t>
    <rPh sb="1" eb="2">
      <t>レイ</t>
    </rPh>
    <rPh sb="4" eb="6">
      <t>ブチョウ</t>
    </rPh>
    <phoneticPr fontId="5"/>
  </si>
  <si>
    <t>(例)　にじゅうまる　こたろう</t>
    <rPh sb="1" eb="2">
      <t>レイ</t>
    </rPh>
    <phoneticPr fontId="5"/>
  </si>
  <si>
    <t>(例)　二重丸　小太郎</t>
    <phoneticPr fontId="5"/>
  </si>
  <si>
    <t>(例)　03-0000-2222</t>
  </si>
  <si>
    <t>(例)　090-0000-2223</t>
    <phoneticPr fontId="5"/>
  </si>
  <si>
    <t>(例)　03-0000-2224</t>
  </si>
  <si>
    <t>(例)　有り</t>
    <rPh sb="4" eb="5">
      <t>アリ</t>
    </rPh>
    <phoneticPr fontId="5"/>
  </si>
  <si>
    <t>(例)　〇▽□補助金</t>
    <rPh sb="7" eb="10">
      <t>ホジョキン</t>
    </rPh>
    <phoneticPr fontId="5"/>
  </si>
  <si>
    <t>(例)　―</t>
    <phoneticPr fontId="5"/>
  </si>
  <si>
    <t>(例)　有り</t>
    <rPh sb="4" eb="5">
      <t>ア</t>
    </rPh>
    <phoneticPr fontId="5"/>
  </si>
  <si>
    <t>(例)　□□設計事務所</t>
    <rPh sb="1" eb="2">
      <t>レイ</t>
    </rPh>
    <rPh sb="6" eb="8">
      <t>セッケイ</t>
    </rPh>
    <rPh sb="8" eb="10">
      <t>ジム</t>
    </rPh>
    <rPh sb="10" eb="11">
      <t>ショ</t>
    </rPh>
    <phoneticPr fontId="5"/>
  </si>
  <si>
    <t>(例)　設計　次郎</t>
    <rPh sb="1" eb="2">
      <t>レイ</t>
    </rPh>
    <rPh sb="4" eb="6">
      <t>セッケイ</t>
    </rPh>
    <rPh sb="7" eb="9">
      <t>ジロウ</t>
    </rPh>
    <phoneticPr fontId="5"/>
  </si>
  <si>
    <t>(例)　設計</t>
    <rPh sb="1" eb="2">
      <t>レイ</t>
    </rPh>
    <rPh sb="4" eb="6">
      <t>セッケイ</t>
    </rPh>
    <phoneticPr fontId="5"/>
  </si>
  <si>
    <t>(例)　105-0000</t>
    <rPh sb="1" eb="2">
      <t>レイ</t>
    </rPh>
    <phoneticPr fontId="5"/>
  </si>
  <si>
    <t>(例)　東京都港区□□町□□丁目□番地□号</t>
    <rPh sb="1" eb="2">
      <t>レイ</t>
    </rPh>
    <rPh sb="4" eb="7">
      <t>トウキョウト</t>
    </rPh>
    <rPh sb="7" eb="9">
      <t>ミナトク</t>
    </rPh>
    <rPh sb="11" eb="12">
      <t>チョウ</t>
    </rPh>
    <rPh sb="14" eb="15">
      <t>チョウ</t>
    </rPh>
    <rPh sb="15" eb="16">
      <t>メ</t>
    </rPh>
    <rPh sb="17" eb="19">
      <t>バンチ</t>
    </rPh>
    <rPh sb="20" eb="21">
      <t>ゴウ</t>
    </rPh>
    <phoneticPr fontId="5"/>
  </si>
  <si>
    <t>(例)　△△建築株式会社</t>
    <rPh sb="1" eb="2">
      <t>レイ</t>
    </rPh>
    <rPh sb="6" eb="8">
      <t>ケンチク</t>
    </rPh>
    <rPh sb="8" eb="10">
      <t>カブシキ</t>
    </rPh>
    <rPh sb="10" eb="12">
      <t>ガイシャ</t>
    </rPh>
    <phoneticPr fontId="5"/>
  </si>
  <si>
    <t>(例)　建築　次郎</t>
    <rPh sb="1" eb="2">
      <t>レイ</t>
    </rPh>
    <rPh sb="4" eb="6">
      <t>ケンチク</t>
    </rPh>
    <rPh sb="7" eb="9">
      <t>ジロウ</t>
    </rPh>
    <phoneticPr fontId="5"/>
  </si>
  <si>
    <t>(例)　施工</t>
    <rPh sb="1" eb="2">
      <t>レイ</t>
    </rPh>
    <rPh sb="4" eb="6">
      <t>セコウ</t>
    </rPh>
    <phoneticPr fontId="5"/>
  </si>
  <si>
    <t>(例)　100-0000</t>
    <rPh sb="1" eb="2">
      <t>レイ</t>
    </rPh>
    <phoneticPr fontId="5"/>
  </si>
  <si>
    <t>(例)　東京都千代田区△△町△△丁目△番地△号</t>
    <rPh sb="1" eb="2">
      <t>レイ</t>
    </rPh>
    <rPh sb="4" eb="7">
      <t>トウキョウト</t>
    </rPh>
    <rPh sb="7" eb="11">
      <t>チヨダク</t>
    </rPh>
    <rPh sb="13" eb="14">
      <t>チョウ</t>
    </rPh>
    <rPh sb="16" eb="17">
      <t>チョウ</t>
    </rPh>
    <rPh sb="17" eb="18">
      <t>メ</t>
    </rPh>
    <rPh sb="19" eb="21">
      <t>バンチ</t>
    </rPh>
    <rPh sb="22" eb="23">
      <t>ゴウ</t>
    </rPh>
    <phoneticPr fontId="5"/>
  </si>
  <si>
    <t>他の補助金
への申請</t>
    <rPh sb="0" eb="1">
      <t>ホカ</t>
    </rPh>
    <rPh sb="2" eb="5">
      <t>ホジョキン</t>
    </rPh>
    <rPh sb="8" eb="10">
      <t>シンセイ</t>
    </rPh>
    <phoneticPr fontId="5"/>
  </si>
  <si>
    <t xml:space="preserve">  補助対象経費（円）</t>
    <rPh sb="2" eb="4">
      <t>ホジョ</t>
    </rPh>
    <rPh sb="4" eb="6">
      <t>タイショウ</t>
    </rPh>
    <rPh sb="6" eb="8">
      <t>ケイヒ</t>
    </rPh>
    <rPh sb="9" eb="10">
      <t>エン</t>
    </rPh>
    <phoneticPr fontId="5"/>
  </si>
  <si>
    <t xml:space="preserve">  補助金の額（円）</t>
    <rPh sb="2" eb="5">
      <t>ホジョキン</t>
    </rPh>
    <rPh sb="6" eb="7">
      <t>ガク</t>
    </rPh>
    <rPh sb="8" eb="9">
      <t>エン</t>
    </rPh>
    <phoneticPr fontId="5"/>
  </si>
  <si>
    <t>B</t>
    <phoneticPr fontId="7"/>
  </si>
  <si>
    <t>A</t>
    <phoneticPr fontId="7"/>
  </si>
  <si>
    <t>（A）＝（ａ）+（ｄ）</t>
    <phoneticPr fontId="6"/>
  </si>
  <si>
    <t>H</t>
    <phoneticPr fontId="7"/>
  </si>
  <si>
    <t>小計</t>
    <phoneticPr fontId="6"/>
  </si>
  <si>
    <t>(例)　○○○○マンション</t>
    <phoneticPr fontId="5"/>
  </si>
  <si>
    <t>　３．補助対象経費の算出</t>
    <rPh sb="5" eb="7">
      <t>タイショウ</t>
    </rPh>
    <rPh sb="7" eb="9">
      <t>ケイヒ</t>
    </rPh>
    <rPh sb="10" eb="12">
      <t>サンシュツ</t>
    </rPh>
    <phoneticPr fontId="80"/>
  </si>
  <si>
    <t>項目　合計</t>
    <rPh sb="0" eb="2">
      <t>コウモク</t>
    </rPh>
    <rPh sb="3" eb="5">
      <t>ゴウケイ</t>
    </rPh>
    <phoneticPr fontId="97"/>
  </si>
  <si>
    <t>１年目</t>
  </si>
  <si>
    <t>令和２年度交付申請時</t>
    <rPh sb="0" eb="2">
      <t>レイワ</t>
    </rPh>
    <rPh sb="3" eb="5">
      <t>ネンド</t>
    </rPh>
    <rPh sb="5" eb="7">
      <t>コウフ</t>
    </rPh>
    <rPh sb="7" eb="9">
      <t>シンセイ</t>
    </rPh>
    <rPh sb="9" eb="10">
      <t>ジ</t>
    </rPh>
    <phoneticPr fontId="80"/>
  </si>
  <si>
    <t>該当</t>
    <phoneticPr fontId="7"/>
  </si>
  <si>
    <t>保証年数</t>
  </si>
  <si>
    <t>目標価格（蓄電容量１ｋＷｈあたり）</t>
    <phoneticPr fontId="97"/>
  </si>
  <si>
    <t>令和2年度</t>
    <rPh sb="0" eb="2">
      <t>レイワ</t>
    </rPh>
    <rPh sb="3" eb="5">
      <t>ネンド</t>
    </rPh>
    <phoneticPr fontId="97"/>
  </si>
  <si>
    <t>補助金の算出額(1kWhあたり）</t>
    <phoneticPr fontId="97"/>
  </si>
  <si>
    <t>※2 蓄電システムを複数種設置した際は、このシートをコピー、[１]１．～３．まで入力し、
     自動表示された補助対象経費を 当欄に記入してください。　　　</t>
    <phoneticPr fontId="82"/>
  </si>
  <si>
    <t>　４．【複数種設置した場合のみ】別機種の蓄電システムの補助対象経費</t>
    <rPh sb="4" eb="6">
      <t>フクスウ</t>
    </rPh>
    <rPh sb="6" eb="7">
      <t>シュ</t>
    </rPh>
    <rPh sb="7" eb="9">
      <t>セッチ</t>
    </rPh>
    <rPh sb="11" eb="13">
      <t>バアイ</t>
    </rPh>
    <rPh sb="16" eb="17">
      <t>ベツ</t>
    </rPh>
    <rPh sb="17" eb="19">
      <t>キシュ</t>
    </rPh>
    <rPh sb="20" eb="22">
      <t>チクデン</t>
    </rPh>
    <phoneticPr fontId="82"/>
  </si>
  <si>
    <t>②</t>
    <phoneticPr fontId="82"/>
  </si>
  <si>
    <t>③=①+②</t>
    <phoneticPr fontId="80"/>
  </si>
  <si>
    <t>補助対象経費予定額</t>
    <phoneticPr fontId="80"/>
  </si>
  <si>
    <t>④</t>
    <phoneticPr fontId="80"/>
  </si>
  <si>
    <t>蓄電システムの補助対象経費</t>
    <rPh sb="0" eb="2">
      <t>チクデン</t>
    </rPh>
    <rPh sb="7" eb="9">
      <t>ホジョ</t>
    </rPh>
    <rPh sb="9" eb="11">
      <t>タイショウ</t>
    </rPh>
    <rPh sb="11" eb="13">
      <t>ケイヒ</t>
    </rPh>
    <phoneticPr fontId="80"/>
  </si>
  <si>
    <t>⑥=⑤の1/2</t>
    <phoneticPr fontId="80"/>
  </si>
  <si>
    <t>補助対象経費上限額</t>
    <rPh sb="0" eb="2">
      <t>ホジョ</t>
    </rPh>
    <rPh sb="2" eb="4">
      <t>タイショウ</t>
    </rPh>
    <rPh sb="4" eb="6">
      <t>ケイヒ</t>
    </rPh>
    <rPh sb="6" eb="8">
      <t>ジョウゲン</t>
    </rPh>
    <rPh sb="8" eb="9">
      <t>ガク</t>
    </rPh>
    <phoneticPr fontId="80"/>
  </si>
  <si>
    <t>⑤</t>
    <phoneticPr fontId="82"/>
  </si>
  <si>
    <t>⑤</t>
    <phoneticPr fontId="80"/>
  </si>
  <si>
    <t>提出「●」のデータをCD-ROMに保存し
提出する</t>
    <rPh sb="0" eb="2">
      <t>テイシュツ</t>
    </rPh>
    <rPh sb="17" eb="19">
      <t>ホゾン</t>
    </rPh>
    <rPh sb="21" eb="23">
      <t>テイシュツ</t>
    </rPh>
    <phoneticPr fontId="5"/>
  </si>
  <si>
    <t>データ
提出</t>
    <rPh sb="4" eb="6">
      <t>テイシュツ</t>
    </rPh>
    <phoneticPr fontId="7"/>
  </si>
  <si>
    <t>●</t>
    <phoneticPr fontId="7"/>
  </si>
  <si>
    <t>◆導入する住戸ごとに作成すること。（本シートを必要住戸数分コピーし、作成すること）</t>
    <rPh sb="1" eb="3">
      <t>ドウニュウ</t>
    </rPh>
    <rPh sb="5" eb="7">
      <t>ジュウコ</t>
    </rPh>
    <rPh sb="10" eb="12">
      <t>サクセイ</t>
    </rPh>
    <rPh sb="18" eb="19">
      <t>ホン</t>
    </rPh>
    <rPh sb="23" eb="25">
      <t>ヒツヨウ</t>
    </rPh>
    <rPh sb="25" eb="27">
      <t>ジュウコ</t>
    </rPh>
    <rPh sb="27" eb="28">
      <t>スウ</t>
    </rPh>
    <rPh sb="28" eb="29">
      <t>ブン</t>
    </rPh>
    <rPh sb="34" eb="36">
      <t>サクセイ</t>
    </rPh>
    <phoneticPr fontId="7"/>
  </si>
  <si>
    <t>全住戸の住戸情報を入力すること。</t>
    <rPh sb="0" eb="1">
      <t>ゼン</t>
    </rPh>
    <rPh sb="1" eb="3">
      <t>ジュウコ</t>
    </rPh>
    <rPh sb="4" eb="6">
      <t>ジュウコ</t>
    </rPh>
    <rPh sb="6" eb="8">
      <t>ジョウホウ</t>
    </rPh>
    <rPh sb="9" eb="11">
      <t>ニュウリョク</t>
    </rPh>
    <phoneticPr fontId="7"/>
  </si>
  <si>
    <t>3</t>
    <phoneticPr fontId="7"/>
  </si>
  <si>
    <t>1</t>
    <phoneticPr fontId="7"/>
  </si>
  <si>
    <t>2</t>
    <phoneticPr fontId="7"/>
  </si>
  <si>
    <t>4</t>
    <phoneticPr fontId="7"/>
  </si>
  <si>
    <t>申請者情報</t>
    <rPh sb="0" eb="3">
      <t>シンセイシャ</t>
    </rPh>
    <rPh sb="3" eb="5">
      <t>ジョウホウ</t>
    </rPh>
    <phoneticPr fontId="6"/>
  </si>
  <si>
    <t>(例)　昭和 50 年　1 月　1 日</t>
    <rPh sb="4" eb="6">
      <t>ショウワ</t>
    </rPh>
    <phoneticPr fontId="7"/>
  </si>
  <si>
    <t>(例)　昭和 52 年　2 月　2 日</t>
    <phoneticPr fontId="7"/>
  </si>
  <si>
    <t>○</t>
    <phoneticPr fontId="7"/>
  </si>
  <si>
    <t>←プルダウンより選択</t>
    <phoneticPr fontId="7"/>
  </si>
  <si>
    <t>１１．エネルギー計測計画図</t>
    <rPh sb="8" eb="10">
      <t>ケイソク</t>
    </rPh>
    <rPh sb="10" eb="12">
      <t>ケイカク</t>
    </rPh>
    <rPh sb="12" eb="13">
      <t>ズ</t>
    </rPh>
    <phoneticPr fontId="5"/>
  </si>
  <si>
    <t xml:space="preserve">  快適性、
健康面
に関する言及</t>
    <phoneticPr fontId="6"/>
  </si>
  <si>
    <t>2</t>
    <phoneticPr fontId="6"/>
  </si>
  <si>
    <t>3</t>
    <phoneticPr fontId="6"/>
  </si>
  <si>
    <t>4</t>
    <phoneticPr fontId="6"/>
  </si>
  <si>
    <t>１１．エネルギー計測計画図</t>
    <phoneticPr fontId="7"/>
  </si>
  <si>
    <t>１２．事業実施工程表</t>
    <rPh sb="3" eb="5">
      <t>ジギョウ</t>
    </rPh>
    <rPh sb="5" eb="7">
      <t>ジッシ</t>
    </rPh>
    <rPh sb="7" eb="9">
      <t>コウテイ</t>
    </rPh>
    <rPh sb="9" eb="10">
      <t>ヒョウ</t>
    </rPh>
    <phoneticPr fontId="6"/>
  </si>
  <si>
    <t>１２．事業実施工程表</t>
    <rPh sb="9" eb="10">
      <t>ヒョウ</t>
    </rPh>
    <phoneticPr fontId="7"/>
  </si>
  <si>
    <r>
      <t>外皮平均熱貫流率（Ｕ</t>
    </r>
    <r>
      <rPr>
        <sz val="12"/>
        <rFont val="ＭＳ 明朝"/>
        <family val="1"/>
        <charset val="128"/>
      </rPr>
      <t>Ａ値）</t>
    </r>
    <rPh sb="0" eb="2">
      <t>ガイヒ</t>
    </rPh>
    <rPh sb="2" eb="4">
      <t>ヘイキン</t>
    </rPh>
    <rPh sb="4" eb="5">
      <t>ネツ</t>
    </rPh>
    <rPh sb="5" eb="7">
      <t>カンリュウ</t>
    </rPh>
    <rPh sb="7" eb="8">
      <t>リツ</t>
    </rPh>
    <rPh sb="11" eb="12">
      <t>チ</t>
    </rPh>
    <phoneticPr fontId="6"/>
  </si>
  <si>
    <t>専有部・共用部</t>
    <rPh sb="0" eb="3">
      <t>センユウブ</t>
    </rPh>
    <rPh sb="4" eb="7">
      <t>キョウヨウブ</t>
    </rPh>
    <phoneticPr fontId="6"/>
  </si>
  <si>
    <t>　設備費・工事費　合計</t>
    <rPh sb="1" eb="4">
      <t>セツビヒ</t>
    </rPh>
    <rPh sb="5" eb="8">
      <t>コウジヒ</t>
    </rPh>
    <rPh sb="9" eb="10">
      <t>ゴウ</t>
    </rPh>
    <phoneticPr fontId="6"/>
  </si>
  <si>
    <t>完了実績報告書 提出予定日</t>
    <rPh sb="0" eb="2">
      <t>カンリョウ</t>
    </rPh>
    <rPh sb="2" eb="4">
      <t>ジッセキ</t>
    </rPh>
    <rPh sb="4" eb="6">
      <t>ホウコク</t>
    </rPh>
    <rPh sb="6" eb="7">
      <t>ショ</t>
    </rPh>
    <rPh sb="8" eb="10">
      <t>テイシュツ</t>
    </rPh>
    <rPh sb="10" eb="12">
      <t>ヨテイ</t>
    </rPh>
    <rPh sb="12" eb="13">
      <t>ビ</t>
    </rPh>
    <phoneticPr fontId="7"/>
  </si>
  <si>
    <t>共同住宅</t>
    <rPh sb="0" eb="2">
      <t>キョウドウ</t>
    </rPh>
    <rPh sb="2" eb="4">
      <t>ジュウタク</t>
    </rPh>
    <phoneticPr fontId="5"/>
  </si>
  <si>
    <r>
      <t>住棟の種別(</t>
    </r>
    <r>
      <rPr>
        <sz val="12"/>
        <rFont val="ＭＳ 明朝"/>
        <family val="1"/>
        <charset val="128"/>
      </rPr>
      <t>賃貸・分譲</t>
    </r>
    <r>
      <rPr>
        <sz val="14"/>
        <rFont val="ＭＳ 明朝"/>
        <family val="1"/>
        <charset val="128"/>
      </rPr>
      <t>)</t>
    </r>
    <rPh sb="6" eb="8">
      <t>チンタイ</t>
    </rPh>
    <rPh sb="9" eb="11">
      <t>ブンジョウ</t>
    </rPh>
    <phoneticPr fontId="5"/>
  </si>
  <si>
    <t>９-１．補助対象経費総括表</t>
    <rPh sb="4" eb="6">
      <t>ホジョ</t>
    </rPh>
    <rPh sb="6" eb="8">
      <t>タイショウ</t>
    </rPh>
    <rPh sb="8" eb="10">
      <t>ケイヒ</t>
    </rPh>
    <rPh sb="10" eb="13">
      <t>ソウカツヒョウ</t>
    </rPh>
    <phoneticPr fontId="6"/>
  </si>
  <si>
    <r>
      <t>　私は、補助金の交付の申請を一般社団法人環境共創イニシアチブ（以下「SII」という。）に提出するに当たって、また、補助事業の実施期間内及び完了後においては、下記の事項について誓約いたします。
　この誓約が虚偽であ</t>
    </r>
    <r>
      <rPr>
        <sz val="14"/>
        <color theme="1"/>
        <rFont val="ＭＳ Ｐ明朝"/>
        <family val="1"/>
        <charset val="128"/>
      </rPr>
      <t>り、</t>
    </r>
    <r>
      <rPr>
        <sz val="14"/>
        <color theme="1"/>
        <rFont val="ＭＳ 明朝"/>
        <family val="1"/>
        <charset val="128"/>
      </rPr>
      <t>又はこの誓約に反したことによ</t>
    </r>
    <r>
      <rPr>
        <sz val="14"/>
        <color theme="1"/>
        <rFont val="ＭＳ Ｐ明朝"/>
        <family val="1"/>
        <charset val="128"/>
      </rPr>
      <t>り、</t>
    </r>
    <r>
      <rPr>
        <sz val="14"/>
        <color theme="1"/>
        <rFont val="ＭＳ 明朝"/>
        <family val="1"/>
        <charset val="128"/>
      </rPr>
      <t>当方が不利益を被ることとな</t>
    </r>
    <r>
      <rPr>
        <sz val="14"/>
        <color theme="1"/>
        <rFont val="ＭＳ Ｐ明朝"/>
        <family val="1"/>
        <charset val="128"/>
      </rPr>
      <t>っ</t>
    </r>
    <r>
      <rPr>
        <sz val="14"/>
        <color theme="1"/>
        <rFont val="ＭＳ 明朝"/>
        <family val="1"/>
        <charset val="128"/>
      </rPr>
      <t>ても</t>
    </r>
    <r>
      <rPr>
        <sz val="14"/>
        <color theme="1"/>
        <rFont val="ＭＳ Ｐ明朝"/>
        <family val="1"/>
        <charset val="128"/>
      </rPr>
      <t>、</t>
    </r>
    <r>
      <rPr>
        <sz val="14"/>
        <color theme="1"/>
        <rFont val="ＭＳ 明朝"/>
        <family val="1"/>
        <charset val="128"/>
      </rPr>
      <t>一切異議は申し立てません。</t>
    </r>
    <phoneticPr fontId="7"/>
  </si>
  <si>
    <r>
      <t>潜熱回収型ガス給湯機（</t>
    </r>
    <r>
      <rPr>
        <sz val="11"/>
        <color theme="1"/>
        <rFont val="ＭＳ Ｐ明朝"/>
        <family val="1"/>
        <charset val="128"/>
      </rPr>
      <t>エコジョーズ等</t>
    </r>
    <r>
      <rPr>
        <sz val="14"/>
        <color theme="1"/>
        <rFont val="ＭＳ Ｐ明朝"/>
        <family val="1"/>
        <charset val="128"/>
      </rPr>
      <t>）</t>
    </r>
    <rPh sb="17" eb="18">
      <t>トウ</t>
    </rPh>
    <phoneticPr fontId="6"/>
  </si>
  <si>
    <r>
      <t>電気ヒートポンプ給湯機（</t>
    </r>
    <r>
      <rPr>
        <sz val="11"/>
        <color theme="1"/>
        <rFont val="ＭＳ Ｐ明朝"/>
        <family val="1"/>
        <charset val="128"/>
      </rPr>
      <t>エコキュート等</t>
    </r>
    <r>
      <rPr>
        <sz val="14"/>
        <color theme="1"/>
        <rFont val="ＭＳ Ｐ明朝"/>
        <family val="1"/>
        <charset val="128"/>
      </rPr>
      <t>）</t>
    </r>
    <rPh sb="18" eb="19">
      <t>トウ</t>
    </rPh>
    <phoneticPr fontId="5"/>
  </si>
  <si>
    <r>
      <rPr>
        <sz val="13"/>
        <color theme="1"/>
        <rFont val="ＭＳ Ｐ明朝"/>
        <family val="1"/>
        <charset val="128"/>
      </rPr>
      <t>（</t>
    </r>
    <r>
      <rPr>
        <sz val="13"/>
        <color theme="1"/>
        <rFont val="ＭＳ 明朝"/>
        <family val="1"/>
        <charset val="128"/>
      </rPr>
      <t>ｂ</t>
    </r>
    <r>
      <rPr>
        <sz val="13"/>
        <color theme="1"/>
        <rFont val="ＭＳ Ｐ明朝"/>
        <family val="1"/>
        <charset val="128"/>
      </rPr>
      <t>）</t>
    </r>
    <r>
      <rPr>
        <sz val="13"/>
        <color theme="1"/>
        <rFont val="ＭＳ 明朝"/>
        <family val="1"/>
        <charset val="128"/>
      </rPr>
      <t>又は</t>
    </r>
    <r>
      <rPr>
        <sz val="13"/>
        <color theme="1"/>
        <rFont val="ＭＳ Ｐ明朝"/>
        <family val="1"/>
        <charset val="128"/>
      </rPr>
      <t>（</t>
    </r>
    <r>
      <rPr>
        <sz val="13"/>
        <color theme="1"/>
        <rFont val="ＭＳ 明朝"/>
        <family val="1"/>
        <charset val="128"/>
      </rPr>
      <t>ｃ</t>
    </r>
    <r>
      <rPr>
        <sz val="13"/>
        <color theme="1"/>
        <rFont val="ＭＳ Ｐ明朝"/>
        <family val="1"/>
        <charset val="128"/>
      </rPr>
      <t>）</t>
    </r>
    <r>
      <rPr>
        <sz val="13"/>
        <color theme="1"/>
        <rFont val="ＭＳ 明朝"/>
        <family val="1"/>
        <charset val="128"/>
      </rPr>
      <t>のうちいずれか低い額</t>
    </r>
    <phoneticPr fontId="6"/>
  </si>
  <si>
    <t>I</t>
    <phoneticPr fontId="7"/>
  </si>
  <si>
    <t>I＝G＋H</t>
    <phoneticPr fontId="6"/>
  </si>
  <si>
    <t>９-４．補助対象経費総括表</t>
    <rPh sb="4" eb="6">
      <t>ホジョ</t>
    </rPh>
    <rPh sb="6" eb="8">
      <t>タイショウ</t>
    </rPh>
    <rPh sb="8" eb="10">
      <t>ケイヒ</t>
    </rPh>
    <rPh sb="10" eb="13">
      <t>ソウカツヒョウ</t>
    </rPh>
    <phoneticPr fontId="6"/>
  </si>
  <si>
    <t>９-３．補助対象経費総括表</t>
    <rPh sb="4" eb="6">
      <t>ホジョ</t>
    </rPh>
    <rPh sb="6" eb="8">
      <t>タイショウ</t>
    </rPh>
    <rPh sb="8" eb="10">
      <t>ケイヒ</t>
    </rPh>
    <rPh sb="10" eb="13">
      <t>ソウカツヒョウ</t>
    </rPh>
    <phoneticPr fontId="6"/>
  </si>
  <si>
    <t>９-２．補助対象経費総括表</t>
    <rPh sb="4" eb="6">
      <t>ホジョ</t>
    </rPh>
    <rPh sb="6" eb="8">
      <t>タイショウ</t>
    </rPh>
    <rPh sb="8" eb="10">
      <t>ケイヒ</t>
    </rPh>
    <rPh sb="10" eb="13">
      <t>ソウカツヒョウ</t>
    </rPh>
    <phoneticPr fontId="6"/>
  </si>
  <si>
    <t>小計（Ｃ）</t>
    <rPh sb="0" eb="2">
      <t>ショウケイ</t>
    </rPh>
    <phoneticPr fontId="7"/>
  </si>
  <si>
    <t>小計（Ｂ）</t>
    <rPh sb="0" eb="2">
      <t>ショウケイ</t>
    </rPh>
    <phoneticPr fontId="7"/>
  </si>
  <si>
    <t>型式</t>
    <rPh sb="0" eb="2">
      <t>カタシキ</t>
    </rPh>
    <phoneticPr fontId="80"/>
  </si>
  <si>
    <t>型式</t>
    <rPh sb="0" eb="2">
      <t>カタシキ</t>
    </rPh>
    <phoneticPr fontId="7"/>
  </si>
  <si>
    <t>項目</t>
    <rPh sb="0" eb="2">
      <t>コウモク</t>
    </rPh>
    <phoneticPr fontId="97"/>
  </si>
  <si>
    <t>９-１～４．補助対象経費総括表
　（１年目）（２年目）（３年目）（４年目）</t>
    <phoneticPr fontId="7"/>
  </si>
  <si>
    <t>４．５．事業予定・補助事業実施体制</t>
    <phoneticPr fontId="7"/>
  </si>
  <si>
    <t>６．家庭用蓄電システム明細</t>
    <rPh sb="2" eb="4">
      <t>カテイ</t>
    </rPh>
    <rPh sb="4" eb="5">
      <t>ヨウ</t>
    </rPh>
    <rPh sb="5" eb="7">
      <t>チクデン</t>
    </rPh>
    <rPh sb="11" eb="13">
      <t>メイサイ</t>
    </rPh>
    <phoneticPr fontId="5"/>
  </si>
  <si>
    <t>燃料電池（SOFC_700W以上）</t>
    <phoneticPr fontId="7"/>
  </si>
  <si>
    <t>土地登記簿謄本（登録情報提供サービスの出力可）</t>
    <rPh sb="8" eb="10">
      <t>トウロク</t>
    </rPh>
    <rPh sb="10" eb="12">
      <t>ジョウホウ</t>
    </rPh>
    <rPh sb="12" eb="14">
      <t>テイキョウ</t>
    </rPh>
    <rPh sb="19" eb="21">
      <t>シュツリョク</t>
    </rPh>
    <rPh sb="21" eb="22">
      <t>カ</t>
    </rPh>
    <phoneticPr fontId="7"/>
  </si>
  <si>
    <t>現在事項全部証明書（登録情報提供サービスの出力可）</t>
    <rPh sb="0" eb="2">
      <t>ゲンザイ</t>
    </rPh>
    <rPh sb="2" eb="4">
      <t>ジコウ</t>
    </rPh>
    <rPh sb="4" eb="6">
      <t>ゼンブ</t>
    </rPh>
    <rPh sb="6" eb="9">
      <t>ショウメイショ</t>
    </rPh>
    <rPh sb="10" eb="12">
      <t>トウロク</t>
    </rPh>
    <rPh sb="12" eb="14">
      <t>ジョウホウ</t>
    </rPh>
    <rPh sb="14" eb="16">
      <t>テイキョウ</t>
    </rPh>
    <rPh sb="21" eb="23">
      <t>シュツリョク</t>
    </rPh>
    <rPh sb="23" eb="24">
      <t>カ</t>
    </rPh>
    <phoneticPr fontId="5"/>
  </si>
  <si>
    <t>←自動反映</t>
    <rPh sb="1" eb="3">
      <t>ジドウ</t>
    </rPh>
    <rPh sb="3" eb="5">
      <t>ハンエイ</t>
    </rPh>
    <phoneticPr fontId="7"/>
  </si>
  <si>
    <t>7桁半角数字を「-（ハイフン）」なしで入力</t>
    <phoneticPr fontId="7"/>
  </si>
  <si>
    <t>断面図または矩計図</t>
    <phoneticPr fontId="7"/>
  </si>
  <si>
    <t>建物立面図</t>
    <phoneticPr fontId="7"/>
  </si>
  <si>
    <t>(例)　104-0000</t>
    <phoneticPr fontId="7"/>
  </si>
  <si>
    <t>８．補助対象経費総括表
　（まとめ）</t>
    <rPh sb="2" eb="4">
      <t>ホジョ</t>
    </rPh>
    <rPh sb="4" eb="6">
      <t>タイショウ</t>
    </rPh>
    <rPh sb="6" eb="8">
      <t>ケイヒ</t>
    </rPh>
    <rPh sb="8" eb="11">
      <t>ソウカツヒョウ</t>
    </rPh>
    <phoneticPr fontId="5"/>
  </si>
  <si>
    <t>１０-１～２．費用明細書
　（専有部）（共用部）　</t>
    <rPh sb="7" eb="9">
      <t>ヒヨウ</t>
    </rPh>
    <rPh sb="9" eb="11">
      <t>メイサイ</t>
    </rPh>
    <rPh sb="11" eb="12">
      <t>ショ</t>
    </rPh>
    <phoneticPr fontId="7"/>
  </si>
  <si>
    <t>１０-３．設計費費用明細書</t>
    <phoneticPr fontId="7"/>
  </si>
  <si>
    <t>全住戸で掲載</t>
    <phoneticPr fontId="5"/>
  </si>
  <si>
    <t>一部住戸で掲載</t>
    <phoneticPr fontId="5"/>
  </si>
  <si>
    <t>鉄筋コンクリート造（ＲＣ造）</t>
  </si>
  <si>
    <t>鉄骨造（S造）</t>
  </si>
  <si>
    <t>鉄筋鉄骨コンクリート造（ＳＲＣ造）</t>
  </si>
  <si>
    <r>
      <rPr>
        <sz val="10.5"/>
        <color theme="1"/>
        <rFont val="ＭＳ Ｐ明朝"/>
        <family val="1"/>
        <charset val="128"/>
      </rPr>
      <t>国産天然ガス</t>
    </r>
    <r>
      <rPr>
        <sz val="11"/>
        <color theme="1"/>
        <rFont val="ＭＳ Ｐ明朝"/>
        <family val="1"/>
        <charset val="128"/>
      </rPr>
      <t xml:space="preserve">
に対応する
機種</t>
    </r>
    <rPh sb="0" eb="2">
      <t>コクサン</t>
    </rPh>
    <rPh sb="2" eb="4">
      <t>テンネン</t>
    </rPh>
    <rPh sb="8" eb="10">
      <t>タイオウ</t>
    </rPh>
    <rPh sb="13" eb="15">
      <t>キシュ</t>
    </rPh>
    <phoneticPr fontId="82"/>
  </si>
  <si>
    <r>
      <t xml:space="preserve"> 補助金の額
</t>
    </r>
    <r>
      <rPr>
        <sz val="12"/>
        <color theme="1"/>
        <rFont val="ＭＳ 明朝"/>
        <family val="1"/>
        <charset val="128"/>
      </rPr>
      <t>(補助金算出額の合計金額に1,000円未満の
端数が生じた場合は、これを切り捨て)</t>
    </r>
    <rPh sb="1" eb="3">
      <t>ホジョ</t>
    </rPh>
    <rPh sb="5" eb="6">
      <t>ガク</t>
    </rPh>
    <rPh sb="8" eb="11">
      <t>ホジョキン</t>
    </rPh>
    <rPh sb="11" eb="13">
      <t>サンシュツ</t>
    </rPh>
    <rPh sb="13" eb="14">
      <t>ガク</t>
    </rPh>
    <rPh sb="15" eb="17">
      <t>ゴウケイ</t>
    </rPh>
    <rPh sb="17" eb="19">
      <t>キンガク</t>
    </rPh>
    <rPh sb="25" eb="26">
      <t>エン</t>
    </rPh>
    <rPh sb="26" eb="28">
      <t>ミマン</t>
    </rPh>
    <rPh sb="30" eb="32">
      <t>ハスウ</t>
    </rPh>
    <rPh sb="33" eb="34">
      <t>ショウ</t>
    </rPh>
    <rPh sb="36" eb="38">
      <t>バアイ</t>
    </rPh>
    <rPh sb="43" eb="44">
      <t>キ</t>
    </rPh>
    <rPh sb="45" eb="46">
      <t>ス</t>
    </rPh>
    <phoneticPr fontId="6"/>
  </si>
  <si>
    <t>８．補助対象経費総括表（まとめ）</t>
    <rPh sb="2" eb="4">
      <t>ホジョ</t>
    </rPh>
    <rPh sb="4" eb="6">
      <t>タイショウ</t>
    </rPh>
    <rPh sb="6" eb="8">
      <t>ケイヒ</t>
    </rPh>
    <rPh sb="8" eb="11">
      <t>ソウカツヒョウ</t>
    </rPh>
    <phoneticPr fontId="6"/>
  </si>
  <si>
    <t>　６．蓄電システムの導入価格</t>
    <rPh sb="3" eb="5">
      <t>チクデン</t>
    </rPh>
    <rPh sb="10" eb="12">
      <t>ドウニュウ</t>
    </rPh>
    <rPh sb="12" eb="14">
      <t>カカク</t>
    </rPh>
    <phoneticPr fontId="80"/>
  </si>
  <si>
    <t>[２]合計</t>
    <rPh sb="3" eb="5">
      <t>ゴウケイ</t>
    </rPh>
    <phoneticPr fontId="80"/>
  </si>
  <si>
    <t>事業期間区分</t>
    <rPh sb="0" eb="2">
      <t>ジギョウ</t>
    </rPh>
    <rPh sb="2" eb="4">
      <t>キカン</t>
    </rPh>
    <rPh sb="4" eb="6">
      <t>クブン</t>
    </rPh>
    <phoneticPr fontId="97"/>
  </si>
  <si>
    <r>
      <t>10-1．費用明細書　</t>
    </r>
    <r>
      <rPr>
        <b/>
        <u/>
        <sz val="20"/>
        <color theme="1"/>
        <rFont val="ＭＳ Ｐ明朝"/>
        <family val="1"/>
        <charset val="128"/>
      </rPr>
      <t>（専有部）</t>
    </r>
    <rPh sb="5" eb="7">
      <t>ヒヨウ</t>
    </rPh>
    <rPh sb="7" eb="10">
      <t>メイサイショ</t>
    </rPh>
    <rPh sb="12" eb="15">
      <t>センユウブ</t>
    </rPh>
    <phoneticPr fontId="82"/>
  </si>
  <si>
    <r>
      <t>10-2．費用明細書　</t>
    </r>
    <r>
      <rPr>
        <b/>
        <u/>
        <sz val="20"/>
        <color theme="1"/>
        <rFont val="ＭＳ Ｐ明朝"/>
        <family val="1"/>
        <charset val="128"/>
      </rPr>
      <t>（共用部）</t>
    </r>
    <rPh sb="5" eb="7">
      <t>ヒヨウ</t>
    </rPh>
    <rPh sb="7" eb="10">
      <t>メイサイショ</t>
    </rPh>
    <rPh sb="12" eb="14">
      <t>キョウヨウ</t>
    </rPh>
    <rPh sb="14" eb="15">
      <t>ブ</t>
    </rPh>
    <phoneticPr fontId="82"/>
  </si>
  <si>
    <t>10-３．設計費費用明細書</t>
    <rPh sb="5" eb="7">
      <t>セッケイ</t>
    </rPh>
    <rPh sb="7" eb="8">
      <t>ヒ</t>
    </rPh>
    <rPh sb="8" eb="10">
      <t>ヒヨウ</t>
    </rPh>
    <rPh sb="10" eb="13">
      <t>メイサイショ</t>
    </rPh>
    <phoneticPr fontId="82"/>
  </si>
  <si>
    <t>導入戸数
（戸)</t>
    <rPh sb="0" eb="2">
      <t>ドウニュウ</t>
    </rPh>
    <rPh sb="2" eb="4">
      <t>コスウ</t>
    </rPh>
    <rPh sb="6" eb="7">
      <t>コ</t>
    </rPh>
    <phoneticPr fontId="5"/>
  </si>
  <si>
    <t>(例)　yyyy年　m月　d日</t>
  </si>
  <si>
    <t>(例)　yyyy年　m月　d日</t>
    <phoneticPr fontId="7"/>
  </si>
  <si>
    <t>共同申請の場合、代表担当者に「●」を入力し、それ以外に「－」を入力すること（単独申請の場合不要）※今後の審査に関する連絡は全て代表担当者に行います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rPh sb="63" eb="65">
      <t>ダイヒョウ</t>
    </rPh>
    <rPh sb="65" eb="67">
      <t>タントウ</t>
    </rPh>
    <rPh sb="67" eb="68">
      <t>シャ</t>
    </rPh>
    <phoneticPr fontId="5"/>
  </si>
  <si>
    <t>①=(Ⅰ)×(Ⅲ）×40,000</t>
    <phoneticPr fontId="82"/>
  </si>
  <si>
    <t>←保証年数に応じて定められた蓄電システムの目標価格を表示</t>
    <rPh sb="1" eb="3">
      <t>ホショウ</t>
    </rPh>
    <rPh sb="3" eb="5">
      <t>ネンスウ</t>
    </rPh>
    <rPh sb="6" eb="7">
      <t>オウ</t>
    </rPh>
    <rPh sb="9" eb="10">
      <t>サダ</t>
    </rPh>
    <rPh sb="14" eb="16">
      <t>チクデン</t>
    </rPh>
    <rPh sb="21" eb="23">
      <t>モクヒョウ</t>
    </rPh>
    <rPh sb="23" eb="25">
      <t>カカク</t>
    </rPh>
    <rPh sb="26" eb="28">
      <t>ヒョウジ</t>
    </rPh>
    <phoneticPr fontId="82"/>
  </si>
  <si>
    <t>導入補助金申請額</t>
    <phoneticPr fontId="7"/>
  </si>
  <si>
    <t>Ｇ＝B+C+D+E+F</t>
    <phoneticPr fontId="6"/>
  </si>
  <si>
    <t>共同申請の場合、代表担当者に「●」を入力し、それ以外に「－」を入力すること（単独申請の場合不要）
※今後の審査に関する連絡は全て代表担当者に行います</t>
    <rPh sb="0" eb="2">
      <t>キョウドウ</t>
    </rPh>
    <rPh sb="2" eb="4">
      <t>シンセイ</t>
    </rPh>
    <rPh sb="5" eb="7">
      <t>バアイ</t>
    </rPh>
    <rPh sb="8" eb="10">
      <t>ダイヒョウ</t>
    </rPh>
    <rPh sb="10" eb="12">
      <t>タントウ</t>
    </rPh>
    <rPh sb="12" eb="13">
      <t>シャ</t>
    </rPh>
    <rPh sb="18" eb="20">
      <t>ニュウリョク</t>
    </rPh>
    <rPh sb="24" eb="26">
      <t>イガイ</t>
    </rPh>
    <rPh sb="31" eb="33">
      <t>ニュウリョク</t>
    </rPh>
    <rPh sb="38" eb="40">
      <t>タンドク</t>
    </rPh>
    <rPh sb="40" eb="42">
      <t>シンセイ</t>
    </rPh>
    <rPh sb="43" eb="45">
      <t>バアイ</t>
    </rPh>
    <rPh sb="45" eb="47">
      <t>フヨウ</t>
    </rPh>
    <phoneticPr fontId="5"/>
  </si>
  <si>
    <t>西暦で入力すること</t>
    <rPh sb="0" eb="2">
      <t>セイレキ</t>
    </rPh>
    <rPh sb="3" eb="5">
      <t>ニュウリョク</t>
    </rPh>
    <phoneticPr fontId="5"/>
  </si>
  <si>
    <r>
      <t>補助対象建築物に対する抵当権設定予定の有無を選択</t>
    </r>
    <r>
      <rPr>
        <sz val="14"/>
        <color rgb="FFFF0000"/>
        <rFont val="Yu Gothic UI"/>
        <family val="3"/>
        <charset val="128"/>
      </rPr>
      <t>（原則、根抵当権設定は認められない）</t>
    </r>
    <rPh sb="0" eb="2">
      <t>ホジョ</t>
    </rPh>
    <rPh sb="2" eb="4">
      <t>タイショウ</t>
    </rPh>
    <rPh sb="4" eb="7">
      <t>ケンチクブツ</t>
    </rPh>
    <rPh sb="8" eb="9">
      <t>タイ</t>
    </rPh>
    <rPh sb="11" eb="14">
      <t>テイトウケン</t>
    </rPh>
    <rPh sb="14" eb="16">
      <t>セッテイ</t>
    </rPh>
    <rPh sb="16" eb="18">
      <t>ヨテイ</t>
    </rPh>
    <rPh sb="19" eb="21">
      <t>ウム</t>
    </rPh>
    <rPh sb="22" eb="24">
      <t>センタク</t>
    </rPh>
    <rPh sb="25" eb="27">
      <t>ゲンソク</t>
    </rPh>
    <rPh sb="28" eb="29">
      <t>ネ</t>
    </rPh>
    <rPh sb="29" eb="31">
      <t>テイトウ</t>
    </rPh>
    <rPh sb="31" eb="32">
      <t>ケン</t>
    </rPh>
    <rPh sb="32" eb="34">
      <t>セッテイ</t>
    </rPh>
    <rPh sb="35" eb="36">
      <t>ミト</t>
    </rPh>
    <phoneticPr fontId="5"/>
  </si>
  <si>
    <t>燃料電池（SOFC_700W以上）</t>
    <phoneticPr fontId="6"/>
  </si>
  <si>
    <t>←入力シートから日付が転記されるので、必ず入力シートを作成してから</t>
    <rPh sb="1" eb="3">
      <t>ニュウリョク</t>
    </rPh>
    <rPh sb="8" eb="10">
      <t>ヒヅケ</t>
    </rPh>
    <rPh sb="11" eb="13">
      <t>テンキ</t>
    </rPh>
    <rPh sb="19" eb="20">
      <t>カナラ</t>
    </rPh>
    <rPh sb="21" eb="23">
      <t>ニュウリョク</t>
    </rPh>
    <rPh sb="27" eb="29">
      <t>サクセイ</t>
    </rPh>
    <phoneticPr fontId="5"/>
  </si>
  <si>
    <t>　印刷すること。手書きしないように注意。</t>
    <rPh sb="1" eb="3">
      <t>インサツ</t>
    </rPh>
    <rPh sb="8" eb="10">
      <t>テガ</t>
    </rPh>
    <rPh sb="17" eb="19">
      <t>チュウイ</t>
    </rPh>
    <phoneticPr fontId="7"/>
  </si>
  <si>
    <t>◆共同申請の場合、入力シートに必要な情報をすべて入力してから本シートを印刷すること</t>
    <rPh sb="1" eb="3">
      <t>キョウドウ</t>
    </rPh>
    <rPh sb="3" eb="5">
      <t>シンセイ</t>
    </rPh>
    <rPh sb="6" eb="8">
      <t>バアイ</t>
    </rPh>
    <rPh sb="9" eb="11">
      <t>ニュウリョク</t>
    </rPh>
    <rPh sb="15" eb="17">
      <t>ヒツヨウ</t>
    </rPh>
    <rPh sb="18" eb="20">
      <t>ジョウホウ</t>
    </rPh>
    <rPh sb="24" eb="26">
      <t>ニュウリョク</t>
    </rPh>
    <rPh sb="30" eb="31">
      <t>ホン</t>
    </rPh>
    <rPh sb="35" eb="37">
      <t>インサツ</t>
    </rPh>
    <phoneticPr fontId="6"/>
  </si>
  <si>
    <t>←共同申請の場合は、全申請者分提出が必要</t>
    <rPh sb="1" eb="3">
      <t>キョウドウ</t>
    </rPh>
    <rPh sb="3" eb="5">
      <t>シンセイ</t>
    </rPh>
    <rPh sb="6" eb="8">
      <t>バアイ</t>
    </rPh>
    <rPh sb="10" eb="11">
      <t>ゼン</t>
    </rPh>
    <rPh sb="11" eb="14">
      <t>シンセイシャ</t>
    </rPh>
    <rPh sb="14" eb="15">
      <t>ブン</t>
    </rPh>
    <rPh sb="15" eb="17">
      <t>テイシュツ</t>
    </rPh>
    <rPh sb="18" eb="20">
      <t>ヒツヨウ</t>
    </rPh>
    <phoneticPr fontId="5"/>
  </si>
  <si>
    <t>　その際は、共同申請用の役員名簿をSIIのHPよりダウンロードし、作成すること</t>
    <rPh sb="3" eb="4">
      <t>サイ</t>
    </rPh>
    <rPh sb="6" eb="8">
      <t>キョウドウ</t>
    </rPh>
    <rPh sb="8" eb="11">
      <t>シンセイヨウ</t>
    </rPh>
    <rPh sb="12" eb="14">
      <t>ヤクイン</t>
    </rPh>
    <rPh sb="14" eb="16">
      <t>メイボ</t>
    </rPh>
    <rPh sb="33" eb="35">
      <t>サクセイ</t>
    </rPh>
    <phoneticPr fontId="6"/>
  </si>
  <si>
    <t>「１０-３.設計費費用明細書」から自動転記</t>
    <rPh sb="6" eb="8">
      <t>セッケイ</t>
    </rPh>
    <rPh sb="8" eb="9">
      <t>ヒ</t>
    </rPh>
    <rPh sb="9" eb="11">
      <t>ヒヨウ</t>
    </rPh>
    <rPh sb="11" eb="13">
      <t>メイサイ</t>
    </rPh>
    <rPh sb="13" eb="14">
      <t>ショ</t>
    </rPh>
    <rPh sb="17" eb="19">
      <t>ジドウ</t>
    </rPh>
    <rPh sb="19" eb="21">
      <t>テンキ</t>
    </rPh>
    <phoneticPr fontId="6"/>
  </si>
  <si>
    <t>【A４カラー】【片面印刷】で印刷すること。</t>
    <rPh sb="8" eb="10">
      <t>カタメン</t>
    </rPh>
    <rPh sb="10" eb="12">
      <t>インサツ</t>
    </rPh>
    <rPh sb="14" eb="16">
      <t>インサツ</t>
    </rPh>
    <phoneticPr fontId="80"/>
  </si>
  <si>
    <t>◆交付決定後に行うエネルギー計算に係る費用は本シートを活用し、算出すること。</t>
    <rPh sb="1" eb="3">
      <t>コウフ</t>
    </rPh>
    <rPh sb="3" eb="5">
      <t>ケッテイ</t>
    </rPh>
    <rPh sb="5" eb="6">
      <t>ゴ</t>
    </rPh>
    <rPh sb="7" eb="8">
      <t>オコナ</t>
    </rPh>
    <rPh sb="14" eb="16">
      <t>ケイサン</t>
    </rPh>
    <rPh sb="17" eb="18">
      <t>カカ</t>
    </rPh>
    <rPh sb="19" eb="21">
      <t>ヒヨウ</t>
    </rPh>
    <rPh sb="22" eb="23">
      <t>ホン</t>
    </rPh>
    <rPh sb="27" eb="29">
      <t>カツヨウ</t>
    </rPh>
    <rPh sb="31" eb="33">
      <t>サンシュツ</t>
    </rPh>
    <phoneticPr fontId="80"/>
  </si>
  <si>
    <t>マンション名など補助事業を特定できる名称であること　※個人申請の場合、個人名を補助事業の名称につけないこと　※25文字程度に収めること　※半角記号は使用しないこと（/、’、＃、[など）</t>
    <rPh sb="5" eb="6">
      <t>メイ</t>
    </rPh>
    <rPh sb="8" eb="10">
      <t>ホジョ</t>
    </rPh>
    <rPh sb="10" eb="12">
      <t>ジギョウ</t>
    </rPh>
    <rPh sb="13" eb="15">
      <t>トクテイ</t>
    </rPh>
    <rPh sb="18" eb="20">
      <t>メイショウ</t>
    </rPh>
    <rPh sb="27" eb="29">
      <t>コジン</t>
    </rPh>
    <rPh sb="29" eb="31">
      <t>シンセイ</t>
    </rPh>
    <rPh sb="32" eb="34">
      <t>バアイ</t>
    </rPh>
    <rPh sb="35" eb="37">
      <t>コジン</t>
    </rPh>
    <rPh sb="37" eb="38">
      <t>メイ</t>
    </rPh>
    <rPh sb="39" eb="41">
      <t>ホジョ</t>
    </rPh>
    <rPh sb="41" eb="43">
      <t>ジギョウ</t>
    </rPh>
    <rPh sb="44" eb="46">
      <t>メイショウ</t>
    </rPh>
    <rPh sb="57" eb="59">
      <t>モジ</t>
    </rPh>
    <rPh sb="59" eb="61">
      <t>テイド</t>
    </rPh>
    <rPh sb="62" eb="63">
      <t>オサ</t>
    </rPh>
    <rPh sb="69" eb="71">
      <t>ハンカク</t>
    </rPh>
    <rPh sb="71" eb="73">
      <t>キゴウ</t>
    </rPh>
    <rPh sb="74" eb="76">
      <t>シヨウ</t>
    </rPh>
    <phoneticPr fontId="6"/>
  </si>
  <si>
    <t>該当する区分を選択する</t>
    <rPh sb="0" eb="2">
      <t>ガイトウ</t>
    </rPh>
    <rPh sb="4" eb="6">
      <t>クブン</t>
    </rPh>
    <rPh sb="7" eb="9">
      <t>センタク</t>
    </rPh>
    <phoneticPr fontId="7"/>
  </si>
  <si>
    <r>
      <t>事業主から購入者への引き渡し開始予定日を入力</t>
    </r>
    <r>
      <rPr>
        <sz val="14"/>
        <color rgb="FFFF0000"/>
        <rFont val="Meiryo UI"/>
        <family val="3"/>
        <charset val="128"/>
      </rPr>
      <t>（分譲のみ入力）</t>
    </r>
    <r>
      <rPr>
        <sz val="12"/>
        <rFont val="Meiryo UI"/>
        <family val="3"/>
        <charset val="128"/>
      </rPr>
      <t>（</t>
    </r>
    <r>
      <rPr>
        <sz val="12"/>
        <rFont val="Yu Gothic UI"/>
        <family val="2"/>
        <charset val="128"/>
      </rPr>
      <t>事業完了から2か月以上空ける）</t>
    </r>
    <rPh sb="0" eb="3">
      <t>ジギョウヌシ</t>
    </rPh>
    <rPh sb="5" eb="8">
      <t>コウニュウシャ</t>
    </rPh>
    <rPh sb="10" eb="11">
      <t>ヒ</t>
    </rPh>
    <rPh sb="12" eb="13">
      <t>ワタ</t>
    </rPh>
    <rPh sb="14" eb="16">
      <t>カイシ</t>
    </rPh>
    <rPh sb="16" eb="19">
      <t>ヨテイビ</t>
    </rPh>
    <rPh sb="20" eb="22">
      <t>ニュウリョク</t>
    </rPh>
    <rPh sb="23" eb="25">
      <t>ブンジョウ</t>
    </rPh>
    <rPh sb="27" eb="29">
      <t>ニュウリョク</t>
    </rPh>
    <rPh sb="31" eb="33">
      <t>ジギョウ</t>
    </rPh>
    <rPh sb="33" eb="35">
      <t>カンリョウ</t>
    </rPh>
    <rPh sb="39" eb="40">
      <t>ゲツ</t>
    </rPh>
    <rPh sb="40" eb="42">
      <t>イジョウ</t>
    </rPh>
    <rPh sb="42" eb="43">
      <t>ア</t>
    </rPh>
    <phoneticPr fontId="5"/>
  </si>
  <si>
    <t>③実施計画書</t>
    <phoneticPr fontId="7"/>
  </si>
  <si>
    <t>④財務資料</t>
    <phoneticPr fontId="7"/>
  </si>
  <si>
    <t>⑤土地登記簿等</t>
    <phoneticPr fontId="7"/>
  </si>
  <si>
    <t>⑥確認済証</t>
    <rPh sb="1" eb="3">
      <t>カクニン</t>
    </rPh>
    <rPh sb="3" eb="4">
      <t>ズ</t>
    </rPh>
    <rPh sb="4" eb="5">
      <t>ショウ</t>
    </rPh>
    <phoneticPr fontId="7"/>
  </si>
  <si>
    <t>⑦建物図面</t>
    <phoneticPr fontId="7"/>
  </si>
  <si>
    <t>⑧設計図</t>
    <phoneticPr fontId="7"/>
  </si>
  <si>
    <t>⑨商業登記簿等</t>
    <rPh sb="1" eb="3">
      <t>ショウギョウ</t>
    </rPh>
    <rPh sb="3" eb="6">
      <t>トウキボ</t>
    </rPh>
    <rPh sb="6" eb="7">
      <t>トウ</t>
    </rPh>
    <phoneticPr fontId="5"/>
  </si>
  <si>
    <t>⑩その他</t>
    <phoneticPr fontId="7"/>
  </si>
  <si>
    <t>⑪データ提出CD-ROM</t>
    <rPh sb="4" eb="6">
      <t>テイシュツ</t>
    </rPh>
    <phoneticPr fontId="5"/>
  </si>
  <si>
    <t>各階平面図</t>
    <phoneticPr fontId="7"/>
  </si>
  <si>
    <t>◆金額に係る項目を入力する際は「単価」、「補助事業に要する経費」の数量、「補助対象経費」の数量を入力する。他の欄には数式が入っているので注意。</t>
    <rPh sb="1" eb="3">
      <t>キンガク</t>
    </rPh>
    <rPh sb="4" eb="5">
      <t>カカワ</t>
    </rPh>
    <rPh sb="6" eb="8">
      <t>コウモク</t>
    </rPh>
    <rPh sb="9" eb="11">
      <t>ニュウリョク</t>
    </rPh>
    <rPh sb="13" eb="14">
      <t>サイ</t>
    </rPh>
    <rPh sb="16" eb="18">
      <t>タンカ</t>
    </rPh>
    <rPh sb="21" eb="23">
      <t>ホジョ</t>
    </rPh>
    <rPh sb="23" eb="25">
      <t>ジギョウ</t>
    </rPh>
    <rPh sb="26" eb="27">
      <t>ヨウ</t>
    </rPh>
    <rPh sb="29" eb="31">
      <t>ケイヒ</t>
    </rPh>
    <rPh sb="33" eb="35">
      <t>スウリョウ</t>
    </rPh>
    <rPh sb="37" eb="39">
      <t>ホジョ</t>
    </rPh>
    <rPh sb="39" eb="41">
      <t>タイショウ</t>
    </rPh>
    <rPh sb="41" eb="43">
      <t>ケイヒ</t>
    </rPh>
    <rPh sb="45" eb="47">
      <t>スウリョウ</t>
    </rPh>
    <rPh sb="48" eb="50">
      <t>ニュウリョク</t>
    </rPh>
    <rPh sb="53" eb="54">
      <t>ホカ</t>
    </rPh>
    <rPh sb="55" eb="56">
      <t>ラン</t>
    </rPh>
    <rPh sb="58" eb="60">
      <t>スウシキ</t>
    </rPh>
    <rPh sb="61" eb="62">
      <t>ハイ</t>
    </rPh>
    <rPh sb="68" eb="70">
      <t>チュウイ</t>
    </rPh>
    <phoneticPr fontId="80"/>
  </si>
  <si>
    <r>
      <rPr>
        <sz val="14"/>
        <color theme="0"/>
        <rFont val="ＭＳ 明朝"/>
        <family val="1"/>
        <charset val="128"/>
      </rPr>
      <t>「⑤一次エネルギー計算」</t>
    </r>
    <r>
      <rPr>
        <sz val="12"/>
        <color theme="0"/>
        <rFont val="ＭＳ 明朝"/>
        <family val="1"/>
        <charset val="128"/>
      </rPr>
      <t>の表を正確に入力し、再検討してください。</t>
    </r>
    <phoneticPr fontId="5"/>
  </si>
  <si>
    <t>7桁半角数字を「-（ハイフン）」なしで入力</t>
  </si>
  <si>
    <r>
      <t>省エネ性能評価取得に係る費用</t>
    </r>
    <r>
      <rPr>
        <sz val="14"/>
        <rFont val="ＭＳ Ｐ明朝"/>
        <family val="1"/>
        <charset val="128"/>
      </rPr>
      <t>（</t>
    </r>
    <r>
      <rPr>
        <sz val="14"/>
        <rFont val="ＭＳ 明朝"/>
        <family val="1"/>
        <charset val="128"/>
      </rPr>
      <t>住戸</t>
    </r>
    <r>
      <rPr>
        <sz val="13"/>
        <rFont val="ＭＳ 明朝"/>
        <family val="1"/>
        <charset val="128"/>
      </rPr>
      <t>BELS取得費用を含む</t>
    </r>
    <r>
      <rPr>
        <sz val="14"/>
        <rFont val="ＭＳ 明朝"/>
        <family val="1"/>
        <charset val="128"/>
      </rPr>
      <t>）</t>
    </r>
    <rPh sb="15" eb="17">
      <t>ジュウコ</t>
    </rPh>
    <rPh sb="21" eb="23">
      <t>シュトク</t>
    </rPh>
    <rPh sb="23" eb="25">
      <t>ヒヨウ</t>
    </rPh>
    <rPh sb="26" eb="27">
      <t>フク</t>
    </rPh>
    <phoneticPr fontId="5"/>
  </si>
  <si>
    <t>7．住戸情報入力</t>
    <rPh sb="2" eb="4">
      <t>ジュウコ</t>
    </rPh>
    <rPh sb="4" eb="6">
      <t>ジョウホウ</t>
    </rPh>
    <rPh sb="6" eb="8">
      <t>ニュウリョク</t>
    </rPh>
    <phoneticPr fontId="80"/>
  </si>
  <si>
    <t>←役職が２つ以上ある場合、上位の役職にて記入すること</t>
    <rPh sb="1" eb="3">
      <t>ヤクショク</t>
    </rPh>
    <rPh sb="6" eb="8">
      <t>イジョウ</t>
    </rPh>
    <rPh sb="10" eb="12">
      <t>バアイ</t>
    </rPh>
    <rPh sb="13" eb="15">
      <t>ジョウイ</t>
    </rPh>
    <rPh sb="16" eb="18">
      <t>ヤクショク</t>
    </rPh>
    <rPh sb="20" eb="22">
      <t>キニュウ</t>
    </rPh>
    <phoneticPr fontId="5"/>
  </si>
  <si>
    <t>A３サイズでカラー印刷</t>
    <phoneticPr fontId="7"/>
  </si>
  <si>
    <t>該当する申請区分を選択　</t>
    <rPh sb="0" eb="2">
      <t>ガイトウ</t>
    </rPh>
    <rPh sb="4" eb="6">
      <t>シンセイ</t>
    </rPh>
    <rPh sb="6" eb="8">
      <t>クブン</t>
    </rPh>
    <rPh sb="9" eb="11">
      <t>センタク</t>
    </rPh>
    <phoneticPr fontId="7"/>
  </si>
  <si>
    <t>ひらがなで入力　※共同申請が個人と法人の組み合わせの場合は、グレーセルを気にせずに必要事項を入力する</t>
    <rPh sb="5" eb="7">
      <t>ニュウリョク</t>
    </rPh>
    <rPh sb="9" eb="11">
      <t>キョウドウ</t>
    </rPh>
    <rPh sb="11" eb="13">
      <t>シンセイ</t>
    </rPh>
    <rPh sb="14" eb="16">
      <t>コジン</t>
    </rPh>
    <rPh sb="17" eb="19">
      <t>ホウジン</t>
    </rPh>
    <rPh sb="20" eb="21">
      <t>ク</t>
    </rPh>
    <rPh sb="22" eb="23">
      <t>ア</t>
    </rPh>
    <rPh sb="26" eb="28">
      <t>バアイ</t>
    </rPh>
    <rPh sb="36" eb="37">
      <t>キ</t>
    </rPh>
    <rPh sb="41" eb="43">
      <t>ヒツヨウ</t>
    </rPh>
    <rPh sb="43" eb="45">
      <t>ジコウ</t>
    </rPh>
    <rPh sb="46" eb="48">
      <t>ニュウリョク</t>
    </rPh>
    <phoneticPr fontId="5"/>
  </si>
  <si>
    <t>(例)　無し</t>
    <rPh sb="4" eb="5">
      <t>ナ</t>
    </rPh>
    <phoneticPr fontId="5"/>
  </si>
  <si>
    <t>＿</t>
    <phoneticPr fontId="5"/>
  </si>
  <si>
    <t>必須</t>
    <rPh sb="0" eb="2">
      <t>ヒッス</t>
    </rPh>
    <phoneticPr fontId="7"/>
  </si>
  <si>
    <t>未取得の場合は、その旨と取得時期を説明した紙面を添付すること</t>
    <rPh sb="0" eb="1">
      <t>ミ</t>
    </rPh>
    <rPh sb="1" eb="3">
      <t>シュトク</t>
    </rPh>
    <rPh sb="4" eb="6">
      <t>バアイ</t>
    </rPh>
    <rPh sb="10" eb="11">
      <t>ムネ</t>
    </rPh>
    <rPh sb="12" eb="14">
      <t>シュトク</t>
    </rPh>
    <rPh sb="14" eb="16">
      <t>ジキ</t>
    </rPh>
    <rPh sb="17" eb="19">
      <t>セツメイ</t>
    </rPh>
    <rPh sb="21" eb="23">
      <t>シメン</t>
    </rPh>
    <rPh sb="24" eb="26">
      <t>テンプ</t>
    </rPh>
    <phoneticPr fontId="5"/>
  </si>
  <si>
    <t>　５．③、④のいずれか低い金額</t>
    <phoneticPr fontId="80"/>
  </si>
  <si>
    <t>高効率個別エアコン②</t>
    <phoneticPr fontId="82"/>
  </si>
  <si>
    <t>高効率個別エアコン①</t>
    <phoneticPr fontId="82"/>
  </si>
  <si>
    <t>床暖房</t>
    <rPh sb="0" eb="1">
      <t>ユカ</t>
    </rPh>
    <rPh sb="1" eb="3">
      <t>ダンボウ</t>
    </rPh>
    <phoneticPr fontId="82"/>
  </si>
  <si>
    <t>妻側住戸の
妻面開口率
25%以上</t>
    <rPh sb="0" eb="1">
      <t>ツマ</t>
    </rPh>
    <rPh sb="1" eb="2">
      <t>ガワ</t>
    </rPh>
    <rPh sb="2" eb="4">
      <t>ジュウコ</t>
    </rPh>
    <rPh sb="9" eb="11">
      <t>カイコウ</t>
    </rPh>
    <rPh sb="11" eb="12">
      <t>リツイジョウ</t>
    </rPh>
    <phoneticPr fontId="82"/>
  </si>
  <si>
    <t>設置の
有無</t>
    <rPh sb="0" eb="2">
      <t>セッチ</t>
    </rPh>
    <rPh sb="4" eb="6">
      <t>ウム</t>
    </rPh>
    <phoneticPr fontId="82"/>
  </si>
  <si>
    <t>(例)　2021年　2 月　19 日</t>
    <phoneticPr fontId="7"/>
  </si>
  <si>
    <t>(例)　2020年　9 月　9 日</t>
    <phoneticPr fontId="7"/>
  </si>
  <si>
    <t>(例)　2021年　2 月　9 日</t>
    <phoneticPr fontId="7"/>
  </si>
  <si>
    <t>ダクト式第三種非消費電力０.４Ｗ/(㎡/h)以下</t>
    <phoneticPr fontId="82"/>
  </si>
  <si>
    <t>住棟の種別</t>
    <rPh sb="0" eb="1">
      <t>ス</t>
    </rPh>
    <rPh sb="1" eb="2">
      <t>トウ</t>
    </rPh>
    <rPh sb="3" eb="5">
      <t>シュベツ</t>
    </rPh>
    <phoneticPr fontId="6"/>
  </si>
  <si>
    <t>該当する種別を選択する</t>
    <rPh sb="0" eb="2">
      <t>ガイトウ</t>
    </rPh>
    <rPh sb="4" eb="6">
      <t>シュベツ</t>
    </rPh>
    <rPh sb="7" eb="9">
      <t>センタク</t>
    </rPh>
    <phoneticPr fontId="7"/>
  </si>
  <si>
    <t>交付決定予定日以降の日付（西暦で入力すること）（交付決定予定日は公募要領P14参照）</t>
    <rPh sb="0" eb="2">
      <t>コウフ</t>
    </rPh>
    <rPh sb="2" eb="4">
      <t>ケッテイ</t>
    </rPh>
    <rPh sb="4" eb="7">
      <t>ヨテイビ</t>
    </rPh>
    <rPh sb="7" eb="9">
      <t>イコウ</t>
    </rPh>
    <rPh sb="10" eb="12">
      <t>ヒヅケ</t>
    </rPh>
    <rPh sb="13" eb="15">
      <t>セイレキ</t>
    </rPh>
    <rPh sb="16" eb="18">
      <t>ニュウリョク</t>
    </rPh>
    <rPh sb="24" eb="26">
      <t>コウフ</t>
    </rPh>
    <rPh sb="26" eb="28">
      <t>ケッテイ</t>
    </rPh>
    <rPh sb="28" eb="30">
      <t>ヨテイ</t>
    </rPh>
    <rPh sb="30" eb="31">
      <t>ヒ</t>
    </rPh>
    <rPh sb="32" eb="34">
      <t>コウボ</t>
    </rPh>
    <rPh sb="34" eb="36">
      <t>ヨウリョウ</t>
    </rPh>
    <rPh sb="39" eb="41">
      <t>サンショウ</t>
    </rPh>
    <phoneticPr fontId="5"/>
  </si>
  <si>
    <r>
      <t>事業完了日より30日以内または　単年度事業：1/29　複数年度事業：2/19　</t>
    </r>
    <r>
      <rPr>
        <sz val="14"/>
        <color rgb="FFFF0000"/>
        <rFont val="Yu Gothic UI"/>
        <family val="3"/>
        <charset val="128"/>
      </rPr>
      <t>いずれか早い日付以前</t>
    </r>
    <rPh sb="0" eb="2">
      <t>ジギョウ</t>
    </rPh>
    <rPh sb="2" eb="5">
      <t>カンリョウビ</t>
    </rPh>
    <rPh sb="9" eb="10">
      <t>ニチ</t>
    </rPh>
    <rPh sb="10" eb="12">
      <t>イナイ</t>
    </rPh>
    <rPh sb="16" eb="19">
      <t>タンネンド</t>
    </rPh>
    <rPh sb="19" eb="21">
      <t>ジギョウ</t>
    </rPh>
    <rPh sb="27" eb="29">
      <t>フクスウ</t>
    </rPh>
    <rPh sb="29" eb="31">
      <t>ネンド</t>
    </rPh>
    <rPh sb="31" eb="33">
      <t>ジギョウ</t>
    </rPh>
    <rPh sb="43" eb="44">
      <t>ハヤ</t>
    </rPh>
    <rPh sb="45" eb="47">
      <t>ヒヅケ</t>
    </rPh>
    <rPh sb="47" eb="49">
      <t>イゼン</t>
    </rPh>
    <phoneticPr fontId="7"/>
  </si>
  <si>
    <t>反映された日を確認する</t>
    <rPh sb="0" eb="2">
      <t>ハンエイ</t>
    </rPh>
    <rPh sb="5" eb="6">
      <t>ヒ</t>
    </rPh>
    <rPh sb="7" eb="9">
      <t>カクニン</t>
    </rPh>
    <phoneticPr fontId="5"/>
  </si>
  <si>
    <t>本事業に関与するZEHデベロッパーの登録状況を選択する　（登録済みのデベロッパーは実績報告を提出済であること）</t>
    <rPh sb="0" eb="1">
      <t>ホン</t>
    </rPh>
    <rPh sb="1" eb="3">
      <t>ジギョウ</t>
    </rPh>
    <rPh sb="4" eb="6">
      <t>カンヨ</t>
    </rPh>
    <rPh sb="18" eb="20">
      <t>トウロク</t>
    </rPh>
    <rPh sb="20" eb="22">
      <t>ジョウキョウ</t>
    </rPh>
    <rPh sb="23" eb="25">
      <t>センタク</t>
    </rPh>
    <rPh sb="29" eb="31">
      <t>トウロク</t>
    </rPh>
    <rPh sb="31" eb="32">
      <t>ズ</t>
    </rPh>
    <rPh sb="41" eb="43">
      <t>ジッセキ</t>
    </rPh>
    <rPh sb="43" eb="45">
      <t>ホウコク</t>
    </rPh>
    <rPh sb="46" eb="48">
      <t>テイシュツ</t>
    </rPh>
    <rPh sb="48" eb="49">
      <t>スミ</t>
    </rPh>
    <phoneticPr fontId="5"/>
  </si>
  <si>
    <t>他の補助金に申請する（している場合）、その補助金の正式名称を入力すること</t>
    <rPh sb="0" eb="1">
      <t>ホカ</t>
    </rPh>
    <rPh sb="2" eb="5">
      <t>ホジョキン</t>
    </rPh>
    <rPh sb="6" eb="8">
      <t>シンセイ</t>
    </rPh>
    <rPh sb="15" eb="17">
      <t>バアイ</t>
    </rPh>
    <rPh sb="21" eb="24">
      <t>ホジョキン</t>
    </rPh>
    <rPh sb="25" eb="27">
      <t>セイシキ</t>
    </rPh>
    <rPh sb="27" eb="29">
      <t>メイショウ</t>
    </rPh>
    <rPh sb="30" eb="32">
      <t>ニュウリョク</t>
    </rPh>
    <phoneticPr fontId="5"/>
  </si>
  <si>
    <t>融資予定時期</t>
    <rPh sb="0" eb="2">
      <t>ユウシ</t>
    </rPh>
    <rPh sb="2" eb="4">
      <t>ヨテイ</t>
    </rPh>
    <rPh sb="4" eb="6">
      <t>ジキ</t>
    </rPh>
    <phoneticPr fontId="6"/>
  </si>
  <si>
    <t>◆インデックス名に沿ってインデックスを作成し、作成した申請書類を下記に示した順番でファイリングして公募期間内にＳＩＩへ送付すること。</t>
    <rPh sb="7" eb="8">
      <t>メイ</t>
    </rPh>
    <rPh sb="9" eb="10">
      <t>ソ</t>
    </rPh>
    <rPh sb="19" eb="21">
      <t>サクセイ</t>
    </rPh>
    <rPh sb="23" eb="25">
      <t>サクセイ</t>
    </rPh>
    <rPh sb="27" eb="29">
      <t>シンセイ</t>
    </rPh>
    <rPh sb="29" eb="31">
      <t>ショルイ</t>
    </rPh>
    <rPh sb="49" eb="51">
      <t>コウボ</t>
    </rPh>
    <rPh sb="51" eb="53">
      <t>キカン</t>
    </rPh>
    <rPh sb="53" eb="54">
      <t>ウチ</t>
    </rPh>
    <rPh sb="59" eb="61">
      <t>ソウフ</t>
    </rPh>
    <phoneticPr fontId="6"/>
  </si>
  <si>
    <t>本シートでは役員名簿のみ直接入力</t>
    <rPh sb="0" eb="1">
      <t>ホン</t>
    </rPh>
    <rPh sb="6" eb="8">
      <t>ヤクイン</t>
    </rPh>
    <rPh sb="8" eb="10">
      <t>メイボ</t>
    </rPh>
    <rPh sb="12" eb="14">
      <t>チョクセツ</t>
    </rPh>
    <rPh sb="14" eb="16">
      <t>ニュウリョク</t>
    </rPh>
    <phoneticPr fontId="6"/>
  </si>
  <si>
    <t>（４）事業者の業務実績に関する事項</t>
    <rPh sb="7" eb="9">
      <t>ギョウム</t>
    </rPh>
    <phoneticPr fontId="7"/>
  </si>
  <si>
    <t>◆オレンジ色のセルに必要事項を入力すること。（自動反映箇所のセルは白色）</t>
    <rPh sb="5" eb="6">
      <t>イロ</t>
    </rPh>
    <rPh sb="10" eb="12">
      <t>ヒツヨウ</t>
    </rPh>
    <rPh sb="12" eb="14">
      <t>ジコウ</t>
    </rPh>
    <rPh sb="15" eb="17">
      <t>ニュウリョク</t>
    </rPh>
    <rPh sb="23" eb="25">
      <t>ジドウ</t>
    </rPh>
    <rPh sb="33" eb="35">
      <t>ハクショク</t>
    </rPh>
    <phoneticPr fontId="6"/>
  </si>
  <si>
    <t>❷　ＺＥＨデベロッパー</t>
    <phoneticPr fontId="5"/>
  </si>
  <si>
    <t>❸　建物概要</t>
    <rPh sb="2" eb="4">
      <t>タテモノ</t>
    </rPh>
    <rPh sb="4" eb="6">
      <t>ガイヨウ</t>
    </rPh>
    <phoneticPr fontId="6"/>
  </si>
  <si>
    <t>❹　建物性能</t>
    <rPh sb="2" eb="4">
      <t>タテモノ</t>
    </rPh>
    <rPh sb="4" eb="6">
      <t>セイノウ</t>
    </rPh>
    <phoneticPr fontId="6"/>
  </si>
  <si>
    <t>❺　一次エネルギー計算</t>
    <rPh sb="2" eb="4">
      <t>イチジ</t>
    </rPh>
    <rPh sb="9" eb="11">
      <t>ケイサン</t>
    </rPh>
    <phoneticPr fontId="6"/>
  </si>
  <si>
    <t>　基準値　(ＭＪ/年)</t>
    <rPh sb="1" eb="4">
      <t>キジュンチ</t>
    </rPh>
    <phoneticPr fontId="6"/>
  </si>
  <si>
    <t>　設計値　(ＭＪ/年)</t>
    <rPh sb="1" eb="3">
      <t>セッケイ</t>
    </rPh>
    <rPh sb="3" eb="4">
      <t>チ</t>
    </rPh>
    <phoneticPr fontId="6"/>
  </si>
  <si>
    <t>　削減量　(ＭＪ/年)</t>
    <rPh sb="1" eb="3">
      <t>サクゲン</t>
    </rPh>
    <rPh sb="3" eb="4">
      <t>リョウ</t>
    </rPh>
    <phoneticPr fontId="6"/>
  </si>
  <si>
    <t>←共同申請の場合は、補助事業における関係持分、関与の仕方などをスキーム図で明示すること</t>
    <rPh sb="1" eb="3">
      <t>キョウドウ</t>
    </rPh>
    <rPh sb="3" eb="5">
      <t>シンセイ</t>
    </rPh>
    <rPh sb="6" eb="8">
      <t>バアイ</t>
    </rPh>
    <rPh sb="10" eb="12">
      <t>ホジョ</t>
    </rPh>
    <rPh sb="12" eb="14">
      <t>ジギョウ</t>
    </rPh>
    <rPh sb="18" eb="20">
      <t>カンケイ</t>
    </rPh>
    <rPh sb="20" eb="21">
      <t>モ</t>
    </rPh>
    <rPh sb="21" eb="22">
      <t>ブン</t>
    </rPh>
    <rPh sb="23" eb="25">
      <t>カンヨ</t>
    </rPh>
    <rPh sb="26" eb="28">
      <t>シカタ</t>
    </rPh>
    <rPh sb="35" eb="36">
      <t>ズ</t>
    </rPh>
    <rPh sb="37" eb="39">
      <t>メイジ</t>
    </rPh>
    <phoneticPr fontId="5"/>
  </si>
  <si>
    <t>「７.住戸情報入力」から自動転記（検算すること）</t>
    <rPh sb="5" eb="7">
      <t>ジョウホウ</t>
    </rPh>
    <rPh sb="7" eb="9">
      <t>ニュウリョク</t>
    </rPh>
    <rPh sb="12" eb="14">
      <t>ジドウ</t>
    </rPh>
    <rPh sb="14" eb="16">
      <t>テンキ</t>
    </rPh>
    <rPh sb="17" eb="19">
      <t>ケンザン</t>
    </rPh>
    <phoneticPr fontId="5"/>
  </si>
  <si>
    <t>「７.住戸情報入力」から自動転記（検算すること）</t>
    <phoneticPr fontId="5"/>
  </si>
  <si>
    <t>「７.住戸情報入力」から自動転記（検算すること）</t>
    <phoneticPr fontId="6"/>
  </si>
  <si>
    <t>◆金額はすべて税抜・小数切り捨てとすること</t>
    <rPh sb="1" eb="3">
      <t>キンガク</t>
    </rPh>
    <rPh sb="7" eb="8">
      <t>ゼイ</t>
    </rPh>
    <rPh sb="8" eb="9">
      <t>ヌ</t>
    </rPh>
    <rPh sb="10" eb="12">
      <t>ショウスウ</t>
    </rPh>
    <rPh sb="12" eb="13">
      <t>キ</t>
    </rPh>
    <rPh sb="14" eb="15">
      <t>ス</t>
    </rPh>
    <phoneticPr fontId="80"/>
  </si>
  <si>
    <t>令和2年度 交付申請時</t>
    <rPh sb="0" eb="2">
      <t>レイワ</t>
    </rPh>
    <rPh sb="3" eb="5">
      <t>ネンド</t>
    </rPh>
    <rPh sb="6" eb="8">
      <t>コウフ</t>
    </rPh>
    <rPh sb="8" eb="10">
      <t>シンセイ</t>
    </rPh>
    <rPh sb="10" eb="11">
      <t>ジ</t>
    </rPh>
    <phoneticPr fontId="80"/>
  </si>
  <si>
    <t>◆小計・合計・集計欄の数式に影響が出るため行を追加する場合には、項目の先頭や最後ではなく、中程で行の追加をすること</t>
    <phoneticPr fontId="7"/>
  </si>
  <si>
    <t>◆定額単価表にない補助対象設備については、このシートを用いて明細書を作成すること</t>
    <rPh sb="1" eb="3">
      <t>テイガク</t>
    </rPh>
    <rPh sb="3" eb="5">
      <t>タンカ</t>
    </rPh>
    <rPh sb="5" eb="6">
      <t>ヒョウ</t>
    </rPh>
    <rPh sb="9" eb="11">
      <t>ホジョ</t>
    </rPh>
    <rPh sb="11" eb="13">
      <t>タイショウ</t>
    </rPh>
    <rPh sb="13" eb="15">
      <t>セツビ</t>
    </rPh>
    <rPh sb="27" eb="28">
      <t>モチ</t>
    </rPh>
    <rPh sb="30" eb="33">
      <t>メイサイショ</t>
    </rPh>
    <rPh sb="34" eb="36">
      <t>サクセイ</t>
    </rPh>
    <phoneticPr fontId="80"/>
  </si>
  <si>
    <t>←補助対象経費（設備費のみ、税抜き）を入力すること　※保証年数に応じて定められた目標価格以下でないと申請できないので注意すること</t>
    <rPh sb="1" eb="3">
      <t>ホジョ</t>
    </rPh>
    <rPh sb="3" eb="5">
      <t>タイショウ</t>
    </rPh>
    <rPh sb="5" eb="7">
      <t>ケイヒ</t>
    </rPh>
    <rPh sb="8" eb="10">
      <t>セツビ</t>
    </rPh>
    <rPh sb="10" eb="11">
      <t>ヒ</t>
    </rPh>
    <rPh sb="14" eb="15">
      <t>ゼイ</t>
    </rPh>
    <rPh sb="15" eb="16">
      <t>ヌ</t>
    </rPh>
    <rPh sb="19" eb="21">
      <t>ニュウリョク</t>
    </rPh>
    <rPh sb="27" eb="29">
      <t>ホショウ</t>
    </rPh>
    <rPh sb="29" eb="31">
      <t>ネンスウ</t>
    </rPh>
    <rPh sb="32" eb="33">
      <t>オウ</t>
    </rPh>
    <rPh sb="35" eb="36">
      <t>サダ</t>
    </rPh>
    <rPh sb="40" eb="42">
      <t>モクヒョウ</t>
    </rPh>
    <rPh sb="42" eb="44">
      <t>カカク</t>
    </rPh>
    <rPh sb="44" eb="46">
      <t>イカ</t>
    </rPh>
    <rPh sb="50" eb="52">
      <t>シンセイ</t>
    </rPh>
    <rPh sb="58" eb="60">
      <t>チュウイ</t>
    </rPh>
    <phoneticPr fontId="82"/>
  </si>
  <si>
    <t>単年度事業</t>
    <phoneticPr fontId="7"/>
  </si>
  <si>
    <t>2年度事業（1年目）</t>
    <phoneticPr fontId="7"/>
  </si>
  <si>
    <t>3年度事業（1年目）</t>
    <phoneticPr fontId="7"/>
  </si>
  <si>
    <t>4年度事業（1年目）</t>
    <phoneticPr fontId="7"/>
  </si>
  <si>
    <t>1</t>
    <phoneticPr fontId="7"/>
  </si>
  <si>
    <t>2</t>
    <phoneticPr fontId="7"/>
  </si>
  <si>
    <t>3</t>
    <phoneticPr fontId="7"/>
  </si>
  <si>
    <t>4</t>
    <phoneticPr fontId="7"/>
  </si>
  <si>
    <r>
      <t xml:space="preserve">補助対象事業の費用対効果に伴う補助金の上限額
</t>
    </r>
    <r>
      <rPr>
        <sz val="13"/>
        <color theme="1"/>
        <rFont val="ＭＳ 明朝"/>
        <family val="1"/>
        <charset val="128"/>
      </rPr>
      <t>(補助金の額≦125.88×年間一次エネルギー消費削減量)</t>
    </r>
    <rPh sb="0" eb="2">
      <t>ホジョ</t>
    </rPh>
    <rPh sb="2" eb="4">
      <t>タイショウ</t>
    </rPh>
    <rPh sb="4" eb="6">
      <t>ジギョウ</t>
    </rPh>
    <rPh sb="7" eb="12">
      <t>ヒヨウタイコウカ</t>
    </rPh>
    <rPh sb="13" eb="14">
      <t>トモナ</t>
    </rPh>
    <rPh sb="15" eb="18">
      <t>ホジョキン</t>
    </rPh>
    <rPh sb="19" eb="21">
      <t>ジョウゲン</t>
    </rPh>
    <rPh sb="21" eb="22">
      <t>ガク</t>
    </rPh>
    <rPh sb="24" eb="27">
      <t>ホジョキン</t>
    </rPh>
    <rPh sb="28" eb="29">
      <t>ガク</t>
    </rPh>
    <rPh sb="37" eb="39">
      <t>ネンカン</t>
    </rPh>
    <rPh sb="39" eb="41">
      <t>イチジ</t>
    </rPh>
    <rPh sb="46" eb="48">
      <t>ショウヒ</t>
    </rPh>
    <rPh sb="48" eb="50">
      <t>サクゲン</t>
    </rPh>
    <rPh sb="50" eb="51">
      <t>リョウ</t>
    </rPh>
    <phoneticPr fontId="5"/>
  </si>
  <si>
    <t>一次エネルギー
消費削減率（％）
（再エネ除く）</t>
    <rPh sb="18" eb="19">
      <t>サイ</t>
    </rPh>
    <rPh sb="21" eb="22">
      <t>ノゾ</t>
    </rPh>
    <phoneticPr fontId="82"/>
  </si>
  <si>
    <t xml:space="preserve"> 住宅専有部分</t>
    <rPh sb="1" eb="3">
      <t>ジュウタク</t>
    </rPh>
    <rPh sb="3" eb="5">
      <t>センユウ</t>
    </rPh>
    <rPh sb="5" eb="7">
      <t>ブブン</t>
    </rPh>
    <phoneticPr fontId="6"/>
  </si>
  <si>
    <r>
      <t xml:space="preserve">㎡単価(円/㎡）
</t>
    </r>
    <r>
      <rPr>
        <sz val="12"/>
        <color theme="1"/>
        <rFont val="ＭＳ 明朝"/>
        <family val="1"/>
        <charset val="128"/>
      </rPr>
      <t>（補助金の額の合計/住宅専有部分の床面積）</t>
    </r>
    <rPh sb="16" eb="18">
      <t>ゴウケイ</t>
    </rPh>
    <phoneticPr fontId="5"/>
  </si>
  <si>
    <r>
      <t xml:space="preserve">費用対効果(円/ＭＪ）
</t>
    </r>
    <r>
      <rPr>
        <sz val="12"/>
        <color theme="1"/>
        <rFont val="ＭＳ 明朝"/>
        <family val="1"/>
        <charset val="128"/>
      </rPr>
      <t>(補助金の額の合計/一次</t>
    </r>
    <r>
      <rPr>
        <sz val="12"/>
        <color theme="1"/>
        <rFont val="ＭＳ Ｐ明朝"/>
        <family val="1"/>
        <charset val="128"/>
      </rPr>
      <t>エネルギー</t>
    </r>
    <r>
      <rPr>
        <sz val="12"/>
        <color theme="1"/>
        <rFont val="ＭＳ 明朝"/>
        <family val="1"/>
        <charset val="128"/>
      </rPr>
      <t>消費削減量)</t>
    </r>
    <phoneticPr fontId="5"/>
  </si>
  <si>
    <t>❻　補助対象経費・補助金の額</t>
    <rPh sb="2" eb="4">
      <t>ホジョ</t>
    </rPh>
    <rPh sb="4" eb="6">
      <t>タイショウ</t>
    </rPh>
    <rPh sb="6" eb="8">
      <t>ケイヒ</t>
    </rPh>
    <rPh sb="9" eb="12">
      <t>ホジョキン</t>
    </rPh>
    <rPh sb="13" eb="14">
      <t>ガク</t>
    </rPh>
    <phoneticPr fontId="6"/>
  </si>
  <si>
    <r>
      <t>　※該当する者は</t>
    </r>
    <r>
      <rPr>
        <b/>
        <sz val="18"/>
        <color rgb="FFFFFF00"/>
        <rFont val="ＭＳ 明朝"/>
        <family val="1"/>
        <charset val="128"/>
      </rPr>
      <t>➒</t>
    </r>
    <r>
      <rPr>
        <b/>
        <sz val="14"/>
        <color rgb="FFFFFF00"/>
        <rFont val="ＭＳ 明朝"/>
        <family val="1"/>
        <charset val="128"/>
      </rPr>
      <t>、</t>
    </r>
    <r>
      <rPr>
        <b/>
        <sz val="18"/>
        <color rgb="FFFFFF00"/>
        <rFont val="ＭＳ 明朝"/>
        <family val="1"/>
        <charset val="128"/>
      </rPr>
      <t>➓</t>
    </r>
    <r>
      <rPr>
        <b/>
        <sz val="14"/>
        <color rgb="FFFFFF00"/>
        <rFont val="ＭＳ 明朝"/>
        <family val="1"/>
        <charset val="128"/>
      </rPr>
      <t>も必須のため、白色だが入力を忘れないこと。</t>
    </r>
    <rPh sb="2" eb="4">
      <t>ガイトウ</t>
    </rPh>
    <rPh sb="6" eb="7">
      <t>モノ</t>
    </rPh>
    <rPh sb="12" eb="14">
      <t>ヒッス</t>
    </rPh>
    <rPh sb="18" eb="20">
      <t>シロイロ</t>
    </rPh>
    <rPh sb="22" eb="24">
      <t>ニュウリョク</t>
    </rPh>
    <rPh sb="25" eb="26">
      <t>ワス</t>
    </rPh>
    <phoneticPr fontId="6"/>
  </si>
  <si>
    <t>❼　エネルギー管理体制</t>
    <rPh sb="7" eb="9">
      <t>カンリ</t>
    </rPh>
    <rPh sb="9" eb="11">
      <t>タイセイ</t>
    </rPh>
    <phoneticPr fontId="6"/>
  </si>
  <si>
    <t>❽　レジリエンス強化の対策概要（対策等を行う場合は内容の詳細を記入すること）</t>
    <rPh sb="8" eb="9">
      <t>キョウ</t>
    </rPh>
    <rPh sb="11" eb="13">
      <t>タイサク</t>
    </rPh>
    <rPh sb="13" eb="15">
      <t>ガイヨウ</t>
    </rPh>
    <rPh sb="16" eb="18">
      <t>タイサク</t>
    </rPh>
    <rPh sb="18" eb="19">
      <t>トウ</t>
    </rPh>
    <rPh sb="20" eb="21">
      <t>オコナ</t>
    </rPh>
    <rPh sb="21" eb="23">
      <t>ショウサイ</t>
    </rPh>
    <rPh sb="24" eb="26">
      <t>キニュウ</t>
    </rPh>
    <phoneticPr fontId="6"/>
  </si>
  <si>
    <t>❾　普及促進に向けた広報計画の積極度</t>
    <rPh sb="2" eb="4">
      <t>フキュウ</t>
    </rPh>
    <rPh sb="4" eb="6">
      <t>ソクシン</t>
    </rPh>
    <rPh sb="7" eb="8">
      <t>ム</t>
    </rPh>
    <rPh sb="10" eb="12">
      <t>コウホウ</t>
    </rPh>
    <rPh sb="12" eb="14">
      <t>ケイカク</t>
    </rPh>
    <rPh sb="15" eb="17">
      <t>セッキョク</t>
    </rPh>
    <rPh sb="17" eb="18">
      <t>ド</t>
    </rPh>
    <phoneticPr fontId="6"/>
  </si>
  <si>
    <t>❿　ＺＥＨ-Ｍの実現に資する導入設備等</t>
    <rPh sb="8" eb="10">
      <t>ジツゲン</t>
    </rPh>
    <rPh sb="11" eb="12">
      <t>シ</t>
    </rPh>
    <rPh sb="14" eb="16">
      <t>ドウニュウ</t>
    </rPh>
    <rPh sb="16" eb="18">
      <t>セツビ</t>
    </rPh>
    <rPh sb="18" eb="19">
      <t>ナド</t>
    </rPh>
    <phoneticPr fontId="6"/>
  </si>
  <si>
    <t>(例)　2年度事業（1年目）</t>
    <phoneticPr fontId="7"/>
  </si>
  <si>
    <t>(例)　　　　　　　　   　　     2019 年  　1 月　1 日</t>
    <rPh sb="1" eb="2">
      <t>レイ</t>
    </rPh>
    <rPh sb="26" eb="27">
      <t>ネン</t>
    </rPh>
    <rPh sb="32" eb="33">
      <t>ツキ</t>
    </rPh>
    <rPh sb="36" eb="37">
      <t>ヒ</t>
    </rPh>
    <phoneticPr fontId="5"/>
  </si>
  <si>
    <t>(例)　　　　　　  　　　　　　　　　10,000,000,000</t>
    <phoneticPr fontId="5"/>
  </si>
  <si>
    <t>(例)　　　　　　  　　　　　　　　　10,000,000,001</t>
    <phoneticPr fontId="5"/>
  </si>
  <si>
    <t>(例)　　　　　　  　　　　　　　　　10,000,000,002</t>
    <phoneticPr fontId="5"/>
  </si>
  <si>
    <t>(例)　　　　　　  　　　　　　　　　10,000,000,003</t>
    <phoneticPr fontId="5"/>
  </si>
  <si>
    <t>(例)　　　　　　  　　　　　　　　　10,000,000,004</t>
    <phoneticPr fontId="5"/>
  </si>
  <si>
    <t>(例)　　　　　　  　　　　　　　　　10,000,000,005</t>
    <phoneticPr fontId="5"/>
  </si>
  <si>
    <t>(例)　　　　　　　　   　　     2019 年  　4 月　1 日</t>
    <rPh sb="1" eb="2">
      <t>レイ</t>
    </rPh>
    <rPh sb="26" eb="27">
      <t>ネン</t>
    </rPh>
    <rPh sb="32" eb="33">
      <t>ツキ</t>
    </rPh>
    <rPh sb="36" eb="37">
      <t>ヒ</t>
    </rPh>
    <phoneticPr fontId="5"/>
  </si>
  <si>
    <t>(例)　　　　　　  　　　　　　　　　20,000,000,000</t>
    <phoneticPr fontId="5"/>
  </si>
  <si>
    <t>(例)　　　　　　  　　　　　　　　　20,000,000,001</t>
    <phoneticPr fontId="5"/>
  </si>
  <si>
    <t>(例)　　　　　　  　　　　　　　　　20,000,000,002</t>
    <phoneticPr fontId="5"/>
  </si>
  <si>
    <t>(例)　　　　　　  　　　　　　　　　20,000,000,003</t>
    <phoneticPr fontId="5"/>
  </si>
  <si>
    <t>(例)　　　　　　  　　　　　　　　　20,000,000,004</t>
    <phoneticPr fontId="5"/>
  </si>
  <si>
    <t>(例)　　　　　　  　　　　　　　　　20,000,000,005</t>
    <phoneticPr fontId="5"/>
  </si>
  <si>
    <t>(例)　　　　　　　　　　　　2019 年  　3 月　31 日</t>
    <rPh sb="1" eb="2">
      <t>レイ</t>
    </rPh>
    <rPh sb="20" eb="21">
      <t>ネン</t>
    </rPh>
    <rPh sb="26" eb="27">
      <t>ツキ</t>
    </rPh>
    <rPh sb="31" eb="32">
      <t>ヒ</t>
    </rPh>
    <phoneticPr fontId="5"/>
  </si>
  <si>
    <t>(例)　　 　　　　　　　　　2019 年  　12 月　31 日</t>
    <rPh sb="1" eb="2">
      <t>レイ</t>
    </rPh>
    <rPh sb="20" eb="21">
      <t>ネン</t>
    </rPh>
    <rPh sb="27" eb="28">
      <t>ツキ</t>
    </rPh>
    <rPh sb="32" eb="33">
      <t>ヒ</t>
    </rPh>
    <phoneticPr fontId="5"/>
  </si>
  <si>
    <t>(例)　t-kankyo@zeh-m.com</t>
    <phoneticPr fontId="7"/>
  </si>
  <si>
    <t>(例)　t-nijyumaru@zeh-m.com</t>
    <phoneticPr fontId="7"/>
  </si>
  <si>
    <t>専有部・共用部における設備費・工事費の補助対象経費　総計</t>
    <rPh sb="0" eb="3">
      <t>センユウブ</t>
    </rPh>
    <rPh sb="4" eb="7">
      <t>キョウヨウブ</t>
    </rPh>
    <rPh sb="6" eb="7">
      <t>ブ</t>
    </rPh>
    <rPh sb="11" eb="13">
      <t>セツビ</t>
    </rPh>
    <rPh sb="13" eb="14">
      <t>ヒ</t>
    </rPh>
    <rPh sb="15" eb="18">
      <t>コウジヒ</t>
    </rPh>
    <rPh sb="19" eb="21">
      <t>ホジョ</t>
    </rPh>
    <rPh sb="21" eb="23">
      <t>タイショウ</t>
    </rPh>
    <rPh sb="23" eb="25">
      <t>ケイヒ</t>
    </rPh>
    <rPh sb="26" eb="27">
      <t>ソウ</t>
    </rPh>
    <rPh sb="27" eb="28">
      <t>ケイ</t>
    </rPh>
    <phoneticPr fontId="6"/>
  </si>
  <si>
    <t>小計（Ｄ）</t>
    <rPh sb="0" eb="2">
      <t>ショウケイ</t>
    </rPh>
    <phoneticPr fontId="7"/>
  </si>
  <si>
    <t>小計（Ｅ）</t>
    <rPh sb="0" eb="2">
      <t>ショウケイ</t>
    </rPh>
    <phoneticPr fontId="7"/>
  </si>
  <si>
    <t>提出書類チェックシート</t>
    <rPh sb="0" eb="2">
      <t>テイシュツ</t>
    </rPh>
    <rPh sb="2" eb="4">
      <t>ショルイ</t>
    </rPh>
    <phoneticPr fontId="157"/>
  </si>
  <si>
    <t>提出ファイル形式、書式</t>
    <rPh sb="0" eb="2">
      <t>テイシュツ</t>
    </rPh>
    <phoneticPr fontId="157"/>
  </si>
  <si>
    <t>確認欄</t>
    <rPh sb="0" eb="2">
      <t>カクニン</t>
    </rPh>
    <rPh sb="2" eb="3">
      <t>ラン</t>
    </rPh>
    <phoneticPr fontId="82"/>
  </si>
  <si>
    <t>正本（正）と・副本（副）を作成し、（正）に原本、（副）に「正本」のコピーを綴じていますか</t>
    <rPh sb="0" eb="2">
      <t>セイホン</t>
    </rPh>
    <rPh sb="3" eb="4">
      <t>セイ</t>
    </rPh>
    <rPh sb="7" eb="9">
      <t>フクホン</t>
    </rPh>
    <rPh sb="10" eb="11">
      <t>フク</t>
    </rPh>
    <rPh sb="13" eb="15">
      <t>サクセイ</t>
    </rPh>
    <rPh sb="18" eb="19">
      <t>セイ</t>
    </rPh>
    <rPh sb="21" eb="23">
      <t>ゲンポン</t>
    </rPh>
    <rPh sb="25" eb="26">
      <t>フク</t>
    </rPh>
    <rPh sb="29" eb="31">
      <t>セイホン</t>
    </rPh>
    <rPh sb="37" eb="38">
      <t>ト</t>
    </rPh>
    <phoneticPr fontId="157"/>
  </si>
  <si>
    <t>✔</t>
    <phoneticPr fontId="82"/>
  </si>
  <si>
    <r>
      <t>Ａ４・黒文字・片面印刷で出力(入力箇所の色もとる）を基本とし、出力方法に指定のあるものは指定に準じていますか（</t>
    </r>
    <r>
      <rPr>
        <sz val="8"/>
        <color rgb="FFFF0000"/>
        <rFont val="ＭＳ 明朝"/>
        <family val="1"/>
        <charset val="128"/>
      </rPr>
      <t>※書類によりカラー印刷やＡ３印刷といった指定があるので注意</t>
    </r>
    <r>
      <rPr>
        <sz val="8"/>
        <color theme="1"/>
        <rFont val="ＭＳ 明朝"/>
        <family val="1"/>
        <charset val="128"/>
      </rPr>
      <t>）</t>
    </r>
    <rPh sb="4" eb="5">
      <t>ブン</t>
    </rPh>
    <rPh sb="7" eb="9">
      <t>カタメン</t>
    </rPh>
    <rPh sb="9" eb="11">
      <t>インサツ</t>
    </rPh>
    <rPh sb="15" eb="17">
      <t>ニュウリョク</t>
    </rPh>
    <rPh sb="17" eb="19">
      <t>カショ</t>
    </rPh>
    <rPh sb="26" eb="28">
      <t>キホン</t>
    </rPh>
    <rPh sb="31" eb="33">
      <t>シュツリョク</t>
    </rPh>
    <rPh sb="44" eb="46">
      <t>シテイ</t>
    </rPh>
    <rPh sb="47" eb="48">
      <t>ジュン</t>
    </rPh>
    <rPh sb="56" eb="58">
      <t>ショルイ</t>
    </rPh>
    <rPh sb="64" eb="66">
      <t>インサツ</t>
    </rPh>
    <rPh sb="69" eb="71">
      <t>インサツ</t>
    </rPh>
    <rPh sb="75" eb="77">
      <t>シテイ</t>
    </rPh>
    <rPh sb="82" eb="84">
      <t>チュウイ</t>
    </rPh>
    <phoneticPr fontId="157"/>
  </si>
  <si>
    <t>ファイルの種類、背表紙や表紙の記載事項は適切ですか</t>
    <rPh sb="5" eb="7">
      <t>シュルイ</t>
    </rPh>
    <rPh sb="8" eb="11">
      <t>セビョウシ</t>
    </rPh>
    <rPh sb="12" eb="14">
      <t>ヒョウシ</t>
    </rPh>
    <rPh sb="15" eb="17">
      <t>キサイ</t>
    </rPh>
    <rPh sb="17" eb="19">
      <t>ジコウ</t>
    </rPh>
    <rPh sb="20" eb="22">
      <t>テキセツ</t>
    </rPh>
    <phoneticPr fontId="82"/>
  </si>
  <si>
    <t>提出の必要な書類をすべてファイリングしていますか</t>
    <rPh sb="0" eb="2">
      <t>テイシュツ</t>
    </rPh>
    <rPh sb="3" eb="5">
      <t>ヒツヨウ</t>
    </rPh>
    <rPh sb="6" eb="8">
      <t>ショルイ</t>
    </rPh>
    <phoneticPr fontId="82"/>
  </si>
  <si>
    <r>
      <t>インデックス付の中仕切りがそれぞれの書類の前にファイリングされていますか（</t>
    </r>
    <r>
      <rPr>
        <sz val="8"/>
        <color rgb="FFFF0000"/>
        <rFont val="ＭＳ 明朝"/>
        <family val="1"/>
        <charset val="128"/>
      </rPr>
      <t>※提出書類にはインデックスをつけない</t>
    </r>
    <r>
      <rPr>
        <sz val="8"/>
        <color theme="1"/>
        <rFont val="ＭＳ 明朝"/>
        <family val="1"/>
        <charset val="128"/>
      </rPr>
      <t>）</t>
    </r>
    <rPh sb="6" eb="7">
      <t>ツキ</t>
    </rPh>
    <rPh sb="8" eb="11">
      <t>ナカジキ</t>
    </rPh>
    <rPh sb="18" eb="20">
      <t>ショルイ</t>
    </rPh>
    <rPh sb="21" eb="22">
      <t>マエ</t>
    </rPh>
    <rPh sb="38" eb="40">
      <t>テイシュツ</t>
    </rPh>
    <rPh sb="40" eb="42">
      <t>ショルイ</t>
    </rPh>
    <phoneticPr fontId="82"/>
  </si>
  <si>
    <t>提出不要の書類については、インデックス付の中仕切りと、「該当なし」と記した紙がファイリングされていますか</t>
    <rPh sb="0" eb="2">
      <t>テイシュツ</t>
    </rPh>
    <rPh sb="2" eb="4">
      <t>フヨウ</t>
    </rPh>
    <rPh sb="5" eb="7">
      <t>ショルイ</t>
    </rPh>
    <rPh sb="19" eb="20">
      <t>ツ</t>
    </rPh>
    <rPh sb="21" eb="24">
      <t>ナカジキ</t>
    </rPh>
    <rPh sb="28" eb="30">
      <t>ガイトウ</t>
    </rPh>
    <rPh sb="34" eb="35">
      <t>シル</t>
    </rPh>
    <rPh sb="37" eb="38">
      <t>カミ</t>
    </rPh>
    <phoneticPr fontId="82"/>
  </si>
  <si>
    <t>入力シートの情報が各書類にきちんと反映されていますか</t>
    <rPh sb="0" eb="2">
      <t>ニュウリョク</t>
    </rPh>
    <rPh sb="6" eb="8">
      <t>ジョウホウ</t>
    </rPh>
    <rPh sb="9" eb="12">
      <t>カクショルイ</t>
    </rPh>
    <rPh sb="17" eb="19">
      <t>ハンエイ</t>
    </rPh>
    <phoneticPr fontId="82"/>
  </si>
  <si>
    <t>主な書類等</t>
    <rPh sb="0" eb="1">
      <t>オモ</t>
    </rPh>
    <rPh sb="4" eb="5">
      <t>トウ</t>
    </rPh>
    <phoneticPr fontId="82"/>
  </si>
  <si>
    <t>チェック内容</t>
    <rPh sb="4" eb="6">
      <t>ナイヨウ</t>
    </rPh>
    <phoneticPr fontId="82"/>
  </si>
  <si>
    <t>申請者によるチェック済のものをファイリングしていますか</t>
    <rPh sb="0" eb="3">
      <t>シンセイシャ</t>
    </rPh>
    <rPh sb="10" eb="11">
      <t>スミ</t>
    </rPh>
    <phoneticPr fontId="157"/>
  </si>
  <si>
    <t>①交付
　申請書</t>
    <phoneticPr fontId="82"/>
  </si>
  <si>
    <t>様式第１
交付申請書</t>
    <phoneticPr fontId="82"/>
  </si>
  <si>
    <t>申請者の住所、名称、代表者等名は、商業登記簿と整合がとれていますか（個人の場合は印鑑登録証明書と整合がとれていますか）</t>
    <rPh sb="0" eb="3">
      <t>シンセイシャ</t>
    </rPh>
    <rPh sb="4" eb="6">
      <t>ジュウショ</t>
    </rPh>
    <rPh sb="7" eb="9">
      <t>メイショウ</t>
    </rPh>
    <rPh sb="10" eb="13">
      <t>ダイヒョウシャ</t>
    </rPh>
    <rPh sb="13" eb="14">
      <t>トウ</t>
    </rPh>
    <rPh sb="14" eb="15">
      <t>メイ</t>
    </rPh>
    <rPh sb="17" eb="19">
      <t>ショウギョウ</t>
    </rPh>
    <rPh sb="19" eb="22">
      <t>トウキボ</t>
    </rPh>
    <rPh sb="23" eb="25">
      <t>セイゴウ</t>
    </rPh>
    <rPh sb="34" eb="36">
      <t>コジン</t>
    </rPh>
    <rPh sb="37" eb="39">
      <t>バアイ</t>
    </rPh>
    <rPh sb="40" eb="47">
      <t>インカントウロクショウメイショ</t>
    </rPh>
    <rPh sb="48" eb="50">
      <t>セイゴウ</t>
    </rPh>
    <phoneticPr fontId="82"/>
  </si>
  <si>
    <t>申請者印は登録印を押印し、鮮明な印影ですか</t>
    <rPh sb="0" eb="3">
      <t>シンセイシャ</t>
    </rPh>
    <rPh sb="3" eb="4">
      <t>イン</t>
    </rPh>
    <rPh sb="5" eb="7">
      <t>トウロク</t>
    </rPh>
    <rPh sb="7" eb="8">
      <t>イン</t>
    </rPh>
    <rPh sb="9" eb="11">
      <t>オウイン</t>
    </rPh>
    <rPh sb="13" eb="15">
      <t>センメイ</t>
    </rPh>
    <rPh sb="16" eb="18">
      <t>インエイ</t>
    </rPh>
    <phoneticPr fontId="157"/>
  </si>
  <si>
    <t>補助事業の名称は、補助事業を特定しやすい名称としていますか（個人申請の場合、個人名を補助事業名称に使用しない）</t>
    <rPh sb="0" eb="2">
      <t>ホジョ</t>
    </rPh>
    <rPh sb="2" eb="4">
      <t>ジギョウ</t>
    </rPh>
    <rPh sb="5" eb="7">
      <t>メイショウ</t>
    </rPh>
    <rPh sb="9" eb="11">
      <t>ホジョ</t>
    </rPh>
    <rPh sb="11" eb="13">
      <t>ジギョウ</t>
    </rPh>
    <rPh sb="14" eb="16">
      <t>トクテイ</t>
    </rPh>
    <rPh sb="20" eb="22">
      <t>メイショウ</t>
    </rPh>
    <rPh sb="30" eb="32">
      <t>コジン</t>
    </rPh>
    <rPh sb="32" eb="34">
      <t>シンセイ</t>
    </rPh>
    <rPh sb="35" eb="37">
      <t>バアイ</t>
    </rPh>
    <rPh sb="38" eb="41">
      <t>コジンメイ</t>
    </rPh>
    <rPh sb="42" eb="44">
      <t>ホジョ</t>
    </rPh>
    <rPh sb="44" eb="46">
      <t>ジギョウ</t>
    </rPh>
    <rPh sb="46" eb="48">
      <t>メイショウ</t>
    </rPh>
    <rPh sb="49" eb="51">
      <t>シヨウ</t>
    </rPh>
    <phoneticPr fontId="157"/>
  </si>
  <si>
    <t>完了予定年月日は、
単年度事業は２０２１年１月２２日以前の日付となっていますか
複数年度事業は２０２１年２月１２日以前の日付となっていますか</t>
    <rPh sb="0" eb="2">
      <t>カンリョウ</t>
    </rPh>
    <rPh sb="2" eb="4">
      <t>ヨテイ</t>
    </rPh>
    <rPh sb="4" eb="7">
      <t>ネンガッピ</t>
    </rPh>
    <rPh sb="10" eb="13">
      <t>タンネンド</t>
    </rPh>
    <rPh sb="13" eb="15">
      <t>ジギョウ</t>
    </rPh>
    <rPh sb="20" eb="21">
      <t>ネン</t>
    </rPh>
    <rPh sb="22" eb="23">
      <t>ガツ</t>
    </rPh>
    <rPh sb="25" eb="26">
      <t>ニチ</t>
    </rPh>
    <rPh sb="26" eb="28">
      <t>イゼン</t>
    </rPh>
    <rPh sb="29" eb="31">
      <t>ヒヅケ</t>
    </rPh>
    <rPh sb="40" eb="42">
      <t>フクスウ</t>
    </rPh>
    <rPh sb="42" eb="44">
      <t>ネンド</t>
    </rPh>
    <rPh sb="44" eb="46">
      <t>ジギョウ</t>
    </rPh>
    <rPh sb="51" eb="52">
      <t>ネン</t>
    </rPh>
    <rPh sb="53" eb="54">
      <t>ガツ</t>
    </rPh>
    <rPh sb="56" eb="57">
      <t>ニチ</t>
    </rPh>
    <rPh sb="57" eb="59">
      <t>イゼン</t>
    </rPh>
    <rPh sb="60" eb="62">
      <t>ヒヅケ</t>
    </rPh>
    <phoneticPr fontId="157"/>
  </si>
  <si>
    <t>最終年度の事業完了予定日は、
単年度事業は完了年月日と同日となっていますか
複数年度事業は最終年度の１月２２日以前の日付となっていますか</t>
    <rPh sb="0" eb="2">
      <t>サイシュウ</t>
    </rPh>
    <rPh sb="2" eb="4">
      <t>ネンド</t>
    </rPh>
    <rPh sb="5" eb="7">
      <t>ジギョウ</t>
    </rPh>
    <rPh sb="7" eb="9">
      <t>カンリョウ</t>
    </rPh>
    <rPh sb="9" eb="11">
      <t>ヨテイ</t>
    </rPh>
    <rPh sb="11" eb="12">
      <t>ビ</t>
    </rPh>
    <rPh sb="15" eb="18">
      <t>タンネンド</t>
    </rPh>
    <rPh sb="18" eb="20">
      <t>ジギョウ</t>
    </rPh>
    <rPh sb="21" eb="23">
      <t>カンリョウ</t>
    </rPh>
    <rPh sb="23" eb="26">
      <t>ネンガッピ</t>
    </rPh>
    <rPh sb="27" eb="29">
      <t>ドウジツ</t>
    </rPh>
    <rPh sb="38" eb="40">
      <t>フクスウ</t>
    </rPh>
    <rPh sb="40" eb="42">
      <t>ネンド</t>
    </rPh>
    <rPh sb="42" eb="44">
      <t>ジギョウ</t>
    </rPh>
    <rPh sb="45" eb="47">
      <t>サイシュウ</t>
    </rPh>
    <rPh sb="47" eb="49">
      <t>ネンド</t>
    </rPh>
    <rPh sb="51" eb="52">
      <t>ガツ</t>
    </rPh>
    <rPh sb="54" eb="55">
      <t>ニチ</t>
    </rPh>
    <rPh sb="55" eb="57">
      <t>イゼン</t>
    </rPh>
    <rPh sb="58" eb="60">
      <t>ヒヅケ</t>
    </rPh>
    <phoneticPr fontId="157"/>
  </si>
  <si>
    <t>別紙１</t>
    <phoneticPr fontId="160"/>
  </si>
  <si>
    <t>８．「補助対象経費総括表（まとめ）」の金額と整合がとれていますか</t>
    <rPh sb="3" eb="5">
      <t>ホジョ</t>
    </rPh>
    <rPh sb="5" eb="7">
      <t>タイショウ</t>
    </rPh>
    <rPh sb="7" eb="9">
      <t>ケイヒ</t>
    </rPh>
    <rPh sb="9" eb="12">
      <t>ソウカツヒョウ</t>
    </rPh>
    <rPh sb="19" eb="21">
      <t>キンガク</t>
    </rPh>
    <rPh sb="22" eb="24">
      <t>セイゴウ</t>
    </rPh>
    <phoneticPr fontId="82"/>
  </si>
  <si>
    <t>別紙３</t>
    <phoneticPr fontId="82"/>
  </si>
  <si>
    <t>商業登記簿に記載の役員情報と整合がとれていますか</t>
    <rPh sb="0" eb="2">
      <t>ショウギョウ</t>
    </rPh>
    <rPh sb="2" eb="5">
      <t>トウキボ</t>
    </rPh>
    <rPh sb="9" eb="11">
      <t>ヤクイン</t>
    </rPh>
    <rPh sb="11" eb="13">
      <t>ジョウホウ</t>
    </rPh>
    <phoneticPr fontId="157"/>
  </si>
  <si>
    <t>欄外の注意書きの通りに記載されていますか</t>
    <rPh sb="0" eb="2">
      <t>ランガイ</t>
    </rPh>
    <rPh sb="3" eb="6">
      <t>チュウイガ</t>
    </rPh>
    <rPh sb="8" eb="9">
      <t>トオ</t>
    </rPh>
    <rPh sb="11" eb="13">
      <t>キサイ</t>
    </rPh>
    <phoneticPr fontId="157"/>
  </si>
  <si>
    <t>②誓約書</t>
    <rPh sb="1" eb="4">
      <t>セイヤクショ</t>
    </rPh>
    <phoneticPr fontId="160"/>
  </si>
  <si>
    <t>様式第１「交付申請書」と同一の印で押印されていますか
（共同申請の場合は申請者ごとに提出する）</t>
    <rPh sb="0" eb="2">
      <t>ヨウシキ</t>
    </rPh>
    <rPh sb="2" eb="3">
      <t>ダイ</t>
    </rPh>
    <rPh sb="5" eb="7">
      <t>コウフ</t>
    </rPh>
    <rPh sb="7" eb="10">
      <t>シンセイショ</t>
    </rPh>
    <rPh sb="12" eb="14">
      <t>ドウイツ</t>
    </rPh>
    <rPh sb="15" eb="16">
      <t>イン</t>
    </rPh>
    <rPh sb="17" eb="19">
      <t>オウイン</t>
    </rPh>
    <rPh sb="28" eb="30">
      <t>キョウドウ</t>
    </rPh>
    <rPh sb="30" eb="32">
      <t>シンセイ</t>
    </rPh>
    <rPh sb="33" eb="35">
      <t>バアイ</t>
    </rPh>
    <rPh sb="36" eb="39">
      <t>シンセイシャ</t>
    </rPh>
    <rPh sb="42" eb="44">
      <t>テイシュツ</t>
    </rPh>
    <phoneticPr fontId="157"/>
  </si>
  <si>
    <t>③実施
　計画書</t>
    <phoneticPr fontId="82"/>
  </si>
  <si>
    <t>１．申請者の詳細</t>
    <rPh sb="2" eb="5">
      <t>シンセイシャ</t>
    </rPh>
    <rPh sb="6" eb="8">
      <t>ショウサイ</t>
    </rPh>
    <phoneticPr fontId="160"/>
  </si>
  <si>
    <t>記入（入力）した情報に誤りや抜け漏れはありませんか</t>
    <phoneticPr fontId="82"/>
  </si>
  <si>
    <t>２．全体概要</t>
    <rPh sb="2" eb="4">
      <t>ゼンタイ</t>
    </rPh>
    <rPh sb="4" eb="6">
      <t>ガイヨウ</t>
    </rPh>
    <phoneticPr fontId="160"/>
  </si>
  <si>
    <t>Ａ３カラーで印刷されていますか</t>
    <rPh sb="6" eb="8">
      <t>インサツ</t>
    </rPh>
    <phoneticPr fontId="82"/>
  </si>
  <si>
    <t>３．補助事業概要図</t>
    <rPh sb="2" eb="4">
      <t>ホジョ</t>
    </rPh>
    <rPh sb="4" eb="6">
      <t>ジギョウ</t>
    </rPh>
    <rPh sb="6" eb="8">
      <t>ガイヨウ</t>
    </rPh>
    <rPh sb="8" eb="9">
      <t>ズ</t>
    </rPh>
    <phoneticPr fontId="160"/>
  </si>
  <si>
    <t>事業年度ごとの色分けが正しくされていますか</t>
    <rPh sb="0" eb="2">
      <t>ジギョウ</t>
    </rPh>
    <rPh sb="2" eb="4">
      <t>ネンド</t>
    </rPh>
    <rPh sb="7" eb="9">
      <t>イロワ</t>
    </rPh>
    <rPh sb="11" eb="12">
      <t>タダ</t>
    </rPh>
    <phoneticPr fontId="82"/>
  </si>
  <si>
    <t>４．事業予定
５．補助事業実施体制</t>
    <phoneticPr fontId="82"/>
  </si>
  <si>
    <t>実施体制内に、公募要領Ｐ１１の２－１（３）の①②のいずれであるかが明示されていますか</t>
    <rPh sb="0" eb="2">
      <t>ジッシ</t>
    </rPh>
    <rPh sb="2" eb="4">
      <t>タイセイ</t>
    </rPh>
    <rPh sb="4" eb="5">
      <t>ナイ</t>
    </rPh>
    <rPh sb="7" eb="9">
      <t>コウボ</t>
    </rPh>
    <rPh sb="9" eb="11">
      <t>ヨウリョウ</t>
    </rPh>
    <rPh sb="33" eb="35">
      <t>メイジ</t>
    </rPh>
    <phoneticPr fontId="82"/>
  </si>
  <si>
    <t>実施体制がわかりやすく図示されていますか</t>
    <rPh sb="0" eb="2">
      <t>ジッシ</t>
    </rPh>
    <rPh sb="2" eb="4">
      <t>タイセイ</t>
    </rPh>
    <rPh sb="11" eb="13">
      <t>ズシ</t>
    </rPh>
    <phoneticPr fontId="82"/>
  </si>
  <si>
    <t>６．家庭用蓄電システム
　　明細</t>
    <rPh sb="2" eb="5">
      <t>カテイヨウ</t>
    </rPh>
    <rPh sb="5" eb="7">
      <t>チクデン</t>
    </rPh>
    <rPh sb="14" eb="16">
      <t>メイサイ</t>
    </rPh>
    <phoneticPr fontId="82"/>
  </si>
  <si>
    <t>導入する住戸すべてについて、住戸ごとに作成されていますか</t>
    <rPh sb="0" eb="2">
      <t>ドウニュウ</t>
    </rPh>
    <rPh sb="4" eb="6">
      <t>ジュウコ</t>
    </rPh>
    <rPh sb="14" eb="16">
      <t>ジュウコ</t>
    </rPh>
    <rPh sb="19" eb="21">
      <t>サクセイ</t>
    </rPh>
    <phoneticPr fontId="82"/>
  </si>
  <si>
    <t>補助対象経費や補助金申請額が正しく算出されているか、申請者自身で検算を行いましたか</t>
    <rPh sb="0" eb="2">
      <t>ホジョ</t>
    </rPh>
    <rPh sb="2" eb="4">
      <t>タイショウ</t>
    </rPh>
    <rPh sb="4" eb="6">
      <t>ケイヒ</t>
    </rPh>
    <rPh sb="7" eb="10">
      <t>ホジョキン</t>
    </rPh>
    <rPh sb="10" eb="12">
      <t>シンセイ</t>
    </rPh>
    <rPh sb="12" eb="13">
      <t>ガク</t>
    </rPh>
    <rPh sb="14" eb="15">
      <t>タダ</t>
    </rPh>
    <rPh sb="17" eb="19">
      <t>サンシュツ</t>
    </rPh>
    <rPh sb="26" eb="29">
      <t>シンセイシャ</t>
    </rPh>
    <rPh sb="29" eb="31">
      <t>ジシン</t>
    </rPh>
    <rPh sb="32" eb="34">
      <t>ケンザン</t>
    </rPh>
    <rPh sb="35" eb="36">
      <t>オコナ</t>
    </rPh>
    <phoneticPr fontId="82"/>
  </si>
  <si>
    <t>７．住戸情報入力</t>
    <phoneticPr fontId="82"/>
  </si>
  <si>
    <t>入力漏れがないか、申請者自身で最終確認を行いましたか
※入力漏れがあると正しく補助金額が算出されないので必ず確認すること</t>
    <rPh sb="0" eb="2">
      <t>ニュウリョク</t>
    </rPh>
    <rPh sb="2" eb="3">
      <t>モ</t>
    </rPh>
    <rPh sb="9" eb="12">
      <t>シンセイシャ</t>
    </rPh>
    <rPh sb="12" eb="14">
      <t>ジシン</t>
    </rPh>
    <rPh sb="15" eb="17">
      <t>サイシュウ</t>
    </rPh>
    <rPh sb="17" eb="19">
      <t>カクニン</t>
    </rPh>
    <rPh sb="20" eb="21">
      <t>オコナ</t>
    </rPh>
    <rPh sb="28" eb="30">
      <t>ニュウリョク</t>
    </rPh>
    <rPh sb="30" eb="31">
      <t>モ</t>
    </rPh>
    <rPh sb="36" eb="37">
      <t>タダ</t>
    </rPh>
    <rPh sb="39" eb="41">
      <t>ホジョ</t>
    </rPh>
    <rPh sb="41" eb="43">
      <t>キンガク</t>
    </rPh>
    <rPh sb="44" eb="46">
      <t>サンシュツ</t>
    </rPh>
    <rPh sb="52" eb="53">
      <t>カナラ</t>
    </rPh>
    <rPh sb="54" eb="56">
      <t>カクニン</t>
    </rPh>
    <phoneticPr fontId="82"/>
  </si>
  <si>
    <t>８．補助対象経費総括表
　（まとめ）</t>
    <phoneticPr fontId="82"/>
  </si>
  <si>
    <t>補助対象経費の算出漏れがないか、申請者自身で検算を行いましたか</t>
    <rPh sb="0" eb="2">
      <t>ホジョ</t>
    </rPh>
    <rPh sb="2" eb="4">
      <t>タイショウ</t>
    </rPh>
    <rPh sb="4" eb="6">
      <t>ケイヒ</t>
    </rPh>
    <rPh sb="7" eb="9">
      <t>サンシュツ</t>
    </rPh>
    <rPh sb="9" eb="10">
      <t>モ</t>
    </rPh>
    <rPh sb="16" eb="19">
      <t>シンセイシャ</t>
    </rPh>
    <rPh sb="19" eb="21">
      <t>ジシン</t>
    </rPh>
    <rPh sb="22" eb="24">
      <t>ケンザン</t>
    </rPh>
    <rPh sb="25" eb="26">
      <t>オコナ</t>
    </rPh>
    <phoneticPr fontId="82"/>
  </si>
  <si>
    <t>９-１～４．補助対象経費総括表（１年目）（２年目）（３年目）（４年目）</t>
    <phoneticPr fontId="82"/>
  </si>
  <si>
    <t>１０-１～２．費用明細書
　（専有部）（共用部）</t>
    <phoneticPr fontId="82"/>
  </si>
  <si>
    <t>定額単価表にない補助対象設備を導入する場合、入力し、申請者自身で検算を行いましたか</t>
    <rPh sb="0" eb="2">
      <t>テイガク</t>
    </rPh>
    <rPh sb="2" eb="4">
      <t>タンカ</t>
    </rPh>
    <rPh sb="4" eb="5">
      <t>オモテ</t>
    </rPh>
    <rPh sb="8" eb="10">
      <t>ホジョ</t>
    </rPh>
    <rPh sb="10" eb="12">
      <t>タイショウ</t>
    </rPh>
    <rPh sb="12" eb="14">
      <t>セツビ</t>
    </rPh>
    <rPh sb="15" eb="17">
      <t>ドウニュウ</t>
    </rPh>
    <rPh sb="19" eb="21">
      <t>バアイ</t>
    </rPh>
    <rPh sb="22" eb="24">
      <t>ニュウリョク</t>
    </rPh>
    <rPh sb="35" eb="36">
      <t>オコナ</t>
    </rPh>
    <phoneticPr fontId="82"/>
  </si>
  <si>
    <t>１０-３．設計費費用明細書</t>
    <phoneticPr fontId="82"/>
  </si>
  <si>
    <t>交付決定後に行うエネルギー計算に係る費用を算出する場合に入力し、申請者自身で検算を行いましたか</t>
    <rPh sb="0" eb="2">
      <t>コウフ</t>
    </rPh>
    <rPh sb="2" eb="4">
      <t>ケッテイ</t>
    </rPh>
    <rPh sb="4" eb="5">
      <t>ゴ</t>
    </rPh>
    <rPh sb="6" eb="7">
      <t>オコナ</t>
    </rPh>
    <rPh sb="13" eb="15">
      <t>ケイサン</t>
    </rPh>
    <rPh sb="16" eb="17">
      <t>カカワ</t>
    </rPh>
    <rPh sb="18" eb="20">
      <t>ヒヨウ</t>
    </rPh>
    <rPh sb="21" eb="23">
      <t>サンシュツ</t>
    </rPh>
    <rPh sb="25" eb="27">
      <t>バアイ</t>
    </rPh>
    <rPh sb="28" eb="30">
      <t>ニュウリョク</t>
    </rPh>
    <rPh sb="32" eb="35">
      <t>シンセイシャ</t>
    </rPh>
    <rPh sb="35" eb="37">
      <t>ジシン</t>
    </rPh>
    <rPh sb="38" eb="40">
      <t>ケンザン</t>
    </rPh>
    <rPh sb="41" eb="42">
      <t>オコナ</t>
    </rPh>
    <phoneticPr fontId="82"/>
  </si>
  <si>
    <t>１１．エネルギー計測計画図</t>
    <rPh sb="8" eb="10">
      <t>ケイソク</t>
    </rPh>
    <rPh sb="10" eb="12">
      <t>ケイカク</t>
    </rPh>
    <rPh sb="12" eb="13">
      <t>ズ</t>
    </rPh>
    <phoneticPr fontId="82"/>
  </si>
  <si>
    <t>Ａ４カラーで印刷されていますか</t>
    <rPh sb="6" eb="8">
      <t>インサツ</t>
    </rPh>
    <phoneticPr fontId="82"/>
  </si>
  <si>
    <t>見やすくわかりやすい図で示されていますか</t>
    <rPh sb="0" eb="1">
      <t>ミ</t>
    </rPh>
    <rPh sb="10" eb="11">
      <t>ズ</t>
    </rPh>
    <rPh sb="12" eb="13">
      <t>シメ</t>
    </rPh>
    <phoneticPr fontId="82"/>
  </si>
  <si>
    <t>１２．事業実施工程表</t>
    <rPh sb="3" eb="5">
      <t>ジギョウ</t>
    </rPh>
    <rPh sb="5" eb="7">
      <t>ジッシ</t>
    </rPh>
    <rPh sb="7" eb="10">
      <t>コウテイヒョウ</t>
    </rPh>
    <phoneticPr fontId="160"/>
  </si>
  <si>
    <t>次の各日程は、工程表内に明示されていますか</t>
    <rPh sb="0" eb="1">
      <t>ツギ</t>
    </rPh>
    <rPh sb="2" eb="3">
      <t>カク</t>
    </rPh>
    <rPh sb="3" eb="5">
      <t>ニッテイ</t>
    </rPh>
    <phoneticPr fontId="82"/>
  </si>
  <si>
    <t>　・ＢＥＬＳ評価証取得予定日（初年度）</t>
    <rPh sb="15" eb="18">
      <t>ショネンド</t>
    </rPh>
    <phoneticPr fontId="82"/>
  </si>
  <si>
    <t>　・各年度の補助事業開始予定日</t>
    <phoneticPr fontId="82"/>
  </si>
  <si>
    <t>　・各年度の補助対象工事完了予定日</t>
    <rPh sb="2" eb="5">
      <t>カクネンド</t>
    </rPh>
    <phoneticPr fontId="82"/>
  </si>
  <si>
    <t>　・各年度の補助事業完了日</t>
    <rPh sb="2" eb="5">
      <t>カクネンド</t>
    </rPh>
    <phoneticPr fontId="82"/>
  </si>
  <si>
    <t>　・当該年度の完了実績報告書提出予定日</t>
    <rPh sb="2" eb="4">
      <t>トウガイ</t>
    </rPh>
    <rPh sb="4" eb="6">
      <t>ネンド</t>
    </rPh>
    <phoneticPr fontId="82"/>
  </si>
  <si>
    <t>　・年度間の補助事業着手不可期間</t>
    <phoneticPr fontId="82"/>
  </si>
  <si>
    <t>　・分譲の場合、事業者から購入者への引き渡し開始予定日</t>
    <phoneticPr fontId="82"/>
  </si>
  <si>
    <t>様式第１「交付申請書」や４．「事業予定」と日程の整合がとれていますか</t>
    <rPh sb="0" eb="2">
      <t>ヨウシキ</t>
    </rPh>
    <rPh sb="2" eb="3">
      <t>ダイ</t>
    </rPh>
    <rPh sb="5" eb="7">
      <t>コウフ</t>
    </rPh>
    <rPh sb="7" eb="10">
      <t>シンセイショ</t>
    </rPh>
    <rPh sb="21" eb="23">
      <t>ニッテイ</t>
    </rPh>
    <rPh sb="24" eb="26">
      <t>セイゴウ</t>
    </rPh>
    <phoneticPr fontId="82"/>
  </si>
  <si>
    <t>定額単価を用いない設備を導入する場合、添付されていますか</t>
    <rPh sb="19" eb="21">
      <t>テンプ</t>
    </rPh>
    <phoneticPr fontId="82"/>
  </si>
  <si>
    <t>具体的にわかりやすく、漏れなく示されていますか</t>
    <rPh sb="0" eb="3">
      <t>グタイテキ</t>
    </rPh>
    <rPh sb="11" eb="12">
      <t>モ</t>
    </rPh>
    <rPh sb="15" eb="16">
      <t>シメ</t>
    </rPh>
    <phoneticPr fontId="82"/>
  </si>
  <si>
    <t>④財務資料</t>
    <rPh sb="1" eb="3">
      <t>ザイム</t>
    </rPh>
    <rPh sb="3" eb="5">
      <t>シリョウ</t>
    </rPh>
    <phoneticPr fontId="82"/>
  </si>
  <si>
    <t>財務諸表・決算短信表等</t>
    <rPh sb="0" eb="2">
      <t>ザイム</t>
    </rPh>
    <rPh sb="2" eb="4">
      <t>ショヒョウ</t>
    </rPh>
    <rPh sb="5" eb="7">
      <t>ケッサン</t>
    </rPh>
    <rPh sb="7" eb="9">
      <t>タンシン</t>
    </rPh>
    <rPh sb="9" eb="10">
      <t>ヒョウ</t>
    </rPh>
    <rPh sb="10" eb="11">
      <t>ナド</t>
    </rPh>
    <phoneticPr fontId="82"/>
  </si>
  <si>
    <t>直近３年分の資料の写しが添付されていますか</t>
    <rPh sb="0" eb="2">
      <t>チョッキン</t>
    </rPh>
    <rPh sb="3" eb="5">
      <t>ネンブン</t>
    </rPh>
    <rPh sb="6" eb="8">
      <t>シリョウ</t>
    </rPh>
    <rPh sb="9" eb="10">
      <t>ウツ</t>
    </rPh>
    <rPh sb="12" eb="14">
      <t>テンプ</t>
    </rPh>
    <phoneticPr fontId="82"/>
  </si>
  <si>
    <t>土地登記簿</t>
    <phoneticPr fontId="82"/>
  </si>
  <si>
    <t>補助対象建築物を建設する土地の登記簿の写し（発行日から３ヵ月以内のもの）を添付していますか（登記情報提供サービスの出力可）</t>
    <rPh sb="0" eb="2">
      <t>ホジョ</t>
    </rPh>
    <rPh sb="2" eb="4">
      <t>タイショウ</t>
    </rPh>
    <rPh sb="4" eb="7">
      <t>ケンチクブツ</t>
    </rPh>
    <rPh sb="8" eb="10">
      <t>ケンセツ</t>
    </rPh>
    <rPh sb="12" eb="14">
      <t>トチ</t>
    </rPh>
    <rPh sb="15" eb="18">
      <t>トウキボ</t>
    </rPh>
    <rPh sb="19" eb="20">
      <t>ウツ</t>
    </rPh>
    <rPh sb="22" eb="24">
      <t>ハッコウ</t>
    </rPh>
    <rPh sb="24" eb="25">
      <t>ビ</t>
    </rPh>
    <rPh sb="29" eb="30">
      <t>ゲツ</t>
    </rPh>
    <rPh sb="30" eb="32">
      <t>イナイ</t>
    </rPh>
    <rPh sb="37" eb="39">
      <t>テンプ</t>
    </rPh>
    <rPh sb="46" eb="48">
      <t>トウキ</t>
    </rPh>
    <rPh sb="48" eb="50">
      <t>ジョウホウ</t>
    </rPh>
    <phoneticPr fontId="82"/>
  </si>
  <si>
    <t>土地賃貸契約書</t>
    <phoneticPr fontId="82"/>
  </si>
  <si>
    <t>借地の場合、土地賃貸契約書の写しを添付し、契約期間にマーカーをひいていますか</t>
    <rPh sb="0" eb="2">
      <t>シャクチ</t>
    </rPh>
    <rPh sb="3" eb="5">
      <t>バアイ</t>
    </rPh>
    <rPh sb="6" eb="8">
      <t>トチ</t>
    </rPh>
    <rPh sb="8" eb="10">
      <t>チンタイ</t>
    </rPh>
    <rPh sb="10" eb="12">
      <t>ケイヤク</t>
    </rPh>
    <rPh sb="12" eb="13">
      <t>ショ</t>
    </rPh>
    <rPh sb="14" eb="15">
      <t>ウツ</t>
    </rPh>
    <rPh sb="17" eb="19">
      <t>テンプ</t>
    </rPh>
    <rPh sb="21" eb="23">
      <t>ケイヤク</t>
    </rPh>
    <rPh sb="23" eb="25">
      <t>キカン</t>
    </rPh>
    <phoneticPr fontId="82"/>
  </si>
  <si>
    <t>⑥確認済証</t>
    <rPh sb="1" eb="3">
      <t>カクニン</t>
    </rPh>
    <rPh sb="3" eb="4">
      <t>スミ</t>
    </rPh>
    <rPh sb="4" eb="5">
      <t>ショウ</t>
    </rPh>
    <phoneticPr fontId="82"/>
  </si>
  <si>
    <t>確認済証</t>
    <rPh sb="0" eb="2">
      <t>カクニン</t>
    </rPh>
    <rPh sb="2" eb="3">
      <t>スミ</t>
    </rPh>
    <rPh sb="3" eb="4">
      <t>ショウ</t>
    </rPh>
    <phoneticPr fontId="82"/>
  </si>
  <si>
    <t>補助対象建築物の確認済証の写しを添付していますか
未取得の場合は、その旨と取得時期を記載した紙を添付していますか</t>
    <rPh sb="0" eb="2">
      <t>ホジョ</t>
    </rPh>
    <rPh sb="2" eb="4">
      <t>タイショウ</t>
    </rPh>
    <rPh sb="4" eb="7">
      <t>ケンチクブツ</t>
    </rPh>
    <rPh sb="8" eb="10">
      <t>カクニン</t>
    </rPh>
    <rPh sb="10" eb="11">
      <t>スミ</t>
    </rPh>
    <rPh sb="11" eb="12">
      <t>ショウ</t>
    </rPh>
    <rPh sb="13" eb="14">
      <t>ウツ</t>
    </rPh>
    <rPh sb="16" eb="18">
      <t>テンプ</t>
    </rPh>
    <rPh sb="25" eb="26">
      <t>ミ</t>
    </rPh>
    <rPh sb="26" eb="28">
      <t>シュトク</t>
    </rPh>
    <rPh sb="29" eb="31">
      <t>バアイ</t>
    </rPh>
    <rPh sb="35" eb="36">
      <t>ムネ</t>
    </rPh>
    <rPh sb="37" eb="39">
      <t>シュトク</t>
    </rPh>
    <rPh sb="39" eb="41">
      <t>ジキ</t>
    </rPh>
    <rPh sb="42" eb="44">
      <t>キサイ</t>
    </rPh>
    <rPh sb="46" eb="47">
      <t>カミ</t>
    </rPh>
    <rPh sb="48" eb="50">
      <t>テンプ</t>
    </rPh>
    <phoneticPr fontId="82"/>
  </si>
  <si>
    <t>⑦建物図面</t>
    <rPh sb="1" eb="3">
      <t>タテモノ</t>
    </rPh>
    <rPh sb="3" eb="5">
      <t>ズメン</t>
    </rPh>
    <phoneticPr fontId="82"/>
  </si>
  <si>
    <t>各種図面</t>
    <rPh sb="0" eb="2">
      <t>カクシュ</t>
    </rPh>
    <rPh sb="2" eb="4">
      <t>ズメン</t>
    </rPh>
    <phoneticPr fontId="82"/>
  </si>
  <si>
    <t>必要な図面を抜けなくすべて添付されていますか</t>
    <rPh sb="0" eb="2">
      <t>ヒツヨウ</t>
    </rPh>
    <rPh sb="3" eb="5">
      <t>ズメン</t>
    </rPh>
    <rPh sb="6" eb="7">
      <t>ヌ</t>
    </rPh>
    <rPh sb="13" eb="15">
      <t>テンプ</t>
    </rPh>
    <phoneticPr fontId="82"/>
  </si>
  <si>
    <t>補助対象設備は導入事業年度の指定色にマーキングされていますか</t>
    <rPh sb="0" eb="2">
      <t>ホジョ</t>
    </rPh>
    <rPh sb="2" eb="4">
      <t>タイショウ</t>
    </rPh>
    <rPh sb="4" eb="6">
      <t>セツビ</t>
    </rPh>
    <rPh sb="7" eb="9">
      <t>ドウニュウ</t>
    </rPh>
    <rPh sb="9" eb="11">
      <t>ジギョウ</t>
    </rPh>
    <rPh sb="11" eb="13">
      <t>ネンド</t>
    </rPh>
    <rPh sb="14" eb="16">
      <t>シテイ</t>
    </rPh>
    <rPh sb="16" eb="17">
      <t>イロ</t>
    </rPh>
    <phoneticPr fontId="82"/>
  </si>
  <si>
    <t>⑧設計図</t>
    <rPh sb="1" eb="4">
      <t>セッケイズ</t>
    </rPh>
    <phoneticPr fontId="82"/>
  </si>
  <si>
    <t>断熱/空調/給湯/換気/照明/太陽光発電設備/蓄電システム/HEMS/MEMS/その他</t>
    <rPh sb="23" eb="25">
      <t>チクデン</t>
    </rPh>
    <phoneticPr fontId="82"/>
  </si>
  <si>
    <t>定額単価を用いない設備を導入する場合は、設備ごとに機器表/仕様書またはカタログ等が添付されていますか</t>
    <rPh sb="41" eb="43">
      <t>テンプ</t>
    </rPh>
    <phoneticPr fontId="82"/>
  </si>
  <si>
    <t>設備工事ごとに編集し、カラー印刷していますか</t>
    <phoneticPr fontId="82"/>
  </si>
  <si>
    <t>⑨商業
　登記簿等</t>
    <rPh sb="1" eb="3">
      <t>ショウギョウ</t>
    </rPh>
    <rPh sb="5" eb="8">
      <t>トウキボ</t>
    </rPh>
    <rPh sb="8" eb="9">
      <t>トウ</t>
    </rPh>
    <phoneticPr fontId="160"/>
  </si>
  <si>
    <t>現在事項全部証明書</t>
    <rPh sb="0" eb="2">
      <t>ゲンザイ</t>
    </rPh>
    <rPh sb="2" eb="4">
      <t>ジコウ</t>
    </rPh>
    <rPh sb="4" eb="6">
      <t>ゼンブ</t>
    </rPh>
    <rPh sb="6" eb="9">
      <t>ショウメイショ</t>
    </rPh>
    <phoneticPr fontId="160"/>
  </si>
  <si>
    <t>発行から３ヵ月以内の写しが添付されていますか（登記情報提供サービスの出力可）</t>
    <rPh sb="0" eb="2">
      <t>ハッコウ</t>
    </rPh>
    <rPh sb="7" eb="9">
      <t>イナイ</t>
    </rPh>
    <rPh sb="10" eb="11">
      <t>ウツ</t>
    </rPh>
    <rPh sb="23" eb="25">
      <t>トウキ</t>
    </rPh>
    <phoneticPr fontId="157"/>
  </si>
  <si>
    <t>⑪CD-ROM</t>
    <phoneticPr fontId="160"/>
  </si>
  <si>
    <t>申請書類リストの「データ提出」の区分が「●」であるデータをエクセルのまま収録しましたか（PDF不可）</t>
    <rPh sb="0" eb="2">
      <t>シンセイ</t>
    </rPh>
    <rPh sb="2" eb="4">
      <t>ショルイ</t>
    </rPh>
    <rPh sb="12" eb="14">
      <t>テイシュツ</t>
    </rPh>
    <rPh sb="16" eb="18">
      <t>クブン</t>
    </rPh>
    <phoneticPr fontId="82"/>
  </si>
  <si>
    <t>CD-ROM表面に補助事業の名称と補助事業者名が明記されていますか</t>
    <rPh sb="6" eb="8">
      <t>ヒョウメン</t>
    </rPh>
    <rPh sb="9" eb="11">
      <t>ホジョ</t>
    </rPh>
    <rPh sb="11" eb="13">
      <t>ジギョウ</t>
    </rPh>
    <rPh sb="14" eb="16">
      <t>メイショウ</t>
    </rPh>
    <rPh sb="17" eb="19">
      <t>ホジョ</t>
    </rPh>
    <rPh sb="19" eb="21">
      <t>ジギョウ</t>
    </rPh>
    <rPh sb="21" eb="22">
      <t>シャ</t>
    </rPh>
    <rPh sb="22" eb="23">
      <t>メイ</t>
    </rPh>
    <rPh sb="24" eb="26">
      <t>メイキ</t>
    </rPh>
    <phoneticPr fontId="157"/>
  </si>
  <si>
    <t>(例)　104-2222</t>
    <phoneticPr fontId="7"/>
  </si>
  <si>
    <t>断熱/空調/給湯/換気/照明/太陽光発電設備/蓄電システム
HEMS/MEMS/その他</t>
    <rPh sb="20" eb="22">
      <t>セツビ</t>
    </rPh>
    <rPh sb="23" eb="25">
      <t>チクデン</t>
    </rPh>
    <phoneticPr fontId="7"/>
  </si>
  <si>
    <t>チェックリスト</t>
    <phoneticPr fontId="7"/>
  </si>
  <si>
    <t>提出書類チェックシート</t>
    <rPh sb="0" eb="2">
      <t>テイシュツ</t>
    </rPh>
    <rPh sb="2" eb="4">
      <t>ショルイ</t>
    </rPh>
    <phoneticPr fontId="7"/>
  </si>
  <si>
    <t>⑤土地登記
　簿等</t>
    <rPh sb="1" eb="3">
      <t>トチ</t>
    </rPh>
    <rPh sb="3" eb="5">
      <t>トウキ</t>
    </rPh>
    <rPh sb="7" eb="8">
      <t>ボ</t>
    </rPh>
    <rPh sb="8" eb="9">
      <t>トウ</t>
    </rPh>
    <phoneticPr fontId="82"/>
  </si>
  <si>
    <t>定額単価積み上げ方式を用いない設備を導入する場合は「10-1～3．費用明細書」と併せて必ず提出すること</t>
    <rPh sb="0" eb="2">
      <t>テイガク</t>
    </rPh>
    <rPh sb="2" eb="4">
      <t>タンカ</t>
    </rPh>
    <rPh sb="4" eb="5">
      <t>ツ</t>
    </rPh>
    <rPh sb="6" eb="7">
      <t>ア</t>
    </rPh>
    <rPh sb="8" eb="10">
      <t>ホウシキ</t>
    </rPh>
    <rPh sb="11" eb="12">
      <t>モチ</t>
    </rPh>
    <rPh sb="15" eb="17">
      <t>セツビ</t>
    </rPh>
    <rPh sb="18" eb="20">
      <t>ドウニュウ</t>
    </rPh>
    <rPh sb="22" eb="24">
      <t>バアイ</t>
    </rPh>
    <rPh sb="33" eb="35">
      <t>ヒヨウ</t>
    </rPh>
    <rPh sb="35" eb="38">
      <t>メイサイショ</t>
    </rPh>
    <rPh sb="40" eb="41">
      <t>アワ</t>
    </rPh>
    <rPh sb="43" eb="44">
      <t>カナラ</t>
    </rPh>
    <rPh sb="45" eb="47">
      <t>テイシュツ</t>
    </rPh>
    <phoneticPr fontId="5"/>
  </si>
  <si>
    <t>１０-１～３．「費用明細書」と整合がとれていますか</t>
    <rPh sb="15" eb="17">
      <t>セイゴウ</t>
    </rPh>
    <phoneticPr fontId="82"/>
  </si>
  <si>
    <t>(例)　2020年　7 月　5 日</t>
    <phoneticPr fontId="7"/>
  </si>
  <si>
    <t>Ver.2</t>
    <phoneticPr fontId="7"/>
  </si>
  <si>
    <t>エアコン付温水床暖房 5.6kW以上</t>
  </si>
  <si>
    <t>エアコン付温水床暖房 5.6kW未満</t>
  </si>
  <si>
    <t>2.2kW</t>
  </si>
  <si>
    <t>2.5kW</t>
  </si>
  <si>
    <t>2.8kW</t>
  </si>
  <si>
    <t>3.6kW</t>
  </si>
  <si>
    <t>4.0kW</t>
  </si>
  <si>
    <t>5.6kW</t>
  </si>
  <si>
    <t>6.3kW</t>
  </si>
  <si>
    <t>7.1kW以上</t>
  </si>
  <si>
    <t>7.1kW以上</t>
    <rPh sb="5" eb="7">
      <t>イジョウ</t>
    </rPh>
    <phoneticPr fontId="6"/>
  </si>
  <si>
    <t>5.6kW以上</t>
    <rPh sb="5" eb="7">
      <t>イジョウ</t>
    </rPh>
    <phoneticPr fontId="6"/>
  </si>
  <si>
    <t>5.6kW未満</t>
    <rPh sb="5" eb="7">
      <t>ミマン</t>
    </rPh>
    <phoneticPr fontId="6"/>
  </si>
  <si>
    <t>kW</t>
  </si>
  <si>
    <t>Ver.2</t>
    <phoneticPr fontId="6"/>
  </si>
  <si>
    <t>←「省エネ性能評価取得に係る費用」を補助対象としない場合、</t>
    <rPh sb="2" eb="3">
      <t>ショウ</t>
    </rPh>
    <rPh sb="5" eb="7">
      <t>セイノウ</t>
    </rPh>
    <rPh sb="7" eb="9">
      <t>ヒョウカ</t>
    </rPh>
    <rPh sb="9" eb="11">
      <t>シュトク</t>
    </rPh>
    <rPh sb="12" eb="13">
      <t>カカワ</t>
    </rPh>
    <rPh sb="14" eb="16">
      <t>ヒヨウ</t>
    </rPh>
    <rPh sb="18" eb="20">
      <t>ホジョ</t>
    </rPh>
    <rPh sb="20" eb="22">
      <t>タイショウ</t>
    </rPh>
    <rPh sb="26" eb="28">
      <t>バアイ</t>
    </rPh>
    <phoneticPr fontId="6"/>
  </si>
  <si>
    <t>　数量に”0”を入力すること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</si>
</sst>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5" formatCode="&quot;¥&quot;#,##0;&quot;¥&quot;\-#,##0"/>
    <numFmt numFmtId="6" formatCode="&quot;¥&quot;#,##0;[Red]&quot;¥&quot;\-#,##0"/>
    <numFmt numFmtId="176" formatCode="000\-0000"/>
    <numFmt numFmtId="177" formatCode="[=1]&quot;単年度事業&quot;;0\ &quot;年度事業（１年目）&quot;"/>
    <numFmt numFmtId="178" formatCode="yyyy\ &quot; 年 &quot;\ m\ &quot; 月 &quot;\ d\ &quot; 日 &quot;"/>
    <numFmt numFmtId="179" formatCode="ggg\ e\ &quot; 年 &quot;\ m\ &quot; 月 &quot;\ d\ &quot; 日 &quot;"/>
    <numFmt numFmtId="180" formatCode="yyyy\ &quot; 年 &quot;\ m\ &quot; 月 &quot;\ d\ &quot; 日&quot;"/>
    <numFmt numFmtId="181" formatCode="#,##0&quot;円&quot;"/>
    <numFmt numFmtId="182" formatCode="&quot;〒&quot;\ 000\ \-\ 0000"/>
    <numFmt numFmtId="183" formatCode="yyyy\ &quot; 年     &quot;\ m\ &quot; 月     &quot;\ d\ &quot; 日&quot;"/>
    <numFmt numFmtId="184" formatCode="0.00_ "/>
    <numFmt numFmtId="185" formatCode="0.000_ "/>
    <numFmt numFmtId="186" formatCode="#,##0.00_ "/>
    <numFmt numFmtId="187" formatCode="#,##0.0_ "/>
    <numFmt numFmtId="188" formatCode="#,##0_ "/>
    <numFmt numFmtId="189" formatCode="#,##0_ ;[Red]\-#,##0\ "/>
    <numFmt numFmtId="190" formatCode="#,##0.0"/>
    <numFmt numFmtId="191" formatCode="0_ "/>
    <numFmt numFmtId="192" formatCode="000\ \-\ 0000"/>
    <numFmt numFmtId="193" formatCode="yyyy\ &quot; 年   &quot;\ m\ &quot; 月   &quot;\ d\ &quot; 日&quot;"/>
    <numFmt numFmtId="194" formatCode="General&quot;年目&quot;"/>
    <numFmt numFmtId="195" formatCode="0.0_ "/>
    <numFmt numFmtId="196" formatCode="0.00_);[Red]\(0.00\)"/>
    <numFmt numFmtId="197" formatCode="\(@\)"/>
    <numFmt numFmtId="198" formatCode="@&quot;年目&quot;"/>
    <numFmt numFmtId="199" formatCode="\(@&quot;年&quot;&quot;目&quot;\)"/>
    <numFmt numFmtId="200" formatCode="@&quot;年&quot;&quot;目&quot;"/>
    <numFmt numFmtId="201" formatCode="#,##0.0;[Red]\-#,##0.0"/>
    <numFmt numFmtId="202" formatCode="0_);[Red]\(0\)"/>
    <numFmt numFmtId="203" formatCode="0.0"/>
    <numFmt numFmtId="204" formatCode="#,##0;&quot;▲ &quot;#,##0"/>
    <numFmt numFmtId="205" formatCode="#,##0_);[Red]\(#,##0\)"/>
    <numFmt numFmtId="206" formatCode="@\ &quot;年度目&quot;"/>
    <numFmt numFmtId="207" formatCode="0_ ;[Red]\-0\ "/>
    <numFmt numFmtId="208" formatCode="[$-F800]dddd\,\ mmmm\ dd\,\ yyyy"/>
    <numFmt numFmtId="209" formatCode="[DBNum3]00"/>
  </numFmts>
  <fonts count="166">
    <font>
      <sz val="11"/>
      <color theme="1"/>
      <name val="Yu Gothic UI"/>
      <family val="2"/>
      <charset val="128"/>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Yu Gothic UI"/>
      <family val="2"/>
      <charset val="128"/>
    </font>
    <font>
      <b/>
      <sz val="15"/>
      <color theme="3"/>
      <name val="Yu Gothic UI"/>
      <family val="2"/>
      <charset val="128"/>
    </font>
    <font>
      <b/>
      <sz val="11"/>
      <color theme="3"/>
      <name val="Yu Gothic UI"/>
      <family val="2"/>
      <charset val="128"/>
    </font>
    <font>
      <sz val="6"/>
      <name val="Yu Gothic UI"/>
      <family val="2"/>
      <charset val="128"/>
    </font>
    <font>
      <b/>
      <sz val="10"/>
      <color theme="1"/>
      <name val="Yu Gothic UI"/>
      <family val="3"/>
      <charset val="128"/>
    </font>
    <font>
      <sz val="12"/>
      <color rgb="FFFFCC99"/>
      <name val="Yu Gothic UI"/>
      <family val="2"/>
      <charset val="128"/>
    </font>
    <font>
      <sz val="6"/>
      <color theme="1"/>
      <name val="Yu Gothic UI"/>
      <family val="2"/>
      <charset val="128"/>
    </font>
    <font>
      <sz val="10"/>
      <color theme="1"/>
      <name val="Yu Gothic UI"/>
      <family val="2"/>
      <charset val="128"/>
    </font>
    <font>
      <sz val="14"/>
      <color theme="1"/>
      <name val="Yu Gothic UI"/>
      <family val="2"/>
      <charset val="128"/>
    </font>
    <font>
      <b/>
      <sz val="14"/>
      <color rgb="FFFF0000"/>
      <name val="Yu Gothic UI"/>
      <family val="3"/>
      <charset val="128"/>
    </font>
    <font>
      <sz val="14"/>
      <color rgb="FFFFCC99"/>
      <name val="Yu Gothic UI"/>
      <family val="2"/>
      <charset val="128"/>
    </font>
    <font>
      <b/>
      <sz val="14"/>
      <color rgb="FFFFCC99"/>
      <name val="Meiryo UI"/>
      <family val="3"/>
      <charset val="128"/>
    </font>
    <font>
      <b/>
      <sz val="14"/>
      <color theme="9" tint="0.59999389629810485"/>
      <name val="Meiryo UI"/>
      <family val="3"/>
      <charset val="128"/>
    </font>
    <font>
      <b/>
      <sz val="14"/>
      <color theme="1" tint="0.14999847407452621"/>
      <name val="Meiryo UI"/>
      <family val="3"/>
      <charset val="128"/>
    </font>
    <font>
      <b/>
      <sz val="14"/>
      <color theme="1"/>
      <name val="Yu Gothic UI"/>
      <family val="3"/>
      <charset val="128"/>
    </font>
    <font>
      <b/>
      <sz val="14"/>
      <name val="Yu Gothic UI"/>
      <family val="3"/>
      <charset val="128"/>
    </font>
    <font>
      <b/>
      <sz val="14"/>
      <color theme="0"/>
      <name val="Yu Gothic UI"/>
      <family val="3"/>
      <charset val="128"/>
    </font>
    <font>
      <sz val="14"/>
      <color rgb="FFFF0000"/>
      <name val="Meiryo UI"/>
      <family val="3"/>
      <charset val="128"/>
    </font>
    <font>
      <sz val="12"/>
      <color rgb="FF808080"/>
      <name val="Yu Gothic UI"/>
      <family val="3"/>
      <charset val="128"/>
    </font>
    <font>
      <sz val="16"/>
      <color theme="1"/>
      <name val="Yu Gothic UI"/>
      <family val="2"/>
      <charset val="128"/>
    </font>
    <font>
      <b/>
      <sz val="16"/>
      <color theme="1"/>
      <name val="Yu Gothic UI"/>
      <family val="3"/>
      <charset val="128"/>
    </font>
    <font>
      <sz val="14"/>
      <color theme="0"/>
      <name val="Yu Gothic UI"/>
      <family val="2"/>
      <charset val="128"/>
    </font>
    <font>
      <sz val="14"/>
      <color theme="0"/>
      <name val="Yu Gothic UI"/>
      <family val="3"/>
      <charset val="128"/>
    </font>
    <font>
      <sz val="28"/>
      <color theme="1"/>
      <name val="Yu Gothic UI"/>
      <family val="2"/>
      <charset val="128"/>
    </font>
    <font>
      <sz val="20"/>
      <color theme="1"/>
      <name val="Yu Gothic UI"/>
      <family val="2"/>
      <charset val="128"/>
    </font>
    <font>
      <b/>
      <sz val="16"/>
      <color rgb="FFFFFF00"/>
      <name val="Yu Gothic UI"/>
      <family val="3"/>
      <charset val="128"/>
    </font>
    <font>
      <sz val="16"/>
      <color theme="1"/>
      <name val="ＭＳ 明朝"/>
      <family val="1"/>
      <charset val="128"/>
    </font>
    <font>
      <sz val="14"/>
      <color theme="1"/>
      <name val="ＭＳ 明朝"/>
      <family val="1"/>
      <charset val="128"/>
    </font>
    <font>
      <sz val="36"/>
      <color theme="1"/>
      <name val="ＭＳ 明朝"/>
      <family val="1"/>
      <charset val="128"/>
    </font>
    <font>
      <sz val="22"/>
      <color theme="1"/>
      <name val="ＭＳ 明朝"/>
      <family val="1"/>
      <charset val="128"/>
    </font>
    <font>
      <sz val="26"/>
      <color theme="1"/>
      <name val="ＭＳ 明朝"/>
      <family val="1"/>
      <charset val="128"/>
    </font>
    <font>
      <b/>
      <sz val="14"/>
      <color rgb="FFFFFF00"/>
      <name val="ＭＳ 明朝"/>
      <family val="1"/>
      <charset val="128"/>
    </font>
    <font>
      <sz val="48"/>
      <color theme="1"/>
      <name val="ＭＳ 明朝"/>
      <family val="1"/>
      <charset val="128"/>
    </font>
    <font>
      <sz val="8"/>
      <color theme="1"/>
      <name val="ＭＳ 明朝"/>
      <family val="1"/>
      <charset val="128"/>
    </font>
    <font>
      <sz val="6"/>
      <color theme="1"/>
      <name val="ＭＳ 明朝"/>
      <family val="1"/>
      <charset val="128"/>
    </font>
    <font>
      <sz val="34"/>
      <color theme="1"/>
      <name val="ＭＳ 明朝"/>
      <family val="1"/>
      <charset val="128"/>
    </font>
    <font>
      <sz val="12"/>
      <color theme="1"/>
      <name val="ＭＳ 明朝"/>
      <family val="1"/>
      <charset val="128"/>
    </font>
    <font>
      <b/>
      <sz val="16"/>
      <color rgb="FFFFFF00"/>
      <name val="ＭＳ 明朝"/>
      <family val="1"/>
      <charset val="128"/>
    </font>
    <font>
      <sz val="14"/>
      <color theme="0"/>
      <name val="ＭＳ 明朝"/>
      <family val="1"/>
      <charset val="128"/>
    </font>
    <font>
      <sz val="14"/>
      <color theme="1"/>
      <name val="ＭＳ ゴシック"/>
      <family val="3"/>
      <charset val="128"/>
    </font>
    <font>
      <sz val="14"/>
      <color theme="1"/>
      <name val="ＭＳ Ｐ明朝"/>
      <family val="1"/>
      <charset val="128"/>
    </font>
    <font>
      <sz val="15"/>
      <color theme="1"/>
      <name val="ＭＳ 明朝"/>
      <family val="1"/>
      <charset val="128"/>
    </font>
    <font>
      <sz val="11"/>
      <name val="ＭＳ Ｐゴシック"/>
      <family val="3"/>
      <charset val="128"/>
    </font>
    <font>
      <sz val="11"/>
      <color indexed="8"/>
      <name val="ＭＳ Ｐゴシック"/>
      <family val="3"/>
      <charset val="128"/>
    </font>
    <font>
      <sz val="11"/>
      <color theme="1"/>
      <name val="游ゴシック"/>
      <family val="2"/>
      <charset val="128"/>
      <scheme val="minor"/>
    </font>
    <font>
      <b/>
      <sz val="16"/>
      <color theme="1"/>
      <name val="ＭＳ 明朝"/>
      <family val="1"/>
      <charset val="128"/>
    </font>
    <font>
      <sz val="18"/>
      <color theme="1"/>
      <name val="ＭＳ 明朝"/>
      <family val="1"/>
      <charset val="128"/>
    </font>
    <font>
      <sz val="10"/>
      <color theme="1"/>
      <name val="ＭＳ 明朝"/>
      <family val="1"/>
      <charset val="128"/>
    </font>
    <font>
      <sz val="14"/>
      <color rgb="FFFFFF00"/>
      <name val="ＭＳ 明朝"/>
      <family val="1"/>
      <charset val="128"/>
    </font>
    <font>
      <sz val="24"/>
      <color theme="1"/>
      <name val="ＭＳ 明朝"/>
      <family val="1"/>
      <charset val="128"/>
    </font>
    <font>
      <sz val="20"/>
      <color theme="1"/>
      <name val="ＭＳ 明朝"/>
      <family val="1"/>
      <charset val="128"/>
    </font>
    <font>
      <u/>
      <sz val="14"/>
      <color theme="1"/>
      <name val="ＭＳ 明朝"/>
      <family val="1"/>
      <charset val="128"/>
    </font>
    <font>
      <sz val="32"/>
      <color theme="1"/>
      <name val="ＭＳ 明朝"/>
      <family val="1"/>
      <charset val="128"/>
    </font>
    <font>
      <sz val="9"/>
      <color theme="0"/>
      <name val="Yu Gothic UI"/>
      <family val="3"/>
      <charset val="128"/>
    </font>
    <font>
      <sz val="9"/>
      <color rgb="FFCCFFFF"/>
      <name val="Yu Gothic UI"/>
      <family val="3"/>
      <charset val="128"/>
    </font>
    <font>
      <b/>
      <sz val="9"/>
      <color rgb="FFCCFFFF"/>
      <name val="Yu Gothic UI"/>
      <family val="3"/>
      <charset val="128"/>
    </font>
    <font>
      <sz val="10"/>
      <color theme="1"/>
      <name val="Yu Gothic UI"/>
      <family val="3"/>
      <charset val="128"/>
    </font>
    <font>
      <sz val="12"/>
      <color theme="1"/>
      <name val="Yu Gothic UI"/>
      <family val="2"/>
      <charset val="128"/>
    </font>
    <font>
      <sz val="12"/>
      <color theme="1"/>
      <name val="Yu Gothic UI"/>
      <family val="3"/>
      <charset val="128"/>
    </font>
    <font>
      <sz val="12"/>
      <color theme="1"/>
      <name val="ＭＳ Ｐ明朝"/>
      <family val="1"/>
      <charset val="128"/>
    </font>
    <font>
      <sz val="13"/>
      <color theme="1"/>
      <name val="ＭＳ 明朝"/>
      <family val="1"/>
      <charset val="128"/>
    </font>
    <font>
      <sz val="14"/>
      <color rgb="FFDDDDDD"/>
      <name val="ＭＳ 明朝"/>
      <family val="1"/>
      <charset val="128"/>
    </font>
    <font>
      <sz val="6"/>
      <color theme="0"/>
      <name val="ＭＳ 明朝"/>
      <family val="1"/>
      <charset val="128"/>
    </font>
    <font>
      <sz val="18"/>
      <color theme="0"/>
      <name val="ＭＳ 明朝"/>
      <family val="1"/>
      <charset val="128"/>
    </font>
    <font>
      <b/>
      <sz val="14"/>
      <color rgb="FFFF0000"/>
      <name val="ＭＳ 明朝"/>
      <family val="1"/>
      <charset val="128"/>
    </font>
    <font>
      <b/>
      <sz val="14"/>
      <color rgb="FF0070C0"/>
      <name val="ＭＳ 明朝"/>
      <family val="1"/>
      <charset val="128"/>
    </font>
    <font>
      <b/>
      <sz val="14"/>
      <color rgb="FF00B050"/>
      <name val="ＭＳ 明朝"/>
      <family val="1"/>
      <charset val="128"/>
    </font>
    <font>
      <b/>
      <sz val="14"/>
      <color rgb="FFFFC000"/>
      <name val="ＭＳ 明朝"/>
      <family val="1"/>
      <charset val="128"/>
    </font>
    <font>
      <b/>
      <sz val="14"/>
      <color theme="1"/>
      <name val="ＭＳ 明朝"/>
      <family val="1"/>
      <charset val="128"/>
    </font>
    <font>
      <sz val="26"/>
      <color theme="0"/>
      <name val="ＭＳ 明朝"/>
      <family val="1"/>
      <charset val="128"/>
    </font>
    <font>
      <sz val="16"/>
      <name val="ＭＳ 明朝"/>
      <family val="1"/>
      <charset val="128"/>
    </font>
    <font>
      <sz val="11"/>
      <color theme="1"/>
      <name val="ＭＳ Ｐ明朝"/>
      <family val="1"/>
      <charset val="128"/>
    </font>
    <font>
      <sz val="11"/>
      <color theme="1"/>
      <name val="ＭＳ 明朝"/>
      <family val="1"/>
      <charset val="128"/>
    </font>
    <font>
      <b/>
      <sz val="18"/>
      <color rgb="FFFFFF00"/>
      <name val="ＭＳ 明朝"/>
      <family val="1"/>
      <charset val="128"/>
    </font>
    <font>
      <u/>
      <sz val="10"/>
      <color theme="1"/>
      <name val="ＭＳ 明朝"/>
      <family val="1"/>
      <charset val="128"/>
    </font>
    <font>
      <b/>
      <sz val="16"/>
      <color rgb="FFFFFF00"/>
      <name val="ＭＳ Ｐ明朝"/>
      <family val="1"/>
      <charset val="128"/>
    </font>
    <font>
      <sz val="6"/>
      <name val="ＭＳ Ｐゴシック"/>
      <family val="3"/>
      <charset val="128"/>
    </font>
    <font>
      <sz val="9"/>
      <color theme="1"/>
      <name val="ＭＳ Ｐ明朝"/>
      <family val="1"/>
      <charset val="128"/>
    </font>
    <font>
      <sz val="6"/>
      <name val="游ゴシック"/>
      <family val="2"/>
      <charset val="128"/>
      <scheme val="minor"/>
    </font>
    <font>
      <sz val="9"/>
      <color theme="0"/>
      <name val="ＭＳ Ｐ明朝"/>
      <family val="1"/>
      <charset val="128"/>
    </font>
    <font>
      <b/>
      <sz val="16"/>
      <color theme="1"/>
      <name val="ＭＳ Ｐ明朝"/>
      <family val="1"/>
      <charset val="128"/>
    </font>
    <font>
      <sz val="26"/>
      <color theme="1"/>
      <name val="ＭＳ Ｐ明朝"/>
      <family val="1"/>
      <charset val="128"/>
    </font>
    <font>
      <sz val="16"/>
      <color theme="1"/>
      <name val="ＭＳ Ｐ明朝"/>
      <family val="1"/>
      <charset val="128"/>
    </font>
    <font>
      <b/>
      <sz val="11"/>
      <color rgb="FFFFFF00"/>
      <name val="ＭＳ 明朝"/>
      <family val="1"/>
      <charset val="128"/>
    </font>
    <font>
      <sz val="18"/>
      <color theme="1"/>
      <name val="ＭＳ Ｐ明朝"/>
      <family val="1"/>
      <charset val="128"/>
    </font>
    <font>
      <sz val="12"/>
      <color indexed="81"/>
      <name val="MS P ゴシック"/>
      <family val="3"/>
      <charset val="128"/>
    </font>
    <font>
      <sz val="24"/>
      <color theme="0"/>
      <name val="ＭＳ 明朝"/>
      <family val="1"/>
      <charset val="128"/>
    </font>
    <font>
      <sz val="14"/>
      <color rgb="FFFF0000"/>
      <name val="ＭＳ Ｐ明朝"/>
      <family val="1"/>
      <charset val="128"/>
    </font>
    <font>
      <sz val="14"/>
      <name val="ＭＳ 明朝"/>
      <family val="1"/>
      <charset val="128"/>
    </font>
    <font>
      <sz val="11"/>
      <color theme="1"/>
      <name val="游ゴシック"/>
      <family val="3"/>
      <charset val="128"/>
      <scheme val="minor"/>
    </font>
    <font>
      <sz val="10"/>
      <name val="ＭＳ Ｐ明朝"/>
      <family val="1"/>
      <charset val="128"/>
    </font>
    <font>
      <b/>
      <sz val="11"/>
      <color rgb="FFFFFF00"/>
      <name val="ＭＳ Ｐ明朝"/>
      <family val="1"/>
      <charset val="128"/>
    </font>
    <font>
      <sz val="10"/>
      <color theme="1"/>
      <name val="游ゴシック"/>
      <family val="2"/>
      <charset val="128"/>
      <scheme val="minor"/>
    </font>
    <font>
      <sz val="6"/>
      <name val="游ゴシック"/>
      <family val="3"/>
      <charset val="128"/>
      <scheme val="minor"/>
    </font>
    <font>
      <b/>
      <sz val="10"/>
      <name val="ＭＳ Ｐ明朝"/>
      <family val="1"/>
      <charset val="128"/>
    </font>
    <font>
      <b/>
      <sz val="11"/>
      <name val="ＭＳ Ｐ明朝"/>
      <family val="1"/>
      <charset val="128"/>
    </font>
    <font>
      <sz val="9"/>
      <name val="ＭＳ Ｐ明朝"/>
      <family val="1"/>
      <charset val="128"/>
    </font>
    <font>
      <sz val="10.5"/>
      <name val="ＭＳ Ｐ明朝"/>
      <family val="1"/>
      <charset val="128"/>
    </font>
    <font>
      <sz val="10"/>
      <color theme="1"/>
      <name val="ＭＳ Ｐ明朝"/>
      <family val="1"/>
      <charset val="128"/>
    </font>
    <font>
      <sz val="10.5"/>
      <color theme="1"/>
      <name val="ＭＳ Ｐ明朝"/>
      <family val="1"/>
      <charset val="128"/>
    </font>
    <font>
      <b/>
      <sz val="14"/>
      <name val="ＭＳ Ｐ明朝"/>
      <family val="1"/>
      <charset val="128"/>
    </font>
    <font>
      <sz val="12"/>
      <name val="ＭＳ Ｐ明朝"/>
      <family val="1"/>
      <charset val="128"/>
    </font>
    <font>
      <b/>
      <sz val="12"/>
      <color rgb="FFFFFF00"/>
      <name val="ＭＳ Ｐ明朝"/>
      <family val="1"/>
      <charset val="128"/>
    </font>
    <font>
      <sz val="12"/>
      <name val="ＭＳ Ｐゴシック"/>
      <family val="3"/>
      <charset val="128"/>
    </font>
    <font>
      <b/>
      <sz val="12"/>
      <color rgb="FFFFFF00"/>
      <name val="ＭＳ Ｐゴシック"/>
      <family val="3"/>
      <charset val="128"/>
    </font>
    <font>
      <b/>
      <sz val="12"/>
      <name val="ＭＳ Ｐ明朝"/>
      <family val="1"/>
      <charset val="128"/>
    </font>
    <font>
      <sz val="14"/>
      <color rgb="FFFF0000"/>
      <name val="Yu Gothic UI"/>
      <family val="2"/>
      <charset val="128"/>
    </font>
    <font>
      <sz val="14"/>
      <color theme="1"/>
      <name val="Yu Gothic UI"/>
      <family val="3"/>
      <charset val="128"/>
    </font>
    <font>
      <sz val="9"/>
      <name val="ＭＳ 明朝"/>
      <family val="1"/>
      <charset val="128"/>
    </font>
    <font>
      <sz val="11"/>
      <name val="ＭＳ Ｐ明朝"/>
      <family val="1"/>
      <charset val="128"/>
    </font>
    <font>
      <b/>
      <sz val="14"/>
      <color rgb="FFFFFF00"/>
      <name val="ＭＳ Ｐ明朝"/>
      <family val="1"/>
      <charset val="128"/>
    </font>
    <font>
      <sz val="11"/>
      <color rgb="FFFF0000"/>
      <name val="ＭＳ Ｐ明朝"/>
      <family val="1"/>
      <charset val="128"/>
    </font>
    <font>
      <sz val="7"/>
      <color rgb="FF000000"/>
      <name val="ＭＳ Ｐ明朝"/>
      <family val="1"/>
      <charset val="128"/>
    </font>
    <font>
      <sz val="6"/>
      <color rgb="FF000000"/>
      <name val="ＭＳ Ｐ明朝"/>
      <family val="1"/>
      <charset val="128"/>
    </font>
    <font>
      <u/>
      <sz val="10"/>
      <name val="ＭＳ Ｐ明朝"/>
      <family val="1"/>
      <charset val="128"/>
    </font>
    <font>
      <sz val="14"/>
      <name val="ＭＳ Ｐ明朝"/>
      <family val="1"/>
      <charset val="128"/>
    </font>
    <font>
      <b/>
      <u/>
      <sz val="12"/>
      <name val="ＭＳ Ｐ明朝"/>
      <family val="1"/>
      <charset val="128"/>
    </font>
    <font>
      <sz val="14"/>
      <name val="Yu Gothic UI"/>
      <family val="3"/>
      <charset val="128"/>
    </font>
    <font>
      <sz val="9"/>
      <color theme="1"/>
      <name val="Yu Gothic UI"/>
      <family val="2"/>
      <charset val="128"/>
    </font>
    <font>
      <sz val="12"/>
      <name val="ＭＳ 明朝"/>
      <family val="1"/>
      <charset val="128"/>
    </font>
    <font>
      <sz val="14"/>
      <color rgb="FFFF0000"/>
      <name val="Yu Gothic UI"/>
      <family val="3"/>
      <charset val="128"/>
    </font>
    <font>
      <b/>
      <sz val="8"/>
      <color theme="1"/>
      <name val="Yu Gothic UI"/>
      <family val="3"/>
      <charset val="128"/>
    </font>
    <font>
      <sz val="14"/>
      <name val="Yu Gothic UI"/>
      <family val="2"/>
      <charset val="128"/>
    </font>
    <font>
      <sz val="16"/>
      <color theme="0"/>
      <name val="ＭＳ 明朝"/>
      <family val="1"/>
      <charset val="128"/>
    </font>
    <font>
      <sz val="13"/>
      <color theme="1"/>
      <name val="ＭＳ Ｐ明朝"/>
      <family val="1"/>
      <charset val="128"/>
    </font>
    <font>
      <sz val="13"/>
      <name val="ＭＳ 明朝"/>
      <family val="1"/>
      <charset val="128"/>
    </font>
    <font>
      <sz val="12"/>
      <name val="Meiryo UI"/>
      <family val="3"/>
      <charset val="128"/>
    </font>
    <font>
      <sz val="12"/>
      <name val="Yu Gothic UI"/>
      <family val="2"/>
      <charset val="128"/>
    </font>
    <font>
      <b/>
      <sz val="20"/>
      <color theme="1"/>
      <name val="ＭＳ Ｐ明朝"/>
      <family val="1"/>
      <charset val="128"/>
    </font>
    <font>
      <b/>
      <u/>
      <sz val="20"/>
      <color theme="1"/>
      <name val="ＭＳ Ｐ明朝"/>
      <family val="1"/>
      <charset val="128"/>
    </font>
    <font>
      <b/>
      <sz val="16"/>
      <color rgb="FFFFFF00"/>
      <name val="ＭＳ Ｐゴシック"/>
      <family val="3"/>
      <charset val="128"/>
    </font>
    <font>
      <sz val="13"/>
      <name val="ＭＳ Ｐ明朝"/>
      <family val="1"/>
      <charset val="128"/>
    </font>
    <font>
      <b/>
      <sz val="13"/>
      <name val="ＭＳ Ｐ明朝"/>
      <family val="1"/>
      <charset val="128"/>
    </font>
    <font>
      <sz val="40"/>
      <color theme="1"/>
      <name val="ＭＳ Ｐ明朝"/>
      <family val="1"/>
      <charset val="128"/>
    </font>
    <font>
      <b/>
      <sz val="10"/>
      <color rgb="FFFFFF00"/>
      <name val="ＭＳ Ｐ明朝"/>
      <family val="1"/>
      <charset val="128"/>
    </font>
    <font>
      <sz val="16"/>
      <name val="ＭＳ Ｐ明朝"/>
      <family val="1"/>
      <charset val="128"/>
    </font>
    <font>
      <sz val="20"/>
      <name val="ＭＳ Ｐ明朝"/>
      <family val="1"/>
      <charset val="128"/>
    </font>
    <font>
      <sz val="36"/>
      <name val="ＭＳ Ｐ明朝"/>
      <family val="1"/>
      <charset val="128"/>
    </font>
    <font>
      <sz val="14"/>
      <color rgb="FF808080"/>
      <name val="Yu Gothic UI"/>
      <family val="2"/>
      <charset val="128"/>
    </font>
    <font>
      <sz val="14"/>
      <color rgb="FF808080"/>
      <name val="Yu Gothic UI"/>
      <family val="3"/>
      <charset val="128"/>
    </font>
    <font>
      <sz val="20"/>
      <name val="ＭＳ Ｐゴシック"/>
      <family val="3"/>
      <charset val="128"/>
    </font>
    <font>
      <sz val="20"/>
      <color theme="1"/>
      <name val="ＭＳ Ｐ明朝"/>
      <family val="1"/>
      <charset val="128"/>
    </font>
    <font>
      <sz val="18"/>
      <name val="ＭＳ Ｐ明朝"/>
      <family val="1"/>
      <charset val="128"/>
    </font>
    <font>
      <sz val="6"/>
      <name val="ＭＳ Ｐ明朝"/>
      <family val="1"/>
      <charset val="128"/>
    </font>
    <font>
      <b/>
      <sz val="6"/>
      <color rgb="FFFFFF00"/>
      <name val="ＭＳ Ｐ明朝"/>
      <family val="1"/>
      <charset val="128"/>
    </font>
    <font>
      <b/>
      <sz val="6"/>
      <name val="ＭＳ Ｐ明朝"/>
      <family val="1"/>
      <charset val="128"/>
    </font>
    <font>
      <sz val="22"/>
      <color rgb="FFFF0000"/>
      <name val="ＭＳ 明朝"/>
      <family val="1"/>
      <charset val="128"/>
    </font>
    <font>
      <sz val="12"/>
      <color theme="0"/>
      <name val="ＭＳ 明朝"/>
      <family val="1"/>
      <charset val="128"/>
    </font>
    <font>
      <b/>
      <sz val="12"/>
      <color indexed="81"/>
      <name val="MS P ゴシック"/>
      <family val="3"/>
      <charset val="128"/>
    </font>
    <font>
      <b/>
      <sz val="14"/>
      <color indexed="81"/>
      <name val="MS P ゴシック"/>
      <family val="3"/>
      <charset val="128"/>
    </font>
    <font>
      <sz val="9"/>
      <color indexed="81"/>
      <name val="MS P ゴシック"/>
      <family val="3"/>
      <charset val="128"/>
    </font>
    <font>
      <b/>
      <sz val="10"/>
      <color rgb="FFFFFF00"/>
      <name val="ＭＳ Ｐゴシック"/>
      <family val="3"/>
      <charset val="128"/>
    </font>
    <font>
      <sz val="12"/>
      <color rgb="FF808080"/>
      <name val="ＭＳ 明朝"/>
      <family val="1"/>
      <charset val="128"/>
    </font>
    <font>
      <sz val="11"/>
      <color rgb="FF9C5700"/>
      <name val="游ゴシック"/>
      <family val="2"/>
      <charset val="128"/>
      <scheme val="minor"/>
    </font>
    <font>
      <sz val="8"/>
      <color theme="0" tint="-0.14999847407452621"/>
      <name val="ＭＳ 明朝"/>
      <family val="1"/>
      <charset val="128"/>
    </font>
    <font>
      <sz val="8"/>
      <color rgb="FFFF0000"/>
      <name val="ＭＳ 明朝"/>
      <family val="1"/>
      <charset val="128"/>
    </font>
    <font>
      <b/>
      <sz val="15"/>
      <color theme="3"/>
      <name val="游ゴシック"/>
      <family val="2"/>
      <charset val="128"/>
      <scheme val="minor"/>
    </font>
    <font>
      <sz val="9"/>
      <color theme="1"/>
      <name val="ＭＳ ゴシック"/>
      <family val="3"/>
      <charset val="128"/>
    </font>
    <font>
      <sz val="12"/>
      <color theme="0" tint="-0.499984740745262"/>
      <name val="Yu Gothic UI"/>
      <family val="2"/>
      <charset val="128"/>
    </font>
    <font>
      <sz val="10"/>
      <color theme="0" tint="-0.499984740745262"/>
      <name val="ＭＳ Ｐ明朝"/>
      <family val="1"/>
      <charset val="128"/>
    </font>
    <font>
      <sz val="12"/>
      <color theme="0" tint="-0.499984740745262"/>
      <name val="ＭＳ Ｐ明朝"/>
      <family val="1"/>
      <charset val="128"/>
    </font>
    <font>
      <sz val="10"/>
      <color theme="0" tint="-0.499984740745262"/>
      <name val="ＭＳ 明朝"/>
      <family val="1"/>
      <charset val="128"/>
    </font>
  </fonts>
  <fills count="23">
    <fill>
      <patternFill patternType="none"/>
    </fill>
    <fill>
      <patternFill patternType="gray125"/>
    </fill>
    <fill>
      <patternFill patternType="solid">
        <fgColor rgb="FF99CCFF"/>
        <bgColor indexed="64"/>
      </patternFill>
    </fill>
    <fill>
      <patternFill patternType="solid">
        <fgColor rgb="FFDDDDDD"/>
        <bgColor indexed="64"/>
      </patternFill>
    </fill>
    <fill>
      <patternFill patternType="solid">
        <fgColor rgb="FFCCFFFF"/>
        <bgColor indexed="64"/>
      </patternFill>
    </fill>
    <fill>
      <patternFill patternType="solid">
        <fgColor rgb="FFEAEAEA"/>
        <bgColor indexed="64"/>
      </patternFill>
    </fill>
    <fill>
      <patternFill patternType="solid">
        <fgColor rgb="FF333399"/>
        <bgColor indexed="64"/>
      </patternFill>
    </fill>
    <fill>
      <patternFill patternType="solid">
        <fgColor rgb="FFFFFF99"/>
        <bgColor indexed="64"/>
      </patternFill>
    </fill>
    <fill>
      <patternFill patternType="solid">
        <fgColor rgb="FFCCFFCC"/>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indexed="9"/>
        <bgColor indexed="64"/>
      </patternFill>
    </fill>
    <fill>
      <patternFill patternType="solid">
        <fgColor rgb="FFD9D9D9"/>
        <bgColor indexed="64"/>
      </patternFill>
    </fill>
    <fill>
      <patternFill patternType="solid">
        <fgColor rgb="FF66CCFF"/>
        <bgColor indexed="64"/>
      </patternFill>
    </fill>
    <fill>
      <patternFill patternType="solid">
        <fgColor theme="8" tint="0.7999816888943144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rgb="FFF0F3FA"/>
        <bgColor indexed="64"/>
      </patternFill>
    </fill>
  </fills>
  <borders count="182">
    <border>
      <left/>
      <right/>
      <top/>
      <bottom/>
      <diagonal/>
    </border>
    <border>
      <left style="thick">
        <color rgb="FFFF0066"/>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theme="1"/>
      </top>
      <bottom style="thin">
        <color theme="1"/>
      </bottom>
      <diagonal/>
    </border>
    <border>
      <left style="thin">
        <color indexed="64"/>
      </left>
      <right/>
      <top style="thin">
        <color indexed="64"/>
      </top>
      <bottom style="thin">
        <color theme="1"/>
      </bottom>
      <diagonal/>
    </border>
    <border>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top style="thin">
        <color theme="1"/>
      </top>
      <bottom style="thin">
        <color theme="1"/>
      </bottom>
      <diagonal/>
    </border>
    <border>
      <left/>
      <right style="thin">
        <color indexed="64"/>
      </right>
      <top style="thin">
        <color theme="1"/>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right style="thin">
        <color auto="1"/>
      </right>
      <top/>
      <bottom style="thin">
        <color theme="0"/>
      </bottom>
      <diagonal/>
    </border>
    <border>
      <left/>
      <right style="thin">
        <color auto="1"/>
      </right>
      <top style="thin">
        <color theme="0"/>
      </top>
      <bottom style="thin">
        <color theme="0"/>
      </bottom>
      <diagonal/>
    </border>
    <border>
      <left/>
      <right style="thin">
        <color auto="1"/>
      </right>
      <top style="thin">
        <color theme="0"/>
      </top>
      <bottom/>
      <diagonal/>
    </border>
    <border>
      <left style="thin">
        <color theme="0"/>
      </left>
      <right style="thin">
        <color theme="0"/>
      </right>
      <top style="thin">
        <color theme="0"/>
      </top>
      <bottom/>
      <diagonal/>
    </border>
    <border>
      <left/>
      <right/>
      <top/>
      <bottom style="dotted">
        <color auto="1"/>
      </bottom>
      <diagonal/>
    </border>
    <border>
      <left/>
      <right style="thin">
        <color theme="0"/>
      </right>
      <top/>
      <bottom/>
      <diagonal/>
    </border>
    <border>
      <left/>
      <right style="thin">
        <color theme="0"/>
      </right>
      <top/>
      <bottom style="thin">
        <color theme="0"/>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4"/>
      </left>
      <right style="thin">
        <color indexed="64"/>
      </right>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thin">
        <color auto="1"/>
      </right>
      <top style="thin">
        <color auto="1"/>
      </top>
      <bottom style="double">
        <color auto="1"/>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style="thin">
        <color indexed="64"/>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right/>
      <top/>
      <bottom style="double">
        <color auto="1"/>
      </bottom>
      <diagonal/>
    </border>
    <border>
      <left/>
      <right style="thin">
        <color auto="1"/>
      </right>
      <top/>
      <bottom style="double">
        <color auto="1"/>
      </bottom>
      <diagonal/>
    </border>
    <border>
      <left/>
      <right style="thin">
        <color indexed="64"/>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indexed="64"/>
      </left>
      <right/>
      <top style="medium">
        <color indexed="64"/>
      </top>
      <bottom style="thin">
        <color auto="1"/>
      </bottom>
      <diagonal/>
    </border>
    <border>
      <left/>
      <right style="thin">
        <color indexed="64"/>
      </right>
      <top style="medium">
        <color indexed="64"/>
      </top>
      <bottom style="thin">
        <color auto="1"/>
      </bottom>
      <diagonal/>
    </border>
    <border>
      <left style="medium">
        <color indexed="64"/>
      </left>
      <right style="thin">
        <color auto="1"/>
      </right>
      <top style="thin">
        <color auto="1"/>
      </top>
      <bottom style="medium">
        <color indexed="64"/>
      </bottom>
      <diagonal/>
    </border>
    <border>
      <left/>
      <right/>
      <top style="double">
        <color auto="1"/>
      </top>
      <bottom style="thin">
        <color indexed="64"/>
      </bottom>
      <diagonal/>
    </border>
    <border diagonalUp="1">
      <left style="thin">
        <color auto="1"/>
      </left>
      <right/>
      <top style="thin">
        <color auto="1"/>
      </top>
      <bottom style="thin">
        <color auto="1"/>
      </bottom>
      <diagonal style="hair">
        <color theme="0" tint="-0.24994659260841701"/>
      </diagonal>
    </border>
    <border diagonalUp="1">
      <left/>
      <right/>
      <top style="thin">
        <color auto="1"/>
      </top>
      <bottom style="thin">
        <color auto="1"/>
      </bottom>
      <diagonal style="hair">
        <color theme="0" tint="-0.24994659260841701"/>
      </diagonal>
    </border>
    <border diagonalUp="1">
      <left/>
      <right style="thin">
        <color auto="1"/>
      </right>
      <top style="thin">
        <color auto="1"/>
      </top>
      <bottom style="thin">
        <color auto="1"/>
      </bottom>
      <diagonal style="hair">
        <color theme="0" tint="-0.24994659260841701"/>
      </diagonal>
    </border>
    <border>
      <left style="thin">
        <color auto="1"/>
      </left>
      <right style="thin">
        <color auto="1"/>
      </right>
      <top style="thin">
        <color auto="1"/>
      </top>
      <bottom style="double">
        <color indexed="64"/>
      </bottom>
      <diagonal/>
    </border>
    <border>
      <left style="thin">
        <color auto="1"/>
      </left>
      <right/>
      <top style="hair">
        <color auto="1"/>
      </top>
      <bottom style="double">
        <color auto="1"/>
      </bottom>
      <diagonal/>
    </border>
    <border>
      <left/>
      <right/>
      <top style="hair">
        <color auto="1"/>
      </top>
      <bottom style="double">
        <color auto="1"/>
      </bottom>
      <diagonal/>
    </border>
    <border>
      <left/>
      <right style="thin">
        <color auto="1"/>
      </right>
      <top style="hair">
        <color auto="1"/>
      </top>
      <bottom style="double">
        <color auto="1"/>
      </bottom>
      <diagonal/>
    </border>
    <border diagonalUp="1">
      <left style="thin">
        <color auto="1"/>
      </left>
      <right/>
      <top style="thin">
        <color auto="1"/>
      </top>
      <bottom style="hair">
        <color auto="1"/>
      </bottom>
      <diagonal style="hair">
        <color theme="0" tint="-0.24994659260841701"/>
      </diagonal>
    </border>
    <border diagonalUp="1">
      <left/>
      <right style="thin">
        <color auto="1"/>
      </right>
      <top style="thin">
        <color auto="1"/>
      </top>
      <bottom style="hair">
        <color auto="1"/>
      </bottom>
      <diagonal style="hair">
        <color theme="0" tint="-0.24994659260841701"/>
      </diagonal>
    </border>
    <border>
      <left style="medium">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thin">
        <color indexed="64"/>
      </left>
      <right style="medium">
        <color indexed="64"/>
      </right>
      <top/>
      <bottom/>
      <diagonal/>
    </border>
    <border>
      <left style="medium">
        <color indexed="64"/>
      </left>
      <right style="thin">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auto="1"/>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theme="0"/>
      </left>
      <right style="thin">
        <color theme="0"/>
      </right>
      <top/>
      <bottom/>
      <diagonal/>
    </border>
    <border>
      <left style="thin">
        <color theme="0"/>
      </left>
      <right style="thin">
        <color auto="1"/>
      </right>
      <top style="thin">
        <color theme="0"/>
      </top>
      <bottom style="double">
        <color theme="0"/>
      </bottom>
      <diagonal/>
    </border>
    <border>
      <left style="thin">
        <color theme="0"/>
      </left>
      <right/>
      <top style="thin">
        <color theme="0"/>
      </top>
      <bottom style="double">
        <color theme="0"/>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double">
        <color indexed="64"/>
      </top>
      <bottom style="hair">
        <color indexed="64"/>
      </bottom>
      <diagonal/>
    </border>
    <border>
      <left/>
      <right/>
      <top style="double">
        <color indexed="64"/>
      </top>
      <bottom style="hair">
        <color indexed="64"/>
      </bottom>
      <diagonal/>
    </border>
    <border>
      <left/>
      <right style="thin">
        <color auto="1"/>
      </right>
      <top style="double">
        <color indexed="64"/>
      </top>
      <bottom style="hair">
        <color indexed="64"/>
      </bottom>
      <diagonal/>
    </border>
    <border>
      <left/>
      <right/>
      <top style="dotted">
        <color auto="1"/>
      </top>
      <bottom style="dotted">
        <color auto="1"/>
      </bottom>
      <diagonal/>
    </border>
    <border>
      <left style="thin">
        <color auto="1"/>
      </left>
      <right/>
      <top style="medium">
        <color indexed="64"/>
      </top>
      <bottom style="double">
        <color auto="1"/>
      </bottom>
      <diagonal/>
    </border>
    <border>
      <left/>
      <right style="medium">
        <color indexed="64"/>
      </right>
      <top/>
      <bottom style="thin">
        <color auto="1"/>
      </bottom>
      <diagonal/>
    </border>
    <border>
      <left style="thin">
        <color auto="1"/>
      </left>
      <right style="thin">
        <color auto="1"/>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medium">
        <color indexed="64"/>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style="thin">
        <color auto="1"/>
      </left>
      <right/>
      <top/>
      <bottom style="double">
        <color auto="1"/>
      </bottom>
      <diagonal/>
    </border>
    <border diagonalUp="1">
      <left style="thin">
        <color auto="1"/>
      </left>
      <right/>
      <top/>
      <bottom style="double">
        <color indexed="64"/>
      </bottom>
      <diagonal style="hair">
        <color theme="0" tint="-0.24994659260841701"/>
      </diagonal>
    </border>
    <border diagonalUp="1">
      <left/>
      <right style="thin">
        <color auto="1"/>
      </right>
      <top/>
      <bottom style="double">
        <color indexed="64"/>
      </bottom>
      <diagonal style="hair">
        <color theme="0" tint="-0.24994659260841701"/>
      </diagonal>
    </border>
    <border>
      <left/>
      <right/>
      <top style="dotted">
        <color auto="1"/>
      </top>
      <bottom style="thin">
        <color indexed="64"/>
      </bottom>
      <diagonal/>
    </border>
    <border>
      <left/>
      <right style="medium">
        <color indexed="64"/>
      </right>
      <top style="double">
        <color indexed="64"/>
      </top>
      <bottom style="medium">
        <color indexed="64"/>
      </bottom>
      <diagonal/>
    </border>
    <border>
      <left style="thin">
        <color theme="0"/>
      </left>
      <right/>
      <top style="double">
        <color theme="0"/>
      </top>
      <bottom style="double">
        <color theme="0"/>
      </bottom>
      <diagonal/>
    </border>
    <border>
      <left/>
      <right style="thin">
        <color auto="1"/>
      </right>
      <top style="double">
        <color theme="0"/>
      </top>
      <bottom style="double">
        <color theme="0"/>
      </bottom>
      <diagonal/>
    </border>
    <border>
      <left style="thin">
        <color auto="1"/>
      </left>
      <right style="thin">
        <color auto="1"/>
      </right>
      <top style="double">
        <color auto="1"/>
      </top>
      <bottom style="thin">
        <color auto="1"/>
      </bottom>
      <diagonal/>
    </border>
    <border>
      <left/>
      <right style="thin">
        <color indexed="64"/>
      </right>
      <top style="double">
        <color indexed="64"/>
      </top>
      <bottom style="thin">
        <color indexed="64"/>
      </bottom>
      <diagonal/>
    </border>
    <border diagonalUp="1">
      <left style="thin">
        <color auto="1"/>
      </left>
      <right/>
      <top style="thin">
        <color auto="1"/>
      </top>
      <bottom style="thin">
        <color auto="1"/>
      </bottom>
      <diagonal style="thin">
        <color theme="0" tint="-0.24994659260841701"/>
      </diagonal>
    </border>
    <border diagonalUp="1">
      <left/>
      <right style="thin">
        <color auto="1"/>
      </right>
      <top style="thin">
        <color auto="1"/>
      </top>
      <bottom style="thin">
        <color auto="1"/>
      </bottom>
      <diagonal style="thin">
        <color theme="0" tint="-0.24994659260841701"/>
      </diagonal>
    </border>
    <border>
      <left style="thin">
        <color indexed="64"/>
      </left>
      <right style="medium">
        <color indexed="64"/>
      </right>
      <top style="double">
        <color indexed="64"/>
      </top>
      <bottom style="medium">
        <color indexed="64"/>
      </bottom>
      <diagonal/>
    </border>
    <border>
      <left style="thin">
        <color auto="1"/>
      </left>
      <right style="thin">
        <color auto="1"/>
      </right>
      <top style="double">
        <color indexed="64"/>
      </top>
      <bottom style="medium">
        <color indexed="64"/>
      </bottom>
      <diagonal/>
    </border>
    <border>
      <left/>
      <right/>
      <top style="double">
        <color auto="1"/>
      </top>
      <bottom style="medium">
        <color indexed="64"/>
      </bottom>
      <diagonal/>
    </border>
    <border>
      <left style="dashed">
        <color indexed="64"/>
      </left>
      <right style="thin">
        <color auto="1"/>
      </right>
      <top style="thin">
        <color auto="1"/>
      </top>
      <bottom style="double">
        <color indexed="64"/>
      </bottom>
      <diagonal/>
    </border>
    <border>
      <left style="dashed">
        <color indexed="64"/>
      </left>
      <right style="thin">
        <color auto="1"/>
      </right>
      <top style="thin">
        <color auto="1"/>
      </top>
      <bottom style="thin">
        <color auto="1"/>
      </bottom>
      <diagonal/>
    </border>
    <border>
      <left style="dashed">
        <color indexed="64"/>
      </left>
      <right style="thin">
        <color auto="1"/>
      </right>
      <top/>
      <bottom/>
      <diagonal/>
    </border>
    <border>
      <left style="dashed">
        <color indexed="64"/>
      </left>
      <right style="thin">
        <color auto="1"/>
      </right>
      <top style="medium">
        <color indexed="64"/>
      </top>
      <bottom style="thin">
        <color indexed="64"/>
      </bottom>
      <diagonal/>
    </border>
    <border>
      <left style="dashed">
        <color indexed="64"/>
      </left>
      <right style="thin">
        <color auto="1"/>
      </right>
      <top/>
      <bottom style="medium">
        <color indexed="64"/>
      </bottom>
      <diagonal/>
    </border>
    <border>
      <left style="dashed">
        <color indexed="64"/>
      </left>
      <right style="thin">
        <color auto="1"/>
      </right>
      <top style="medium">
        <color indexed="64"/>
      </top>
      <bottom/>
      <diagonal/>
    </border>
    <border>
      <left/>
      <right style="medium">
        <color indexed="64"/>
      </right>
      <top style="thin">
        <color auto="1"/>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auto="1"/>
      </top>
      <bottom style="double">
        <color indexed="64"/>
      </bottom>
      <diagonal/>
    </border>
    <border>
      <left style="medium">
        <color indexed="64"/>
      </left>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medium">
        <color theme="1" tint="0.24994659260841701"/>
      </left>
      <right style="medium">
        <color theme="1" tint="0.24994659260841701"/>
      </right>
      <top style="medium">
        <color theme="1" tint="0.24994659260841701"/>
      </top>
      <bottom style="thin">
        <color auto="1"/>
      </bottom>
      <diagonal/>
    </border>
    <border>
      <left style="medium">
        <color theme="1" tint="0.24994659260841701"/>
      </left>
      <right style="medium">
        <color theme="1" tint="0.24994659260841701"/>
      </right>
      <top style="thin">
        <color auto="1"/>
      </top>
      <bottom style="thin">
        <color auto="1"/>
      </bottom>
      <diagonal/>
    </border>
    <border>
      <left style="medium">
        <color theme="1" tint="0.24994659260841701"/>
      </left>
      <right style="medium">
        <color theme="1" tint="0.24994659260841701"/>
      </right>
      <top style="thin">
        <color auto="1"/>
      </top>
      <bottom style="medium">
        <color theme="1" tint="0.24994659260841701"/>
      </bottom>
      <diagonal/>
    </border>
    <border>
      <left style="medium">
        <color theme="1" tint="0.24994659260841701"/>
      </left>
      <right/>
      <top style="medium">
        <color theme="1" tint="0.24994659260841701"/>
      </top>
      <bottom style="thin">
        <color auto="1"/>
      </bottom>
      <diagonal/>
    </border>
    <border>
      <left style="medium">
        <color theme="1" tint="0.24994659260841701"/>
      </left>
      <right/>
      <top style="thin">
        <color auto="1"/>
      </top>
      <bottom style="thin">
        <color auto="1"/>
      </bottom>
      <diagonal/>
    </border>
    <border>
      <left style="medium">
        <color theme="1" tint="0.24994659260841701"/>
      </left>
      <right/>
      <top style="thin">
        <color auto="1"/>
      </top>
      <bottom style="medium">
        <color theme="1" tint="0.24994659260841701"/>
      </bottom>
      <diagonal/>
    </border>
    <border>
      <left style="medium">
        <color theme="1" tint="0.24994659260841701"/>
      </left>
      <right style="thin">
        <color auto="1"/>
      </right>
      <top style="medium">
        <color theme="1" tint="0.24994659260841701"/>
      </top>
      <bottom style="thin">
        <color auto="1"/>
      </bottom>
      <diagonal/>
    </border>
    <border>
      <left style="thin">
        <color auto="1"/>
      </left>
      <right style="medium">
        <color theme="1" tint="0.24994659260841701"/>
      </right>
      <top style="medium">
        <color theme="1" tint="0.24994659260841701"/>
      </top>
      <bottom style="thin">
        <color auto="1"/>
      </bottom>
      <diagonal/>
    </border>
    <border>
      <left style="medium">
        <color theme="1" tint="0.24994659260841701"/>
      </left>
      <right style="thin">
        <color auto="1"/>
      </right>
      <top style="thin">
        <color auto="1"/>
      </top>
      <bottom style="thin">
        <color auto="1"/>
      </bottom>
      <diagonal/>
    </border>
    <border>
      <left style="thin">
        <color auto="1"/>
      </left>
      <right style="medium">
        <color theme="1" tint="0.24994659260841701"/>
      </right>
      <top style="thin">
        <color auto="1"/>
      </top>
      <bottom style="thin">
        <color auto="1"/>
      </bottom>
      <diagonal/>
    </border>
    <border>
      <left style="medium">
        <color theme="1" tint="0.24994659260841701"/>
      </left>
      <right style="thin">
        <color auto="1"/>
      </right>
      <top style="thin">
        <color auto="1"/>
      </top>
      <bottom style="medium">
        <color theme="1" tint="0.24994659260841701"/>
      </bottom>
      <diagonal/>
    </border>
    <border>
      <left style="thin">
        <color auto="1"/>
      </left>
      <right style="medium">
        <color theme="1" tint="0.24994659260841701"/>
      </right>
      <top style="thin">
        <color auto="1"/>
      </top>
      <bottom style="medium">
        <color theme="1" tint="0.24994659260841701"/>
      </bottom>
      <diagonal/>
    </border>
    <border>
      <left style="thin">
        <color auto="1"/>
      </left>
      <right style="thin">
        <color auto="1"/>
      </right>
      <top style="medium">
        <color theme="1" tint="0.24994659260841701"/>
      </top>
      <bottom style="thin">
        <color auto="1"/>
      </bottom>
      <diagonal/>
    </border>
    <border>
      <left style="thin">
        <color auto="1"/>
      </left>
      <right style="thin">
        <color auto="1"/>
      </right>
      <top style="thin">
        <color auto="1"/>
      </top>
      <bottom style="medium">
        <color theme="1" tint="0.24994659260841701"/>
      </bottom>
      <diagonal/>
    </border>
    <border>
      <left style="thin">
        <color auto="1"/>
      </left>
      <right/>
      <top style="medium">
        <color theme="1" tint="0.24994659260841701"/>
      </top>
      <bottom style="thin">
        <color auto="1"/>
      </bottom>
      <diagonal/>
    </border>
    <border>
      <left style="thin">
        <color auto="1"/>
      </left>
      <right/>
      <top style="thin">
        <color auto="1"/>
      </top>
      <bottom style="medium">
        <color theme="1" tint="0.24994659260841701"/>
      </bottom>
      <diagonal/>
    </border>
    <border diagonalUp="1">
      <left style="thin">
        <color auto="1"/>
      </left>
      <right style="thin">
        <color auto="1"/>
      </right>
      <top style="thin">
        <color auto="1"/>
      </top>
      <bottom/>
      <diagonal style="thin">
        <color auto="1"/>
      </diagonal>
    </border>
    <border diagonalUp="1">
      <left style="thin">
        <color auto="1"/>
      </left>
      <right style="thin">
        <color auto="1"/>
      </right>
      <top/>
      <bottom/>
      <diagonal style="thin">
        <color auto="1"/>
      </diagonal>
    </border>
    <border diagonalUp="1">
      <left style="thin">
        <color auto="1"/>
      </left>
      <right style="thin">
        <color auto="1"/>
      </right>
      <top/>
      <bottom style="thin">
        <color auto="1"/>
      </bottom>
      <diagonal style="thin">
        <color auto="1"/>
      </diagonal>
    </border>
    <border>
      <left style="thin">
        <color theme="0"/>
      </left>
      <right/>
      <top/>
      <bottom/>
      <diagonal/>
    </border>
    <border>
      <left style="thin">
        <color auto="1"/>
      </left>
      <right/>
      <top style="hair">
        <color auto="1"/>
      </top>
      <bottom/>
      <diagonal/>
    </border>
    <border>
      <left/>
      <right/>
      <top style="hair">
        <color auto="1"/>
      </top>
      <bottom/>
      <diagonal/>
    </border>
    <border>
      <left/>
      <right style="thin">
        <color auto="1"/>
      </right>
      <top style="thin">
        <color theme="0"/>
      </top>
      <bottom style="double">
        <color theme="0"/>
      </bottom>
      <diagonal/>
    </border>
    <border diagonalUp="1">
      <left style="thin">
        <color auto="1"/>
      </left>
      <right/>
      <top style="thin">
        <color auto="1"/>
      </top>
      <bottom style="double">
        <color indexed="64"/>
      </bottom>
      <diagonal style="hair">
        <color theme="0" tint="-0.24994659260841701"/>
      </diagonal>
    </border>
    <border diagonalUp="1">
      <left/>
      <right/>
      <top style="thin">
        <color auto="1"/>
      </top>
      <bottom style="double">
        <color indexed="64"/>
      </bottom>
      <diagonal style="hair">
        <color theme="0" tint="-0.24994659260841701"/>
      </diagonal>
    </border>
    <border diagonalUp="1">
      <left/>
      <right style="thin">
        <color auto="1"/>
      </right>
      <top style="thin">
        <color auto="1"/>
      </top>
      <bottom style="double">
        <color indexed="64"/>
      </bottom>
      <diagonal style="hair">
        <color theme="0" tint="-0.24994659260841701"/>
      </diagonal>
    </border>
    <border>
      <left style="thin">
        <color auto="1"/>
      </left>
      <right style="thin">
        <color indexed="64"/>
      </right>
      <top style="hair">
        <color indexed="64"/>
      </top>
      <bottom style="double">
        <color indexed="64"/>
      </bottom>
      <diagonal/>
    </border>
    <border>
      <left style="thin">
        <color indexed="64"/>
      </left>
      <right style="thin">
        <color auto="1"/>
      </right>
      <top style="double">
        <color auto="1"/>
      </top>
      <bottom/>
      <diagonal/>
    </border>
    <border>
      <left style="thin">
        <color indexed="64"/>
      </left>
      <right/>
      <top style="double">
        <color auto="1"/>
      </top>
      <bottom style="double">
        <color indexed="64"/>
      </bottom>
      <diagonal/>
    </border>
    <border>
      <left/>
      <right/>
      <top style="double">
        <color auto="1"/>
      </top>
      <bottom style="double">
        <color indexed="64"/>
      </bottom>
      <diagonal/>
    </border>
    <border>
      <left/>
      <right style="thin">
        <color indexed="64"/>
      </right>
      <top style="double">
        <color auto="1"/>
      </top>
      <bottom style="double">
        <color indexed="64"/>
      </bottom>
      <diagonal/>
    </border>
    <border diagonalUp="1">
      <left style="thin">
        <color auto="1"/>
      </left>
      <right/>
      <top/>
      <bottom style="double">
        <color indexed="64"/>
      </bottom>
      <diagonal style="thin">
        <color theme="0" tint="-0.24994659260841701"/>
      </diagonal>
    </border>
    <border diagonalUp="1">
      <left/>
      <right style="thin">
        <color auto="1"/>
      </right>
      <top/>
      <bottom style="double">
        <color indexed="64"/>
      </bottom>
      <diagonal style="thin">
        <color theme="0" tint="-0.24994659260841701"/>
      </diagonal>
    </border>
    <border diagonalUp="1">
      <left style="thin">
        <color auto="1"/>
      </left>
      <right/>
      <top style="thin">
        <color auto="1"/>
      </top>
      <bottom style="hair">
        <color auto="1"/>
      </bottom>
      <diagonal style="thin">
        <color theme="0" tint="-0.24994659260841701"/>
      </diagonal>
    </border>
    <border diagonalUp="1">
      <left/>
      <right style="thin">
        <color auto="1"/>
      </right>
      <top style="thin">
        <color auto="1"/>
      </top>
      <bottom style="hair">
        <color auto="1"/>
      </bottom>
      <diagonal style="thin">
        <color theme="0" tint="-0.24994659260841701"/>
      </diagonal>
    </border>
    <border diagonalUp="1">
      <left style="thin">
        <color auto="1"/>
      </left>
      <right/>
      <top style="hair">
        <color auto="1"/>
      </top>
      <bottom style="hair">
        <color auto="1"/>
      </bottom>
      <diagonal style="hair">
        <color theme="0" tint="-0.24994659260841701"/>
      </diagonal>
    </border>
    <border diagonalUp="1">
      <left/>
      <right style="thin">
        <color auto="1"/>
      </right>
      <top style="hair">
        <color auto="1"/>
      </top>
      <bottom style="hair">
        <color auto="1"/>
      </bottom>
      <diagonal style="hair">
        <color theme="0" tint="-0.24994659260841701"/>
      </diagonal>
    </border>
    <border diagonalUp="1">
      <left style="thin">
        <color auto="1"/>
      </left>
      <right/>
      <top style="hair">
        <color auto="1"/>
      </top>
      <bottom style="hair">
        <color auto="1"/>
      </bottom>
      <diagonal style="thin">
        <color theme="0" tint="-0.24994659260841701"/>
      </diagonal>
    </border>
    <border diagonalUp="1">
      <left/>
      <right style="thin">
        <color auto="1"/>
      </right>
      <top style="hair">
        <color auto="1"/>
      </top>
      <bottom style="hair">
        <color auto="1"/>
      </bottom>
      <diagonal style="thin">
        <color theme="0" tint="-0.24994659260841701"/>
      </diagonal>
    </border>
    <border diagonalUp="1">
      <left/>
      <right/>
      <top/>
      <bottom style="double">
        <color indexed="64"/>
      </bottom>
      <diagonal style="hair">
        <color theme="0" tint="-0.24994659260841701"/>
      </diagonal>
    </border>
    <border>
      <left/>
      <right/>
      <top style="double">
        <color auto="1"/>
      </top>
      <bottom/>
      <diagonal/>
    </border>
    <border>
      <left/>
      <right style="thin">
        <color auto="1"/>
      </right>
      <top style="double">
        <color auto="1"/>
      </top>
      <bottom/>
      <diagonal/>
    </border>
    <border>
      <left style="thin">
        <color indexed="64"/>
      </left>
      <right/>
      <top style="double">
        <color auto="1"/>
      </top>
      <bottom/>
      <diagonal/>
    </border>
  </borders>
  <cellStyleXfs count="23">
    <xf numFmtId="0" fontId="0" fillId="0" borderId="0">
      <alignment vertical="center"/>
    </xf>
    <xf numFmtId="38" fontId="4" fillId="0" borderId="0" applyFont="0" applyFill="0" applyBorder="0" applyAlignment="0" applyProtection="0">
      <alignment vertical="center"/>
    </xf>
    <xf numFmtId="0" fontId="46" fillId="0" borderId="0"/>
    <xf numFmtId="0" fontId="47" fillId="0" borderId="0">
      <alignment vertical="center"/>
    </xf>
    <xf numFmtId="38" fontId="48" fillId="0" borderId="0" applyFont="0" applyFill="0" applyBorder="0" applyAlignment="0" applyProtection="0">
      <alignment vertical="center"/>
    </xf>
    <xf numFmtId="0" fontId="48" fillId="0" borderId="0">
      <alignment vertical="center"/>
    </xf>
    <xf numFmtId="0" fontId="93" fillId="0" borderId="0">
      <alignment vertical="center"/>
    </xf>
    <xf numFmtId="38" fontId="93" fillId="0" borderId="0" applyFont="0" applyFill="0" applyBorder="0" applyAlignment="0" applyProtection="0">
      <alignment vertical="center"/>
    </xf>
    <xf numFmtId="0" fontId="96" fillId="0" borderId="0">
      <alignment vertical="center"/>
    </xf>
    <xf numFmtId="38" fontId="47" fillId="0" borderId="0" applyFont="0" applyFill="0" applyBorder="0" applyAlignment="0" applyProtection="0">
      <alignment vertical="center"/>
    </xf>
    <xf numFmtId="38" fontId="96" fillId="0" borderId="0" applyFont="0" applyFill="0" applyBorder="0" applyAlignment="0" applyProtection="0">
      <alignment vertical="center"/>
    </xf>
    <xf numFmtId="6" fontId="93" fillId="0" borderId="0" applyFont="0" applyFill="0" applyBorder="0" applyAlignment="0" applyProtection="0">
      <alignment vertical="center"/>
    </xf>
    <xf numFmtId="0" fontId="47" fillId="0" borderId="0">
      <alignment vertical="center"/>
    </xf>
    <xf numFmtId="0" fontId="3" fillId="0" borderId="0">
      <alignment vertical="center"/>
    </xf>
    <xf numFmtId="0" fontId="93" fillId="0" borderId="0">
      <alignment vertical="center"/>
    </xf>
    <xf numFmtId="0" fontId="2" fillId="0" borderId="0">
      <alignment vertical="center"/>
    </xf>
    <xf numFmtId="6" fontId="93" fillId="0" borderId="0" applyFont="0" applyFill="0" applyBorder="0" applyAlignment="0" applyProtection="0">
      <alignment vertical="center"/>
    </xf>
    <xf numFmtId="38" fontId="96" fillId="0" borderId="0" applyFont="0" applyFill="0" applyBorder="0" applyAlignment="0" applyProtection="0">
      <alignment vertical="center"/>
    </xf>
    <xf numFmtId="38" fontId="93" fillId="0" borderId="0" applyFont="0" applyFill="0" applyBorder="0" applyAlignment="0" applyProtection="0">
      <alignment vertical="center"/>
    </xf>
    <xf numFmtId="6" fontId="93" fillId="0" borderId="0" applyFont="0" applyFill="0" applyBorder="0" applyAlignment="0" applyProtection="0">
      <alignment vertical="center"/>
    </xf>
    <xf numFmtId="0" fontId="2" fillId="0" borderId="0">
      <alignment vertical="center"/>
    </xf>
    <xf numFmtId="0" fontId="1" fillId="0" borderId="0">
      <alignment vertical="center"/>
    </xf>
    <xf numFmtId="0" fontId="1" fillId="0" borderId="0">
      <alignment vertical="center"/>
    </xf>
  </cellStyleXfs>
  <cellXfs count="1443">
    <xf numFmtId="0" fontId="0" fillId="0" borderId="0" xfId="0">
      <alignment vertical="center"/>
    </xf>
    <xf numFmtId="0" fontId="10" fillId="0" borderId="0" xfId="0" applyFont="1">
      <alignment vertical="center"/>
    </xf>
    <xf numFmtId="0" fontId="11" fillId="0" borderId="0" xfId="0" applyFont="1">
      <alignment vertical="center"/>
    </xf>
    <xf numFmtId="0" fontId="12" fillId="0" borderId="0" xfId="0" applyFont="1">
      <alignment vertical="center"/>
    </xf>
    <xf numFmtId="0" fontId="12" fillId="0" borderId="9" xfId="0" applyFont="1" applyBorder="1">
      <alignment vertical="center"/>
    </xf>
    <xf numFmtId="0" fontId="12" fillId="0" borderId="0" xfId="0" applyFont="1" applyAlignment="1">
      <alignment vertical="center" wrapText="1"/>
    </xf>
    <xf numFmtId="0" fontId="12" fillId="0" borderId="0" xfId="0" applyFont="1" applyBorder="1">
      <alignment vertical="center"/>
    </xf>
    <xf numFmtId="0" fontId="22" fillId="0" borderId="9" xfId="0" applyFont="1" applyBorder="1">
      <alignment vertical="center"/>
    </xf>
    <xf numFmtId="0" fontId="12" fillId="0" borderId="0" xfId="0" applyFont="1" applyAlignment="1">
      <alignment horizontal="left" vertical="center" shrinkToFit="1"/>
    </xf>
    <xf numFmtId="0" fontId="23" fillId="0" borderId="0" xfId="0" applyFont="1">
      <alignment vertical="center"/>
    </xf>
    <xf numFmtId="0" fontId="12" fillId="0" borderId="6" xfId="0" applyFont="1" applyBorder="1" applyAlignment="1" applyProtection="1">
      <alignment horizontal="center" vertical="center" shrinkToFit="1"/>
      <protection locked="0"/>
    </xf>
    <xf numFmtId="0" fontId="25" fillId="0" borderId="0" xfId="0" applyFont="1" applyAlignment="1">
      <alignment horizontal="right" vertical="center"/>
    </xf>
    <xf numFmtId="0" fontId="25" fillId="0" borderId="0" xfId="0" applyFont="1">
      <alignment vertical="center"/>
    </xf>
    <xf numFmtId="0" fontId="12" fillId="0" borderId="0" xfId="0" applyFont="1" applyAlignment="1">
      <alignment horizontal="center" vertical="center"/>
    </xf>
    <xf numFmtId="0" fontId="26" fillId="0" borderId="0" xfId="0" applyFont="1">
      <alignment vertical="center"/>
    </xf>
    <xf numFmtId="0" fontId="27" fillId="0" borderId="0" xfId="0" applyFont="1">
      <alignment vertical="center"/>
    </xf>
    <xf numFmtId="0" fontId="23" fillId="0" borderId="0" xfId="0" applyFont="1" applyAlignment="1">
      <alignment horizontal="center" vertical="center"/>
    </xf>
    <xf numFmtId="0" fontId="23" fillId="0" borderId="0" xfId="0" applyFont="1" applyAlignment="1">
      <alignment vertical="center" wrapText="1"/>
    </xf>
    <xf numFmtId="0" fontId="12" fillId="5" borderId="35" xfId="0" applyFont="1" applyFill="1" applyBorder="1" applyAlignment="1">
      <alignment horizontal="center" vertical="center"/>
    </xf>
    <xf numFmtId="0" fontId="12" fillId="5" borderId="36" xfId="0" applyFont="1" applyFill="1" applyBorder="1" applyAlignment="1">
      <alignment horizontal="center" vertical="center"/>
    </xf>
    <xf numFmtId="0" fontId="12" fillId="5" borderId="37" xfId="0" applyFont="1" applyFill="1" applyBorder="1" applyAlignment="1">
      <alignment horizontal="center" vertical="center" wrapText="1"/>
    </xf>
    <xf numFmtId="0" fontId="12" fillId="0" borderId="0" xfId="0" applyFont="1" applyBorder="1" applyAlignment="1">
      <alignment horizontal="center" vertical="center"/>
    </xf>
    <xf numFmtId="0" fontId="12" fillId="0" borderId="40" xfId="0" applyFont="1" applyBorder="1" applyAlignment="1">
      <alignment vertical="center" wrapText="1"/>
    </xf>
    <xf numFmtId="0" fontId="12" fillId="0" borderId="0" xfId="0" applyFont="1" applyBorder="1" applyAlignment="1">
      <alignment vertical="center" wrapText="1"/>
    </xf>
    <xf numFmtId="0" fontId="12" fillId="0" borderId="39" xfId="0" applyFont="1" applyBorder="1">
      <alignment vertical="center"/>
    </xf>
    <xf numFmtId="0" fontId="12" fillId="0" borderId="41" xfId="0" applyFont="1" applyBorder="1">
      <alignment vertical="center"/>
    </xf>
    <xf numFmtId="0" fontId="12" fillId="0" borderId="38" xfId="0" applyFont="1" applyBorder="1">
      <alignment vertical="center"/>
    </xf>
    <xf numFmtId="0" fontId="12" fillId="0" borderId="38" xfId="0" applyFont="1" applyBorder="1" applyAlignment="1">
      <alignment horizontal="center" vertical="center"/>
    </xf>
    <xf numFmtId="0" fontId="12" fillId="0" borderId="42" xfId="0" applyFont="1" applyBorder="1" applyAlignment="1">
      <alignment vertical="center" wrapText="1"/>
    </xf>
    <xf numFmtId="0" fontId="28" fillId="0" borderId="0" xfId="0" applyFont="1">
      <alignment vertical="center"/>
    </xf>
    <xf numFmtId="0" fontId="31" fillId="0" borderId="0" xfId="0" applyNumberFormat="1" applyFont="1">
      <alignment vertical="center"/>
    </xf>
    <xf numFmtId="0" fontId="31" fillId="0" borderId="0" xfId="0" applyNumberFormat="1" applyFont="1" applyAlignment="1">
      <alignment horizontal="center" vertical="center"/>
    </xf>
    <xf numFmtId="0" fontId="31" fillId="0" borderId="0" xfId="0" applyNumberFormat="1" applyFont="1" applyAlignment="1">
      <alignment horizontal="center" vertical="center"/>
    </xf>
    <xf numFmtId="0" fontId="31" fillId="0" borderId="0" xfId="0" applyNumberFormat="1" applyFont="1" applyAlignment="1">
      <alignment vertical="center"/>
    </xf>
    <xf numFmtId="0" fontId="31" fillId="0" borderId="0" xfId="0" applyNumberFormat="1" applyFont="1" applyAlignment="1">
      <alignment vertical="center"/>
    </xf>
    <xf numFmtId="0" fontId="31" fillId="0" borderId="0" xfId="0" applyNumberFormat="1" applyFont="1" applyAlignment="1">
      <alignment vertical="center" wrapText="1"/>
    </xf>
    <xf numFmtId="0" fontId="31" fillId="0" borderId="0" xfId="0" applyNumberFormat="1" applyFont="1" applyAlignment="1">
      <alignment horizontal="right" vertical="center"/>
    </xf>
    <xf numFmtId="0" fontId="32" fillId="0" borderId="0" xfId="0" applyNumberFormat="1" applyFont="1">
      <alignment vertical="center"/>
    </xf>
    <xf numFmtId="0" fontId="33" fillId="0" borderId="0" xfId="0" applyNumberFormat="1" applyFont="1">
      <alignment vertical="center"/>
    </xf>
    <xf numFmtId="0" fontId="33" fillId="0" borderId="0" xfId="0" applyNumberFormat="1" applyFont="1" applyAlignment="1">
      <alignment vertical="center"/>
    </xf>
    <xf numFmtId="0" fontId="33" fillId="0" borderId="0" xfId="0" applyNumberFormat="1" applyFont="1" applyAlignment="1">
      <alignment horizontal="center" vertical="center"/>
    </xf>
    <xf numFmtId="0" fontId="31" fillId="0" borderId="0" xfId="0" applyNumberFormat="1" applyFont="1" applyAlignment="1">
      <alignment horizontal="left" vertical="center" indent="1"/>
    </xf>
    <xf numFmtId="0" fontId="34" fillId="0" borderId="0" xfId="0" applyNumberFormat="1" applyFont="1">
      <alignment vertical="center"/>
    </xf>
    <xf numFmtId="0" fontId="31" fillId="0" borderId="0" xfId="0" applyNumberFormat="1" applyFont="1" applyBorder="1" applyAlignment="1">
      <alignment vertical="center"/>
    </xf>
    <xf numFmtId="38" fontId="31" fillId="0" borderId="0" xfId="1" applyFont="1" applyBorder="1" applyAlignment="1">
      <alignment vertical="center"/>
    </xf>
    <xf numFmtId="0" fontId="31" fillId="5" borderId="0" xfId="0" applyNumberFormat="1" applyFont="1" applyFill="1" applyAlignment="1">
      <alignment horizontal="center" vertical="center"/>
    </xf>
    <xf numFmtId="0" fontId="31" fillId="0" borderId="0" xfId="0" applyNumberFormat="1" applyFont="1" applyAlignment="1">
      <alignment vertical="top" wrapText="1"/>
    </xf>
    <xf numFmtId="0" fontId="35" fillId="0" borderId="0" xfId="0" applyNumberFormat="1" applyFont="1">
      <alignment vertical="center"/>
    </xf>
    <xf numFmtId="0" fontId="31" fillId="0" borderId="0" xfId="0" applyNumberFormat="1" applyFont="1" applyAlignment="1">
      <alignment vertical="top"/>
    </xf>
    <xf numFmtId="0" fontId="31" fillId="0" borderId="35" xfId="0" applyNumberFormat="1" applyFont="1" applyBorder="1" applyAlignment="1">
      <alignment horizontal="center"/>
    </xf>
    <xf numFmtId="0" fontId="31" fillId="0" borderId="37" xfId="0" applyNumberFormat="1" applyFont="1" applyBorder="1" applyAlignment="1">
      <alignment horizontal="center"/>
    </xf>
    <xf numFmtId="0" fontId="31" fillId="0" borderId="41" xfId="0" applyNumberFormat="1" applyFont="1" applyBorder="1" applyAlignment="1">
      <alignment horizontal="center" vertical="top"/>
    </xf>
    <xf numFmtId="0" fontId="31" fillId="0" borderId="42" xfId="0" applyNumberFormat="1" applyFont="1" applyBorder="1" applyAlignment="1">
      <alignment horizontal="center" vertical="top"/>
    </xf>
    <xf numFmtId="0" fontId="36" fillId="0" borderId="0" xfId="0" applyNumberFormat="1" applyFont="1">
      <alignment vertical="center"/>
    </xf>
    <xf numFmtId="0" fontId="37" fillId="0" borderId="0" xfId="0" applyNumberFormat="1" applyFont="1">
      <alignment vertical="center"/>
    </xf>
    <xf numFmtId="0" fontId="38" fillId="0" borderId="0" xfId="0" applyNumberFormat="1" applyFont="1">
      <alignment vertical="center"/>
    </xf>
    <xf numFmtId="0" fontId="39" fillId="0" borderId="0" xfId="0" applyNumberFormat="1" applyFont="1">
      <alignment vertical="center"/>
    </xf>
    <xf numFmtId="0" fontId="40" fillId="0" borderId="0" xfId="0" applyNumberFormat="1" applyFont="1">
      <alignment vertical="center"/>
    </xf>
    <xf numFmtId="0" fontId="41" fillId="0" borderId="0" xfId="0" applyNumberFormat="1" applyFont="1">
      <alignment vertical="center"/>
    </xf>
    <xf numFmtId="0" fontId="31" fillId="0" borderId="0" xfId="0" applyNumberFormat="1" applyFont="1" applyAlignment="1" applyProtection="1">
      <alignment horizontal="center" vertical="center" shrinkToFit="1"/>
      <protection locked="0"/>
    </xf>
    <xf numFmtId="0" fontId="42" fillId="0" borderId="0" xfId="0" applyNumberFormat="1" applyFont="1">
      <alignment vertical="center"/>
    </xf>
    <xf numFmtId="0" fontId="42" fillId="0" borderId="0" xfId="0" applyNumberFormat="1" applyFont="1" applyAlignment="1">
      <alignment vertical="center"/>
    </xf>
    <xf numFmtId="0" fontId="31" fillId="0" borderId="0" xfId="0" applyFont="1">
      <alignment vertical="center"/>
    </xf>
    <xf numFmtId="0" fontId="33" fillId="0" borderId="0" xfId="0" applyFont="1">
      <alignment vertical="center"/>
    </xf>
    <xf numFmtId="0" fontId="31" fillId="0" borderId="0" xfId="0" applyFont="1" applyAlignment="1">
      <alignment vertical="center" wrapText="1"/>
    </xf>
    <xf numFmtId="0" fontId="43" fillId="0" borderId="0" xfId="0" applyFont="1">
      <alignment vertical="center"/>
    </xf>
    <xf numFmtId="0" fontId="31" fillId="0" borderId="0" xfId="0" applyFont="1" applyAlignment="1">
      <alignment vertical="center" shrinkToFit="1"/>
    </xf>
    <xf numFmtId="0" fontId="40" fillId="0" borderId="0" xfId="0" applyFont="1">
      <alignment vertical="center"/>
    </xf>
    <xf numFmtId="0" fontId="45" fillId="0" borderId="0" xfId="0" applyFont="1">
      <alignment vertical="center"/>
    </xf>
    <xf numFmtId="0" fontId="35" fillId="0" borderId="0" xfId="0" applyFont="1">
      <alignment vertical="center"/>
    </xf>
    <xf numFmtId="0" fontId="35" fillId="0" borderId="0" xfId="0" applyFont="1" applyFill="1">
      <alignment vertical="center"/>
    </xf>
    <xf numFmtId="0" fontId="41" fillId="0" borderId="0" xfId="0" applyFont="1">
      <alignment vertical="center"/>
    </xf>
    <xf numFmtId="0" fontId="12" fillId="0" borderId="11" xfId="0" applyFont="1" applyBorder="1" applyAlignment="1" applyProtection="1">
      <alignment horizontal="left" vertical="center" indent="1"/>
      <protection locked="0"/>
    </xf>
    <xf numFmtId="0" fontId="31" fillId="0" borderId="0" xfId="0" applyNumberFormat="1" applyFont="1" applyAlignment="1" applyProtection="1">
      <alignment vertical="center" shrinkToFit="1"/>
      <protection locked="0"/>
    </xf>
    <xf numFmtId="49" fontId="31" fillId="0" borderId="0" xfId="0" applyNumberFormat="1" applyFont="1" applyAlignment="1">
      <alignment vertical="center"/>
    </xf>
    <xf numFmtId="0" fontId="31" fillId="0" borderId="0" xfId="0" applyNumberFormat="1" applyFont="1" applyAlignment="1">
      <alignment vertical="center"/>
    </xf>
    <xf numFmtId="180" fontId="30" fillId="0" borderId="0" xfId="0" applyNumberFormat="1" applyFont="1" applyAlignment="1">
      <alignment vertical="center"/>
    </xf>
    <xf numFmtId="181" fontId="30" fillId="0" borderId="0" xfId="1" applyNumberFormat="1" applyFont="1" applyAlignment="1">
      <alignment vertical="center"/>
    </xf>
    <xf numFmtId="0" fontId="31" fillId="0" borderId="0" xfId="0" applyNumberFormat="1" applyFont="1" applyAlignment="1">
      <alignment horizontal="left" vertical="center" indent="3"/>
    </xf>
    <xf numFmtId="0" fontId="31" fillId="0" borderId="0" xfId="0" applyNumberFormat="1" applyFont="1" applyAlignment="1" applyProtection="1">
      <alignment vertical="center"/>
      <protection locked="0"/>
    </xf>
    <xf numFmtId="0" fontId="53" fillId="0" borderId="0" xfId="0" applyNumberFormat="1" applyFont="1">
      <alignment vertical="center"/>
    </xf>
    <xf numFmtId="0" fontId="56" fillId="0" borderId="0" xfId="0" applyNumberFormat="1" applyFont="1">
      <alignment vertical="center"/>
    </xf>
    <xf numFmtId="56" fontId="12" fillId="0" borderId="16" xfId="0" applyNumberFormat="1" applyFont="1" applyBorder="1" applyAlignment="1" applyProtection="1">
      <alignment horizontal="left" vertical="center" indent="1"/>
      <protection locked="0"/>
    </xf>
    <xf numFmtId="0" fontId="20" fillId="6" borderId="1" xfId="0" applyFont="1" applyFill="1" applyBorder="1">
      <alignment vertical="center"/>
    </xf>
    <xf numFmtId="0" fontId="60" fillId="0" borderId="0" xfId="0" applyFont="1">
      <alignment vertical="center"/>
    </xf>
    <xf numFmtId="0" fontId="61" fillId="0" borderId="0" xfId="0" applyFont="1">
      <alignment vertical="center"/>
    </xf>
    <xf numFmtId="0" fontId="50" fillId="0" borderId="0" xfId="0" applyFont="1" applyProtection="1">
      <alignment vertical="center"/>
    </xf>
    <xf numFmtId="0" fontId="31" fillId="0" borderId="0" xfId="0" applyFont="1" applyProtection="1">
      <alignment vertical="center"/>
    </xf>
    <xf numFmtId="0" fontId="52" fillId="0" borderId="0" xfId="0" applyFont="1" applyAlignment="1" applyProtection="1">
      <alignment vertical="center"/>
    </xf>
    <xf numFmtId="0" fontId="31" fillId="0" borderId="0" xfId="0" applyFont="1" applyAlignment="1" applyProtection="1"/>
    <xf numFmtId="0" fontId="54" fillId="0" borderId="0" xfId="0" applyFont="1" applyProtection="1">
      <alignment vertical="center"/>
    </xf>
    <xf numFmtId="0" fontId="35" fillId="0" borderId="0" xfId="0" applyFont="1" applyProtection="1">
      <alignment vertical="center"/>
    </xf>
    <xf numFmtId="0" fontId="53" fillId="0" borderId="0" xfId="0" applyFont="1" applyProtection="1">
      <alignment vertical="center"/>
    </xf>
    <xf numFmtId="0" fontId="51" fillId="0" borderId="0" xfId="0" applyFont="1" applyProtection="1">
      <alignment vertical="center"/>
    </xf>
    <xf numFmtId="0" fontId="31" fillId="0" borderId="0" xfId="0" applyFont="1" applyAlignment="1" applyProtection="1">
      <protection locked="0"/>
    </xf>
    <xf numFmtId="0" fontId="49" fillId="0" borderId="0" xfId="0" applyFont="1" applyProtection="1">
      <alignment vertical="center"/>
    </xf>
    <xf numFmtId="0" fontId="31" fillId="0" borderId="0" xfId="0" applyFont="1" applyBorder="1" applyAlignment="1">
      <alignment horizontal="right" vertical="center"/>
    </xf>
    <xf numFmtId="0" fontId="31" fillId="0" borderId="9" xfId="0" applyFont="1" applyBorder="1" applyAlignment="1">
      <alignment vertical="center"/>
    </xf>
    <xf numFmtId="0" fontId="31" fillId="0" borderId="0" xfId="0" applyFont="1" applyBorder="1" applyAlignment="1">
      <alignment vertical="center"/>
    </xf>
    <xf numFmtId="0" fontId="31" fillId="0" borderId="9" xfId="0" applyFont="1" applyBorder="1" applyAlignment="1">
      <alignment horizontal="right" vertical="center"/>
    </xf>
    <xf numFmtId="0" fontId="66" fillId="0" borderId="0" xfId="0" applyFont="1" applyBorder="1">
      <alignment vertical="center"/>
    </xf>
    <xf numFmtId="0" fontId="67" fillId="0" borderId="0" xfId="0" applyFont="1" applyBorder="1" applyAlignment="1">
      <alignment vertical="center" shrinkToFit="1"/>
    </xf>
    <xf numFmtId="0" fontId="66" fillId="0" borderId="0" xfId="0" applyFont="1" applyBorder="1" applyAlignment="1">
      <alignment vertical="center"/>
    </xf>
    <xf numFmtId="0" fontId="66" fillId="0" borderId="0" xfId="0" applyFont="1" applyBorder="1" applyAlignment="1">
      <alignment vertical="center" shrinkToFit="1"/>
    </xf>
    <xf numFmtId="0" fontId="31" fillId="0" borderId="8" xfId="0" applyFont="1" applyBorder="1" applyProtection="1">
      <alignment vertical="center"/>
      <protection locked="0"/>
    </xf>
    <xf numFmtId="0" fontId="31" fillId="0" borderId="35" xfId="0" applyFont="1" applyBorder="1" applyAlignment="1" applyProtection="1">
      <alignment horizontal="right" vertical="center"/>
      <protection locked="0"/>
    </xf>
    <xf numFmtId="0" fontId="31" fillId="0" borderId="41" xfId="0" applyFont="1" applyBorder="1" applyAlignment="1" applyProtection="1">
      <alignment horizontal="right" vertical="center"/>
      <protection locked="0"/>
    </xf>
    <xf numFmtId="0" fontId="31" fillId="0" borderId="36" xfId="0" applyFont="1" applyBorder="1" applyAlignment="1" applyProtection="1">
      <alignment horizontal="right" vertical="center"/>
      <protection locked="0"/>
    </xf>
    <xf numFmtId="0" fontId="31" fillId="0" borderId="7" xfId="0" applyFont="1" applyBorder="1" applyProtection="1">
      <alignment vertical="center"/>
      <protection locked="0"/>
    </xf>
    <xf numFmtId="0" fontId="64" fillId="0" borderId="6" xfId="0" applyFont="1" applyBorder="1" applyAlignment="1" applyProtection="1">
      <alignment horizontal="center" vertical="center"/>
      <protection locked="0"/>
    </xf>
    <xf numFmtId="0" fontId="64" fillId="0" borderId="6" xfId="0" applyFont="1" applyBorder="1" applyAlignment="1" applyProtection="1">
      <alignment horizontal="center" vertical="center" shrinkToFit="1"/>
      <protection locked="0"/>
    </xf>
    <xf numFmtId="0" fontId="31" fillId="0" borderId="6" xfId="0" applyFont="1" applyBorder="1" applyAlignment="1" applyProtection="1">
      <alignment horizontal="center" vertical="center"/>
      <protection locked="0"/>
    </xf>
    <xf numFmtId="0" fontId="72" fillId="0" borderId="0" xfId="0" applyFont="1">
      <alignment vertical="center"/>
    </xf>
    <xf numFmtId="0" fontId="49" fillId="0" borderId="0" xfId="0" applyFont="1">
      <alignment vertical="center"/>
    </xf>
    <xf numFmtId="0" fontId="34" fillId="0" borderId="0" xfId="0" applyFont="1">
      <alignment vertical="center"/>
    </xf>
    <xf numFmtId="0" fontId="31" fillId="0" borderId="0" xfId="0" applyFont="1" applyAlignment="1">
      <alignment horizontal="center" vertical="center"/>
    </xf>
    <xf numFmtId="0" fontId="50" fillId="0" borderId="0" xfId="0" applyFont="1">
      <alignment vertical="center"/>
    </xf>
    <xf numFmtId="0" fontId="31" fillId="3" borderId="6" xfId="0" applyFont="1" applyFill="1" applyBorder="1" applyAlignment="1">
      <alignment horizontal="center" vertical="center"/>
    </xf>
    <xf numFmtId="0" fontId="73" fillId="0" borderId="0" xfId="0" applyFont="1" applyBorder="1" applyAlignment="1">
      <alignment vertical="center" shrinkToFit="1"/>
    </xf>
    <xf numFmtId="0" fontId="42" fillId="0" borderId="0" xfId="0" applyFont="1" applyBorder="1">
      <alignment vertical="center"/>
    </xf>
    <xf numFmtId="0" fontId="55" fillId="0" borderId="8" xfId="0" applyFont="1" applyBorder="1" applyAlignment="1">
      <alignment horizontal="left" vertical="center" indent="1" shrinkToFit="1"/>
    </xf>
    <xf numFmtId="0" fontId="50" fillId="0" borderId="0" xfId="0" applyFont="1" applyProtection="1">
      <alignment vertical="center"/>
      <protection locked="0"/>
    </xf>
    <xf numFmtId="0" fontId="31" fillId="0" borderId="0" xfId="0" applyFont="1" applyAlignment="1">
      <alignment vertical="center"/>
    </xf>
    <xf numFmtId="0" fontId="32" fillId="0" borderId="0" xfId="0" applyFont="1">
      <alignment vertical="center"/>
    </xf>
    <xf numFmtId="0" fontId="77" fillId="0" borderId="0" xfId="0" applyFont="1">
      <alignment vertical="center"/>
    </xf>
    <xf numFmtId="0" fontId="51" fillId="0" borderId="0" xfId="0" applyFont="1">
      <alignment vertical="center"/>
    </xf>
    <xf numFmtId="0" fontId="51" fillId="0" borderId="0" xfId="0" applyFont="1" applyAlignment="1">
      <alignment vertical="center"/>
    </xf>
    <xf numFmtId="49" fontId="75" fillId="0" borderId="0" xfId="5" applyNumberFormat="1" applyFont="1" applyAlignment="1">
      <alignment horizontal="center" vertical="center" wrapText="1"/>
    </xf>
    <xf numFmtId="0" fontId="81" fillId="0" borderId="0" xfId="5" applyFont="1" applyAlignment="1">
      <alignment horizontal="center" vertical="center" wrapText="1"/>
    </xf>
    <xf numFmtId="0" fontId="83" fillId="0" borderId="0" xfId="5" applyFont="1" applyAlignment="1">
      <alignment horizontal="center" vertical="center" wrapText="1"/>
    </xf>
    <xf numFmtId="0" fontId="83" fillId="0" borderId="0" xfId="5" applyFont="1" applyAlignment="1">
      <alignment horizontal="center" vertical="center" shrinkToFit="1"/>
    </xf>
    <xf numFmtId="0" fontId="85" fillId="0" borderId="0" xfId="5" applyFont="1" applyAlignment="1">
      <alignment horizontal="center" vertical="center" wrapText="1"/>
    </xf>
    <xf numFmtId="0" fontId="81" fillId="0" borderId="0" xfId="5" applyFont="1" applyAlignment="1">
      <alignment horizontal="center" vertical="center" shrinkToFit="1"/>
    </xf>
    <xf numFmtId="0" fontId="86" fillId="0" borderId="0" xfId="5" applyFont="1" applyAlignment="1">
      <alignment horizontal="center" vertical="center" wrapText="1"/>
    </xf>
    <xf numFmtId="0" fontId="75" fillId="0" borderId="0" xfId="5" applyFont="1" applyAlignment="1" applyProtection="1">
      <alignment horizontal="center" vertical="center" wrapText="1"/>
      <protection locked="0"/>
    </xf>
    <xf numFmtId="49" fontId="75" fillId="0" borderId="0" xfId="5" applyNumberFormat="1" applyFont="1" applyAlignment="1" applyProtection="1">
      <alignment horizontal="center" vertical="center" wrapText="1"/>
      <protection locked="0"/>
    </xf>
    <xf numFmtId="0" fontId="53" fillId="0" borderId="0" xfId="0" applyFont="1">
      <alignment vertical="center"/>
    </xf>
    <xf numFmtId="38" fontId="31" fillId="0" borderId="0" xfId="1" applyFont="1">
      <alignment vertical="center"/>
    </xf>
    <xf numFmtId="0" fontId="44" fillId="0" borderId="0" xfId="0" applyFont="1">
      <alignment vertical="center"/>
    </xf>
    <xf numFmtId="0" fontId="31" fillId="0" borderId="0" xfId="0" applyFont="1" applyAlignment="1">
      <alignment horizontal="right" vertical="center"/>
    </xf>
    <xf numFmtId="0" fontId="76" fillId="0" borderId="0" xfId="0" applyFont="1">
      <alignment vertical="center"/>
    </xf>
    <xf numFmtId="0" fontId="76" fillId="0" borderId="0" xfId="0" applyFont="1" applyAlignment="1">
      <alignment horizontal="right" vertical="center"/>
    </xf>
    <xf numFmtId="0" fontId="76" fillId="0" borderId="0" xfId="0" applyFont="1" applyAlignment="1">
      <alignment horizontal="center" vertical="center"/>
    </xf>
    <xf numFmtId="0" fontId="75" fillId="0" borderId="0" xfId="0" applyFont="1">
      <alignment vertical="center"/>
    </xf>
    <xf numFmtId="0" fontId="87" fillId="0" borderId="0" xfId="0" applyFont="1">
      <alignment vertical="center"/>
    </xf>
    <xf numFmtId="0" fontId="35" fillId="0" borderId="0" xfId="0" applyFont="1" applyAlignment="1">
      <alignment vertical="center"/>
    </xf>
    <xf numFmtId="0" fontId="44" fillId="0" borderId="9" xfId="0" applyFont="1" applyBorder="1">
      <alignment vertical="center"/>
    </xf>
    <xf numFmtId="197" fontId="31" fillId="0" borderId="8" xfId="0" applyNumberFormat="1" applyFont="1" applyBorder="1" applyAlignment="1">
      <alignment horizontal="right" vertical="center"/>
    </xf>
    <xf numFmtId="197" fontId="31" fillId="0" borderId="42" xfId="0" applyNumberFormat="1" applyFont="1" applyBorder="1" applyAlignment="1">
      <alignment horizontal="right" vertical="center"/>
    </xf>
    <xf numFmtId="0" fontId="31" fillId="0" borderId="48" xfId="0" applyFont="1" applyBorder="1" applyAlignment="1">
      <alignment horizontal="right" vertical="center"/>
    </xf>
    <xf numFmtId="197" fontId="31" fillId="0" borderId="27" xfId="0" applyNumberFormat="1" applyFont="1" applyBorder="1" applyAlignment="1">
      <alignment horizontal="right" vertical="center"/>
    </xf>
    <xf numFmtId="0" fontId="31" fillId="0" borderId="28" xfId="0" applyFont="1" applyBorder="1" applyAlignment="1">
      <alignment horizontal="right" vertical="center"/>
    </xf>
    <xf numFmtId="0" fontId="44" fillId="3" borderId="9" xfId="0" applyFont="1" applyFill="1" applyBorder="1">
      <alignment vertical="center"/>
    </xf>
    <xf numFmtId="0" fontId="44" fillId="0" borderId="42" xfId="0" applyFont="1" applyBorder="1">
      <alignment vertical="center"/>
    </xf>
    <xf numFmtId="197" fontId="31" fillId="3" borderId="48" xfId="0" applyNumberFormat="1" applyFont="1" applyFill="1" applyBorder="1" applyAlignment="1">
      <alignment horizontal="right" vertical="center"/>
    </xf>
    <xf numFmtId="0" fontId="44" fillId="0" borderId="48" xfId="0" applyFont="1" applyBorder="1">
      <alignment vertical="center"/>
    </xf>
    <xf numFmtId="0" fontId="31" fillId="0" borderId="31" xfId="0" applyFont="1" applyBorder="1" applyAlignment="1">
      <alignment horizontal="right" vertical="center"/>
    </xf>
    <xf numFmtId="0" fontId="31" fillId="0" borderId="74" xfId="0" applyFont="1" applyBorder="1" applyAlignment="1">
      <alignment horizontal="right" vertical="center"/>
    </xf>
    <xf numFmtId="0" fontId="31" fillId="0" borderId="34" xfId="0" applyFont="1" applyBorder="1" applyAlignment="1">
      <alignment horizontal="right" vertical="center"/>
    </xf>
    <xf numFmtId="38" fontId="53" fillId="0" borderId="0" xfId="1" applyFont="1">
      <alignment vertical="center"/>
    </xf>
    <xf numFmtId="38" fontId="50" fillId="0" borderId="0" xfId="1" applyFont="1">
      <alignment vertical="center"/>
    </xf>
    <xf numFmtId="38" fontId="76" fillId="0" borderId="0" xfId="1" applyFont="1">
      <alignment vertical="center"/>
    </xf>
    <xf numFmtId="38" fontId="31" fillId="0" borderId="0" xfId="1" applyFont="1" applyAlignment="1">
      <alignment horizontal="right" vertical="center"/>
    </xf>
    <xf numFmtId="38" fontId="51" fillId="0" borderId="0" xfId="1" applyFont="1">
      <alignment vertical="center"/>
    </xf>
    <xf numFmtId="38" fontId="31" fillId="0" borderId="6" xfId="1" applyFont="1" applyBorder="1" applyAlignment="1">
      <alignment horizontal="center" vertical="center"/>
    </xf>
    <xf numFmtId="38" fontId="44" fillId="0" borderId="6" xfId="1" applyFont="1" applyBorder="1" applyAlignment="1">
      <alignment horizontal="center" vertical="center"/>
    </xf>
    <xf numFmtId="38" fontId="65" fillId="0" borderId="6" xfId="1" applyFont="1" applyBorder="1" applyAlignment="1">
      <alignment horizontal="center" vertical="center"/>
    </xf>
    <xf numFmtId="38" fontId="31" fillId="0" borderId="44" xfId="1" applyFont="1" applyBorder="1" applyAlignment="1">
      <alignment horizontal="center" vertical="center"/>
    </xf>
    <xf numFmtId="38" fontId="31" fillId="0" borderId="71" xfId="1" applyFont="1" applyBorder="1" applyAlignment="1">
      <alignment horizontal="center" vertical="center"/>
    </xf>
    <xf numFmtId="0" fontId="90" fillId="0" borderId="0" xfId="0" applyFont="1" applyBorder="1" applyAlignment="1">
      <alignment vertical="center" shrinkToFit="1"/>
    </xf>
    <xf numFmtId="199" fontId="31" fillId="0" borderId="0" xfId="1" applyNumberFormat="1" applyFont="1">
      <alignment vertical="center"/>
    </xf>
    <xf numFmtId="0" fontId="91" fillId="0" borderId="9" xfId="0" applyFont="1" applyBorder="1">
      <alignment vertical="center"/>
    </xf>
    <xf numFmtId="0" fontId="31" fillId="0" borderId="0" xfId="0" applyFont="1" applyProtection="1">
      <alignment vertical="center"/>
      <protection locked="0"/>
    </xf>
    <xf numFmtId="0" fontId="31" fillId="0" borderId="0" xfId="0" applyFont="1" applyAlignment="1" applyProtection="1">
      <alignment horizontal="left" vertical="center" indent="1"/>
    </xf>
    <xf numFmtId="0" fontId="31" fillId="0" borderId="0" xfId="0" applyFont="1" applyAlignment="1" applyProtection="1">
      <alignment vertical="center"/>
    </xf>
    <xf numFmtId="0" fontId="31" fillId="0" borderId="0" xfId="0" applyFont="1" applyAlignment="1" applyProtection="1">
      <alignment horizontal="center" vertical="center"/>
    </xf>
    <xf numFmtId="0" fontId="31" fillId="0" borderId="42" xfId="0" applyFont="1" applyBorder="1" applyAlignment="1">
      <alignment horizontal="right" vertical="center"/>
    </xf>
    <xf numFmtId="0" fontId="31" fillId="0" borderId="8" xfId="0" applyFont="1" applyBorder="1">
      <alignment vertical="center"/>
    </xf>
    <xf numFmtId="0" fontId="31" fillId="0" borderId="9" xfId="0" applyFont="1" applyBorder="1">
      <alignment vertical="center"/>
    </xf>
    <xf numFmtId="0" fontId="31" fillId="0" borderId="0" xfId="0" applyFont="1" applyBorder="1">
      <alignment vertical="center"/>
    </xf>
    <xf numFmtId="0" fontId="31" fillId="0" borderId="0" xfId="0" applyFont="1" applyAlignment="1">
      <alignment horizontal="center" vertical="center"/>
    </xf>
    <xf numFmtId="0" fontId="31" fillId="0" borderId="0" xfId="0" applyFont="1">
      <alignment vertical="center"/>
    </xf>
    <xf numFmtId="0" fontId="75" fillId="0" borderId="0" xfId="5" applyFont="1" applyAlignment="1">
      <alignment horizontal="center" vertical="center" wrapText="1"/>
    </xf>
    <xf numFmtId="194" fontId="75" fillId="0" borderId="0" xfId="5" applyNumberFormat="1" applyFont="1" applyAlignment="1">
      <alignment horizontal="center" vertical="center" textRotation="255" wrapText="1"/>
    </xf>
    <xf numFmtId="38" fontId="75" fillId="0" borderId="0" xfId="4" applyFont="1" applyAlignment="1">
      <alignment horizontal="center" vertical="center" wrapText="1"/>
    </xf>
    <xf numFmtId="0" fontId="31" fillId="0" borderId="7" xfId="0" applyFont="1" applyBorder="1" applyAlignment="1">
      <alignment horizontal="left" vertical="center" indent="1"/>
    </xf>
    <xf numFmtId="0" fontId="75" fillId="0" borderId="6" xfId="5" applyFont="1" applyBorder="1" applyAlignment="1">
      <alignment horizontal="center" vertical="center" wrapText="1"/>
    </xf>
    <xf numFmtId="0" fontId="81" fillId="0" borderId="6" xfId="5" applyFont="1" applyBorder="1" applyAlignment="1">
      <alignment horizontal="center" vertical="center" wrapText="1"/>
    </xf>
    <xf numFmtId="0" fontId="94" fillId="0" borderId="0" xfId="6" applyFont="1" applyProtection="1">
      <alignment vertical="center"/>
      <protection hidden="1"/>
    </xf>
    <xf numFmtId="0" fontId="95" fillId="0" borderId="0" xfId="6" applyFont="1" applyProtection="1">
      <alignment vertical="center"/>
      <protection hidden="1"/>
    </xf>
    <xf numFmtId="0" fontId="94" fillId="0" borderId="0" xfId="6" applyFont="1" applyAlignment="1" applyProtection="1">
      <alignment horizontal="right" vertical="center"/>
      <protection hidden="1"/>
    </xf>
    <xf numFmtId="0" fontId="94" fillId="9" borderId="0" xfId="6" applyFont="1" applyFill="1" applyAlignment="1" applyProtection="1">
      <alignment horizontal="center" vertical="center"/>
      <protection hidden="1"/>
    </xf>
    <xf numFmtId="0" fontId="94" fillId="9" borderId="0" xfId="6" applyFont="1" applyFill="1" applyProtection="1">
      <alignment vertical="center"/>
      <protection hidden="1"/>
    </xf>
    <xf numFmtId="0" fontId="94" fillId="9" borderId="0" xfId="9" applyNumberFormat="1" applyFont="1" applyFill="1" applyAlignment="1" applyProtection="1">
      <alignment vertical="center" shrinkToFit="1"/>
      <protection hidden="1"/>
    </xf>
    <xf numFmtId="0" fontId="94" fillId="9" borderId="0" xfId="6" applyFont="1" applyFill="1" applyAlignment="1" applyProtection="1">
      <alignment horizontal="right" vertical="center"/>
      <protection hidden="1"/>
    </xf>
    <xf numFmtId="0" fontId="94" fillId="0" borderId="0" xfId="6" applyFont="1" applyAlignment="1" applyProtection="1">
      <alignment horizontal="center" vertical="center"/>
      <protection hidden="1"/>
    </xf>
    <xf numFmtId="0" fontId="94" fillId="9" borderId="0" xfId="6" applyFont="1" applyFill="1">
      <alignment vertical="center"/>
    </xf>
    <xf numFmtId="0" fontId="94" fillId="9" borderId="0" xfId="6" applyFont="1" applyFill="1" applyAlignment="1" applyProtection="1">
      <alignment horizontal="left" vertical="center" indent="1"/>
      <protection hidden="1"/>
    </xf>
    <xf numFmtId="0" fontId="98" fillId="9" borderId="0" xfId="6" applyFont="1" applyFill="1" applyProtection="1">
      <alignment vertical="center"/>
      <protection hidden="1"/>
    </xf>
    <xf numFmtId="0" fontId="101" fillId="9" borderId="0" xfId="6" applyFont="1" applyFill="1">
      <alignment vertical="center"/>
    </xf>
    <xf numFmtId="0" fontId="94" fillId="9" borderId="0" xfId="6" applyFont="1" applyFill="1" applyAlignment="1" applyProtection="1">
      <protection hidden="1"/>
    </xf>
    <xf numFmtId="0" fontId="94" fillId="0" borderId="39" xfId="6" applyFont="1" applyBorder="1" applyAlignment="1" applyProtection="1">
      <alignment horizontal="center" vertical="center"/>
      <protection hidden="1"/>
    </xf>
    <xf numFmtId="0" fontId="94" fillId="0" borderId="0" xfId="11" applyNumberFormat="1" applyFont="1" applyProtection="1">
      <alignment vertical="center"/>
      <protection hidden="1"/>
    </xf>
    <xf numFmtId="0" fontId="94" fillId="0" borderId="39" xfId="6" applyFont="1" applyBorder="1" applyProtection="1">
      <alignment vertical="center"/>
      <protection hidden="1"/>
    </xf>
    <xf numFmtId="0" fontId="94" fillId="9" borderId="0" xfId="9" applyNumberFormat="1" applyFont="1" applyFill="1" applyAlignment="1" applyProtection="1">
      <alignment horizontal="right" vertical="center" shrinkToFit="1"/>
      <protection hidden="1"/>
    </xf>
    <xf numFmtId="0" fontId="99" fillId="9" borderId="0" xfId="6" applyFont="1" applyFill="1" applyAlignment="1" applyProtection="1">
      <alignment horizontal="left" vertical="center"/>
      <protection hidden="1"/>
    </xf>
    <xf numFmtId="0" fontId="94" fillId="0" borderId="0" xfId="12" applyFont="1" applyAlignment="1" applyProtection="1">
      <alignment vertical="center" shrinkToFit="1"/>
      <protection hidden="1"/>
    </xf>
    <xf numFmtId="0" fontId="100" fillId="9" borderId="0" xfId="12" applyFont="1" applyFill="1" applyAlignment="1" applyProtection="1">
      <alignment horizontal="left" vertical="center"/>
      <protection hidden="1"/>
    </xf>
    <xf numFmtId="190" fontId="31" fillId="0" borderId="7" xfId="0" applyNumberFormat="1" applyFont="1" applyBorder="1">
      <alignment vertical="center"/>
    </xf>
    <xf numFmtId="0" fontId="35" fillId="0" borderId="0" xfId="0" applyFont="1">
      <alignment vertical="center"/>
    </xf>
    <xf numFmtId="0" fontId="31" fillId="0" borderId="0" xfId="0" applyFont="1">
      <alignment vertical="center"/>
    </xf>
    <xf numFmtId="0" fontId="35" fillId="0" borderId="0" xfId="0" applyFont="1">
      <alignment vertical="center"/>
    </xf>
    <xf numFmtId="0" fontId="106" fillId="0" borderId="0" xfId="2" applyFont="1" applyAlignment="1">
      <alignment vertical="center"/>
    </xf>
    <xf numFmtId="0" fontId="106" fillId="11" borderId="0" xfId="2" applyFont="1" applyFill="1" applyAlignment="1" applyProtection="1">
      <alignment vertical="center" wrapText="1"/>
      <protection hidden="1"/>
    </xf>
    <xf numFmtId="0" fontId="105" fillId="0" borderId="0" xfId="2" applyFont="1" applyAlignment="1" applyProtection="1">
      <alignment vertical="center"/>
      <protection hidden="1"/>
    </xf>
    <xf numFmtId="0" fontId="107" fillId="12" borderId="0" xfId="2" applyFont="1" applyFill="1" applyAlignment="1">
      <alignment vertical="center"/>
    </xf>
    <xf numFmtId="0" fontId="108" fillId="12" borderId="0" xfId="2" applyFont="1" applyFill="1" applyAlignment="1">
      <alignment vertical="center"/>
    </xf>
    <xf numFmtId="0" fontId="107" fillId="12" borderId="0" xfId="2" applyFont="1" applyFill="1" applyAlignment="1">
      <alignment horizontal="center" vertical="center"/>
    </xf>
    <xf numFmtId="204" fontId="107" fillId="12" borderId="0" xfId="2" applyNumberFormat="1" applyFont="1" applyFill="1" applyAlignment="1">
      <alignment vertical="center"/>
    </xf>
    <xf numFmtId="204" fontId="107" fillId="12" borderId="0" xfId="2" applyNumberFormat="1" applyFont="1" applyFill="1" applyAlignment="1">
      <alignment horizontal="center" vertical="center"/>
    </xf>
    <xf numFmtId="0" fontId="105" fillId="0" borderId="0" xfId="2" applyFont="1" applyAlignment="1">
      <alignment vertical="center"/>
    </xf>
    <xf numFmtId="0" fontId="105" fillId="0" borderId="0" xfId="2" applyFont="1" applyAlignment="1">
      <alignment vertical="center" shrinkToFit="1"/>
    </xf>
    <xf numFmtId="0" fontId="105" fillId="0" borderId="0" xfId="2" applyFont="1" applyAlignment="1">
      <alignment horizontal="center" vertical="center"/>
    </xf>
    <xf numFmtId="204" fontId="105" fillId="0" borderId="0" xfId="2" applyNumberFormat="1" applyFont="1" applyAlignment="1">
      <alignment vertical="center"/>
    </xf>
    <xf numFmtId="204" fontId="105" fillId="0" borderId="0" xfId="2" applyNumberFormat="1" applyFont="1" applyAlignment="1">
      <alignment horizontal="center" vertical="center"/>
    </xf>
    <xf numFmtId="204" fontId="105" fillId="0" borderId="85" xfId="2" applyNumberFormat="1" applyFont="1" applyBorder="1" applyAlignment="1">
      <alignment horizontal="center" vertical="center" shrinkToFit="1"/>
    </xf>
    <xf numFmtId="204" fontId="105" fillId="0" borderId="6" xfId="2" applyNumberFormat="1" applyFont="1" applyBorder="1" applyAlignment="1">
      <alignment vertical="center" shrinkToFit="1"/>
    </xf>
    <xf numFmtId="204" fontId="105" fillId="0" borderId="43" xfId="2" applyNumberFormat="1" applyFont="1" applyBorder="1" applyAlignment="1">
      <alignment vertical="center" shrinkToFit="1"/>
    </xf>
    <xf numFmtId="0" fontId="94" fillId="9" borderId="0" xfId="6" applyFont="1" applyFill="1" applyAlignment="1" applyProtection="1">
      <alignment horizontal="center" vertical="center" wrapText="1"/>
      <protection hidden="1"/>
    </xf>
    <xf numFmtId="0" fontId="101" fillId="0" borderId="0" xfId="6" applyFont="1" applyAlignment="1"/>
    <xf numFmtId="0" fontId="94" fillId="0" borderId="0" xfId="6" applyFont="1" applyAlignment="1" applyProtection="1">
      <protection hidden="1"/>
    </xf>
    <xf numFmtId="0" fontId="94" fillId="0" borderId="0" xfId="6" applyFont="1" applyAlignment="1" applyProtection="1">
      <alignment horizontal="right"/>
      <protection hidden="1"/>
    </xf>
    <xf numFmtId="0" fontId="94" fillId="0" borderId="0" xfId="6" applyFont="1">
      <alignment vertical="center"/>
    </xf>
    <xf numFmtId="0" fontId="99" fillId="9" borderId="0" xfId="6" applyFont="1" applyFill="1" applyAlignment="1" applyProtection="1">
      <alignment horizontal="left" vertical="top"/>
      <protection hidden="1"/>
    </xf>
    <xf numFmtId="38" fontId="83" fillId="0" borderId="0" xfId="1" applyFont="1" applyAlignment="1">
      <alignment horizontal="center" vertical="center" wrapText="1"/>
    </xf>
    <xf numFmtId="38" fontId="81" fillId="0" borderId="0" xfId="1" applyFont="1" applyAlignment="1">
      <alignment horizontal="center" vertical="center" wrapText="1"/>
    </xf>
    <xf numFmtId="0" fontId="63" fillId="0" borderId="0" xfId="14" applyFont="1" applyAlignment="1">
      <alignment horizontal="center" vertical="center"/>
    </xf>
    <xf numFmtId="0" fontId="106" fillId="11" borderId="0" xfId="2" applyFont="1" applyFill="1" applyAlignment="1" applyProtection="1">
      <alignment vertical="center" shrinkToFit="1"/>
      <protection hidden="1"/>
    </xf>
    <xf numFmtId="0" fontId="108" fillId="12" borderId="0" xfId="2" applyFont="1" applyFill="1" applyAlignment="1">
      <alignment vertical="center" shrinkToFit="1"/>
    </xf>
    <xf numFmtId="0" fontId="111" fillId="0" borderId="0" xfId="0" applyFont="1" applyBorder="1">
      <alignment vertical="center"/>
    </xf>
    <xf numFmtId="0" fontId="111" fillId="0" borderId="0" xfId="0" applyFont="1" applyBorder="1" applyAlignment="1">
      <alignment vertical="center" wrapText="1"/>
    </xf>
    <xf numFmtId="0" fontId="31" fillId="0" borderId="0" xfId="0" applyFont="1" applyFill="1" applyBorder="1" applyAlignment="1">
      <alignment vertical="center"/>
    </xf>
    <xf numFmtId="0" fontId="12" fillId="2" borderId="4" xfId="0" applyFont="1" applyFill="1" applyBorder="1" applyAlignment="1">
      <alignment vertical="center" shrinkToFit="1"/>
    </xf>
    <xf numFmtId="0" fontId="12" fillId="2" borderId="95" xfId="0" applyFont="1" applyFill="1" applyBorder="1" applyAlignment="1">
      <alignment vertical="center" shrinkToFit="1"/>
    </xf>
    <xf numFmtId="0" fontId="31" fillId="0" borderId="28" xfId="0" applyFont="1" applyFill="1" applyBorder="1" applyAlignment="1">
      <alignment horizontal="right" vertical="center"/>
    </xf>
    <xf numFmtId="0" fontId="31" fillId="0" borderId="0" xfId="0" applyFont="1" applyBorder="1">
      <alignment vertical="center"/>
    </xf>
    <xf numFmtId="0" fontId="24" fillId="0" borderId="0" xfId="0" applyFont="1">
      <alignment vertical="center"/>
    </xf>
    <xf numFmtId="0" fontId="13" fillId="0" borderId="0" xfId="0" applyFont="1">
      <alignment vertical="center"/>
    </xf>
    <xf numFmtId="0" fontId="18" fillId="0" borderId="0" xfId="0" applyFont="1">
      <alignment vertical="center"/>
    </xf>
    <xf numFmtId="0" fontId="20" fillId="0" borderId="0" xfId="0" applyFont="1">
      <alignment vertical="center"/>
    </xf>
    <xf numFmtId="0" fontId="19" fillId="4" borderId="0" xfId="0" applyFont="1" applyFill="1">
      <alignment vertical="center"/>
    </xf>
    <xf numFmtId="0" fontId="12" fillId="2" borderId="20" xfId="0" applyFont="1" applyFill="1" applyBorder="1" applyAlignment="1">
      <alignment horizontal="left" vertical="center" indent="1"/>
    </xf>
    <xf numFmtId="0" fontId="12" fillId="2" borderId="21" xfId="0" applyFont="1" applyFill="1" applyBorder="1" applyAlignment="1">
      <alignment horizontal="left" vertical="center" indent="1"/>
    </xf>
    <xf numFmtId="0" fontId="19" fillId="4" borderId="1" xfId="0" applyFont="1" applyFill="1" applyBorder="1">
      <alignment vertical="center"/>
    </xf>
    <xf numFmtId="0" fontId="22" fillId="0" borderId="74" xfId="0" applyFont="1" applyBorder="1">
      <alignment vertical="center"/>
    </xf>
    <xf numFmtId="0" fontId="22" fillId="0" borderId="99" xfId="0" applyFont="1" applyBorder="1">
      <alignment vertical="center"/>
    </xf>
    <xf numFmtId="0" fontId="22" fillId="0" borderId="37" xfId="0" applyFont="1" applyBorder="1">
      <alignment vertical="center"/>
    </xf>
    <xf numFmtId="0" fontId="22" fillId="0" borderId="102" xfId="0" applyFont="1" applyBorder="1">
      <alignment vertical="center"/>
    </xf>
    <xf numFmtId="0" fontId="12" fillId="0" borderId="23" xfId="0" applyFont="1" applyBorder="1" applyAlignment="1">
      <alignment vertical="center" wrapText="1"/>
    </xf>
    <xf numFmtId="0" fontId="12" fillId="0" borderId="103" xfId="0" applyFont="1" applyBorder="1">
      <alignment vertical="center"/>
    </xf>
    <xf numFmtId="0" fontId="110" fillId="0" borderId="103" xfId="0" applyFont="1" applyBorder="1">
      <alignment vertical="center"/>
    </xf>
    <xf numFmtId="0" fontId="12" fillId="0" borderId="23" xfId="0" applyFont="1" applyBorder="1">
      <alignment vertical="center"/>
    </xf>
    <xf numFmtId="0" fontId="31" fillId="0" borderId="6" xfId="0" applyFont="1" applyBorder="1" applyAlignment="1" applyProtection="1">
      <alignment horizontal="center" vertical="center"/>
    </xf>
    <xf numFmtId="0" fontId="31" fillId="3" borderId="6" xfId="0" applyFont="1" applyFill="1" applyBorder="1" applyAlignment="1" applyProtection="1">
      <alignment horizontal="center" vertical="center"/>
    </xf>
    <xf numFmtId="0" fontId="50" fillId="0" borderId="0" xfId="0" applyFont="1" applyBorder="1">
      <alignment vertical="center"/>
    </xf>
    <xf numFmtId="0" fontId="31" fillId="0" borderId="0" xfId="0" applyFont="1" applyBorder="1">
      <alignment vertical="center"/>
    </xf>
    <xf numFmtId="0" fontId="61" fillId="0" borderId="0" xfId="0" applyFont="1" applyBorder="1">
      <alignment vertical="center"/>
    </xf>
    <xf numFmtId="0" fontId="62" fillId="0" borderId="0" xfId="0" applyFont="1" applyBorder="1">
      <alignment vertical="center"/>
    </xf>
    <xf numFmtId="0" fontId="31" fillId="0" borderId="35" xfId="0" applyFont="1" applyBorder="1" applyProtection="1">
      <alignment vertical="center"/>
    </xf>
    <xf numFmtId="0" fontId="31" fillId="0" borderId="39" xfId="0" applyFont="1" applyBorder="1" applyProtection="1">
      <alignment vertical="center"/>
    </xf>
    <xf numFmtId="0" fontId="42" fillId="0" borderId="35" xfId="0" applyFont="1" applyBorder="1" applyProtection="1">
      <alignment vertical="center"/>
    </xf>
    <xf numFmtId="0" fontId="42" fillId="0" borderId="39" xfId="0" applyFont="1" applyBorder="1" applyProtection="1">
      <alignment vertical="center"/>
    </xf>
    <xf numFmtId="0" fontId="31" fillId="0" borderId="0" xfId="0" applyFont="1" applyBorder="1" applyAlignment="1" applyProtection="1">
      <alignment vertical="center"/>
      <protection locked="0"/>
    </xf>
    <xf numFmtId="197" fontId="31" fillId="10" borderId="42" xfId="0" applyNumberFormat="1" applyFont="1" applyFill="1" applyBorder="1" applyAlignment="1">
      <alignment horizontal="right" vertical="center"/>
    </xf>
    <xf numFmtId="0" fontId="12" fillId="0" borderId="40" xfId="0" applyFont="1" applyBorder="1" applyAlignment="1">
      <alignment vertical="center" wrapText="1"/>
    </xf>
    <xf numFmtId="0" fontId="19" fillId="4" borderId="38" xfId="0" applyFont="1" applyFill="1" applyBorder="1" applyAlignment="1">
      <alignment vertical="center"/>
    </xf>
    <xf numFmtId="0" fontId="75" fillId="0" borderId="0" xfId="21" applyFont="1">
      <alignment vertical="center"/>
    </xf>
    <xf numFmtId="0" fontId="113" fillId="11" borderId="0" xfId="2" applyFont="1" applyFill="1" applyAlignment="1" applyProtection="1">
      <alignment vertical="center"/>
      <protection hidden="1"/>
    </xf>
    <xf numFmtId="0" fontId="114" fillId="0" borderId="0" xfId="2" applyFont="1" applyAlignment="1">
      <alignment vertical="center"/>
    </xf>
    <xf numFmtId="0" fontId="95" fillId="11" borderId="0" xfId="2" applyFont="1" applyFill="1" applyAlignment="1" applyProtection="1">
      <alignment vertical="center" wrapText="1"/>
      <protection hidden="1"/>
    </xf>
    <xf numFmtId="0" fontId="113" fillId="0" borderId="0" xfId="2" applyFont="1" applyAlignment="1" applyProtection="1">
      <alignment vertical="center"/>
      <protection hidden="1"/>
    </xf>
    <xf numFmtId="0" fontId="113" fillId="0" borderId="0" xfId="2" applyFont="1" applyAlignment="1">
      <alignment vertical="center"/>
    </xf>
    <xf numFmtId="0" fontId="95" fillId="0" borderId="0" xfId="2" applyFont="1" applyAlignment="1">
      <alignment vertical="center"/>
    </xf>
    <xf numFmtId="0" fontId="113" fillId="0" borderId="0" xfId="2" applyFont="1" applyAlignment="1">
      <alignment horizontal="center" vertical="center"/>
    </xf>
    <xf numFmtId="204" fontId="113" fillId="0" borderId="0" xfId="2" applyNumberFormat="1" applyFont="1" applyAlignment="1">
      <alignment vertical="center"/>
    </xf>
    <xf numFmtId="204" fontId="113" fillId="0" borderId="0" xfId="2" applyNumberFormat="1" applyFont="1" applyAlignment="1">
      <alignment horizontal="center" vertical="center"/>
    </xf>
    <xf numFmtId="0" fontId="115" fillId="0" borderId="0" xfId="2" applyFont="1" applyAlignment="1">
      <alignment horizontal="center" vertical="center" wrapText="1"/>
    </xf>
    <xf numFmtId="0" fontId="116" fillId="16" borderId="6" xfId="8" applyFont="1" applyFill="1" applyBorder="1" applyAlignment="1" applyProtection="1">
      <alignment horizontal="center" vertical="center" wrapText="1" readingOrder="1"/>
      <protection hidden="1"/>
    </xf>
    <xf numFmtId="0" fontId="116" fillId="0" borderId="6" xfId="8" applyFont="1" applyBorder="1" applyAlignment="1" applyProtection="1">
      <alignment horizontal="center" vertical="center" wrapText="1" readingOrder="1"/>
      <protection hidden="1"/>
    </xf>
    <xf numFmtId="38" fontId="117" fillId="0" borderId="6" xfId="18" applyFont="1" applyBorder="1" applyAlignment="1" applyProtection="1">
      <alignment horizontal="center" vertical="center" wrapText="1" readingOrder="1"/>
      <protection hidden="1"/>
    </xf>
    <xf numFmtId="197" fontId="31" fillId="0" borderId="60" xfId="0" applyNumberFormat="1" applyFont="1" applyBorder="1" applyAlignment="1">
      <alignment horizontal="right" vertical="center"/>
    </xf>
    <xf numFmtId="0" fontId="31" fillId="0" borderId="61" xfId="0" applyFont="1" applyBorder="1" applyAlignment="1">
      <alignment horizontal="right" vertical="center"/>
    </xf>
    <xf numFmtId="197" fontId="31" fillId="0" borderId="30" xfId="0" applyNumberFormat="1" applyFont="1" applyBorder="1" applyAlignment="1">
      <alignment horizontal="right" vertical="center"/>
    </xf>
    <xf numFmtId="0" fontId="44" fillId="0" borderId="31" xfId="0" applyFont="1" applyBorder="1">
      <alignment vertical="center"/>
    </xf>
    <xf numFmtId="0" fontId="119" fillId="0" borderId="28" xfId="0" applyFont="1" applyFill="1" applyBorder="1">
      <alignment vertical="center"/>
    </xf>
    <xf numFmtId="0" fontId="12" fillId="5" borderId="36" xfId="0" applyFont="1" applyFill="1" applyBorder="1" applyAlignment="1">
      <alignment horizontal="center" vertical="center" wrapText="1"/>
    </xf>
    <xf numFmtId="0" fontId="121" fillId="0" borderId="6" xfId="0" applyFont="1" applyBorder="1" applyAlignment="1">
      <alignment horizontal="center" vertical="center"/>
    </xf>
    <xf numFmtId="206" fontId="12" fillId="2" borderId="94" xfId="0" applyNumberFormat="1" applyFont="1" applyFill="1" applyBorder="1" applyAlignment="1">
      <alignment horizontal="center" vertical="center" shrinkToFit="1"/>
    </xf>
    <xf numFmtId="0" fontId="111" fillId="0" borderId="23" xfId="0" applyFont="1" applyBorder="1">
      <alignment vertical="center"/>
    </xf>
    <xf numFmtId="0" fontId="19" fillId="4" borderId="1" xfId="0" applyFont="1" applyFill="1" applyBorder="1" applyAlignment="1">
      <alignment vertical="center"/>
    </xf>
    <xf numFmtId="0" fontId="19" fillId="4" borderId="0" xfId="0" applyFont="1" applyFill="1" applyBorder="1" applyAlignment="1">
      <alignment vertical="center"/>
    </xf>
    <xf numFmtId="0" fontId="12" fillId="0" borderId="114" xfId="0" applyFont="1" applyBorder="1">
      <alignment vertical="center"/>
    </xf>
    <xf numFmtId="0" fontId="30" fillId="0" borderId="38" xfId="0" applyFont="1" applyBorder="1" applyAlignment="1">
      <alignment vertical="center" shrinkToFit="1"/>
    </xf>
    <xf numFmtId="0" fontId="30" fillId="0" borderId="38" xfId="0" applyFont="1" applyBorder="1" applyAlignment="1">
      <alignment horizontal="left" vertical="center" indent="1" shrinkToFit="1"/>
    </xf>
    <xf numFmtId="0" fontId="76" fillId="4" borderId="7" xfId="0" applyFont="1" applyFill="1" applyBorder="1" applyAlignment="1">
      <alignment vertical="center" textRotation="255"/>
    </xf>
    <xf numFmtId="0" fontId="31" fillId="0" borderId="0" xfId="0" applyFont="1" applyBorder="1">
      <alignment vertical="center"/>
    </xf>
    <xf numFmtId="0" fontId="31" fillId="3" borderId="7" xfId="0" applyFont="1" applyFill="1" applyBorder="1" applyAlignment="1">
      <alignment horizontal="center" vertical="center"/>
    </xf>
    <xf numFmtId="0" fontId="122" fillId="0" borderId="9" xfId="0" applyFont="1" applyBorder="1" applyAlignment="1" applyProtection="1">
      <alignment vertical="center"/>
    </xf>
    <xf numFmtId="0" fontId="24" fillId="0" borderId="8" xfId="0" applyFont="1" applyBorder="1" applyAlignment="1" applyProtection="1">
      <alignment horizontal="right" vertical="center"/>
    </xf>
    <xf numFmtId="0" fontId="125" fillId="0" borderId="7" xfId="0" applyFont="1" applyBorder="1" applyAlignment="1" applyProtection="1">
      <alignment horizontal="left" vertical="center" indent="2"/>
      <protection locked="0"/>
    </xf>
    <xf numFmtId="189" fontId="31" fillId="0" borderId="0" xfId="1" applyNumberFormat="1" applyFont="1" applyBorder="1" applyAlignment="1">
      <alignment vertical="center"/>
    </xf>
    <xf numFmtId="38" fontId="75" fillId="0" borderId="0" xfId="1" applyFont="1" applyAlignment="1" applyProtection="1">
      <alignment horizontal="center" vertical="center" wrapText="1"/>
      <protection locked="0"/>
    </xf>
    <xf numFmtId="38" fontId="75" fillId="0" borderId="0" xfId="4" applyFont="1" applyFill="1" applyAlignment="1" applyProtection="1">
      <alignment horizontal="center" vertical="center" wrapText="1"/>
      <protection locked="0"/>
    </xf>
    <xf numFmtId="38" fontId="75" fillId="0" borderId="0" xfId="4" applyFont="1" applyAlignment="1" applyProtection="1">
      <alignment horizontal="center" vertical="center" wrapText="1"/>
      <protection locked="0"/>
    </xf>
    <xf numFmtId="0" fontId="126" fillId="0" borderId="12" xfId="0" applyFont="1" applyBorder="1" applyAlignment="1">
      <alignment vertical="center"/>
    </xf>
    <xf numFmtId="0" fontId="126" fillId="0" borderId="13" xfId="0" applyFont="1" applyBorder="1" applyAlignment="1">
      <alignment vertical="center"/>
    </xf>
    <xf numFmtId="0" fontId="42" fillId="0" borderId="0" xfId="0" applyFont="1">
      <alignment vertical="center"/>
    </xf>
    <xf numFmtId="0" fontId="127" fillId="0" borderId="0" xfId="0" applyFont="1" applyAlignment="1">
      <alignment horizontal="left" vertical="center" indent="1" shrinkToFit="1"/>
    </xf>
    <xf numFmtId="0" fontId="127" fillId="0" borderId="0" xfId="0" applyFont="1" applyAlignment="1">
      <alignment vertical="center" shrinkToFit="1"/>
    </xf>
    <xf numFmtId="0" fontId="31" fillId="0" borderId="42" xfId="0" applyFont="1" applyBorder="1" applyAlignment="1">
      <alignment horizontal="right" vertical="center"/>
    </xf>
    <xf numFmtId="0" fontId="35" fillId="0" borderId="0" xfId="0" applyFont="1">
      <alignment vertical="center"/>
    </xf>
    <xf numFmtId="0" fontId="31" fillId="0" borderId="0" xfId="0" applyFont="1">
      <alignment vertical="center"/>
    </xf>
    <xf numFmtId="38" fontId="31" fillId="0" borderId="7" xfId="1" applyFont="1" applyBorder="1">
      <alignment vertical="center"/>
    </xf>
    <xf numFmtId="38" fontId="31" fillId="0" borderId="29" xfId="1" applyFont="1" applyBorder="1">
      <alignment vertical="center"/>
    </xf>
    <xf numFmtId="38" fontId="31" fillId="0" borderId="26" xfId="1" applyFont="1" applyBorder="1">
      <alignment vertical="center"/>
    </xf>
    <xf numFmtId="38" fontId="31" fillId="0" borderId="32" xfId="1" applyFont="1" applyBorder="1">
      <alignment vertical="center"/>
    </xf>
    <xf numFmtId="38" fontId="31" fillId="0" borderId="72" xfId="1" applyFont="1" applyBorder="1">
      <alignment vertical="center"/>
    </xf>
    <xf numFmtId="38" fontId="31" fillId="0" borderId="41" xfId="1" applyFont="1" applyBorder="1">
      <alignment vertical="center"/>
    </xf>
    <xf numFmtId="38" fontId="31" fillId="0" borderId="0" xfId="1" applyFont="1" applyBorder="1">
      <alignment vertical="center"/>
    </xf>
    <xf numFmtId="0" fontId="51" fillId="0" borderId="0" xfId="0" applyFont="1" applyAlignment="1" applyProtection="1">
      <alignment horizontal="center" vertical="center"/>
    </xf>
    <xf numFmtId="0" fontId="40" fillId="0" borderId="0" xfId="0" applyFont="1" applyProtection="1">
      <alignment vertical="center"/>
    </xf>
    <xf numFmtId="0" fontId="40" fillId="0" borderId="0" xfId="0" applyFont="1" applyAlignment="1" applyProtection="1">
      <alignment horizontal="center" vertical="center"/>
    </xf>
    <xf numFmtId="0" fontId="33" fillId="0" borderId="0" xfId="0" applyFont="1" applyProtection="1">
      <alignment vertical="center"/>
    </xf>
    <xf numFmtId="0" fontId="76" fillId="0" borderId="0" xfId="0" applyFont="1" applyAlignment="1">
      <alignment vertical="center" shrinkToFit="1"/>
    </xf>
    <xf numFmtId="38" fontId="31" fillId="0" borderId="26" xfId="1" applyFont="1" applyBorder="1" applyAlignment="1">
      <alignment vertical="center" shrinkToFit="1"/>
    </xf>
    <xf numFmtId="38" fontId="31" fillId="0" borderId="29" xfId="1" applyFont="1" applyBorder="1" applyAlignment="1">
      <alignment vertical="center" shrinkToFit="1"/>
    </xf>
    <xf numFmtId="38" fontId="31" fillId="0" borderId="72" xfId="1" applyFont="1" applyBorder="1" applyAlignment="1">
      <alignment vertical="center" shrinkToFit="1"/>
    </xf>
    <xf numFmtId="38" fontId="31" fillId="0" borderId="7" xfId="1" applyFont="1" applyBorder="1" applyAlignment="1">
      <alignment vertical="center" shrinkToFit="1"/>
    </xf>
    <xf numFmtId="38" fontId="31" fillId="0" borderId="32" xfId="1" applyFont="1" applyBorder="1" applyAlignment="1">
      <alignment vertical="center" shrinkToFit="1"/>
    </xf>
    <xf numFmtId="38" fontId="31" fillId="0" borderId="41" xfId="1" applyFont="1" applyBorder="1" applyAlignment="1">
      <alignment vertical="center" shrinkToFit="1"/>
    </xf>
    <xf numFmtId="3" fontId="31" fillId="0" borderId="8" xfId="0" applyNumberFormat="1" applyFont="1" applyBorder="1" applyAlignment="1">
      <alignment vertical="center" shrinkToFit="1"/>
    </xf>
    <xf numFmtId="3" fontId="31" fillId="0" borderId="27" xfId="0" applyNumberFormat="1" applyFont="1" applyFill="1" applyBorder="1" applyAlignment="1">
      <alignment vertical="center" shrinkToFit="1"/>
    </xf>
    <xf numFmtId="3" fontId="31" fillId="0" borderId="30" xfId="0" applyNumberFormat="1" applyFont="1" applyBorder="1" applyAlignment="1">
      <alignment vertical="center" shrinkToFit="1"/>
    </xf>
    <xf numFmtId="3" fontId="31" fillId="0" borderId="60" xfId="0" applyNumberFormat="1" applyFont="1" applyBorder="1" applyAlignment="1">
      <alignment vertical="center" shrinkToFit="1"/>
    </xf>
    <xf numFmtId="3" fontId="31" fillId="0" borderId="38" xfId="0" applyNumberFormat="1" applyFont="1" applyBorder="1" applyAlignment="1">
      <alignment vertical="center" shrinkToFit="1"/>
    </xf>
    <xf numFmtId="3" fontId="31" fillId="0" borderId="27" xfId="0" applyNumberFormat="1" applyFont="1" applyBorder="1" applyAlignment="1">
      <alignment vertical="center" shrinkToFit="1"/>
    </xf>
    <xf numFmtId="3" fontId="31" fillId="0" borderId="73" xfId="0" applyNumberFormat="1" applyFont="1" applyBorder="1" applyAlignment="1">
      <alignment vertical="center" shrinkToFit="1"/>
    </xf>
    <xf numFmtId="3" fontId="31" fillId="0" borderId="33" xfId="0" applyNumberFormat="1" applyFont="1" applyBorder="1" applyAlignment="1">
      <alignment vertical="center" shrinkToFit="1"/>
    </xf>
    <xf numFmtId="3" fontId="55" fillId="0" borderId="8" xfId="0" applyNumberFormat="1" applyFont="1" applyBorder="1" applyAlignment="1">
      <alignment vertical="center" shrinkToFit="1"/>
    </xf>
    <xf numFmtId="3" fontId="31" fillId="0" borderId="47" xfId="0" applyNumberFormat="1" applyFont="1" applyBorder="1" applyAlignment="1">
      <alignment vertical="center" shrinkToFit="1"/>
    </xf>
    <xf numFmtId="0" fontId="44" fillId="0" borderId="118" xfId="0" applyFont="1" applyBorder="1">
      <alignment vertical="center"/>
    </xf>
    <xf numFmtId="197" fontId="31" fillId="10" borderId="119" xfId="0" applyNumberFormat="1" applyFont="1" applyFill="1" applyBorder="1" applyAlignment="1">
      <alignment horizontal="right" vertical="center"/>
    </xf>
    <xf numFmtId="3" fontId="31" fillId="0" borderId="110" xfId="0" applyNumberFormat="1" applyFont="1" applyBorder="1" applyAlignment="1">
      <alignment vertical="center" shrinkToFit="1"/>
    </xf>
    <xf numFmtId="0" fontId="31" fillId="0" borderId="119" xfId="0" applyFont="1" applyBorder="1" applyAlignment="1">
      <alignment horizontal="right" vertical="center"/>
    </xf>
    <xf numFmtId="38" fontId="31" fillId="0" borderId="7" xfId="1" applyFont="1" applyBorder="1" applyAlignment="1" applyProtection="1">
      <alignment horizontal="center" vertical="center"/>
      <protection locked="0"/>
    </xf>
    <xf numFmtId="0" fontId="0" fillId="0" borderId="0" xfId="0">
      <alignment vertical="center"/>
    </xf>
    <xf numFmtId="0" fontId="75" fillId="0" borderId="0" xfId="5" applyFont="1" applyAlignment="1">
      <alignment horizontal="center" vertical="center" wrapText="1"/>
    </xf>
    <xf numFmtId="0" fontId="63" fillId="0" borderId="0" xfId="22" applyFont="1">
      <alignment vertical="center"/>
    </xf>
    <xf numFmtId="0" fontId="63" fillId="0" borderId="0" xfId="22" applyFont="1" applyAlignment="1">
      <alignment vertical="center" shrinkToFit="1"/>
    </xf>
    <xf numFmtId="0" fontId="105" fillId="0" borderId="122" xfId="2" applyFont="1" applyBorder="1" applyAlignment="1">
      <alignment vertical="center" shrinkToFit="1"/>
    </xf>
    <xf numFmtId="204" fontId="105" fillId="0" borderId="123" xfId="2" applyNumberFormat="1" applyFont="1" applyBorder="1" applyAlignment="1">
      <alignment vertical="center" shrinkToFit="1"/>
    </xf>
    <xf numFmtId="204" fontId="105" fillId="18" borderId="123" xfId="2" applyNumberFormat="1" applyFont="1" applyFill="1" applyBorder="1" applyAlignment="1">
      <alignment vertical="center" shrinkToFit="1"/>
    </xf>
    <xf numFmtId="204" fontId="105" fillId="19" borderId="123" xfId="2" applyNumberFormat="1" applyFont="1" applyFill="1" applyBorder="1" applyAlignment="1">
      <alignment vertical="center" shrinkToFit="1"/>
    </xf>
    <xf numFmtId="204" fontId="105" fillId="18" borderId="43" xfId="2" applyNumberFormat="1" applyFont="1" applyFill="1" applyBorder="1" applyAlignment="1">
      <alignment vertical="center" shrinkToFit="1"/>
    </xf>
    <xf numFmtId="204" fontId="105" fillId="19" borderId="43" xfId="2" applyNumberFormat="1" applyFont="1" applyFill="1" applyBorder="1" applyAlignment="1">
      <alignment vertical="center" shrinkToFit="1"/>
    </xf>
    <xf numFmtId="204" fontId="105" fillId="18" borderId="6" xfId="2" applyNumberFormat="1" applyFont="1" applyFill="1" applyBorder="1" applyAlignment="1">
      <alignment vertical="center" shrinkToFit="1"/>
    </xf>
    <xf numFmtId="204" fontId="105" fillId="19" borderId="6" xfId="2" applyNumberFormat="1" applyFont="1" applyFill="1" applyBorder="1" applyAlignment="1">
      <alignment vertical="center" shrinkToFit="1"/>
    </xf>
    <xf numFmtId="0" fontId="105" fillId="0" borderId="115" xfId="2" applyFont="1" applyBorder="1" applyAlignment="1">
      <alignment vertical="center" shrinkToFit="1"/>
    </xf>
    <xf numFmtId="204" fontId="105" fillId="18" borderId="85" xfId="2" applyNumberFormat="1" applyFont="1" applyFill="1" applyBorder="1" applyAlignment="1">
      <alignment horizontal="center" vertical="center" shrinkToFit="1"/>
    </xf>
    <xf numFmtId="204" fontId="105" fillId="19" borderId="85" xfId="2" applyNumberFormat="1" applyFont="1" applyFill="1" applyBorder="1" applyAlignment="1">
      <alignment horizontal="center" vertical="center" shrinkToFit="1"/>
    </xf>
    <xf numFmtId="0" fontId="63" fillId="0" borderId="0" xfId="22" applyFont="1" applyAlignment="1">
      <alignment horizontal="center" vertical="center"/>
    </xf>
    <xf numFmtId="0" fontId="63" fillId="0" borderId="0" xfId="22" applyFont="1" applyAlignment="1">
      <alignment horizontal="center" vertical="center" shrinkToFit="1"/>
    </xf>
    <xf numFmtId="0" fontId="134" fillId="12" borderId="0" xfId="2" applyFont="1" applyFill="1" applyAlignment="1">
      <alignment vertical="center"/>
    </xf>
    <xf numFmtId="0" fontId="79" fillId="0" borderId="0" xfId="2" applyFont="1" applyAlignment="1">
      <alignment vertical="center"/>
    </xf>
    <xf numFmtId="0" fontId="0" fillId="0" borderId="0" xfId="0" applyBorder="1">
      <alignment vertical="center"/>
    </xf>
    <xf numFmtId="0" fontId="107" fillId="12" borderId="0" xfId="2" applyFont="1" applyFill="1" applyBorder="1" applyAlignment="1">
      <alignment vertical="center"/>
    </xf>
    <xf numFmtId="0" fontId="105" fillId="0" borderId="0" xfId="2" applyFont="1" applyBorder="1" applyAlignment="1">
      <alignment vertical="center"/>
    </xf>
    <xf numFmtId="0" fontId="63" fillId="0" borderId="0" xfId="22" applyFont="1" applyBorder="1">
      <alignment vertical="center"/>
    </xf>
    <xf numFmtId="204" fontId="109" fillId="19" borderId="136" xfId="2" applyNumberFormat="1" applyFont="1" applyFill="1" applyBorder="1" applyAlignment="1">
      <alignment horizontal="right" vertical="center" shrinkToFit="1"/>
    </xf>
    <xf numFmtId="204" fontId="109" fillId="18" borderId="136" xfId="2" applyNumberFormat="1" applyFont="1" applyFill="1" applyBorder="1" applyAlignment="1">
      <alignment horizontal="right" vertical="center" shrinkToFit="1"/>
    </xf>
    <xf numFmtId="204" fontId="109" fillId="0" borderId="136" xfId="2" applyNumberFormat="1" applyFont="1" applyBorder="1" applyAlignment="1">
      <alignment horizontal="right" vertical="center" shrinkToFit="1"/>
    </xf>
    <xf numFmtId="0" fontId="105" fillId="0" borderId="137" xfId="2" applyFont="1" applyBorder="1" applyAlignment="1">
      <alignment horizontal="left" vertical="center" wrapText="1" shrinkToFit="1"/>
    </xf>
    <xf numFmtId="0" fontId="105" fillId="0" borderId="0" xfId="2" applyFont="1" applyBorder="1" applyAlignment="1" applyProtection="1">
      <alignment vertical="center"/>
      <protection hidden="1"/>
    </xf>
    <xf numFmtId="0" fontId="44" fillId="0" borderId="0" xfId="21" applyFont="1">
      <alignment vertical="center"/>
    </xf>
    <xf numFmtId="0" fontId="44" fillId="15" borderId="0" xfId="21" applyFont="1" applyFill="1" applyAlignment="1">
      <alignment horizontal="center" vertical="center"/>
    </xf>
    <xf numFmtId="0" fontId="119" fillId="0" borderId="0" xfId="2" applyFont="1" applyAlignment="1">
      <alignment vertical="center"/>
    </xf>
    <xf numFmtId="0" fontId="119" fillId="0" borderId="0" xfId="2" applyFont="1" applyAlignment="1">
      <alignment horizontal="center" vertical="center"/>
    </xf>
    <xf numFmtId="204" fontId="119" fillId="19" borderId="85" xfId="2" applyNumberFormat="1" applyFont="1" applyFill="1" applyBorder="1" applyAlignment="1">
      <alignment horizontal="center" vertical="center" shrinkToFit="1"/>
    </xf>
    <xf numFmtId="204" fontId="119" fillId="18" borderId="85" xfId="2" applyNumberFormat="1" applyFont="1" applyFill="1" applyBorder="1" applyAlignment="1">
      <alignment horizontal="center" vertical="center" shrinkToFit="1"/>
    </xf>
    <xf numFmtId="204" fontId="119" fillId="0" borderId="85" xfId="2" applyNumberFormat="1" applyFont="1" applyBorder="1" applyAlignment="1">
      <alignment horizontal="center" vertical="center" shrinkToFit="1"/>
    </xf>
    <xf numFmtId="0" fontId="119" fillId="0" borderId="0" xfId="2" applyFont="1" applyAlignment="1">
      <alignment vertical="center" wrapText="1"/>
    </xf>
    <xf numFmtId="0" fontId="119" fillId="0" borderId="122" xfId="2" applyFont="1" applyBorder="1" applyAlignment="1">
      <alignment horizontal="left" vertical="center" wrapText="1" shrinkToFit="1"/>
    </xf>
    <xf numFmtId="204" fontId="135" fillId="19" borderId="6" xfId="2" applyNumberFormat="1" applyFont="1" applyFill="1" applyBorder="1" applyAlignment="1">
      <alignment vertical="center" shrinkToFit="1"/>
    </xf>
    <xf numFmtId="204" fontId="135" fillId="18" borderId="6" xfId="2" applyNumberFormat="1" applyFont="1" applyFill="1" applyBorder="1" applyAlignment="1">
      <alignment vertical="center" shrinkToFit="1"/>
    </xf>
    <xf numFmtId="204" fontId="135" fillId="0" borderId="6" xfId="2" applyNumberFormat="1" applyFont="1" applyBorder="1" applyAlignment="1">
      <alignment vertical="center" shrinkToFit="1"/>
    </xf>
    <xf numFmtId="204" fontId="135" fillId="19" borderId="71" xfId="2" applyNumberFormat="1" applyFont="1" applyFill="1" applyBorder="1" applyAlignment="1">
      <alignment vertical="center" shrinkToFit="1"/>
    </xf>
    <xf numFmtId="204" fontId="135" fillId="18" borderId="71" xfId="2" applyNumberFormat="1" applyFont="1" applyFill="1" applyBorder="1" applyAlignment="1">
      <alignment vertical="center" shrinkToFit="1"/>
    </xf>
    <xf numFmtId="204" fontId="135" fillId="0" borderId="71" xfId="2" applyNumberFormat="1" applyFont="1" applyBorder="1" applyAlignment="1">
      <alignment vertical="center" shrinkToFit="1"/>
    </xf>
    <xf numFmtId="204" fontId="135" fillId="13" borderId="123" xfId="2" applyNumberFormat="1" applyFont="1" applyFill="1" applyBorder="1" applyAlignment="1">
      <alignment horizontal="right" vertical="center" shrinkToFit="1"/>
    </xf>
    <xf numFmtId="204" fontId="136" fillId="19" borderId="123" xfId="2" applyNumberFormat="1" applyFont="1" applyFill="1" applyBorder="1" applyAlignment="1">
      <alignment horizontal="right" vertical="center" shrinkToFit="1"/>
    </xf>
    <xf numFmtId="204" fontId="136" fillId="18" borderId="123" xfId="2" applyNumberFormat="1" applyFont="1" applyFill="1" applyBorder="1" applyAlignment="1">
      <alignment horizontal="right" vertical="center" shrinkToFit="1"/>
    </xf>
    <xf numFmtId="204" fontId="136" fillId="0" borderId="123" xfId="2" applyNumberFormat="1" applyFont="1" applyBorder="1" applyAlignment="1">
      <alignment horizontal="right" vertical="center" shrinkToFit="1"/>
    </xf>
    <xf numFmtId="0" fontId="0" fillId="0" borderId="0" xfId="0">
      <alignment vertical="center"/>
    </xf>
    <xf numFmtId="0" fontId="31" fillId="0" borderId="0" xfId="0" applyFont="1" applyBorder="1">
      <alignment vertical="center"/>
    </xf>
    <xf numFmtId="0" fontId="94" fillId="9" borderId="0" xfId="6" applyFont="1" applyFill="1" applyAlignment="1" applyProtection="1">
      <alignment horizontal="left" vertical="center"/>
      <protection hidden="1"/>
    </xf>
    <xf numFmtId="0" fontId="94" fillId="9" borderId="0" xfId="6" applyFont="1" applyFill="1" applyAlignment="1" applyProtection="1">
      <alignment horizontal="left" vertical="center" wrapText="1"/>
      <protection hidden="1"/>
    </xf>
    <xf numFmtId="0" fontId="94" fillId="9" borderId="0" xfId="6" applyFont="1" applyFill="1" applyAlignment="1" applyProtection="1">
      <alignment horizontal="left" vertical="center"/>
      <protection hidden="1"/>
    </xf>
    <xf numFmtId="0" fontId="33" fillId="20" borderId="0" xfId="0" applyNumberFormat="1" applyFont="1" applyFill="1">
      <alignment vertical="center"/>
    </xf>
    <xf numFmtId="0" fontId="53" fillId="20" borderId="0" xfId="0" applyNumberFormat="1" applyFont="1" applyFill="1">
      <alignment vertical="center"/>
    </xf>
    <xf numFmtId="0" fontId="75" fillId="0" borderId="0" xfId="5" applyFont="1" applyBorder="1" applyAlignment="1">
      <alignment horizontal="center" vertical="center" wrapText="1"/>
    </xf>
    <xf numFmtId="0" fontId="12" fillId="0" borderId="103" xfId="0" applyFont="1" applyFill="1" applyBorder="1">
      <alignment vertical="center"/>
    </xf>
    <xf numFmtId="0" fontId="111" fillId="0" borderId="0" xfId="0" applyFont="1" applyFill="1" applyBorder="1" applyAlignment="1">
      <alignment vertical="center" wrapText="1"/>
    </xf>
    <xf numFmtId="0" fontId="111" fillId="0" borderId="0" xfId="0" applyFont="1" applyFill="1" applyBorder="1">
      <alignment vertical="center"/>
    </xf>
    <xf numFmtId="209" fontId="31" fillId="0" borderId="0" xfId="0" applyNumberFormat="1" applyFont="1" applyFill="1" applyAlignment="1" applyProtection="1">
      <alignment horizontal="center" vertical="center" shrinkToFit="1"/>
      <protection locked="0"/>
    </xf>
    <xf numFmtId="0" fontId="31" fillId="0" borderId="0" xfId="0" applyFont="1" applyFill="1" applyBorder="1">
      <alignment vertical="center"/>
    </xf>
    <xf numFmtId="189" fontId="31" fillId="0" borderId="0" xfId="1" applyNumberFormat="1" applyFont="1" applyFill="1" applyBorder="1" applyAlignment="1">
      <alignment vertical="center"/>
    </xf>
    <xf numFmtId="0" fontId="75" fillId="0" borderId="6" xfId="5" applyFont="1" applyBorder="1" applyAlignment="1" applyProtection="1">
      <alignment horizontal="center" vertical="center" wrapText="1"/>
      <protection locked="0"/>
    </xf>
    <xf numFmtId="196" fontId="75" fillId="0" borderId="6" xfId="5" applyNumberFormat="1" applyFont="1" applyBorder="1" applyAlignment="1">
      <alignment horizontal="center" vertical="center" wrapText="1"/>
    </xf>
    <xf numFmtId="0" fontId="75" fillId="0" borderId="45" xfId="5" applyFont="1" applyBorder="1" applyAlignment="1">
      <alignment horizontal="center" vertical="center" wrapText="1"/>
    </xf>
    <xf numFmtId="0" fontId="75" fillId="0" borderId="140" xfId="5" applyFont="1" applyBorder="1" applyAlignment="1" applyProtection="1">
      <alignment horizontal="center" vertical="center" wrapText="1"/>
      <protection locked="0"/>
    </xf>
    <xf numFmtId="49" fontId="75" fillId="0" borderId="140" xfId="5" applyNumberFormat="1" applyFont="1" applyBorder="1" applyAlignment="1" applyProtection="1">
      <alignment horizontal="center" vertical="center" wrapText="1"/>
      <protection locked="0"/>
    </xf>
    <xf numFmtId="0" fontId="75" fillId="0" borderId="141" xfId="5" applyFont="1" applyBorder="1" applyAlignment="1" applyProtection="1">
      <alignment horizontal="center" vertical="center" wrapText="1"/>
      <protection locked="0"/>
    </xf>
    <xf numFmtId="49" fontId="75" fillId="0" borderId="141" xfId="5" applyNumberFormat="1" applyFont="1" applyBorder="1" applyAlignment="1" applyProtection="1">
      <alignment horizontal="center" vertical="center" wrapText="1"/>
      <protection locked="0"/>
    </xf>
    <xf numFmtId="0" fontId="75" fillId="0" borderId="7" xfId="5" applyFont="1" applyBorder="1" applyAlignment="1" applyProtection="1">
      <alignment horizontal="center" vertical="center" wrapText="1"/>
      <protection locked="0"/>
    </xf>
    <xf numFmtId="0" fontId="75" fillId="0" borderId="147" xfId="5" applyFont="1" applyBorder="1" applyAlignment="1" applyProtection="1">
      <alignment horizontal="center" vertical="center" wrapText="1"/>
      <protection locked="0"/>
    </xf>
    <xf numFmtId="0" fontId="75" fillId="0" borderId="148" xfId="5" applyFont="1" applyBorder="1" applyAlignment="1" applyProtection="1">
      <alignment horizontal="center" vertical="center" wrapText="1"/>
      <protection locked="0"/>
    </xf>
    <xf numFmtId="0" fontId="75" fillId="0" borderId="148" xfId="5" applyFont="1" applyFill="1" applyBorder="1" applyAlignment="1" applyProtection="1">
      <alignment horizontal="center" vertical="center" wrapText="1"/>
      <protection locked="0"/>
    </xf>
    <xf numFmtId="0" fontId="75" fillId="0" borderId="149" xfId="5" applyFont="1" applyBorder="1" applyAlignment="1" applyProtection="1">
      <alignment horizontal="center" vertical="center" wrapText="1"/>
      <protection locked="0"/>
    </xf>
    <xf numFmtId="0" fontId="75" fillId="0" borderId="150" xfId="5" applyFont="1" applyBorder="1" applyAlignment="1" applyProtection="1">
      <alignment horizontal="center" vertical="center" wrapText="1"/>
      <protection locked="0"/>
    </xf>
    <xf numFmtId="0" fontId="75" fillId="0" borderId="152" xfId="5" applyFont="1" applyBorder="1" applyAlignment="1" applyProtection="1">
      <alignment horizontal="center" vertical="center" wrapText="1"/>
      <protection locked="0"/>
    </xf>
    <xf numFmtId="0" fontId="75" fillId="0" borderId="143" xfId="5" applyFont="1" applyBorder="1" applyAlignment="1" applyProtection="1">
      <alignment horizontal="center" vertical="center" wrapText="1"/>
      <protection locked="0"/>
    </xf>
    <xf numFmtId="0" fontId="75" fillId="0" borderId="144" xfId="5" applyFont="1" applyBorder="1" applyAlignment="1" applyProtection="1">
      <alignment horizontal="center" vertical="center" wrapText="1"/>
      <protection locked="0"/>
    </xf>
    <xf numFmtId="38" fontId="75" fillId="0" borderId="143" xfId="1" applyFont="1" applyBorder="1" applyAlignment="1" applyProtection="1">
      <alignment horizontal="center" vertical="center" wrapText="1"/>
      <protection locked="0"/>
    </xf>
    <xf numFmtId="38" fontId="75" fillId="0" borderId="144" xfId="1" applyFont="1" applyBorder="1" applyAlignment="1" applyProtection="1">
      <alignment horizontal="center" vertical="center" wrapText="1"/>
      <protection locked="0"/>
    </xf>
    <xf numFmtId="0" fontId="75" fillId="0" borderId="154" xfId="5" applyFont="1" applyBorder="1" applyAlignment="1" applyProtection="1">
      <alignment horizontal="center" vertical="center" wrapText="1"/>
      <protection locked="0"/>
    </xf>
    <xf numFmtId="0" fontId="75" fillId="0" borderId="0" xfId="5" applyFont="1" applyFill="1" applyAlignment="1">
      <alignment horizontal="center" vertical="center" wrapText="1"/>
    </xf>
    <xf numFmtId="0" fontId="79" fillId="0" borderId="0" xfId="2" applyFont="1" applyFill="1" applyAlignment="1">
      <alignment vertical="center"/>
    </xf>
    <xf numFmtId="49" fontId="75" fillId="0" borderId="0" xfId="5" applyNumberFormat="1" applyFont="1" applyFill="1" applyAlignment="1">
      <alignment horizontal="center" vertical="center" wrapText="1"/>
    </xf>
    <xf numFmtId="38" fontId="75" fillId="0" borderId="0" xfId="4" applyFont="1" applyFill="1" applyAlignment="1">
      <alignment horizontal="center" vertical="center" wrapText="1"/>
    </xf>
    <xf numFmtId="38" fontId="75" fillId="0" borderId="0" xfId="1" applyFont="1" applyFill="1" applyAlignment="1">
      <alignment horizontal="center" vertical="center" wrapText="1"/>
    </xf>
    <xf numFmtId="0" fontId="75" fillId="0" borderId="0" xfId="5" applyFont="1" applyFill="1" applyBorder="1" applyAlignment="1">
      <alignment horizontal="center" vertical="center" wrapText="1"/>
    </xf>
    <xf numFmtId="0" fontId="81" fillId="0" borderId="0" xfId="5" applyFont="1" applyFill="1" applyAlignment="1">
      <alignment horizontal="center" vertical="center" wrapText="1"/>
    </xf>
    <xf numFmtId="0" fontId="83" fillId="0" borderId="0" xfId="5" applyFont="1" applyFill="1" applyAlignment="1">
      <alignment horizontal="center" vertical="center" wrapText="1"/>
    </xf>
    <xf numFmtId="38" fontId="83" fillId="0" borderId="0" xfId="4" applyFont="1" applyFill="1" applyAlignment="1">
      <alignment horizontal="center" vertical="center" wrapText="1"/>
    </xf>
    <xf numFmtId="0" fontId="83" fillId="0" borderId="0" xfId="5" applyFont="1" applyFill="1" applyAlignment="1">
      <alignment horizontal="center" vertical="center" shrinkToFit="1"/>
    </xf>
    <xf numFmtId="38" fontId="83" fillId="0" borderId="0" xfId="1" applyFont="1" applyFill="1" applyAlignment="1">
      <alignment horizontal="center" vertical="center" wrapText="1"/>
    </xf>
    <xf numFmtId="194" fontId="75" fillId="0" borderId="0" xfId="5" applyNumberFormat="1" applyFont="1" applyFill="1" applyAlignment="1">
      <alignment horizontal="center" vertical="center" textRotation="255" shrinkToFit="1"/>
    </xf>
    <xf numFmtId="194" fontId="83" fillId="0" borderId="0" xfId="5" applyNumberFormat="1" applyFont="1" applyFill="1" applyAlignment="1">
      <alignment horizontal="center" vertical="center" textRotation="255" shrinkToFit="1"/>
    </xf>
    <xf numFmtId="194" fontId="83" fillId="0" borderId="0" xfId="5" applyNumberFormat="1" applyFont="1" applyAlignment="1">
      <alignment horizontal="center" vertical="center" textRotation="255" shrinkToFit="1"/>
    </xf>
    <xf numFmtId="194" fontId="81" fillId="0" borderId="0" xfId="5" applyNumberFormat="1" applyFont="1" applyAlignment="1">
      <alignment horizontal="center" vertical="center" textRotation="255" shrinkToFit="1"/>
    </xf>
    <xf numFmtId="194" fontId="75" fillId="0" borderId="6" xfId="5" applyNumberFormat="1" applyFont="1" applyBorder="1" applyAlignment="1" applyProtection="1">
      <alignment horizontal="center" vertical="center" textRotation="255" shrinkToFit="1"/>
      <protection locked="0"/>
    </xf>
    <xf numFmtId="194" fontId="75" fillId="0" borderId="152" xfId="5" applyNumberFormat="1" applyFont="1" applyBorder="1" applyAlignment="1" applyProtection="1">
      <alignment horizontal="center" vertical="center" textRotation="255" shrinkToFit="1"/>
      <protection locked="0"/>
    </xf>
    <xf numFmtId="194" fontId="75" fillId="0" borderId="0" xfId="5" applyNumberFormat="1" applyFont="1" applyAlignment="1" applyProtection="1">
      <alignment horizontal="center" vertical="center" textRotation="255" shrinkToFit="1"/>
      <protection locked="0"/>
    </xf>
    <xf numFmtId="194" fontId="75" fillId="0" borderId="148" xfId="5" applyNumberFormat="1" applyFont="1" applyBorder="1" applyAlignment="1" applyProtection="1">
      <alignment horizontal="center" vertical="center" textRotation="255" shrinkToFit="1"/>
      <protection locked="0"/>
    </xf>
    <xf numFmtId="194" fontId="75" fillId="0" borderId="150" xfId="5" applyNumberFormat="1" applyFont="1" applyBorder="1" applyAlignment="1" applyProtection="1">
      <alignment horizontal="center" vertical="center" textRotation="255" shrinkToFit="1"/>
      <protection locked="0"/>
    </xf>
    <xf numFmtId="194" fontId="75" fillId="0" borderId="7" xfId="5" applyNumberFormat="1" applyFont="1" applyBorder="1" applyAlignment="1" applyProtection="1">
      <alignment horizontal="center" vertical="center" textRotation="255" shrinkToFit="1"/>
      <protection locked="0"/>
    </xf>
    <xf numFmtId="194" fontId="75" fillId="0" borderId="154" xfId="5" applyNumberFormat="1" applyFont="1" applyBorder="1" applyAlignment="1" applyProtection="1">
      <alignment horizontal="center" vertical="center" textRotation="255" shrinkToFit="1"/>
      <protection locked="0"/>
    </xf>
    <xf numFmtId="194" fontId="81" fillId="0" borderId="0" xfId="5" applyNumberFormat="1" applyFont="1" applyFill="1" applyAlignment="1">
      <alignment horizontal="center" vertical="center" textRotation="255" shrinkToFit="1"/>
    </xf>
    <xf numFmtId="194" fontId="75" fillId="0" borderId="0" xfId="5" applyNumberFormat="1" applyFont="1" applyAlignment="1">
      <alignment horizontal="center" vertical="center" textRotation="255" shrinkToFit="1"/>
    </xf>
    <xf numFmtId="0" fontId="137" fillId="0" borderId="0" xfId="5" applyFont="1" applyAlignment="1">
      <alignment horizontal="center" vertical="center" wrapText="1"/>
    </xf>
    <xf numFmtId="184" fontId="63" fillId="0" borderId="6" xfId="5" applyNumberFormat="1" applyFont="1" applyBorder="1" applyAlignment="1" applyProtection="1">
      <alignment horizontal="right" vertical="center" wrapText="1"/>
    </xf>
    <xf numFmtId="195" fontId="63" fillId="0" borderId="6" xfId="5" applyNumberFormat="1" applyFont="1" applyBorder="1" applyAlignment="1" applyProtection="1">
      <alignment horizontal="right" vertical="center" wrapText="1"/>
    </xf>
    <xf numFmtId="38" fontId="63" fillId="0" borderId="6" xfId="4" applyFont="1" applyBorder="1" applyAlignment="1" applyProtection="1">
      <alignment horizontal="right" vertical="center" wrapText="1"/>
    </xf>
    <xf numFmtId="184" fontId="63" fillId="0" borderId="152" xfId="5" applyNumberFormat="1" applyFont="1" applyBorder="1" applyAlignment="1" applyProtection="1">
      <alignment horizontal="right" vertical="center" wrapText="1"/>
    </xf>
    <xf numFmtId="195" fontId="63" fillId="0" borderId="152" xfId="5" applyNumberFormat="1" applyFont="1" applyBorder="1" applyAlignment="1" applyProtection="1">
      <alignment horizontal="right" vertical="center" wrapText="1"/>
    </xf>
    <xf numFmtId="38" fontId="63" fillId="0" borderId="152" xfId="4" applyFont="1" applyBorder="1" applyAlignment="1" applyProtection="1">
      <alignment horizontal="right" vertical="center" wrapText="1"/>
    </xf>
    <xf numFmtId="0" fontId="63" fillId="0" borderId="140" xfId="5" applyFont="1" applyBorder="1" applyAlignment="1" applyProtection="1">
      <alignment horizontal="center" vertical="center" wrapText="1"/>
      <protection locked="0"/>
    </xf>
    <xf numFmtId="184" fontId="63" fillId="0" borderId="140" xfId="5" applyNumberFormat="1" applyFont="1" applyBorder="1" applyAlignment="1" applyProtection="1">
      <alignment horizontal="right" vertical="center" wrapText="1"/>
      <protection locked="0"/>
    </xf>
    <xf numFmtId="0" fontId="63" fillId="0" borderId="141" xfId="5" applyFont="1" applyBorder="1" applyAlignment="1" applyProtection="1">
      <alignment horizontal="center" vertical="center" wrapText="1"/>
      <protection locked="0"/>
    </xf>
    <xf numFmtId="184" fontId="63" fillId="0" borderId="141" xfId="5" applyNumberFormat="1" applyFont="1" applyBorder="1" applyAlignment="1" applyProtection="1">
      <alignment horizontal="right" vertical="center" wrapText="1"/>
      <protection locked="0"/>
    </xf>
    <xf numFmtId="0" fontId="63" fillId="0" borderId="0" xfId="5" applyFont="1" applyAlignment="1" applyProtection="1">
      <alignment horizontal="center" vertical="center" wrapText="1"/>
      <protection locked="0"/>
    </xf>
    <xf numFmtId="0" fontId="138" fillId="0" borderId="0" xfId="6" applyFont="1" applyProtection="1">
      <alignment vertical="center"/>
      <protection hidden="1"/>
    </xf>
    <xf numFmtId="0" fontId="119" fillId="0" borderId="0" xfId="6" applyFont="1" applyProtection="1">
      <alignment vertical="center"/>
      <protection hidden="1"/>
    </xf>
    <xf numFmtId="0" fontId="119" fillId="9" borderId="0" xfId="6" applyFont="1" applyFill="1" applyProtection="1">
      <alignment vertical="center"/>
      <protection hidden="1"/>
    </xf>
    <xf numFmtId="0" fontId="119" fillId="9" borderId="0" xfId="6" applyFont="1" applyFill="1">
      <alignment vertical="center"/>
    </xf>
    <xf numFmtId="0" fontId="104" fillId="9" borderId="0" xfId="6" applyFont="1" applyFill="1" applyProtection="1">
      <alignment vertical="center"/>
      <protection hidden="1"/>
    </xf>
    <xf numFmtId="0" fontId="140" fillId="0" borderId="0" xfId="6" applyFont="1" applyProtection="1">
      <alignment vertical="center"/>
      <protection hidden="1"/>
    </xf>
    <xf numFmtId="0" fontId="105" fillId="0" borderId="0" xfId="6" applyFont="1" applyProtection="1">
      <alignment vertical="center"/>
      <protection hidden="1"/>
    </xf>
    <xf numFmtId="0" fontId="105" fillId="9" borderId="0" xfId="6" applyFont="1" applyFill="1">
      <alignment vertical="center"/>
    </xf>
    <xf numFmtId="0" fontId="105" fillId="0" borderId="0" xfId="6" applyFont="1" applyAlignment="1" applyProtection="1">
      <alignment horizontal="center" vertical="center"/>
      <protection hidden="1"/>
    </xf>
    <xf numFmtId="0" fontId="105" fillId="9" borderId="0" xfId="6" applyFont="1" applyFill="1" applyAlignment="1" applyProtection="1">
      <alignment horizontal="left" vertical="center"/>
      <protection hidden="1"/>
    </xf>
    <xf numFmtId="0" fontId="105" fillId="9" borderId="0" xfId="6" applyFont="1" applyFill="1" applyAlignment="1" applyProtection="1">
      <alignment horizontal="right" vertical="center"/>
      <protection hidden="1"/>
    </xf>
    <xf numFmtId="0" fontId="105" fillId="9" borderId="0" xfId="9" applyNumberFormat="1" applyFont="1" applyFill="1" applyAlignment="1" applyProtection="1">
      <alignment vertical="center" shrinkToFit="1"/>
      <protection hidden="1"/>
    </xf>
    <xf numFmtId="0" fontId="106" fillId="0" borderId="0" xfId="6" applyFont="1" applyProtection="1">
      <alignment vertical="center"/>
      <protection hidden="1"/>
    </xf>
    <xf numFmtId="0" fontId="98" fillId="0" borderId="0" xfId="6" applyFont="1" applyAlignment="1" applyProtection="1">
      <alignment horizontal="center" vertical="center"/>
      <protection hidden="1"/>
    </xf>
    <xf numFmtId="38" fontId="102" fillId="0" borderId="0" xfId="9" applyFont="1" applyAlignment="1" applyProtection="1">
      <alignment horizontal="center" vertical="center" shrinkToFit="1"/>
      <protection hidden="1"/>
    </xf>
    <xf numFmtId="0" fontId="98" fillId="0" borderId="0" xfId="6" applyFont="1" applyAlignment="1" applyProtection="1">
      <alignment horizontal="center" vertical="center" shrinkToFit="1"/>
      <protection hidden="1"/>
    </xf>
    <xf numFmtId="38" fontId="98" fillId="0" borderId="0" xfId="9" applyFont="1" applyAlignment="1" applyProtection="1">
      <alignment horizontal="center" vertical="center" shrinkToFit="1"/>
      <protection hidden="1"/>
    </xf>
    <xf numFmtId="208" fontId="12" fillId="0" borderId="14" xfId="0" applyNumberFormat="1" applyFont="1" applyBorder="1" applyAlignment="1" applyProtection="1">
      <alignment horizontal="left" vertical="center" indent="1"/>
      <protection locked="0"/>
    </xf>
    <xf numFmtId="0" fontId="88" fillId="0" borderId="0" xfId="22" applyFont="1" applyFill="1" applyBorder="1" applyAlignment="1">
      <alignment vertical="center"/>
    </xf>
    <xf numFmtId="0" fontId="63" fillId="0" borderId="0" xfId="22" applyFont="1" applyFill="1" applyBorder="1">
      <alignment vertical="center"/>
    </xf>
    <xf numFmtId="49" fontId="105" fillId="0" borderId="0" xfId="9" applyNumberFormat="1" applyFont="1" applyFill="1" applyBorder="1" applyAlignment="1" applyProtection="1">
      <alignment vertical="center" shrinkToFit="1"/>
      <protection locked="0"/>
    </xf>
    <xf numFmtId="0" fontId="63" fillId="0" borderId="0" xfId="22" applyFont="1" applyFill="1" applyBorder="1" applyAlignment="1">
      <alignment horizontal="center" vertical="center"/>
    </xf>
    <xf numFmtId="0" fontId="140" fillId="11" borderId="0" xfId="2" applyFont="1" applyFill="1" applyBorder="1" applyAlignment="1" applyProtection="1">
      <alignment vertical="center"/>
      <protection hidden="1"/>
    </xf>
    <xf numFmtId="0" fontId="144" fillId="12" borderId="0" xfId="2" applyFont="1" applyFill="1" applyBorder="1" applyAlignment="1">
      <alignment vertical="center"/>
    </xf>
    <xf numFmtId="0" fontId="140" fillId="0" borderId="0" xfId="2" applyFont="1" applyBorder="1" applyAlignment="1">
      <alignment vertical="center"/>
    </xf>
    <xf numFmtId="0" fontId="145" fillId="0" borderId="0" xfId="22" applyFont="1" applyBorder="1">
      <alignment vertical="center"/>
    </xf>
    <xf numFmtId="0" fontId="119" fillId="0" borderId="0" xfId="2" applyFont="1" applyBorder="1" applyAlignment="1">
      <alignment vertical="center"/>
    </xf>
    <xf numFmtId="0" fontId="44" fillId="0" borderId="0" xfId="22" applyFont="1" applyBorder="1">
      <alignment vertical="center"/>
    </xf>
    <xf numFmtId="0" fontId="86" fillId="10" borderId="7" xfId="22" applyFont="1" applyFill="1" applyBorder="1" applyAlignment="1">
      <alignment horizontal="center" vertical="center"/>
    </xf>
    <xf numFmtId="0" fontId="86" fillId="10" borderId="6" xfId="22" applyFont="1" applyFill="1" applyBorder="1" applyAlignment="1">
      <alignment horizontal="center" vertical="center"/>
    </xf>
    <xf numFmtId="0" fontId="141" fillId="0" borderId="0" xfId="2" applyFont="1" applyBorder="1" applyAlignment="1">
      <alignment vertical="center"/>
    </xf>
    <xf numFmtId="0" fontId="141" fillId="0" borderId="0" xfId="2" applyFont="1" applyAlignment="1">
      <alignment vertical="center"/>
    </xf>
    <xf numFmtId="38" fontId="42" fillId="0" borderId="0" xfId="1" applyFont="1" applyFill="1">
      <alignment vertical="center"/>
    </xf>
    <xf numFmtId="38" fontId="31" fillId="0" borderId="26" xfId="1" applyFont="1" applyFill="1" applyBorder="1">
      <alignment vertical="center"/>
    </xf>
    <xf numFmtId="38" fontId="31" fillId="0" borderId="41" xfId="1" applyFont="1" applyFill="1" applyBorder="1">
      <alignment vertical="center"/>
    </xf>
    <xf numFmtId="0" fontId="146" fillId="9" borderId="0" xfId="6" applyFont="1" applyFill="1">
      <alignment vertical="center"/>
    </xf>
    <xf numFmtId="0" fontId="140" fillId="9" borderId="0" xfId="6" applyFont="1" applyFill="1">
      <alignment vertical="center"/>
    </xf>
    <xf numFmtId="0" fontId="147" fillId="9" borderId="0" xfId="6" applyFont="1" applyFill="1">
      <alignment vertical="center"/>
    </xf>
    <xf numFmtId="0" fontId="147" fillId="9" borderId="0" xfId="6" applyFont="1" applyFill="1" applyProtection="1">
      <alignment vertical="center"/>
      <protection hidden="1"/>
    </xf>
    <xf numFmtId="0" fontId="147" fillId="9" borderId="38" xfId="6" applyFont="1" applyFill="1" applyBorder="1" applyAlignment="1" applyProtection="1">
      <alignment horizontal="left" vertical="top"/>
      <protection hidden="1"/>
    </xf>
    <xf numFmtId="0" fontId="147" fillId="9" borderId="38" xfId="6" applyFont="1" applyFill="1" applyBorder="1" applyAlignment="1" applyProtection="1">
      <alignment horizontal="center" vertical="top"/>
      <protection hidden="1"/>
    </xf>
    <xf numFmtId="0" fontId="147" fillId="9" borderId="0" xfId="6" applyFont="1" applyFill="1" applyAlignment="1" applyProtection="1">
      <alignment horizontal="left" vertical="top"/>
      <protection hidden="1"/>
    </xf>
    <xf numFmtId="0" fontId="147" fillId="9" borderId="0" xfId="6" applyFont="1" applyFill="1" applyAlignment="1" applyProtection="1">
      <alignment horizontal="right" vertical="top"/>
      <protection hidden="1"/>
    </xf>
    <xf numFmtId="0" fontId="147" fillId="9" borderId="0" xfId="6" applyFont="1" applyFill="1" applyAlignment="1" applyProtection="1">
      <alignment horizontal="left" vertical="center"/>
      <protection hidden="1"/>
    </xf>
    <xf numFmtId="0" fontId="147" fillId="0" borderId="0" xfId="6" applyFont="1" applyProtection="1">
      <alignment vertical="center"/>
      <protection hidden="1"/>
    </xf>
    <xf numFmtId="0" fontId="148" fillId="0" borderId="0" xfId="6" applyFont="1" applyProtection="1">
      <alignment vertical="center"/>
      <protection hidden="1"/>
    </xf>
    <xf numFmtId="0" fontId="147" fillId="0" borderId="0" xfId="6" applyFont="1" applyAlignment="1" applyProtection="1">
      <alignment horizontal="center" vertical="center"/>
      <protection hidden="1"/>
    </xf>
    <xf numFmtId="0" fontId="147" fillId="9" borderId="0" xfId="6" applyFont="1" applyFill="1" applyAlignment="1" applyProtection="1">
      <alignment horizontal="right" vertical="center"/>
      <protection hidden="1"/>
    </xf>
    <xf numFmtId="0" fontId="147" fillId="9" borderId="0" xfId="9" applyNumberFormat="1" applyFont="1" applyFill="1" applyAlignment="1" applyProtection="1">
      <alignment vertical="center" shrinkToFit="1"/>
      <protection hidden="1"/>
    </xf>
    <xf numFmtId="0" fontId="149" fillId="9" borderId="0" xfId="6" applyFont="1" applyFill="1" applyAlignment="1" applyProtection="1">
      <alignment horizontal="left" vertical="top"/>
      <protection hidden="1"/>
    </xf>
    <xf numFmtId="0" fontId="147" fillId="0" borderId="0" xfId="6" applyFont="1" applyAlignment="1" applyProtection="1">
      <alignment horizontal="right" vertical="center"/>
      <protection hidden="1"/>
    </xf>
    <xf numFmtId="0" fontId="147" fillId="9" borderId="0" xfId="6" applyFont="1" applyFill="1" applyAlignment="1" applyProtection="1">
      <alignment horizontal="left" vertical="center" indent="1"/>
      <protection hidden="1"/>
    </xf>
    <xf numFmtId="0" fontId="64" fillId="0" borderId="6" xfId="0" applyFont="1" applyBorder="1" applyAlignment="1" applyProtection="1">
      <alignment horizontal="center" vertical="center" shrinkToFit="1"/>
      <protection locked="0"/>
    </xf>
    <xf numFmtId="0" fontId="64" fillId="0" borderId="9" xfId="0" applyFont="1" applyBorder="1" applyAlignment="1" applyProtection="1">
      <alignment horizontal="center" vertical="center"/>
      <protection locked="0"/>
    </xf>
    <xf numFmtId="49" fontId="12" fillId="0" borderId="8" xfId="0" applyNumberFormat="1" applyFont="1" applyBorder="1" applyAlignment="1" applyProtection="1">
      <alignment horizontal="left" vertical="center" indent="1" shrinkToFit="1"/>
      <protection locked="0"/>
    </xf>
    <xf numFmtId="0" fontId="12" fillId="0" borderId="96" xfId="0" applyFont="1" applyFill="1" applyBorder="1" applyAlignment="1" applyProtection="1">
      <alignment horizontal="center" vertical="center" shrinkToFit="1"/>
    </xf>
    <xf numFmtId="38" fontId="55" fillId="0" borderId="6" xfId="1" applyFont="1" applyBorder="1">
      <alignment vertical="center"/>
    </xf>
    <xf numFmtId="38" fontId="55" fillId="0" borderId="71" xfId="1" applyFont="1" applyBorder="1">
      <alignment vertical="center"/>
    </xf>
    <xf numFmtId="38" fontId="55" fillId="0" borderId="44" xfId="1" applyFont="1" applyBorder="1">
      <alignment vertical="center"/>
    </xf>
    <xf numFmtId="38" fontId="55" fillId="0" borderId="6" xfId="1" applyFont="1" applyFill="1" applyBorder="1">
      <alignment vertical="center"/>
    </xf>
    <xf numFmtId="0" fontId="22" fillId="0" borderId="119" xfId="0" applyFont="1" applyBorder="1">
      <alignment vertical="center"/>
    </xf>
    <xf numFmtId="0" fontId="12" fillId="0" borderId="40" xfId="0" applyFont="1" applyBorder="1" applyAlignment="1">
      <alignment vertical="center" wrapText="1"/>
    </xf>
    <xf numFmtId="0" fontId="31" fillId="0" borderId="42" xfId="0" applyFont="1" applyBorder="1" applyAlignment="1">
      <alignment horizontal="right" vertical="center"/>
    </xf>
    <xf numFmtId="0" fontId="35" fillId="0" borderId="0" xfId="0" applyFont="1">
      <alignment vertical="center"/>
    </xf>
    <xf numFmtId="0" fontId="31" fillId="0" borderId="0" xfId="0" applyFont="1">
      <alignment vertical="center"/>
    </xf>
    <xf numFmtId="0" fontId="31" fillId="0" borderId="6" xfId="0" applyFont="1" applyBorder="1" applyAlignment="1">
      <alignment horizontal="center" vertical="center"/>
    </xf>
    <xf numFmtId="202" fontId="75" fillId="0" borderId="0" xfId="5" applyNumberFormat="1" applyFont="1" applyFill="1" applyAlignment="1">
      <alignment horizontal="center" vertical="center" wrapText="1"/>
    </xf>
    <xf numFmtId="202" fontId="75" fillId="0" borderId="0" xfId="5" applyNumberFormat="1" applyFont="1" applyAlignment="1">
      <alignment horizontal="center" vertical="center" wrapText="1"/>
    </xf>
    <xf numFmtId="202" fontId="75" fillId="0" borderId="140" xfId="5" applyNumberFormat="1" applyFont="1" applyBorder="1" applyAlignment="1" applyProtection="1">
      <alignment horizontal="center" vertical="center" wrapText="1"/>
      <protection locked="0"/>
    </xf>
    <xf numFmtId="202" fontId="75" fillId="0" borderId="141" xfId="5" applyNumberFormat="1" applyFont="1" applyBorder="1" applyAlignment="1" applyProtection="1">
      <alignment horizontal="center" vertical="center" wrapText="1"/>
      <protection locked="0"/>
    </xf>
    <xf numFmtId="202" fontId="75" fillId="0" borderId="0" xfId="5" applyNumberFormat="1" applyFont="1" applyAlignment="1" applyProtection="1">
      <alignment horizontal="center" vertical="center" wrapText="1"/>
      <protection locked="0"/>
    </xf>
    <xf numFmtId="0" fontId="35" fillId="0" borderId="0" xfId="0" applyFont="1">
      <alignment vertical="center"/>
    </xf>
    <xf numFmtId="0" fontId="150" fillId="0" borderId="0" xfId="0" applyFont="1">
      <alignment vertical="center"/>
    </xf>
    <xf numFmtId="0" fontId="54" fillId="0" borderId="0" xfId="0" applyFont="1" applyAlignment="1" applyProtection="1">
      <alignment vertical="center" wrapText="1"/>
    </xf>
    <xf numFmtId="0" fontId="31" fillId="0" borderId="0" xfId="0" applyFont="1" applyAlignment="1" applyProtection="1">
      <alignment vertical="center" wrapText="1"/>
    </xf>
    <xf numFmtId="0" fontId="53" fillId="0" borderId="0" xfId="0" applyFont="1" applyAlignment="1" applyProtection="1">
      <alignment vertical="center" wrapText="1"/>
    </xf>
    <xf numFmtId="0" fontId="31" fillId="0" borderId="6" xfId="0" applyFont="1" applyBorder="1" applyAlignment="1" applyProtection="1">
      <alignment horizontal="center" vertical="center" wrapText="1"/>
    </xf>
    <xf numFmtId="197" fontId="31" fillId="3" borderId="61" xfId="0" applyNumberFormat="1" applyFont="1" applyFill="1" applyBorder="1" applyAlignment="1">
      <alignment horizontal="right" vertical="center"/>
    </xf>
    <xf numFmtId="0" fontId="44" fillId="0" borderId="61" xfId="0" applyFont="1" applyBorder="1">
      <alignment vertical="center"/>
    </xf>
    <xf numFmtId="3" fontId="55" fillId="0" borderId="47" xfId="0" applyNumberFormat="1" applyFont="1" applyBorder="1" applyAlignment="1">
      <alignment vertical="center" shrinkToFit="1"/>
    </xf>
    <xf numFmtId="0" fontId="91" fillId="0" borderId="48" xfId="0" applyFont="1" applyBorder="1">
      <alignment vertical="center"/>
    </xf>
    <xf numFmtId="197" fontId="31" fillId="10" borderId="61" xfId="0" applyNumberFormat="1" applyFont="1" applyFill="1" applyBorder="1" applyAlignment="1">
      <alignment horizontal="right" vertical="center"/>
    </xf>
    <xf numFmtId="0" fontId="44" fillId="0" borderId="42" xfId="0" applyFont="1" applyBorder="1" applyAlignment="1">
      <alignment vertical="center"/>
    </xf>
    <xf numFmtId="38" fontId="31" fillId="0" borderId="97" xfId="1" applyFont="1" applyBorder="1" applyAlignment="1">
      <alignment vertical="center" shrinkToFit="1"/>
    </xf>
    <xf numFmtId="0" fontId="31" fillId="0" borderId="99" xfId="0" applyFont="1" applyBorder="1" applyAlignment="1">
      <alignment horizontal="right" vertical="center"/>
    </xf>
    <xf numFmtId="38" fontId="31" fillId="0" borderId="97" xfId="1" applyFont="1" applyBorder="1">
      <alignment vertical="center"/>
    </xf>
    <xf numFmtId="3" fontId="31" fillId="0" borderId="98" xfId="0" applyNumberFormat="1" applyFont="1" applyBorder="1" applyAlignment="1">
      <alignment vertical="center" shrinkToFit="1"/>
    </xf>
    <xf numFmtId="197" fontId="31" fillId="0" borderId="47" xfId="0" applyNumberFormat="1" applyFont="1" applyBorder="1" applyAlignment="1">
      <alignment horizontal="right" vertical="center"/>
    </xf>
    <xf numFmtId="0" fontId="44" fillId="0" borderId="48" xfId="0" applyFont="1" applyFill="1" applyBorder="1" applyAlignment="1">
      <alignment vertical="center" wrapText="1"/>
    </xf>
    <xf numFmtId="0" fontId="44" fillId="0" borderId="42" xfId="0" applyFont="1" applyFill="1" applyBorder="1">
      <alignment vertical="center"/>
    </xf>
    <xf numFmtId="0" fontId="44" fillId="0" borderId="165" xfId="0" applyFont="1" applyBorder="1">
      <alignment vertical="center"/>
    </xf>
    <xf numFmtId="0" fontId="44" fillId="0" borderId="42" xfId="0" applyFont="1" applyBorder="1" applyAlignment="1">
      <alignment vertical="center" wrapText="1"/>
    </xf>
    <xf numFmtId="197" fontId="31" fillId="10" borderId="169" xfId="0" applyNumberFormat="1" applyFont="1" applyFill="1" applyBorder="1" applyAlignment="1">
      <alignment horizontal="right" vertical="center"/>
    </xf>
    <xf numFmtId="3" fontId="31" fillId="0" borderId="168" xfId="0" applyNumberFormat="1" applyFont="1" applyBorder="1" applyAlignment="1">
      <alignment vertical="center" shrinkToFit="1"/>
    </xf>
    <xf numFmtId="197" fontId="31" fillId="10" borderId="48" xfId="0" applyNumberFormat="1" applyFont="1" applyFill="1" applyBorder="1" applyAlignment="1">
      <alignment horizontal="right" vertical="center"/>
    </xf>
    <xf numFmtId="0" fontId="91" fillId="0" borderId="61" xfId="0" applyFont="1" applyBorder="1">
      <alignment vertical="center"/>
    </xf>
    <xf numFmtId="3" fontId="55" fillId="0" borderId="60" xfId="0" applyNumberFormat="1" applyFont="1" applyBorder="1" applyAlignment="1">
      <alignment vertical="center" shrinkToFit="1"/>
    </xf>
    <xf numFmtId="38" fontId="64" fillId="0" borderId="9" xfId="1" applyFont="1" applyBorder="1" applyAlignment="1">
      <alignment vertical="center"/>
    </xf>
    <xf numFmtId="0" fontId="35" fillId="0" borderId="0" xfId="0" applyFont="1" applyAlignment="1">
      <alignment vertical="top"/>
    </xf>
    <xf numFmtId="0" fontId="52" fillId="0" borderId="0" xfId="0" applyFont="1">
      <alignment vertical="center"/>
    </xf>
    <xf numFmtId="38" fontId="55" fillId="0" borderId="6" xfId="1" applyFont="1" applyBorder="1" applyAlignment="1">
      <alignment horizontal="right" vertical="center"/>
    </xf>
    <xf numFmtId="38" fontId="55" fillId="0" borderId="71" xfId="1" applyFont="1" applyBorder="1" applyAlignment="1">
      <alignment horizontal="right" vertical="center"/>
    </xf>
    <xf numFmtId="38" fontId="55" fillId="0" borderId="44" xfId="1" applyFont="1" applyBorder="1" applyAlignment="1">
      <alignment horizontal="right" vertical="center"/>
    </xf>
    <xf numFmtId="38" fontId="55" fillId="0" borderId="0" xfId="1" applyFont="1" applyAlignment="1">
      <alignment vertical="center"/>
    </xf>
    <xf numFmtId="0" fontId="12" fillId="0" borderId="23" xfId="0" applyFont="1" applyFill="1" applyBorder="1">
      <alignment vertical="center"/>
    </xf>
    <xf numFmtId="0" fontId="12" fillId="0" borderId="0" xfId="0" applyFont="1" applyFill="1">
      <alignment vertical="center"/>
    </xf>
    <xf numFmtId="0" fontId="88" fillId="0" borderId="0" xfId="5" applyFont="1" applyAlignment="1">
      <alignment horizontal="center" vertical="center" wrapText="1"/>
    </xf>
    <xf numFmtId="0" fontId="145" fillId="0" borderId="0" xfId="5" applyFont="1" applyAlignment="1">
      <alignment horizontal="center" vertical="center" wrapText="1"/>
    </xf>
    <xf numFmtId="0" fontId="0" fillId="0" borderId="0" xfId="0">
      <alignment vertical="center"/>
    </xf>
    <xf numFmtId="0" fontId="75" fillId="22" borderId="6" xfId="5" applyFont="1" applyFill="1" applyBorder="1" applyAlignment="1" applyProtection="1">
      <alignment horizontal="center" vertical="center" wrapText="1"/>
      <protection locked="0"/>
    </xf>
    <xf numFmtId="0" fontId="94" fillId="0" borderId="0" xfId="2" applyFont="1" applyBorder="1" applyAlignment="1">
      <alignment vertical="center"/>
    </xf>
    <xf numFmtId="0" fontId="155" fillId="0" borderId="0" xfId="2" applyFont="1" applyFill="1" applyAlignment="1">
      <alignment vertical="center"/>
    </xf>
    <xf numFmtId="0" fontId="94" fillId="0" borderId="0" xfId="2" applyFont="1" applyAlignment="1">
      <alignment vertical="center" shrinkToFit="1"/>
    </xf>
    <xf numFmtId="0" fontId="94" fillId="0" borderId="0" xfId="2" applyFont="1" applyAlignment="1">
      <alignment vertical="center"/>
    </xf>
    <xf numFmtId="0" fontId="94" fillId="0" borderId="0" xfId="2" applyFont="1" applyAlignment="1">
      <alignment horizontal="center" vertical="center"/>
    </xf>
    <xf numFmtId="204" fontId="94" fillId="0" borderId="0" xfId="2" applyNumberFormat="1" applyFont="1" applyAlignment="1">
      <alignment vertical="center"/>
    </xf>
    <xf numFmtId="204" fontId="94" fillId="0" borderId="0" xfId="2" applyNumberFormat="1" applyFont="1" applyAlignment="1">
      <alignment horizontal="center" vertical="center"/>
    </xf>
    <xf numFmtId="0" fontId="119" fillId="0" borderId="53" xfId="2" applyFont="1" applyBorder="1" applyAlignment="1" applyProtection="1">
      <alignment vertical="center" shrinkToFit="1"/>
      <protection locked="0"/>
    </xf>
    <xf numFmtId="0" fontId="119" fillId="0" borderId="131" xfId="2" applyFont="1" applyBorder="1" applyAlignment="1" applyProtection="1">
      <alignment vertical="center" shrinkToFit="1"/>
      <protection locked="0"/>
    </xf>
    <xf numFmtId="204" fontId="135" fillId="18" borderId="6" xfId="2" applyNumberFormat="1" applyFont="1" applyFill="1" applyBorder="1" applyAlignment="1" applyProtection="1">
      <alignment vertical="center" shrinkToFit="1"/>
      <protection locked="0"/>
    </xf>
    <xf numFmtId="204" fontId="135" fillId="18" borderId="71" xfId="2" applyNumberFormat="1" applyFont="1" applyFill="1" applyBorder="1" applyAlignment="1" applyProtection="1">
      <alignment vertical="center" shrinkToFit="1"/>
      <protection locked="0"/>
    </xf>
    <xf numFmtId="0" fontId="119" fillId="0" borderId="52" xfId="2" applyFont="1" applyBorder="1" applyAlignment="1" applyProtection="1">
      <alignment vertical="center" shrinkToFit="1"/>
      <protection locked="0"/>
    </xf>
    <xf numFmtId="205" fontId="119" fillId="0" borderId="86" xfId="2" applyNumberFormat="1" applyFont="1" applyBorder="1" applyAlignment="1" applyProtection="1">
      <alignment horizontal="center" vertical="center" shrinkToFit="1"/>
      <protection locked="0"/>
    </xf>
    <xf numFmtId="204" fontId="135" fillId="0" borderId="54" xfId="2" applyNumberFormat="1" applyFont="1" applyBorder="1" applyAlignment="1" applyProtection="1">
      <alignment vertical="center" shrinkToFit="1"/>
      <protection locked="0"/>
    </xf>
    <xf numFmtId="204" fontId="135" fillId="19" borderId="6" xfId="2" applyNumberFormat="1" applyFont="1" applyFill="1" applyBorder="1" applyAlignment="1" applyProtection="1">
      <alignment vertical="center" shrinkToFit="1"/>
      <protection locked="0"/>
    </xf>
    <xf numFmtId="0" fontId="119" fillId="0" borderId="134" xfId="2" applyFont="1" applyBorder="1" applyAlignment="1" applyProtection="1">
      <alignment vertical="center" shrinkToFit="1"/>
      <protection locked="0"/>
    </xf>
    <xf numFmtId="205" fontId="119" fillId="0" borderId="133" xfId="2" applyNumberFormat="1" applyFont="1" applyBorder="1" applyAlignment="1" applyProtection="1">
      <alignment horizontal="center" vertical="center" shrinkToFit="1"/>
      <protection locked="0"/>
    </xf>
    <xf numFmtId="204" fontId="135" fillId="0" borderId="132" xfId="2" applyNumberFormat="1" applyFont="1" applyBorder="1" applyAlignment="1" applyProtection="1">
      <alignment vertical="center" shrinkToFit="1"/>
      <protection locked="0"/>
    </xf>
    <xf numFmtId="204" fontId="135" fillId="19" borderId="71" xfId="2" applyNumberFormat="1" applyFont="1" applyFill="1" applyBorder="1" applyAlignment="1" applyProtection="1">
      <alignment vertical="center" shrinkToFit="1"/>
      <protection locked="0"/>
    </xf>
    <xf numFmtId="0" fontId="105" fillId="0" borderId="52" xfId="2" applyFont="1" applyBorder="1" applyAlignment="1" applyProtection="1">
      <alignment horizontal="left" vertical="center" shrinkToFit="1"/>
      <protection locked="0"/>
    </xf>
    <xf numFmtId="0" fontId="105" fillId="0" borderId="128" xfId="2" applyFont="1" applyBorder="1" applyAlignment="1" applyProtection="1">
      <alignment vertical="center" shrinkToFit="1"/>
      <protection locked="0"/>
    </xf>
    <xf numFmtId="205" fontId="105" fillId="0" borderId="86" xfId="2" applyNumberFormat="1" applyFont="1" applyBorder="1" applyAlignment="1" applyProtection="1">
      <alignment horizontal="center" vertical="center" shrinkToFit="1"/>
      <protection locked="0"/>
    </xf>
    <xf numFmtId="204" fontId="105" fillId="0" borderId="54" xfId="2" applyNumberFormat="1" applyFont="1" applyBorder="1" applyAlignment="1" applyProtection="1">
      <alignment vertical="center" shrinkToFit="1"/>
      <protection locked="0"/>
    </xf>
    <xf numFmtId="204" fontId="105" fillId="19" borderId="6" xfId="2" applyNumberFormat="1" applyFont="1" applyFill="1" applyBorder="1" applyAlignment="1" applyProtection="1">
      <alignment vertical="center" shrinkToFit="1"/>
      <protection locked="0"/>
    </xf>
    <xf numFmtId="0" fontId="105" fillId="0" borderId="52" xfId="2" applyFont="1" applyBorder="1" applyAlignment="1" applyProtection="1">
      <alignment horizontal="right" vertical="center" shrinkToFit="1"/>
      <protection locked="0"/>
    </xf>
    <xf numFmtId="0" fontId="105" fillId="0" borderId="126" xfId="2" applyFont="1" applyBorder="1" applyAlignment="1" applyProtection="1">
      <alignment horizontal="right" vertical="center" shrinkToFit="1"/>
      <protection locked="0"/>
    </xf>
    <xf numFmtId="0" fontId="105" fillId="0" borderId="126" xfId="2" applyFont="1" applyBorder="1" applyAlignment="1" applyProtection="1">
      <alignment vertical="center" shrinkToFit="1"/>
      <protection locked="0"/>
    </xf>
    <xf numFmtId="0" fontId="105" fillId="0" borderId="87" xfId="2" applyFont="1" applyBorder="1" applyAlignment="1" applyProtection="1">
      <alignment horizontal="right" vertical="center" shrinkToFit="1"/>
      <protection locked="0"/>
    </xf>
    <xf numFmtId="0" fontId="105" fillId="0" borderId="125" xfId="2" applyFont="1" applyBorder="1" applyAlignment="1" applyProtection="1">
      <alignment vertical="center" shrinkToFit="1"/>
      <protection locked="0"/>
    </xf>
    <xf numFmtId="205" fontId="105" fillId="0" borderId="88" xfId="2" applyNumberFormat="1" applyFont="1" applyBorder="1" applyAlignment="1" applyProtection="1">
      <alignment horizontal="center" vertical="center" shrinkToFit="1"/>
      <protection locked="0"/>
    </xf>
    <xf numFmtId="204" fontId="105" fillId="0" borderId="81" xfId="2" applyNumberFormat="1" applyFont="1" applyBorder="1" applyAlignment="1" applyProtection="1">
      <alignment vertical="center" shrinkToFit="1"/>
      <protection locked="0"/>
    </xf>
    <xf numFmtId="204" fontId="105" fillId="19" borderId="43" xfId="2" applyNumberFormat="1" applyFont="1" applyFill="1" applyBorder="1" applyAlignment="1" applyProtection="1">
      <alignment vertical="center" shrinkToFit="1"/>
      <protection locked="0"/>
    </xf>
    <xf numFmtId="204" fontId="105" fillId="18" borderId="6" xfId="2" applyNumberFormat="1" applyFont="1" applyFill="1" applyBorder="1" applyAlignment="1" applyProtection="1">
      <alignment vertical="center" shrinkToFit="1"/>
      <protection locked="0"/>
    </xf>
    <xf numFmtId="204" fontId="105" fillId="18" borderId="43" xfId="2" applyNumberFormat="1" applyFont="1" applyFill="1" applyBorder="1" applyAlignment="1" applyProtection="1">
      <alignment vertical="center" shrinkToFit="1"/>
      <protection locked="0"/>
    </xf>
    <xf numFmtId="0" fontId="105" fillId="0" borderId="53" xfId="2" applyFont="1" applyBorder="1" applyAlignment="1" applyProtection="1">
      <alignment vertical="center" shrinkToFit="1"/>
      <protection locked="0"/>
    </xf>
    <xf numFmtId="0" fontId="105" fillId="0" borderId="89" xfId="2" applyFont="1" applyBorder="1" applyAlignment="1" applyProtection="1">
      <alignment vertical="center" shrinkToFit="1"/>
      <protection locked="0"/>
    </xf>
    <xf numFmtId="49" fontId="26" fillId="0" borderId="0" xfId="0" applyNumberFormat="1" applyFont="1">
      <alignment vertical="center"/>
    </xf>
    <xf numFmtId="0" fontId="64" fillId="0" borderId="6" xfId="0" applyFont="1" applyBorder="1" applyAlignment="1" applyProtection="1">
      <alignment horizontal="center" vertical="center"/>
      <protection locked="0"/>
    </xf>
    <xf numFmtId="0" fontId="64" fillId="0" borderId="6" xfId="0" applyFont="1" applyBorder="1" applyAlignment="1" applyProtection="1">
      <alignment vertical="center" shrinkToFit="1"/>
      <protection locked="0"/>
    </xf>
    <xf numFmtId="207" fontId="75" fillId="0" borderId="143" xfId="5" applyNumberFormat="1" applyFont="1" applyBorder="1" applyAlignment="1" applyProtection="1">
      <alignment horizontal="right" vertical="center" wrapText="1" indent="1"/>
      <protection locked="0"/>
    </xf>
    <xf numFmtId="207" fontId="75" fillId="0" borderId="144" xfId="5" applyNumberFormat="1" applyFont="1" applyBorder="1" applyAlignment="1" applyProtection="1">
      <alignment horizontal="right" vertical="center" wrapText="1" indent="1"/>
      <protection locked="0"/>
    </xf>
    <xf numFmtId="207" fontId="75" fillId="0" borderId="0" xfId="5" applyNumberFormat="1" applyFont="1" applyAlignment="1" applyProtection="1">
      <alignment horizontal="right" vertical="center" wrapText="1" indent="1"/>
      <protection locked="0"/>
    </xf>
    <xf numFmtId="0" fontId="31" fillId="0" borderId="8" xfId="0" applyFont="1" applyBorder="1" applyAlignment="1" applyProtection="1">
      <alignment horizontal="right" vertical="center"/>
    </xf>
    <xf numFmtId="0" fontId="156" fillId="0" borderId="0" xfId="0" applyNumberFormat="1" applyFont="1" applyAlignment="1">
      <alignment horizontal="left" vertical="center" indent="1"/>
    </xf>
    <xf numFmtId="0" fontId="151" fillId="0" borderId="0" xfId="0" applyFont="1" applyAlignment="1">
      <alignment vertical="center" shrinkToFit="1"/>
    </xf>
    <xf numFmtId="0" fontId="156" fillId="0" borderId="38" xfId="0" applyFont="1" applyBorder="1" applyAlignment="1">
      <alignment vertical="center" shrinkToFit="1"/>
    </xf>
    <xf numFmtId="0" fontId="37" fillId="0" borderId="0" xfId="22" applyFont="1">
      <alignment vertical="center"/>
    </xf>
    <xf numFmtId="0" fontId="37" fillId="10" borderId="6" xfId="22" applyFont="1" applyFill="1" applyBorder="1" applyAlignment="1">
      <alignment horizontal="center" vertical="center"/>
    </xf>
    <xf numFmtId="0" fontId="158" fillId="0" borderId="6" xfId="22" applyFont="1" applyBorder="1" applyAlignment="1" applyProtection="1">
      <alignment horizontal="center" vertical="center"/>
      <protection locked="0"/>
    </xf>
    <xf numFmtId="0" fontId="37" fillId="0" borderId="0" xfId="22" applyFont="1" applyAlignment="1">
      <alignment horizontal="center" vertical="center"/>
    </xf>
    <xf numFmtId="0" fontId="37" fillId="10" borderId="6" xfId="22" applyFont="1" applyFill="1" applyBorder="1" applyAlignment="1">
      <alignment horizontal="center" vertical="center" wrapText="1"/>
    </xf>
    <xf numFmtId="0" fontId="37" fillId="0" borderId="6" xfId="22" applyFont="1" applyBorder="1" applyAlignment="1">
      <alignment horizontal="left" vertical="center"/>
    </xf>
    <xf numFmtId="0" fontId="37" fillId="0" borderId="6" xfId="22" applyFont="1" applyBorder="1" applyAlignment="1">
      <alignment vertical="center" wrapText="1"/>
    </xf>
    <xf numFmtId="0" fontId="37" fillId="0" borderId="6" xfId="22" applyFont="1" applyBorder="1" applyAlignment="1">
      <alignment horizontal="left" vertical="center" wrapText="1"/>
    </xf>
    <xf numFmtId="0" fontId="37" fillId="0" borderId="6" xfId="22" applyFont="1" applyBorder="1" applyAlignment="1">
      <alignment horizontal="left" vertical="center" shrinkToFit="1"/>
    </xf>
    <xf numFmtId="0" fontId="37" fillId="0" borderId="6" xfId="22" applyFont="1" applyBorder="1" applyAlignment="1">
      <alignment horizontal="left" vertical="center" wrapText="1" shrinkToFit="1"/>
    </xf>
    <xf numFmtId="0" fontId="37" fillId="0" borderId="43" xfId="22" applyFont="1" applyBorder="1" applyAlignment="1">
      <alignment vertical="center" wrapText="1"/>
    </xf>
    <xf numFmtId="0" fontId="37" fillId="0" borderId="45" xfId="22" applyFont="1" applyBorder="1" applyAlignment="1">
      <alignment vertical="center" wrapText="1"/>
    </xf>
    <xf numFmtId="0" fontId="37" fillId="0" borderId="44" xfId="22" applyFont="1" applyBorder="1" applyAlignment="1">
      <alignment vertical="center" wrapText="1"/>
    </xf>
    <xf numFmtId="0" fontId="37" fillId="0" borderId="44" xfId="22" applyFont="1" applyBorder="1" applyAlignment="1">
      <alignment horizontal="left" vertical="center" wrapText="1"/>
    </xf>
    <xf numFmtId="0" fontId="37" fillId="0" borderId="0" xfId="22" applyFont="1" applyAlignment="1">
      <alignment horizontal="left" vertical="center"/>
    </xf>
    <xf numFmtId="0" fontId="37" fillId="0" borderId="0" xfId="22" applyFont="1" applyAlignment="1">
      <alignment vertical="center" wrapText="1"/>
    </xf>
    <xf numFmtId="0" fontId="161" fillId="0" borderId="0" xfId="22" applyFont="1" applyAlignment="1">
      <alignment horizontal="left" vertical="center"/>
    </xf>
    <xf numFmtId="0" fontId="42" fillId="0" borderId="0" xfId="0" applyNumberFormat="1" applyFont="1" applyAlignment="1">
      <alignment horizontal="right" vertical="center"/>
    </xf>
    <xf numFmtId="0" fontId="25" fillId="0" borderId="8" xfId="0" applyFont="1" applyBorder="1" applyAlignment="1" applyProtection="1">
      <alignment vertical="center"/>
    </xf>
    <xf numFmtId="0" fontId="25" fillId="0" borderId="9" xfId="0" applyFont="1" applyBorder="1" applyAlignment="1" applyProtection="1">
      <alignment vertical="center"/>
    </xf>
    <xf numFmtId="0" fontId="12" fillId="0" borderId="40" xfId="0" applyFont="1" applyFill="1" applyBorder="1" applyAlignment="1">
      <alignment horizontal="center" vertical="center" wrapText="1"/>
    </xf>
    <xf numFmtId="0" fontId="12" fillId="0" borderId="39" xfId="0" applyFont="1" applyFill="1" applyBorder="1" applyAlignment="1">
      <alignment horizontal="left" vertical="center"/>
    </xf>
    <xf numFmtId="0" fontId="12" fillId="0" borderId="0" xfId="0" applyFont="1" applyFill="1" applyBorder="1" applyAlignment="1">
      <alignment horizontal="left" vertical="center"/>
    </xf>
    <xf numFmtId="0" fontId="162" fillId="0" borderId="0" xfId="0" applyFont="1" applyAlignment="1">
      <alignment horizontal="right" vertical="center"/>
    </xf>
    <xf numFmtId="194" fontId="163" fillId="0" borderId="0" xfId="5" applyNumberFormat="1" applyFont="1" applyFill="1" applyAlignment="1">
      <alignment horizontal="right" vertical="center"/>
    </xf>
    <xf numFmtId="0" fontId="164" fillId="0" borderId="0" xfId="0" applyFont="1" applyAlignment="1">
      <alignment horizontal="right" vertical="center"/>
    </xf>
    <xf numFmtId="0" fontId="31" fillId="0" borderId="35" xfId="0" applyFont="1" applyBorder="1" applyProtection="1">
      <alignment vertical="center"/>
      <protection locked="0"/>
    </xf>
    <xf numFmtId="0" fontId="31" fillId="0" borderId="36" xfId="0" applyFont="1" applyBorder="1" applyProtection="1">
      <alignment vertical="center"/>
      <protection locked="0"/>
    </xf>
    <xf numFmtId="0" fontId="31" fillId="0" borderId="37" xfId="0" applyFont="1" applyBorder="1" applyProtection="1">
      <alignment vertical="center"/>
      <protection locked="0"/>
    </xf>
    <xf numFmtId="0" fontId="31" fillId="0" borderId="39" xfId="0" applyFont="1" applyBorder="1" applyProtection="1">
      <alignment vertical="center"/>
      <protection locked="0"/>
    </xf>
    <xf numFmtId="0" fontId="31" fillId="0" borderId="0" xfId="0" applyFont="1" applyBorder="1" applyProtection="1">
      <alignment vertical="center"/>
      <protection locked="0"/>
    </xf>
    <xf numFmtId="0" fontId="31" fillId="0" borderId="40" xfId="0" applyFont="1" applyBorder="1" applyProtection="1">
      <alignment vertical="center"/>
      <protection locked="0"/>
    </xf>
    <xf numFmtId="0" fontId="31" fillId="0" borderId="41" xfId="0" applyFont="1" applyBorder="1" applyProtection="1">
      <alignment vertical="center"/>
      <protection locked="0"/>
    </xf>
    <xf numFmtId="0" fontId="31" fillId="0" borderId="38" xfId="0" applyFont="1" applyBorder="1" applyProtection="1">
      <alignment vertical="center"/>
      <protection locked="0"/>
    </xf>
    <xf numFmtId="0" fontId="31" fillId="0" borderId="42" xfId="0" applyFont="1" applyBorder="1" applyProtection="1">
      <alignment vertical="center"/>
      <protection locked="0"/>
    </xf>
    <xf numFmtId="38" fontId="165" fillId="0" borderId="0" xfId="1" applyFont="1" applyAlignment="1">
      <alignment horizontal="right" vertical="top"/>
    </xf>
    <xf numFmtId="0" fontId="35" fillId="0" borderId="0" xfId="0" applyFont="1">
      <alignment vertical="center"/>
    </xf>
    <xf numFmtId="0" fontId="57" fillId="0" borderId="0" xfId="0" applyFont="1" applyAlignment="1">
      <alignment horizontal="left" vertical="center" shrinkToFit="1"/>
    </xf>
    <xf numFmtId="0" fontId="57" fillId="0" borderId="0" xfId="0" applyFont="1">
      <alignment vertical="center"/>
    </xf>
    <xf numFmtId="0" fontId="19" fillId="4" borderId="1" xfId="0" applyFont="1" applyFill="1" applyBorder="1">
      <alignment vertical="center"/>
    </xf>
    <xf numFmtId="0" fontId="0" fillId="0" borderId="0" xfId="0">
      <alignment vertical="center"/>
    </xf>
    <xf numFmtId="0" fontId="12" fillId="3" borderId="0" xfId="0" applyFont="1" applyFill="1" applyAlignment="1">
      <alignment horizontal="center" vertical="center" wrapText="1"/>
    </xf>
    <xf numFmtId="0" fontId="12" fillId="3" borderId="0" xfId="0" applyFont="1" applyFill="1" applyAlignment="1">
      <alignment horizontal="center" vertical="center"/>
    </xf>
    <xf numFmtId="0" fontId="12" fillId="2" borderId="4" xfId="0" applyFont="1" applyFill="1" applyBorder="1" applyAlignment="1">
      <alignment horizontal="center" vertical="center" shrinkToFit="1"/>
    </xf>
    <xf numFmtId="0" fontId="12" fillId="2" borderId="19" xfId="0" applyFont="1" applyFill="1" applyBorder="1" applyAlignment="1">
      <alignment horizontal="center" vertical="center" shrinkToFit="1"/>
    </xf>
    <xf numFmtId="0" fontId="12" fillId="0" borderId="12" xfId="0" applyFont="1" applyFill="1" applyBorder="1" applyProtection="1">
      <alignment vertical="center"/>
    </xf>
    <xf numFmtId="0" fontId="12" fillId="0" borderId="13" xfId="0" applyFont="1" applyFill="1" applyBorder="1" applyProtection="1">
      <alignment vertical="center"/>
    </xf>
    <xf numFmtId="0" fontId="12" fillId="2" borderId="5" xfId="0" applyFont="1" applyFill="1" applyBorder="1" applyAlignment="1">
      <alignment horizontal="center" vertical="center" shrinkToFit="1"/>
    </xf>
    <xf numFmtId="0" fontId="12" fillId="2" borderId="20" xfId="0" applyFont="1" applyFill="1" applyBorder="1" applyAlignment="1">
      <alignment horizontal="center" vertical="center" shrinkToFit="1"/>
    </xf>
    <xf numFmtId="0" fontId="12" fillId="0" borderId="14" xfId="0" applyFont="1" applyBorder="1" applyAlignment="1" applyProtection="1">
      <alignment horizontal="left" vertical="center" indent="1"/>
      <protection locked="0"/>
    </xf>
    <xf numFmtId="0" fontId="12" fillId="0" borderId="10" xfId="0" applyFont="1" applyBorder="1" applyAlignment="1" applyProtection="1">
      <alignment horizontal="left" vertical="center" indent="1"/>
      <protection locked="0"/>
    </xf>
    <xf numFmtId="0" fontId="12" fillId="0" borderId="15" xfId="0" applyFont="1" applyBorder="1" applyAlignment="1" applyProtection="1">
      <alignment horizontal="left" vertical="center" indent="1"/>
      <protection locked="0"/>
    </xf>
    <xf numFmtId="0" fontId="12" fillId="2" borderId="3" xfId="0" applyFont="1" applyFill="1" applyBorder="1" applyAlignment="1">
      <alignment horizontal="center" vertical="center" shrinkToFit="1"/>
    </xf>
    <xf numFmtId="0" fontId="12" fillId="2" borderId="21" xfId="0" applyFont="1" applyFill="1" applyBorder="1" applyAlignment="1">
      <alignment horizontal="center" vertical="center" shrinkToFit="1"/>
    </xf>
    <xf numFmtId="0" fontId="12" fillId="0" borderId="16" xfId="0" applyFont="1" applyBorder="1" applyAlignment="1" applyProtection="1">
      <alignment horizontal="left" vertical="center" indent="1"/>
      <protection locked="0"/>
    </xf>
    <xf numFmtId="0" fontId="12" fillId="0" borderId="17" xfId="0"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0" fontId="58" fillId="4" borderId="38" xfId="0" applyFont="1" applyFill="1" applyBorder="1">
      <alignment vertical="center"/>
    </xf>
    <xf numFmtId="0" fontId="58" fillId="0" borderId="38" xfId="0" applyFont="1" applyBorder="1">
      <alignment vertical="center"/>
    </xf>
    <xf numFmtId="0" fontId="12" fillId="0" borderId="32" xfId="0" applyFont="1" applyBorder="1" applyAlignment="1" applyProtection="1">
      <alignment horizontal="left" vertical="center" indent="1" shrinkToFit="1"/>
      <protection locked="0"/>
    </xf>
    <xf numFmtId="0" fontId="12" fillId="0" borderId="33" xfId="0" applyFont="1" applyBorder="1" applyAlignment="1" applyProtection="1">
      <alignment horizontal="left" vertical="center" indent="1" shrinkToFit="1"/>
      <protection locked="0"/>
    </xf>
    <xf numFmtId="0" fontId="12" fillId="0" borderId="34" xfId="0" applyFont="1" applyBorder="1" applyAlignment="1" applyProtection="1">
      <alignment horizontal="left" vertical="center" indent="1" shrinkToFit="1"/>
      <protection locked="0"/>
    </xf>
    <xf numFmtId="0" fontId="11" fillId="0" borderId="36" xfId="0" applyFont="1" applyBorder="1" applyAlignment="1">
      <alignment horizontal="center" vertical="center" shrinkToFit="1"/>
    </xf>
    <xf numFmtId="0" fontId="59" fillId="4" borderId="38" xfId="0" applyFont="1" applyFill="1" applyBorder="1">
      <alignment vertical="center"/>
    </xf>
    <xf numFmtId="56" fontId="12" fillId="0" borderId="17" xfId="0" applyNumberFormat="1" applyFont="1" applyBorder="1">
      <alignment vertical="center"/>
    </xf>
    <xf numFmtId="56" fontId="12" fillId="0" borderId="42" xfId="0" applyNumberFormat="1" applyFont="1" applyBorder="1">
      <alignment vertical="center"/>
    </xf>
    <xf numFmtId="49" fontId="142" fillId="0" borderId="10" xfId="0" applyNumberFormat="1" applyFont="1" applyFill="1" applyBorder="1" applyAlignment="1" applyProtection="1">
      <alignment horizontal="left" vertical="center" indent="1"/>
      <protection locked="0"/>
    </xf>
    <xf numFmtId="49" fontId="143" fillId="0" borderId="15" xfId="0" applyNumberFormat="1" applyFont="1" applyFill="1" applyBorder="1" applyAlignment="1" applyProtection="1">
      <alignment horizontal="left" vertical="center" indent="1"/>
      <protection locked="0"/>
    </xf>
    <xf numFmtId="0" fontId="12" fillId="3" borderId="24" xfId="0" applyFont="1" applyFill="1" applyBorder="1" applyAlignment="1">
      <alignment horizontal="center" vertical="center" wrapText="1"/>
    </xf>
    <xf numFmtId="0" fontId="12" fillId="3" borderId="24" xfId="0" applyFont="1" applyFill="1" applyBorder="1" applyAlignment="1">
      <alignment horizontal="center" vertical="center"/>
    </xf>
    <xf numFmtId="0" fontId="12" fillId="0" borderId="26" xfId="0" applyFont="1" applyBorder="1" applyAlignment="1" applyProtection="1">
      <alignment horizontal="left" vertical="center" indent="1" shrinkToFit="1"/>
      <protection locked="0"/>
    </xf>
    <xf numFmtId="0" fontId="12" fillId="0" borderId="27" xfId="0" applyFont="1" applyBorder="1" applyAlignment="1" applyProtection="1">
      <alignment horizontal="left" vertical="center" indent="1" shrinkToFit="1"/>
      <protection locked="0"/>
    </xf>
    <xf numFmtId="0" fontId="12" fillId="0" borderId="28" xfId="0" applyFont="1" applyBorder="1" applyAlignment="1" applyProtection="1">
      <alignment horizontal="left" vertical="center" indent="1" shrinkToFit="1"/>
      <protection locked="0"/>
    </xf>
    <xf numFmtId="0" fontId="12" fillId="0" borderId="29" xfId="0" applyFont="1" applyBorder="1" applyAlignment="1" applyProtection="1">
      <alignment horizontal="left" vertical="center" indent="1" shrinkToFit="1"/>
      <protection locked="0"/>
    </xf>
    <xf numFmtId="0" fontId="12" fillId="0" borderId="30" xfId="0" applyFont="1" applyBorder="1" applyAlignment="1" applyProtection="1">
      <alignment horizontal="left" vertical="center" indent="1" shrinkToFit="1"/>
      <protection locked="0"/>
    </xf>
    <xf numFmtId="0" fontId="12" fillId="0" borderId="31" xfId="0" applyFont="1" applyBorder="1" applyAlignment="1" applyProtection="1">
      <alignment horizontal="left" vertical="center" indent="1" shrinkToFit="1"/>
      <protection locked="0"/>
    </xf>
    <xf numFmtId="0" fontId="60" fillId="0" borderId="36" xfId="0" applyFont="1" applyBorder="1" applyAlignment="1">
      <alignment horizontal="center" vertical="center" shrinkToFit="1"/>
    </xf>
    <xf numFmtId="0" fontId="19" fillId="4" borderId="38" xfId="0" applyFont="1" applyFill="1" applyBorder="1" applyAlignment="1">
      <alignment horizontal="center" vertical="center"/>
    </xf>
    <xf numFmtId="0" fontId="12" fillId="3" borderId="25" xfId="0" applyFont="1" applyFill="1" applyBorder="1" applyAlignment="1">
      <alignment horizontal="center" vertical="center"/>
    </xf>
    <xf numFmtId="176" fontId="12" fillId="0" borderId="29" xfId="0" applyNumberFormat="1" applyFont="1" applyBorder="1" applyAlignment="1" applyProtection="1">
      <alignment horizontal="left" vertical="center" indent="1" shrinkToFit="1"/>
      <protection locked="0"/>
    </xf>
    <xf numFmtId="176" fontId="12" fillId="0" borderId="30" xfId="0" applyNumberFormat="1" applyFont="1" applyBorder="1" applyAlignment="1" applyProtection="1">
      <alignment horizontal="left" vertical="center" indent="1" shrinkToFit="1"/>
      <protection locked="0"/>
    </xf>
    <xf numFmtId="176" fontId="12" fillId="0" borderId="31" xfId="0" applyNumberFormat="1" applyFont="1" applyBorder="1" applyAlignment="1" applyProtection="1">
      <alignment horizontal="left" vertical="center" indent="1" shrinkToFit="1"/>
      <protection locked="0"/>
    </xf>
    <xf numFmtId="38" fontId="12" fillId="0" borderId="14" xfId="1" applyFont="1" applyBorder="1" applyAlignment="1" applyProtection="1">
      <alignment horizontal="right" vertical="center" indent="1"/>
      <protection locked="0"/>
    </xf>
    <xf numFmtId="38" fontId="12" fillId="0" borderId="10" xfId="1" applyFont="1" applyBorder="1" applyAlignment="1" applyProtection="1">
      <alignment horizontal="right" vertical="center" indent="1"/>
      <protection locked="0"/>
    </xf>
    <xf numFmtId="38" fontId="12" fillId="0" borderId="15" xfId="1" applyFont="1" applyBorder="1" applyAlignment="1" applyProtection="1">
      <alignment horizontal="right" vertical="center" indent="1"/>
      <protection locked="0"/>
    </xf>
    <xf numFmtId="38" fontId="12" fillId="0" borderId="16" xfId="1" applyFont="1" applyBorder="1" applyAlignment="1" applyProtection="1">
      <alignment horizontal="right" vertical="center" indent="1"/>
      <protection locked="0"/>
    </xf>
    <xf numFmtId="38" fontId="12" fillId="0" borderId="17" xfId="1" applyFont="1" applyBorder="1" applyAlignment="1" applyProtection="1">
      <alignment horizontal="right" vertical="center" indent="1"/>
      <protection locked="0"/>
    </xf>
    <xf numFmtId="38" fontId="12" fillId="0" borderId="18" xfId="1" applyFont="1" applyBorder="1" applyAlignment="1" applyProtection="1">
      <alignment horizontal="right" vertical="center" indent="1"/>
      <protection locked="0"/>
    </xf>
    <xf numFmtId="0" fontId="13" fillId="0" borderId="0" xfId="0" applyFont="1">
      <alignment vertical="center"/>
    </xf>
    <xf numFmtId="183" fontId="12" fillId="0" borderId="35" xfId="0" applyNumberFormat="1" applyFont="1" applyBorder="1" applyAlignment="1" applyProtection="1">
      <alignment horizontal="right" vertical="center" indent="1" shrinkToFit="1"/>
      <protection locked="0"/>
    </xf>
    <xf numFmtId="183" fontId="12" fillId="0" borderId="36" xfId="0" applyNumberFormat="1" applyFont="1" applyBorder="1" applyAlignment="1" applyProtection="1">
      <alignment horizontal="right" vertical="center" indent="1" shrinkToFit="1"/>
      <protection locked="0"/>
    </xf>
    <xf numFmtId="183" fontId="12" fillId="0" borderId="37" xfId="0" applyNumberFormat="1" applyFont="1" applyBorder="1" applyAlignment="1" applyProtection="1">
      <alignment horizontal="right" vertical="center" indent="1" shrinkToFit="1"/>
      <protection locked="0"/>
    </xf>
    <xf numFmtId="0" fontId="10" fillId="0" borderId="0" xfId="0" applyFont="1" applyBorder="1" applyAlignment="1">
      <alignment horizontal="center" vertical="center" shrinkToFit="1"/>
    </xf>
    <xf numFmtId="0" fontId="13" fillId="4" borderId="38" xfId="0" applyFont="1" applyFill="1" applyBorder="1">
      <alignment vertical="center"/>
    </xf>
    <xf numFmtId="49" fontId="12" fillId="0" borderId="29" xfId="0" applyNumberFormat="1" applyFont="1" applyBorder="1" applyAlignment="1" applyProtection="1">
      <alignment horizontal="left" vertical="center" indent="1" shrinkToFit="1"/>
      <protection locked="0"/>
    </xf>
    <xf numFmtId="49" fontId="12" fillId="0" borderId="30" xfId="0" applyNumberFormat="1" applyFont="1" applyBorder="1" applyAlignment="1" applyProtection="1">
      <alignment horizontal="left" vertical="center" indent="1" shrinkToFit="1"/>
      <protection locked="0"/>
    </xf>
    <xf numFmtId="49" fontId="12" fillId="0" borderId="31" xfId="0" applyNumberFormat="1" applyFont="1" applyBorder="1" applyAlignment="1" applyProtection="1">
      <alignment horizontal="left" vertical="center" indent="1" shrinkToFit="1"/>
      <protection locked="0"/>
    </xf>
    <xf numFmtId="49" fontId="12" fillId="0" borderId="32" xfId="0" applyNumberFormat="1" applyFont="1" applyBorder="1" applyAlignment="1" applyProtection="1">
      <alignment horizontal="left" vertical="center" indent="1" shrinkToFit="1"/>
      <protection locked="0"/>
    </xf>
    <xf numFmtId="49" fontId="12" fillId="0" borderId="33" xfId="0" applyNumberFormat="1" applyFont="1" applyBorder="1" applyAlignment="1" applyProtection="1">
      <alignment horizontal="left" vertical="center" indent="1" shrinkToFit="1"/>
      <protection locked="0"/>
    </xf>
    <xf numFmtId="49" fontId="12" fillId="0" borderId="34" xfId="0" applyNumberFormat="1" applyFont="1" applyBorder="1" applyAlignment="1" applyProtection="1">
      <alignment horizontal="left" vertical="center" indent="1" shrinkToFit="1"/>
      <protection locked="0"/>
    </xf>
    <xf numFmtId="0" fontId="62" fillId="0" borderId="0" xfId="0" applyFont="1" applyBorder="1" applyAlignment="1">
      <alignment horizontal="center" vertical="center" shrinkToFit="1"/>
    </xf>
    <xf numFmtId="0" fontId="12" fillId="2" borderId="2" xfId="0" applyFont="1" applyFill="1" applyBorder="1" applyAlignment="1">
      <alignment horizontal="center" vertical="center"/>
    </xf>
    <xf numFmtId="49" fontId="12" fillId="0" borderId="26" xfId="0" applyNumberFormat="1" applyFont="1" applyBorder="1" applyAlignment="1" applyProtection="1">
      <alignment horizontal="left" vertical="center" indent="1" shrinkToFit="1"/>
      <protection locked="0"/>
    </xf>
    <xf numFmtId="49" fontId="12" fillId="0" borderId="27" xfId="0" applyNumberFormat="1" applyFont="1" applyBorder="1" applyAlignment="1" applyProtection="1">
      <alignment horizontal="left" vertical="center" indent="1" shrinkToFit="1"/>
      <protection locked="0"/>
    </xf>
    <xf numFmtId="49" fontId="12" fillId="0" borderId="28" xfId="0" applyNumberFormat="1" applyFont="1" applyBorder="1" applyAlignment="1" applyProtection="1">
      <alignment horizontal="left" vertical="center" indent="1" shrinkToFit="1"/>
      <protection locked="0"/>
    </xf>
    <xf numFmtId="0" fontId="12" fillId="2" borderId="22" xfId="0" applyFont="1" applyFill="1" applyBorder="1" applyAlignment="1">
      <alignment horizontal="center" vertical="center"/>
    </xf>
    <xf numFmtId="176" fontId="12" fillId="0" borderId="26" xfId="0" applyNumberFormat="1" applyFont="1" applyBorder="1" applyAlignment="1" applyProtection="1">
      <alignment horizontal="left" vertical="center" indent="1" shrinkToFit="1"/>
      <protection locked="0"/>
    </xf>
    <xf numFmtId="176" fontId="12" fillId="0" borderId="27" xfId="0" applyNumberFormat="1" applyFont="1" applyBorder="1" applyAlignment="1" applyProtection="1">
      <alignment horizontal="left" vertical="center" indent="1" shrinkToFit="1"/>
      <protection locked="0"/>
    </xf>
    <xf numFmtId="176" fontId="12" fillId="0" borderId="28" xfId="0" applyNumberFormat="1" applyFont="1" applyBorder="1" applyAlignment="1" applyProtection="1">
      <alignment horizontal="left" vertical="center" indent="1" shrinkToFit="1"/>
      <protection locked="0"/>
    </xf>
    <xf numFmtId="0" fontId="61" fillId="0" borderId="36" xfId="0" applyFont="1" applyBorder="1" applyAlignment="1">
      <alignment horizontal="center" vertical="center" shrinkToFit="1"/>
    </xf>
    <xf numFmtId="0" fontId="13" fillId="4" borderId="0" xfId="0" applyFont="1" applyFill="1">
      <alignment vertical="center"/>
    </xf>
    <xf numFmtId="0" fontId="61" fillId="0" borderId="0" xfId="0" applyFont="1" applyAlignment="1">
      <alignment horizontal="center" vertical="center" shrinkToFit="1"/>
    </xf>
    <xf numFmtId="49" fontId="12" fillId="0" borderId="7" xfId="0" applyNumberFormat="1" applyFont="1" applyBorder="1" applyAlignment="1" applyProtection="1">
      <alignment horizontal="left" vertical="center" indent="1" shrinkToFit="1"/>
      <protection locked="0"/>
    </xf>
    <xf numFmtId="49" fontId="12" fillId="0" borderId="8" xfId="0" applyNumberFormat="1" applyFont="1" applyBorder="1" applyAlignment="1" applyProtection="1">
      <alignment horizontal="left" vertical="center" indent="1" shrinkToFit="1"/>
      <protection locked="0"/>
    </xf>
    <xf numFmtId="49" fontId="12" fillId="0" borderId="9" xfId="0" applyNumberFormat="1" applyFont="1" applyBorder="1" applyAlignment="1" applyProtection="1">
      <alignment horizontal="left" vertical="center" indent="1" shrinkToFit="1"/>
      <protection locked="0"/>
    </xf>
    <xf numFmtId="179" fontId="12" fillId="0" borderId="7" xfId="0" applyNumberFormat="1" applyFont="1" applyBorder="1" applyAlignment="1" applyProtection="1">
      <alignment horizontal="left" vertical="center" indent="1" shrinkToFit="1"/>
      <protection locked="0"/>
    </xf>
    <xf numFmtId="179" fontId="12" fillId="0" borderId="8" xfId="0" applyNumberFormat="1" applyFont="1" applyBorder="1" applyAlignment="1" applyProtection="1">
      <alignment horizontal="left" vertical="center" indent="1" shrinkToFit="1"/>
      <protection locked="0"/>
    </xf>
    <xf numFmtId="179" fontId="12" fillId="0" borderId="9" xfId="0" applyNumberFormat="1" applyFont="1" applyBorder="1" applyAlignment="1" applyProtection="1">
      <alignment horizontal="left" vertical="center" indent="1" shrinkToFit="1"/>
      <protection locked="0"/>
    </xf>
    <xf numFmtId="0" fontId="12" fillId="0" borderId="7" xfId="0" applyFont="1" applyBorder="1" applyAlignment="1" applyProtection="1">
      <alignment horizontal="left" vertical="center" indent="1" shrinkToFit="1"/>
      <protection locked="0"/>
    </xf>
    <xf numFmtId="0" fontId="12" fillId="0" borderId="8" xfId="0" applyFont="1" applyBorder="1" applyAlignment="1" applyProtection="1">
      <alignment horizontal="left" vertical="center" indent="1" shrinkToFit="1"/>
      <protection locked="0"/>
    </xf>
    <xf numFmtId="0" fontId="12" fillId="0" borderId="9" xfId="0" applyFont="1" applyBorder="1" applyAlignment="1" applyProtection="1">
      <alignment horizontal="left" vertical="center" indent="1" shrinkToFit="1"/>
      <protection locked="0"/>
    </xf>
    <xf numFmtId="0" fontId="19" fillId="4" borderId="0" xfId="0" applyFont="1" applyFill="1">
      <alignment vertical="center"/>
    </xf>
    <xf numFmtId="0" fontId="12" fillId="2" borderId="158" xfId="0" applyFont="1" applyFill="1" applyBorder="1" applyAlignment="1">
      <alignment horizontal="center" vertical="center" shrinkToFit="1"/>
    </xf>
    <xf numFmtId="0" fontId="12" fillId="2" borderId="40" xfId="0" applyFont="1" applyFill="1" applyBorder="1" applyAlignment="1">
      <alignment horizontal="center" vertical="center" shrinkToFit="1"/>
    </xf>
    <xf numFmtId="177" fontId="12" fillId="0" borderId="7" xfId="0" applyNumberFormat="1" applyFont="1" applyBorder="1" applyAlignment="1" applyProtection="1">
      <alignment horizontal="left" vertical="center" indent="1"/>
      <protection locked="0"/>
    </xf>
    <xf numFmtId="177" fontId="12" fillId="0" borderId="8" xfId="0" applyNumberFormat="1" applyFont="1" applyBorder="1" applyAlignment="1" applyProtection="1">
      <alignment horizontal="left" vertical="center" indent="1"/>
      <protection locked="0"/>
    </xf>
    <xf numFmtId="0" fontId="12" fillId="2" borderId="96" xfId="0" applyFont="1" applyFill="1" applyBorder="1" applyAlignment="1">
      <alignment horizontal="center" vertical="center" shrinkToFit="1"/>
    </xf>
    <xf numFmtId="0" fontId="12" fillId="2" borderId="161" xfId="0" applyFont="1" applyFill="1" applyBorder="1" applyAlignment="1">
      <alignment horizontal="center" vertical="center" shrinkToFit="1"/>
    </xf>
    <xf numFmtId="178" fontId="12" fillId="0" borderId="35" xfId="0" applyNumberFormat="1" applyFont="1" applyBorder="1" applyAlignment="1" applyProtection="1">
      <alignment horizontal="left" vertical="center" indent="1" shrinkToFit="1"/>
      <protection locked="0"/>
    </xf>
    <xf numFmtId="178" fontId="12" fillId="0" borderId="36" xfId="0" applyNumberFormat="1" applyFont="1" applyBorder="1" applyAlignment="1" applyProtection="1">
      <alignment horizontal="left" vertical="center" indent="1" shrinkToFit="1"/>
      <protection locked="0"/>
    </xf>
    <xf numFmtId="178" fontId="12" fillId="0" borderId="100" xfId="0" applyNumberFormat="1" applyFont="1" applyBorder="1" applyAlignment="1" applyProtection="1">
      <alignment horizontal="left" vertical="center" indent="1" shrinkToFit="1"/>
      <protection locked="0"/>
    </xf>
    <xf numFmtId="178" fontId="12" fillId="0" borderId="101" xfId="0" applyNumberFormat="1" applyFont="1" applyBorder="1" applyAlignment="1" applyProtection="1">
      <alignment horizontal="left" vertical="center" indent="1" shrinkToFit="1"/>
      <protection locked="0"/>
    </xf>
    <xf numFmtId="178" fontId="12" fillId="0" borderId="72" xfId="0" applyNumberFormat="1" applyFont="1" applyBorder="1" applyAlignment="1" applyProtection="1">
      <alignment horizontal="left" vertical="center" indent="1" shrinkToFit="1"/>
      <protection locked="0"/>
    </xf>
    <xf numFmtId="178" fontId="12" fillId="0" borderId="73" xfId="0" applyNumberFormat="1" applyFont="1" applyBorder="1" applyAlignment="1" applyProtection="1">
      <alignment horizontal="left" vertical="center" indent="1" shrinkToFit="1"/>
      <protection locked="0"/>
    </xf>
    <xf numFmtId="178" fontId="12" fillId="0" borderId="97" xfId="0" applyNumberFormat="1" applyFont="1" applyBorder="1" applyAlignment="1" applyProtection="1">
      <alignment horizontal="left" vertical="center" indent="1" shrinkToFit="1"/>
      <protection locked="0"/>
    </xf>
    <xf numFmtId="178" fontId="12" fillId="0" borderId="98" xfId="0" applyNumberFormat="1" applyFont="1" applyBorder="1" applyAlignment="1" applyProtection="1">
      <alignment horizontal="left" vertical="center" indent="1" shrinkToFit="1"/>
      <protection locked="0"/>
    </xf>
    <xf numFmtId="0" fontId="12" fillId="17" borderId="116" xfId="0" applyFont="1" applyFill="1" applyBorder="1" applyAlignment="1">
      <alignment horizontal="center" vertical="center" shrinkToFit="1"/>
    </xf>
    <xf numFmtId="0" fontId="12" fillId="17" borderId="117" xfId="0" applyFont="1" applyFill="1" applyBorder="1" applyAlignment="1">
      <alignment horizontal="center" vertical="center" shrinkToFit="1"/>
    </xf>
    <xf numFmtId="0" fontId="12" fillId="2" borderId="116" xfId="0" applyFont="1" applyFill="1" applyBorder="1" applyAlignment="1">
      <alignment horizontal="center" vertical="center" shrinkToFit="1"/>
    </xf>
    <xf numFmtId="0" fontId="12" fillId="2" borderId="117" xfId="0" applyFont="1" applyFill="1" applyBorder="1" applyAlignment="1">
      <alignment horizontal="center" vertical="center" shrinkToFit="1"/>
    </xf>
    <xf numFmtId="178" fontId="12" fillId="0" borderId="159" xfId="0" applyNumberFormat="1" applyFont="1" applyBorder="1" applyAlignment="1" applyProtection="1">
      <alignment horizontal="left" vertical="center" indent="1" shrinkToFit="1"/>
    </xf>
    <xf numFmtId="178" fontId="12" fillId="0" borderId="160" xfId="0" applyNumberFormat="1" applyFont="1" applyBorder="1" applyAlignment="1" applyProtection="1">
      <alignment horizontal="left" vertical="center" indent="1" shrinkToFit="1"/>
    </xf>
    <xf numFmtId="178" fontId="12" fillId="0" borderId="110" xfId="0" applyNumberFormat="1" applyFont="1" applyBorder="1" applyAlignment="1" applyProtection="1">
      <alignment horizontal="left" vertical="center" indent="1" shrinkToFit="1"/>
      <protection locked="0"/>
    </xf>
    <xf numFmtId="178" fontId="12" fillId="0" borderId="67" xfId="0" applyNumberFormat="1" applyFont="1" applyBorder="1" applyAlignment="1" applyProtection="1">
      <alignment horizontal="left" vertical="center" indent="1" shrinkToFit="1"/>
      <protection locked="0"/>
    </xf>
    <xf numFmtId="0" fontId="61" fillId="0" borderId="0" xfId="0" applyFont="1" applyBorder="1" applyAlignment="1">
      <alignment horizontal="center" vertical="center" shrinkToFit="1"/>
    </xf>
    <xf numFmtId="0" fontId="19" fillId="4" borderId="38" xfId="0" applyFont="1" applyFill="1" applyBorder="1" applyAlignment="1">
      <alignment horizontal="left" vertical="center"/>
    </xf>
    <xf numFmtId="0" fontId="29" fillId="0" borderId="0" xfId="0" applyFont="1" applyAlignment="1">
      <alignment vertical="center"/>
    </xf>
    <xf numFmtId="0" fontId="12" fillId="0" borderId="39" xfId="0" applyFont="1" applyBorder="1" applyAlignment="1">
      <alignment vertical="center"/>
    </xf>
    <xf numFmtId="0" fontId="12" fillId="0" borderId="40" xfId="0" applyFont="1" applyBorder="1" applyAlignment="1">
      <alignment vertical="center" wrapText="1"/>
    </xf>
    <xf numFmtId="0" fontId="12" fillId="0" borderId="39" xfId="0" applyFont="1" applyBorder="1" applyAlignment="1">
      <alignment horizontal="left" vertical="center"/>
    </xf>
    <xf numFmtId="0" fontId="12" fillId="0" borderId="41" xfId="0" applyFont="1" applyBorder="1" applyAlignment="1">
      <alignment horizontal="left" vertical="center"/>
    </xf>
    <xf numFmtId="0" fontId="37" fillId="0" borderId="6" xfId="22" applyFont="1" applyBorder="1" applyAlignment="1">
      <alignment vertical="center" wrapText="1"/>
    </xf>
    <xf numFmtId="0" fontId="40" fillId="0" borderId="38" xfId="22" applyFont="1" applyBorder="1" applyAlignment="1">
      <alignment horizontal="left" vertical="center" wrapText="1"/>
    </xf>
    <xf numFmtId="0" fontId="37" fillId="10" borderId="6" xfId="22" applyFont="1" applyFill="1" applyBorder="1" applyAlignment="1">
      <alignment horizontal="left" vertical="center" wrapText="1"/>
    </xf>
    <xf numFmtId="0" fontId="37" fillId="10" borderId="6" xfId="22" applyFont="1" applyFill="1" applyBorder="1" applyAlignment="1">
      <alignment horizontal="center" vertical="center" wrapText="1"/>
    </xf>
    <xf numFmtId="0" fontId="37" fillId="0" borderId="6" xfId="22" applyFont="1" applyBorder="1" applyAlignment="1">
      <alignment horizontal="left" vertical="center" wrapText="1"/>
    </xf>
    <xf numFmtId="0" fontId="37" fillId="0" borderId="6" xfId="22" applyFont="1" applyBorder="1" applyAlignment="1">
      <alignment horizontal="left" vertical="center"/>
    </xf>
    <xf numFmtId="0" fontId="37" fillId="0" borderId="43" xfId="22" applyFont="1" applyBorder="1" applyAlignment="1">
      <alignment horizontal="left" vertical="center" wrapText="1"/>
    </xf>
    <xf numFmtId="0" fontId="37" fillId="0" borderId="44" xfId="22" applyFont="1" applyBorder="1" applyAlignment="1">
      <alignment horizontal="left" vertical="center" wrapText="1"/>
    </xf>
    <xf numFmtId="0" fontId="37" fillId="0" borderId="43" xfId="22" applyFont="1" applyBorder="1" applyAlignment="1">
      <alignment vertical="center" wrapText="1"/>
    </xf>
    <xf numFmtId="0" fontId="37" fillId="0" borderId="45" xfId="22" applyFont="1" applyBorder="1" applyAlignment="1">
      <alignment vertical="center" wrapText="1"/>
    </xf>
    <xf numFmtId="0" fontId="37" fillId="0" borderId="44" xfId="22" applyFont="1" applyBorder="1" applyAlignment="1">
      <alignment vertical="center" wrapText="1"/>
    </xf>
    <xf numFmtId="0" fontId="37" fillId="0" borderId="6" xfId="22" applyFont="1" applyBorder="1" applyAlignment="1">
      <alignment horizontal="left" vertical="center" shrinkToFit="1"/>
    </xf>
    <xf numFmtId="0" fontId="37" fillId="0" borderId="43" xfId="22" applyFont="1" applyBorder="1" applyAlignment="1">
      <alignment horizontal="left" vertical="center" wrapText="1" shrinkToFit="1"/>
    </xf>
    <xf numFmtId="0" fontId="37" fillId="0" borderId="44" xfId="22" applyFont="1" applyBorder="1" applyAlignment="1">
      <alignment horizontal="left" vertical="center" wrapText="1" shrinkToFit="1"/>
    </xf>
    <xf numFmtId="0" fontId="37" fillId="0" borderId="35" xfId="22" applyFont="1" applyBorder="1" applyAlignment="1">
      <alignment horizontal="left" vertical="center"/>
    </xf>
    <xf numFmtId="0" fontId="37" fillId="0" borderId="37" xfId="22" applyFont="1" applyBorder="1" applyAlignment="1">
      <alignment horizontal="left" vertical="center"/>
    </xf>
    <xf numFmtId="0" fontId="37" fillId="0" borderId="41" xfId="22" applyFont="1" applyBorder="1" applyAlignment="1">
      <alignment horizontal="left" vertical="center"/>
    </xf>
    <xf numFmtId="0" fontId="37" fillId="0" borderId="42" xfId="22" applyFont="1" applyBorder="1" applyAlignment="1">
      <alignment horizontal="left" vertical="center"/>
    </xf>
    <xf numFmtId="0" fontId="158" fillId="0" borderId="43" xfId="22" applyFont="1" applyBorder="1" applyAlignment="1" applyProtection="1">
      <alignment horizontal="center" vertical="center"/>
      <protection locked="0"/>
    </xf>
    <xf numFmtId="0" fontId="158" fillId="0" borderId="45" xfId="22" applyFont="1" applyBorder="1" applyAlignment="1" applyProtection="1">
      <alignment horizontal="center" vertical="center"/>
      <protection locked="0"/>
    </xf>
    <xf numFmtId="0" fontId="158" fillId="0" borderId="44" xfId="22" applyFont="1" applyBorder="1" applyAlignment="1" applyProtection="1">
      <alignment horizontal="center" vertical="center"/>
      <protection locked="0"/>
    </xf>
    <xf numFmtId="0" fontId="37" fillId="0" borderId="43" xfId="22" applyFont="1" applyBorder="1" applyAlignment="1">
      <alignment horizontal="left" vertical="center" shrinkToFit="1"/>
    </xf>
    <xf numFmtId="0" fontId="37" fillId="0" borderId="44" xfId="22" applyFont="1" applyBorder="1" applyAlignment="1">
      <alignment horizontal="left" vertical="center" shrinkToFit="1"/>
    </xf>
    <xf numFmtId="179" fontId="31" fillId="0" borderId="0" xfId="0" applyNumberFormat="1" applyFont="1" applyAlignment="1">
      <alignment horizontal="left" vertical="center" indent="1"/>
    </xf>
    <xf numFmtId="0" fontId="31" fillId="0" borderId="0" xfId="0" applyNumberFormat="1" applyFont="1" applyAlignment="1">
      <alignment horizontal="center" vertical="center" wrapText="1"/>
    </xf>
    <xf numFmtId="0" fontId="31" fillId="0" borderId="0" xfId="0" applyNumberFormat="1" applyFont="1" applyAlignment="1">
      <alignment horizontal="center" vertical="center"/>
    </xf>
    <xf numFmtId="0" fontId="31" fillId="0" borderId="0" xfId="0" applyNumberFormat="1" applyFont="1" applyAlignment="1">
      <alignment horizontal="left" vertical="center" indent="3"/>
    </xf>
    <xf numFmtId="0" fontId="31" fillId="0" borderId="0" xfId="0" applyNumberFormat="1" applyFont="1">
      <alignment vertical="center"/>
    </xf>
    <xf numFmtId="181" fontId="30" fillId="0" borderId="0" xfId="1" applyNumberFormat="1" applyFont="1" applyAlignment="1">
      <alignment horizontal="right" vertical="center" indent="4"/>
    </xf>
    <xf numFmtId="180" fontId="30" fillId="0" borderId="0" xfId="0" applyNumberFormat="1" applyFont="1" applyAlignment="1">
      <alignment horizontal="distributed" vertical="center" indent="4"/>
    </xf>
    <xf numFmtId="180" fontId="30" fillId="0" borderId="0" xfId="0" applyNumberFormat="1" applyFont="1" applyFill="1" applyAlignment="1">
      <alignment horizontal="distributed" vertical="center" indent="4"/>
    </xf>
    <xf numFmtId="0" fontId="31" fillId="0" borderId="0" xfId="0" applyNumberFormat="1" applyFont="1" applyAlignment="1" applyProtection="1">
      <alignment vertical="center" shrinkToFit="1"/>
      <protection locked="0"/>
    </xf>
    <xf numFmtId="0" fontId="31" fillId="0" borderId="0" xfId="0" applyNumberFormat="1" applyFont="1" applyAlignment="1">
      <alignment horizontal="left" vertical="center" indent="1"/>
    </xf>
    <xf numFmtId="0" fontId="31" fillId="5" borderId="0" xfId="0" applyNumberFormat="1" applyFont="1" applyFill="1" applyAlignment="1">
      <alignment horizontal="center" vertical="center"/>
    </xf>
    <xf numFmtId="0" fontId="31" fillId="0" borderId="35" xfId="0" applyNumberFormat="1" applyFont="1" applyBorder="1" applyAlignment="1">
      <alignment horizontal="center"/>
    </xf>
    <xf numFmtId="0" fontId="31" fillId="0" borderId="37" xfId="0" applyNumberFormat="1" applyFont="1" applyBorder="1" applyAlignment="1">
      <alignment horizontal="center"/>
    </xf>
    <xf numFmtId="0" fontId="31" fillId="0" borderId="0" xfId="0" applyNumberFormat="1" applyFont="1" applyAlignment="1">
      <alignment vertical="center" wrapText="1"/>
    </xf>
    <xf numFmtId="0" fontId="31" fillId="0" borderId="36" xfId="0" applyNumberFormat="1" applyFont="1" applyBorder="1" applyAlignment="1">
      <alignment horizontal="center" vertical="center"/>
    </xf>
    <xf numFmtId="0" fontId="31" fillId="0" borderId="38" xfId="0" applyNumberFormat="1" applyFont="1" applyBorder="1" applyAlignment="1">
      <alignment horizontal="center" vertical="center"/>
    </xf>
    <xf numFmtId="0" fontId="31" fillId="0" borderId="35" xfId="0" applyNumberFormat="1" applyFont="1" applyBorder="1" applyAlignment="1">
      <alignment horizontal="center" vertical="center"/>
    </xf>
    <xf numFmtId="0" fontId="31" fillId="0" borderId="37" xfId="0" applyNumberFormat="1" applyFont="1" applyBorder="1" applyAlignment="1">
      <alignment horizontal="center" vertical="center"/>
    </xf>
    <xf numFmtId="0" fontId="31" fillId="0" borderId="41" xfId="0" applyNumberFormat="1" applyFont="1" applyBorder="1" applyAlignment="1">
      <alignment horizontal="center" vertical="center"/>
    </xf>
    <xf numFmtId="0" fontId="31" fillId="0" borderId="42" xfId="0" applyNumberFormat="1" applyFont="1" applyBorder="1" applyAlignment="1">
      <alignment horizontal="center" vertical="center"/>
    </xf>
    <xf numFmtId="12" fontId="31" fillId="0" borderId="36" xfId="0" applyNumberFormat="1" applyFont="1" applyBorder="1" applyAlignment="1">
      <alignment horizontal="center" vertical="center"/>
    </xf>
    <xf numFmtId="12" fontId="31" fillId="0" borderId="0" xfId="0" applyNumberFormat="1" applyFont="1" applyBorder="1" applyAlignment="1">
      <alignment horizontal="center" vertical="center"/>
    </xf>
    <xf numFmtId="38" fontId="55" fillId="0" borderId="0" xfId="1" applyFont="1" applyAlignment="1">
      <alignment vertical="center"/>
    </xf>
    <xf numFmtId="0" fontId="31" fillId="0" borderId="41" xfId="0" applyNumberFormat="1" applyFont="1" applyBorder="1" applyAlignment="1">
      <alignment horizontal="center" vertical="top"/>
    </xf>
    <xf numFmtId="0" fontId="31" fillId="0" borderId="42" xfId="0" applyNumberFormat="1" applyFont="1" applyBorder="1" applyAlignment="1">
      <alignment horizontal="center" vertical="top"/>
    </xf>
    <xf numFmtId="0" fontId="31" fillId="0" borderId="0" xfId="0" applyNumberFormat="1" applyFont="1" applyAlignment="1">
      <alignment vertical="center"/>
    </xf>
    <xf numFmtId="182" fontId="31" fillId="0" borderId="0" xfId="0" applyNumberFormat="1" applyFont="1" applyAlignment="1">
      <alignment horizontal="left" vertical="center" indent="1"/>
    </xf>
    <xf numFmtId="0" fontId="31" fillId="0" borderId="0" xfId="0" applyNumberFormat="1" applyFont="1" applyAlignment="1">
      <alignment horizontal="left" vertical="center" wrapText="1" indent="1" shrinkToFit="1"/>
    </xf>
    <xf numFmtId="0" fontId="31" fillId="0" borderId="0" xfId="0" applyNumberFormat="1" applyFont="1" applyAlignment="1">
      <alignment horizontal="left" vertical="center" indent="1" shrinkToFit="1"/>
    </xf>
    <xf numFmtId="0" fontId="31" fillId="0" borderId="0" xfId="0" applyNumberFormat="1" applyFont="1" applyAlignment="1">
      <alignment vertical="center" shrinkToFit="1"/>
    </xf>
    <xf numFmtId="180" fontId="31" fillId="0" borderId="0" xfId="0" applyNumberFormat="1" applyFont="1" applyAlignment="1">
      <alignment horizontal="right" vertical="center"/>
    </xf>
    <xf numFmtId="0" fontId="31" fillId="0" borderId="0" xfId="0" applyNumberFormat="1" applyFont="1" applyAlignment="1">
      <alignment vertical="top" wrapText="1"/>
    </xf>
    <xf numFmtId="0" fontId="127" fillId="0" borderId="0" xfId="0" applyFont="1" applyAlignment="1">
      <alignment horizontal="left" vertical="center" indent="1" shrinkToFit="1"/>
    </xf>
    <xf numFmtId="0" fontId="30" fillId="0" borderId="38" xfId="0" applyFont="1" applyBorder="1" applyAlignment="1">
      <alignment horizontal="left" vertical="center" indent="1" shrinkToFit="1"/>
    </xf>
    <xf numFmtId="0" fontId="31" fillId="0" borderId="0" xfId="0" applyFont="1" applyAlignment="1">
      <alignment vertical="center" wrapText="1"/>
    </xf>
    <xf numFmtId="0" fontId="30" fillId="0" borderId="0" xfId="0" applyFont="1" applyAlignment="1">
      <alignment horizontal="center" vertical="center" wrapText="1"/>
    </xf>
    <xf numFmtId="0" fontId="41" fillId="0" borderId="0" xfId="0" applyFont="1" applyAlignment="1" applyProtection="1">
      <alignment vertical="center"/>
    </xf>
    <xf numFmtId="0" fontId="49" fillId="0" borderId="0" xfId="0" applyFont="1" applyAlignment="1" applyProtection="1">
      <alignment horizontal="center" vertical="center"/>
    </xf>
    <xf numFmtId="0" fontId="31" fillId="0" borderId="6" xfId="0" applyFont="1" applyBorder="1" applyAlignment="1" applyProtection="1">
      <alignment horizontal="center" vertical="center"/>
    </xf>
    <xf numFmtId="0" fontId="31" fillId="0" borderId="6" xfId="0" applyFont="1" applyBorder="1" applyAlignment="1" applyProtection="1">
      <alignment horizontal="left" vertical="center" indent="1" shrinkToFit="1"/>
    </xf>
    <xf numFmtId="182" fontId="31" fillId="0" borderId="6" xfId="0" applyNumberFormat="1" applyFont="1" applyBorder="1" applyAlignment="1" applyProtection="1">
      <alignment horizontal="left" vertical="center" indent="1" shrinkToFit="1"/>
    </xf>
    <xf numFmtId="0" fontId="31" fillId="0" borderId="0" xfId="0" applyFont="1" applyAlignment="1" applyProtection="1">
      <alignment vertical="center"/>
    </xf>
    <xf numFmtId="180" fontId="31" fillId="0" borderId="6" xfId="0" applyNumberFormat="1" applyFont="1" applyBorder="1" applyAlignment="1" applyProtection="1">
      <alignment horizontal="right" vertical="center"/>
    </xf>
    <xf numFmtId="180" fontId="31" fillId="0" borderId="7" xfId="0" applyNumberFormat="1" applyFont="1" applyBorder="1" applyAlignment="1" applyProtection="1">
      <alignment horizontal="right" vertical="center"/>
    </xf>
    <xf numFmtId="180" fontId="31" fillId="0" borderId="9" xfId="0" applyNumberFormat="1" applyFont="1" applyBorder="1" applyAlignment="1" applyProtection="1">
      <alignment horizontal="right" vertical="center" indent="2"/>
    </xf>
    <xf numFmtId="180" fontId="31" fillId="0" borderId="6" xfId="0" applyNumberFormat="1" applyFont="1" applyBorder="1" applyAlignment="1" applyProtection="1">
      <alignment horizontal="right" vertical="center" indent="2"/>
    </xf>
    <xf numFmtId="38" fontId="31" fillId="0" borderId="6" xfId="1" applyFont="1" applyBorder="1" applyAlignment="1" applyProtection="1">
      <alignment horizontal="right" vertical="center" indent="1"/>
    </xf>
    <xf numFmtId="38" fontId="31" fillId="0" borderId="7" xfId="1" applyFont="1" applyBorder="1" applyAlignment="1" applyProtection="1">
      <alignment horizontal="right" vertical="center" indent="1"/>
    </xf>
    <xf numFmtId="0" fontId="31" fillId="0" borderId="6" xfId="0" applyFont="1" applyBorder="1" applyAlignment="1" applyProtection="1">
      <alignment horizontal="left" vertical="center" indent="1"/>
    </xf>
    <xf numFmtId="0" fontId="40" fillId="0" borderId="0" xfId="0" applyFont="1" applyProtection="1">
      <alignment vertical="center"/>
    </xf>
    <xf numFmtId="0" fontId="31" fillId="0" borderId="0" xfId="0" applyFont="1" applyAlignment="1" applyProtection="1">
      <alignment horizontal="left" vertical="center" indent="1" shrinkToFit="1"/>
    </xf>
    <xf numFmtId="0" fontId="64" fillId="0" borderId="6" xfId="0" applyFont="1" applyBorder="1" applyAlignment="1" applyProtection="1">
      <alignment horizontal="left" vertical="center" indent="1" shrinkToFit="1"/>
      <protection locked="0"/>
    </xf>
    <xf numFmtId="0" fontId="49" fillId="0" borderId="0" xfId="0" applyFont="1" applyBorder="1">
      <alignment vertical="center"/>
    </xf>
    <xf numFmtId="0" fontId="31" fillId="0" borderId="38" xfId="0" applyFont="1" applyBorder="1" applyAlignment="1">
      <alignment vertical="center"/>
    </xf>
    <xf numFmtId="0" fontId="64" fillId="0" borderId="6" xfId="0" applyFont="1" applyBorder="1" applyAlignment="1" applyProtection="1">
      <alignment horizontal="center" vertical="center"/>
      <protection locked="0"/>
    </xf>
    <xf numFmtId="0" fontId="40" fillId="3" borderId="6" xfId="0" applyFont="1" applyFill="1" applyBorder="1" applyAlignment="1">
      <alignment horizontal="center" vertical="center" wrapText="1"/>
    </xf>
    <xf numFmtId="0" fontId="64" fillId="3" borderId="6" xfId="0" applyFont="1" applyFill="1" applyBorder="1" applyAlignment="1">
      <alignment horizontal="center" vertical="center" wrapText="1"/>
    </xf>
    <xf numFmtId="0" fontId="31" fillId="0" borderId="0" xfId="0" applyFont="1" applyBorder="1">
      <alignment vertical="center"/>
    </xf>
    <xf numFmtId="0" fontId="31" fillId="0" borderId="35" xfId="0" applyFont="1" applyBorder="1" applyAlignment="1" applyProtection="1">
      <alignment vertical="center" wrapText="1"/>
      <protection locked="0"/>
    </xf>
    <xf numFmtId="0" fontId="31" fillId="0" borderId="36" xfId="0" applyFont="1" applyBorder="1" applyAlignment="1" applyProtection="1">
      <alignment vertical="center" wrapText="1"/>
      <protection locked="0"/>
    </xf>
    <xf numFmtId="0" fontId="31" fillId="0" borderId="37" xfId="0" applyFont="1" applyBorder="1" applyAlignment="1" applyProtection="1">
      <alignment vertical="center" wrapText="1"/>
      <protection locked="0"/>
    </xf>
    <xf numFmtId="0" fontId="31" fillId="0" borderId="39" xfId="0" applyFont="1" applyBorder="1" applyAlignment="1" applyProtection="1">
      <alignment vertical="center" wrapText="1"/>
      <protection locked="0"/>
    </xf>
    <xf numFmtId="0" fontId="31" fillId="0" borderId="0" xfId="0" applyFont="1" applyBorder="1" applyAlignment="1" applyProtection="1">
      <alignment vertical="center" wrapText="1"/>
      <protection locked="0"/>
    </xf>
    <xf numFmtId="0" fontId="31" fillId="0" borderId="40" xfId="0" applyFont="1" applyBorder="1" applyAlignment="1" applyProtection="1">
      <alignment vertical="center" wrapText="1"/>
      <protection locked="0"/>
    </xf>
    <xf numFmtId="0" fontId="31" fillId="0" borderId="41" xfId="0" applyFont="1" applyBorder="1" applyAlignment="1" applyProtection="1">
      <alignment vertical="center" wrapText="1"/>
      <protection locked="0"/>
    </xf>
    <xf numFmtId="0" fontId="31" fillId="0" borderId="38" xfId="0" applyFont="1" applyBorder="1" applyAlignment="1" applyProtection="1">
      <alignment vertical="center" wrapText="1"/>
      <protection locked="0"/>
    </xf>
    <xf numFmtId="0" fontId="31" fillId="0" borderId="42" xfId="0" applyFont="1" applyBorder="1" applyAlignment="1" applyProtection="1">
      <alignment vertical="center" wrapText="1"/>
      <protection locked="0"/>
    </xf>
    <xf numFmtId="0" fontId="64" fillId="3" borderId="6" xfId="0" applyFont="1" applyFill="1" applyBorder="1" applyAlignment="1">
      <alignment horizontal="center" vertical="center"/>
    </xf>
    <xf numFmtId="0" fontId="40" fillId="0" borderId="36" xfId="0" applyFont="1" applyBorder="1" applyAlignment="1">
      <alignment horizontal="left" vertical="center"/>
    </xf>
    <xf numFmtId="0" fontId="40" fillId="0" borderId="37" xfId="0" applyFont="1" applyBorder="1" applyAlignment="1">
      <alignment horizontal="left" vertical="center"/>
    </xf>
    <xf numFmtId="0" fontId="31" fillId="0" borderId="38" xfId="0" applyFont="1" applyBorder="1">
      <alignment vertical="center"/>
    </xf>
    <xf numFmtId="0" fontId="64" fillId="3" borderId="43" xfId="0" applyFont="1" applyFill="1" applyBorder="1" applyAlignment="1">
      <alignment horizontal="center" vertical="center"/>
    </xf>
    <xf numFmtId="0" fontId="64" fillId="3" borderId="44" xfId="0" applyFont="1" applyFill="1" applyBorder="1" applyAlignment="1">
      <alignment horizontal="center" vertical="center"/>
    </xf>
    <xf numFmtId="0" fontId="64" fillId="3" borderId="35" xfId="0" applyFont="1" applyFill="1" applyBorder="1" applyAlignment="1">
      <alignment horizontal="center" vertical="center"/>
    </xf>
    <xf numFmtId="0" fontId="64" fillId="3" borderId="37" xfId="0" applyFont="1" applyFill="1" applyBorder="1" applyAlignment="1">
      <alignment horizontal="center" vertical="center"/>
    </xf>
    <xf numFmtId="0" fontId="64" fillId="3" borderId="41" xfId="0" applyFont="1" applyFill="1" applyBorder="1" applyAlignment="1">
      <alignment horizontal="center" vertical="center"/>
    </xf>
    <xf numFmtId="0" fontId="64" fillId="3" borderId="42" xfId="0" applyFont="1" applyFill="1" applyBorder="1" applyAlignment="1">
      <alignment horizontal="center" vertical="center"/>
    </xf>
    <xf numFmtId="0" fontId="31" fillId="0" borderId="155" xfId="0" applyFont="1" applyBorder="1" applyAlignment="1" applyProtection="1">
      <alignment horizontal="center" vertical="center" shrinkToFit="1"/>
      <protection locked="0"/>
    </xf>
    <xf numFmtId="0" fontId="31" fillId="0" borderId="156" xfId="0" applyFont="1" applyBorder="1" applyAlignment="1" applyProtection="1">
      <alignment horizontal="center" vertical="center" shrinkToFit="1"/>
      <protection locked="0"/>
    </xf>
    <xf numFmtId="0" fontId="31" fillId="0" borderId="157" xfId="0" applyFont="1" applyBorder="1" applyAlignment="1" applyProtection="1">
      <alignment horizontal="center" vertical="center" shrinkToFit="1"/>
      <protection locked="0"/>
    </xf>
    <xf numFmtId="189" fontId="31" fillId="0" borderId="6" xfId="0" applyNumberFormat="1" applyFont="1" applyBorder="1" applyAlignment="1" applyProtection="1">
      <alignment vertical="center"/>
      <protection locked="0"/>
    </xf>
    <xf numFmtId="189" fontId="31" fillId="0" borderId="58" xfId="0" applyNumberFormat="1" applyFont="1" applyBorder="1" applyAlignment="1" applyProtection="1">
      <alignment vertical="center"/>
      <protection locked="0"/>
    </xf>
    <xf numFmtId="189" fontId="31" fillId="0" borderId="57" xfId="0" applyNumberFormat="1" applyFont="1" applyBorder="1" applyAlignment="1" applyProtection="1">
      <alignment vertical="center"/>
      <protection locked="0"/>
    </xf>
    <xf numFmtId="189" fontId="31" fillId="0" borderId="62" xfId="0" applyNumberFormat="1" applyFont="1" applyBorder="1" applyAlignment="1" applyProtection="1">
      <alignment vertical="center"/>
      <protection locked="0"/>
    </xf>
    <xf numFmtId="189" fontId="31" fillId="0" borderId="7" xfId="0" applyNumberFormat="1" applyFont="1" applyBorder="1" applyAlignment="1" applyProtection="1">
      <alignment vertical="center"/>
      <protection locked="0"/>
    </xf>
    <xf numFmtId="189" fontId="31" fillId="0" borderId="8" xfId="0" applyNumberFormat="1" applyFont="1" applyBorder="1" applyAlignment="1" applyProtection="1">
      <alignment vertical="center"/>
      <protection locked="0"/>
    </xf>
    <xf numFmtId="189" fontId="31" fillId="0" borderId="9" xfId="0" applyNumberFormat="1" applyFont="1" applyBorder="1" applyAlignment="1" applyProtection="1">
      <alignment vertical="center"/>
      <protection locked="0"/>
    </xf>
    <xf numFmtId="0" fontId="31" fillId="3" borderId="8" xfId="0" applyFont="1" applyFill="1" applyBorder="1" applyAlignment="1">
      <alignment horizontal="distributed" vertical="center" indent="4"/>
    </xf>
    <xf numFmtId="189" fontId="31" fillId="0" borderId="64" xfId="0" applyNumberFormat="1" applyFont="1" applyBorder="1" applyAlignment="1">
      <alignment horizontal="right" vertical="center"/>
    </xf>
    <xf numFmtId="189" fontId="31" fillId="0" borderId="50" xfId="0" applyNumberFormat="1" applyFont="1" applyBorder="1" applyAlignment="1">
      <alignment horizontal="right" vertical="center"/>
    </xf>
    <xf numFmtId="189" fontId="31" fillId="0" borderId="51" xfId="0" applyNumberFormat="1" applyFont="1" applyBorder="1" applyAlignment="1">
      <alignment horizontal="right" vertical="center"/>
    </xf>
    <xf numFmtId="189" fontId="31" fillId="0" borderId="7" xfId="0" applyNumberFormat="1" applyFont="1" applyBorder="1" applyAlignment="1">
      <alignment horizontal="right" vertical="center"/>
    </xf>
    <xf numFmtId="189" fontId="31" fillId="0" borderId="8" xfId="0" applyNumberFormat="1" applyFont="1" applyBorder="1" applyAlignment="1">
      <alignment horizontal="right" vertical="center"/>
    </xf>
    <xf numFmtId="189" fontId="31" fillId="0" borderId="53" xfId="0" applyNumberFormat="1" applyFont="1" applyBorder="1" applyAlignment="1">
      <alignment horizontal="right" vertical="center"/>
    </xf>
    <xf numFmtId="189" fontId="31" fillId="0" borderId="64" xfId="0" applyNumberFormat="1" applyFont="1" applyBorder="1" applyAlignment="1" applyProtection="1">
      <alignment vertical="center"/>
      <protection locked="0"/>
    </xf>
    <xf numFmtId="189" fontId="31" fillId="0" borderId="50" xfId="0" applyNumberFormat="1" applyFont="1" applyBorder="1" applyAlignment="1" applyProtection="1">
      <alignment vertical="center"/>
      <protection locked="0"/>
    </xf>
    <xf numFmtId="189" fontId="31" fillId="0" borderId="65" xfId="0" applyNumberFormat="1" applyFont="1" applyBorder="1" applyAlignment="1" applyProtection="1">
      <alignment vertical="center"/>
      <protection locked="0"/>
    </xf>
    <xf numFmtId="189" fontId="31" fillId="0" borderId="58" xfId="0" applyNumberFormat="1" applyFont="1" applyBorder="1" applyAlignment="1">
      <alignment horizontal="right" vertical="center"/>
    </xf>
    <xf numFmtId="189" fontId="31" fillId="0" borderId="57" xfId="0" applyNumberFormat="1" applyFont="1" applyBorder="1" applyAlignment="1">
      <alignment horizontal="right" vertical="center"/>
    </xf>
    <xf numFmtId="189" fontId="31" fillId="0" borderId="59" xfId="0" applyNumberFormat="1" applyFont="1" applyBorder="1" applyAlignment="1">
      <alignment horizontal="right" vertical="center"/>
    </xf>
    <xf numFmtId="0" fontId="31" fillId="3" borderId="52" xfId="0" applyFont="1" applyFill="1" applyBorder="1" applyAlignment="1">
      <alignment horizontal="center" vertical="center"/>
    </xf>
    <xf numFmtId="0" fontId="31" fillId="3" borderId="8" xfId="0" applyFont="1" applyFill="1" applyBorder="1" applyAlignment="1">
      <alignment horizontal="center" vertical="center"/>
    </xf>
    <xf numFmtId="0" fontId="31" fillId="3" borderId="56" xfId="0" applyFont="1" applyFill="1" applyBorder="1" applyAlignment="1">
      <alignment horizontal="center" vertical="center"/>
    </xf>
    <xf numFmtId="0" fontId="31" fillId="3" borderId="57" xfId="0" applyFont="1" applyFill="1" applyBorder="1" applyAlignment="1">
      <alignment horizontal="center" vertical="center"/>
    </xf>
    <xf numFmtId="0" fontId="31" fillId="0" borderId="8" xfId="0" applyFont="1" applyBorder="1" applyAlignment="1">
      <alignment vertical="center"/>
    </xf>
    <xf numFmtId="0" fontId="31" fillId="0" borderId="53" xfId="0" applyFont="1" applyBorder="1" applyAlignment="1">
      <alignment vertical="center"/>
    </xf>
    <xf numFmtId="0" fontId="31" fillId="0" borderId="105" xfId="0" applyFont="1" applyBorder="1" applyAlignment="1">
      <alignment vertical="center"/>
    </xf>
    <xf numFmtId="189" fontId="31" fillId="0" borderId="106" xfId="0" applyNumberFormat="1" applyFont="1" applyBorder="1" applyAlignment="1">
      <alignment vertical="center"/>
    </xf>
    <xf numFmtId="189" fontId="31" fillId="0" borderId="104" xfId="0" applyNumberFormat="1" applyFont="1" applyBorder="1" applyAlignment="1">
      <alignment vertical="center"/>
    </xf>
    <xf numFmtId="189" fontId="31" fillId="0" borderId="92" xfId="0" applyNumberFormat="1" applyFont="1" applyBorder="1" applyAlignment="1">
      <alignment vertical="center"/>
    </xf>
    <xf numFmtId="189" fontId="31" fillId="0" borderId="93" xfId="0" applyNumberFormat="1" applyFont="1" applyBorder="1" applyAlignment="1">
      <alignment vertical="center"/>
    </xf>
    <xf numFmtId="189" fontId="31" fillId="0" borderId="85" xfId="0" applyNumberFormat="1" applyFont="1" applyBorder="1" applyAlignment="1" applyProtection="1">
      <alignment vertical="center"/>
      <protection locked="0"/>
    </xf>
    <xf numFmtId="187" fontId="31" fillId="0" borderId="7" xfId="1" applyNumberFormat="1" applyFont="1" applyBorder="1" applyAlignment="1">
      <alignment horizontal="right" vertical="center"/>
    </xf>
    <xf numFmtId="187" fontId="31" fillId="0" borderId="8" xfId="1" applyNumberFormat="1" applyFont="1" applyBorder="1" applyAlignment="1">
      <alignment horizontal="right" vertical="center"/>
    </xf>
    <xf numFmtId="188" fontId="31" fillId="0" borderId="7" xfId="1" applyNumberFormat="1" applyFont="1" applyBorder="1" applyAlignment="1">
      <alignment horizontal="right" vertical="center"/>
    </xf>
    <xf numFmtId="188" fontId="31" fillId="0" borderId="8" xfId="1" applyNumberFormat="1" applyFont="1" applyBorder="1" applyAlignment="1">
      <alignment horizontal="right" vertical="center"/>
    </xf>
    <xf numFmtId="188" fontId="31" fillId="0" borderId="41" xfId="1" applyNumberFormat="1" applyFont="1" applyBorder="1" applyAlignment="1">
      <alignment horizontal="right" vertical="center"/>
    </xf>
    <xf numFmtId="188" fontId="31" fillId="0" borderId="38" xfId="1" applyNumberFormat="1" applyFont="1" applyBorder="1" applyAlignment="1">
      <alignment horizontal="right" vertical="center"/>
    </xf>
    <xf numFmtId="189" fontId="31" fillId="0" borderId="107" xfId="0" applyNumberFormat="1" applyFont="1" applyBorder="1" applyAlignment="1">
      <alignment vertical="center"/>
    </xf>
    <xf numFmtId="200" fontId="31" fillId="3" borderId="6" xfId="0" applyNumberFormat="1" applyFont="1" applyFill="1" applyBorder="1" applyAlignment="1">
      <alignment horizontal="distributed" vertical="center" indent="15"/>
    </xf>
    <xf numFmtId="200" fontId="31" fillId="3" borderId="71" xfId="0" applyNumberFormat="1" applyFont="1" applyFill="1" applyBorder="1" applyAlignment="1">
      <alignment horizontal="distributed" vertical="center" indent="15"/>
    </xf>
    <xf numFmtId="0" fontId="31" fillId="3" borderId="58" xfId="0" applyFont="1" applyFill="1" applyBorder="1" applyAlignment="1">
      <alignment horizontal="center" vertical="center"/>
    </xf>
    <xf numFmtId="0" fontId="31" fillId="3" borderId="62" xfId="0" applyFont="1" applyFill="1" applyBorder="1" applyAlignment="1">
      <alignment horizontal="center" vertical="center"/>
    </xf>
    <xf numFmtId="0" fontId="31" fillId="3" borderId="64" xfId="0" applyFont="1" applyFill="1" applyBorder="1" applyAlignment="1">
      <alignment horizontal="center" vertical="center"/>
    </xf>
    <xf numFmtId="0" fontId="31" fillId="3" borderId="50" xfId="0" applyFont="1" applyFill="1" applyBorder="1" applyAlignment="1">
      <alignment horizontal="center" vertical="center"/>
    </xf>
    <xf numFmtId="0" fontId="31" fillId="3" borderId="65" xfId="0" applyFont="1" applyFill="1" applyBorder="1" applyAlignment="1">
      <alignment horizontal="center" vertical="center"/>
    </xf>
    <xf numFmtId="189" fontId="31" fillId="0" borderId="90" xfId="0" applyNumberFormat="1" applyFont="1" applyBorder="1" applyAlignment="1" applyProtection="1">
      <alignment vertical="center"/>
      <protection locked="0"/>
    </xf>
    <xf numFmtId="0" fontId="64" fillId="4" borderId="39" xfId="0" applyFont="1" applyFill="1" applyBorder="1" applyAlignment="1">
      <alignment horizontal="center" vertical="center"/>
    </xf>
    <xf numFmtId="0" fontId="64" fillId="4" borderId="40" xfId="0" applyFont="1" applyFill="1" applyBorder="1" applyAlignment="1">
      <alignment horizontal="center" vertical="center"/>
    </xf>
    <xf numFmtId="0" fontId="64" fillId="0" borderId="44" xfId="0" applyFont="1" applyBorder="1" applyAlignment="1" applyProtection="1">
      <alignment horizontal="left" vertical="center" indent="1" shrinkToFit="1"/>
      <protection locked="0"/>
    </xf>
    <xf numFmtId="0" fontId="31" fillId="3" borderId="55" xfId="0" applyFont="1" applyFill="1" applyBorder="1" applyAlignment="1">
      <alignment horizontal="center" vertical="center"/>
    </xf>
    <xf numFmtId="0" fontId="31" fillId="3" borderId="38" xfId="0" applyFont="1" applyFill="1" applyBorder="1" applyAlignment="1">
      <alignment horizontal="center" vertical="center"/>
    </xf>
    <xf numFmtId="0" fontId="31" fillId="0" borderId="7" xfId="0" applyFont="1" applyBorder="1" applyAlignment="1">
      <alignment horizontal="left" vertical="center" indent="1" shrinkToFit="1"/>
    </xf>
    <xf numFmtId="0" fontId="31" fillId="0" borderId="8" xfId="0" applyFont="1" applyBorder="1" applyAlignment="1">
      <alignment horizontal="left" vertical="center" indent="1" shrinkToFit="1"/>
    </xf>
    <xf numFmtId="0" fontId="31" fillId="0" borderId="9" xfId="0" applyFont="1" applyBorder="1" applyAlignment="1">
      <alignment horizontal="left" vertical="center" indent="1" shrinkToFit="1"/>
    </xf>
    <xf numFmtId="177" fontId="31" fillId="0" borderId="7" xfId="0" applyNumberFormat="1" applyFont="1" applyBorder="1" applyAlignment="1">
      <alignment horizontal="left" vertical="center" indent="1"/>
    </xf>
    <xf numFmtId="177" fontId="31" fillId="0" borderId="8" xfId="0" applyNumberFormat="1" applyFont="1" applyBorder="1" applyAlignment="1">
      <alignment horizontal="left" vertical="center" indent="1"/>
    </xf>
    <xf numFmtId="177" fontId="31" fillId="0" borderId="9" xfId="0" applyNumberFormat="1" applyFont="1" applyBorder="1" applyAlignment="1">
      <alignment horizontal="left" vertical="center" indent="1"/>
    </xf>
    <xf numFmtId="0" fontId="31" fillId="3" borderId="7" xfId="0" applyFont="1" applyFill="1" applyBorder="1" applyAlignment="1">
      <alignment horizontal="center" vertical="center"/>
    </xf>
    <xf numFmtId="0" fontId="31" fillId="3" borderId="9" xfId="0" applyFont="1" applyFill="1" applyBorder="1" applyAlignment="1">
      <alignment horizontal="center" vertical="center"/>
    </xf>
    <xf numFmtId="40" fontId="31" fillId="0" borderId="7" xfId="1" applyNumberFormat="1" applyFont="1" applyBorder="1" applyAlignment="1" applyProtection="1">
      <alignment horizontal="right" vertical="center" shrinkToFit="1"/>
    </xf>
    <xf numFmtId="40" fontId="31" fillId="0" borderId="8" xfId="1" applyNumberFormat="1" applyFont="1" applyBorder="1" applyAlignment="1" applyProtection="1">
      <alignment horizontal="right" vertical="center" shrinkToFit="1"/>
    </xf>
    <xf numFmtId="0" fontId="31" fillId="3" borderId="7" xfId="0" applyFont="1" applyFill="1" applyBorder="1" applyAlignment="1">
      <alignment horizontal="center" vertical="center" shrinkToFit="1"/>
    </xf>
    <xf numFmtId="0" fontId="31" fillId="3" borderId="8" xfId="0" applyFont="1" applyFill="1" applyBorder="1" applyAlignment="1">
      <alignment horizontal="center" vertical="center" shrinkToFit="1"/>
    </xf>
    <xf numFmtId="0" fontId="31" fillId="3" borderId="9" xfId="0" applyFont="1" applyFill="1" applyBorder="1" applyAlignment="1">
      <alignment horizontal="center" vertical="center" shrinkToFit="1"/>
    </xf>
    <xf numFmtId="0" fontId="42" fillId="0" borderId="8" xfId="0" applyFont="1" applyBorder="1">
      <alignment vertical="center"/>
    </xf>
    <xf numFmtId="0" fontId="42" fillId="0" borderId="9" xfId="0" applyFont="1" applyBorder="1">
      <alignment vertical="center"/>
    </xf>
    <xf numFmtId="0" fontId="31" fillId="0" borderId="7" xfId="0" applyFont="1" applyBorder="1" applyAlignment="1">
      <alignment horizontal="left" vertical="center" indent="1"/>
    </xf>
    <xf numFmtId="0" fontId="31" fillId="0" borderId="8" xfId="0" applyFont="1" applyBorder="1" applyAlignment="1">
      <alignment horizontal="left" vertical="center" indent="1"/>
    </xf>
    <xf numFmtId="0" fontId="31" fillId="0" borderId="9" xfId="0" applyFont="1" applyBorder="1" applyAlignment="1">
      <alignment horizontal="left" vertical="center" indent="1"/>
    </xf>
    <xf numFmtId="192" fontId="31" fillId="0" borderId="8" xfId="0" applyNumberFormat="1" applyFont="1" applyBorder="1" applyAlignment="1" applyProtection="1">
      <alignment horizontal="left" vertical="center"/>
      <protection locked="0"/>
    </xf>
    <xf numFmtId="192" fontId="31" fillId="0" borderId="9" xfId="0" applyNumberFormat="1" applyFont="1" applyBorder="1" applyAlignment="1" applyProtection="1">
      <alignment horizontal="left" vertical="center"/>
      <protection locked="0"/>
    </xf>
    <xf numFmtId="0" fontId="31" fillId="0" borderId="7" xfId="0" applyFont="1" applyBorder="1" applyAlignment="1" applyProtection="1">
      <alignment horizontal="left" vertical="center" indent="1" shrinkToFit="1"/>
      <protection locked="0"/>
    </xf>
    <xf numFmtId="0" fontId="31" fillId="0" borderId="8" xfId="0" applyFont="1" applyBorder="1" applyAlignment="1" applyProtection="1">
      <alignment horizontal="left" vertical="center" indent="1" shrinkToFit="1"/>
      <protection locked="0"/>
    </xf>
    <xf numFmtId="0" fontId="31" fillId="0" borderId="9" xfId="0" applyFont="1" applyBorder="1" applyAlignment="1" applyProtection="1">
      <alignment horizontal="left" vertical="center" indent="1" shrinkToFit="1"/>
      <protection locked="0"/>
    </xf>
    <xf numFmtId="0" fontId="31" fillId="0" borderId="8" xfId="0" applyFont="1" applyBorder="1">
      <alignment vertical="center"/>
    </xf>
    <xf numFmtId="0" fontId="31" fillId="0" borderId="9" xfId="0" applyFont="1" applyBorder="1">
      <alignment vertical="center"/>
    </xf>
    <xf numFmtId="0" fontId="31" fillId="0" borderId="7" xfId="0" applyFont="1" applyFill="1" applyBorder="1" applyAlignment="1" applyProtection="1">
      <alignment horizontal="left" vertical="center" indent="1"/>
      <protection locked="0"/>
    </xf>
    <xf numFmtId="0" fontId="31" fillId="0" borderId="8" xfId="0" applyFont="1" applyFill="1" applyBorder="1" applyAlignment="1" applyProtection="1">
      <alignment horizontal="left" vertical="center" indent="1"/>
      <protection locked="0"/>
    </xf>
    <xf numFmtId="0" fontId="31" fillId="0" borderId="9" xfId="0" applyFont="1" applyFill="1" applyBorder="1" applyAlignment="1" applyProtection="1">
      <alignment horizontal="left" vertical="center" indent="1"/>
      <protection locked="0"/>
    </xf>
    <xf numFmtId="0" fontId="31" fillId="0" borderId="7" xfId="0" applyNumberFormat="1" applyFont="1" applyBorder="1" applyAlignment="1" applyProtection="1">
      <alignment horizontal="left" vertical="center" indent="1"/>
    </xf>
    <xf numFmtId="0" fontId="31" fillId="0" borderId="8" xfId="0" applyNumberFormat="1" applyFont="1" applyBorder="1" applyAlignment="1" applyProtection="1">
      <alignment horizontal="left" vertical="center" indent="1"/>
    </xf>
    <xf numFmtId="0" fontId="31" fillId="0" borderId="9" xfId="0" applyNumberFormat="1" applyFont="1" applyBorder="1" applyAlignment="1" applyProtection="1">
      <alignment horizontal="left" vertical="center" indent="1"/>
    </xf>
    <xf numFmtId="0" fontId="92" fillId="0" borderId="7" xfId="0" applyFont="1" applyFill="1" applyBorder="1" applyAlignment="1" applyProtection="1">
      <alignment horizontal="left" vertical="center" indent="1"/>
    </xf>
    <xf numFmtId="0" fontId="92" fillId="0" borderId="8" xfId="0" applyFont="1" applyFill="1" applyBorder="1" applyAlignment="1" applyProtection="1">
      <alignment horizontal="left" vertical="center" indent="1"/>
    </xf>
    <xf numFmtId="0" fontId="92" fillId="3" borderId="7" xfId="0" applyFont="1" applyFill="1" applyBorder="1" applyAlignment="1" applyProtection="1">
      <alignment horizontal="center" vertical="center"/>
    </xf>
    <xf numFmtId="0" fontId="92" fillId="3" borderId="8" xfId="0" applyFont="1" applyFill="1" applyBorder="1" applyAlignment="1" applyProtection="1">
      <alignment horizontal="center" vertical="center"/>
    </xf>
    <xf numFmtId="0" fontId="92" fillId="3" borderId="9" xfId="0" applyFont="1" applyFill="1" applyBorder="1" applyAlignment="1" applyProtection="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31" fillId="3" borderId="35" xfId="0" applyFont="1" applyFill="1" applyBorder="1" applyAlignment="1">
      <alignment horizontal="center" vertical="center"/>
    </xf>
    <xf numFmtId="0" fontId="31" fillId="3" borderId="36" xfId="0" applyFont="1" applyFill="1" applyBorder="1" applyAlignment="1">
      <alignment horizontal="center" vertical="center"/>
    </xf>
    <xf numFmtId="0" fontId="31" fillId="3" borderId="37" xfId="0" applyFont="1" applyFill="1" applyBorder="1" applyAlignment="1">
      <alignment horizontal="center" vertical="center"/>
    </xf>
    <xf numFmtId="0" fontId="31" fillId="3" borderId="41" xfId="0" applyFont="1" applyFill="1" applyBorder="1" applyAlignment="1">
      <alignment horizontal="center" vertical="center"/>
    </xf>
    <xf numFmtId="0" fontId="31" fillId="3" borderId="42" xfId="0" applyFont="1" applyFill="1" applyBorder="1" applyAlignment="1">
      <alignment horizontal="center" vertical="center"/>
    </xf>
    <xf numFmtId="0" fontId="76" fillId="3" borderId="7" xfId="0" applyFont="1" applyFill="1" applyBorder="1" applyAlignment="1">
      <alignment horizontal="center" vertical="center" wrapText="1"/>
    </xf>
    <xf numFmtId="0" fontId="76" fillId="3" borderId="8" xfId="0" applyFont="1" applyFill="1" applyBorder="1" applyAlignment="1">
      <alignment horizontal="center" vertical="center" wrapText="1"/>
    </xf>
    <xf numFmtId="0" fontId="76" fillId="3" borderId="9" xfId="0" applyFont="1" applyFill="1" applyBorder="1" applyAlignment="1">
      <alignment horizontal="center" vertical="center" wrapText="1"/>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9" xfId="0" applyFont="1" applyFill="1" applyBorder="1" applyAlignment="1">
      <alignment horizontal="center" vertical="center"/>
    </xf>
    <xf numFmtId="184" fontId="31" fillId="0" borderId="7" xfId="0" applyNumberFormat="1" applyFont="1" applyBorder="1" applyAlignment="1">
      <alignment vertical="center"/>
    </xf>
    <xf numFmtId="184" fontId="31" fillId="0" borderId="8" xfId="0" applyNumberFormat="1" applyFont="1" applyBorder="1" applyAlignment="1">
      <alignment vertical="center"/>
    </xf>
    <xf numFmtId="184" fontId="31" fillId="0" borderId="9" xfId="0" applyNumberFormat="1" applyFont="1" applyBorder="1" applyAlignment="1">
      <alignment vertical="center"/>
    </xf>
    <xf numFmtId="0" fontId="31" fillId="3" borderId="35" xfId="0" applyFont="1" applyFill="1" applyBorder="1" applyAlignment="1">
      <alignment horizontal="center" vertical="center" wrapText="1"/>
    </xf>
    <xf numFmtId="0" fontId="31" fillId="3" borderId="37" xfId="0" applyFont="1" applyFill="1" applyBorder="1" applyAlignment="1">
      <alignment horizontal="center" vertical="center" wrapText="1"/>
    </xf>
    <xf numFmtId="0" fontId="31" fillId="3" borderId="39" xfId="0" applyFont="1" applyFill="1" applyBorder="1" applyAlignment="1">
      <alignment horizontal="center" vertical="center" wrapText="1"/>
    </xf>
    <xf numFmtId="0" fontId="31" fillId="3" borderId="40" xfId="0" applyFont="1" applyFill="1" applyBorder="1" applyAlignment="1">
      <alignment horizontal="center" vertical="center" wrapText="1"/>
    </xf>
    <xf numFmtId="0" fontId="31" fillId="3" borderId="41" xfId="0" applyFont="1" applyFill="1" applyBorder="1" applyAlignment="1">
      <alignment horizontal="center" vertical="center" wrapText="1"/>
    </xf>
    <xf numFmtId="0" fontId="31" fillId="3" borderId="42" xfId="0" applyFont="1" applyFill="1" applyBorder="1" applyAlignment="1">
      <alignment horizontal="center" vertical="center" wrapText="1"/>
    </xf>
    <xf numFmtId="0" fontId="31" fillId="0" borderId="7" xfId="0" applyFont="1" applyBorder="1" applyAlignment="1" applyProtection="1">
      <alignment horizontal="center" vertical="center"/>
      <protection locked="0"/>
    </xf>
    <xf numFmtId="0" fontId="31" fillId="0" borderId="9" xfId="0" applyFont="1" applyBorder="1" applyAlignment="1" applyProtection="1">
      <alignment horizontal="center" vertical="center"/>
      <protection locked="0"/>
    </xf>
    <xf numFmtId="184" fontId="31" fillId="0" borderId="7" xfId="0" applyNumberFormat="1" applyFont="1" applyBorder="1" applyAlignment="1" applyProtection="1">
      <alignment vertical="center"/>
      <protection locked="0"/>
    </xf>
    <xf numFmtId="184" fontId="31" fillId="0" borderId="8" xfId="0" applyNumberFormat="1" applyFont="1" applyBorder="1" applyAlignment="1" applyProtection="1">
      <alignment vertical="center"/>
      <protection locked="0"/>
    </xf>
    <xf numFmtId="191" fontId="31" fillId="0" borderId="0" xfId="0" applyNumberFormat="1" applyFont="1" applyBorder="1">
      <alignment vertical="center"/>
    </xf>
    <xf numFmtId="184" fontId="31" fillId="0" borderId="7" xfId="0" applyNumberFormat="1" applyFont="1" applyBorder="1">
      <alignment vertical="center"/>
    </xf>
    <xf numFmtId="184" fontId="31" fillId="0" borderId="8" xfId="0" applyNumberFormat="1" applyFont="1" applyBorder="1">
      <alignment vertical="center"/>
    </xf>
    <xf numFmtId="184" fontId="31" fillId="0" borderId="9" xfId="0" applyNumberFormat="1" applyFont="1" applyBorder="1">
      <alignment vertical="center"/>
    </xf>
    <xf numFmtId="0" fontId="31" fillId="3" borderId="43" xfId="0" applyFont="1" applyFill="1" applyBorder="1" applyAlignment="1">
      <alignment horizontal="center" vertical="center"/>
    </xf>
    <xf numFmtId="0" fontId="31" fillId="3" borderId="44" xfId="0" applyFont="1" applyFill="1" applyBorder="1" applyAlignment="1">
      <alignment horizontal="center" vertical="center"/>
    </xf>
    <xf numFmtId="0" fontId="40" fillId="0" borderId="36" xfId="0" applyFont="1" applyBorder="1">
      <alignment vertical="center"/>
    </xf>
    <xf numFmtId="0" fontId="40" fillId="0" borderId="36" xfId="0" applyFont="1" applyBorder="1" applyAlignment="1">
      <alignment vertical="center"/>
    </xf>
    <xf numFmtId="0" fontId="40" fillId="0" borderId="38" xfId="0" applyFont="1" applyBorder="1">
      <alignment vertical="center"/>
    </xf>
    <xf numFmtId="0" fontId="31" fillId="0" borderId="42" xfId="0" applyFont="1" applyBorder="1" applyAlignment="1">
      <alignment vertical="center"/>
    </xf>
    <xf numFmtId="0" fontId="42" fillId="0" borderId="8" xfId="0" applyFont="1" applyFill="1" applyBorder="1" applyAlignment="1">
      <alignment horizontal="right" vertical="center" wrapText="1"/>
    </xf>
    <xf numFmtId="0" fontId="42" fillId="0" borderId="8" xfId="0" applyFont="1" applyFill="1" applyBorder="1" applyAlignment="1">
      <alignment horizontal="right" vertical="center"/>
    </xf>
    <xf numFmtId="188" fontId="31" fillId="0" borderId="36" xfId="0" applyNumberFormat="1" applyFont="1" applyFill="1" applyBorder="1">
      <alignment vertical="center"/>
    </xf>
    <xf numFmtId="188" fontId="31" fillId="0" borderId="37" xfId="0" applyNumberFormat="1" applyFont="1" applyFill="1" applyBorder="1">
      <alignment vertical="center"/>
    </xf>
    <xf numFmtId="188" fontId="31" fillId="0" borderId="38" xfId="0" applyNumberFormat="1" applyFont="1" applyFill="1" applyBorder="1">
      <alignment vertical="center"/>
    </xf>
    <xf numFmtId="188" fontId="31" fillId="0" borderId="42" xfId="0" applyNumberFormat="1" applyFont="1" applyFill="1" applyBorder="1">
      <alignment vertical="center"/>
    </xf>
    <xf numFmtId="0" fontId="65" fillId="3" borderId="6" xfId="0" applyFont="1" applyFill="1" applyBorder="1">
      <alignment vertical="center"/>
    </xf>
    <xf numFmtId="0" fontId="31" fillId="7" borderId="63" xfId="0" applyFont="1" applyFill="1" applyBorder="1" applyAlignment="1">
      <alignment horizontal="distributed" vertical="center" indent="3"/>
    </xf>
    <xf numFmtId="0" fontId="31" fillId="7" borderId="54" xfId="0" applyFont="1" applyFill="1" applyBorder="1" applyAlignment="1">
      <alignment horizontal="distributed" vertical="center" indent="3"/>
    </xf>
    <xf numFmtId="0" fontId="31" fillId="7" borderId="66" xfId="0" applyFont="1" applyFill="1" applyBorder="1" applyAlignment="1">
      <alignment horizontal="distributed" vertical="center" indent="3"/>
    </xf>
    <xf numFmtId="0" fontId="31" fillId="8" borderId="63" xfId="0" applyFont="1" applyFill="1" applyBorder="1" applyAlignment="1">
      <alignment horizontal="distributed" vertical="center" indent="3"/>
    </xf>
    <xf numFmtId="0" fontId="31" fillId="8" borderId="54" xfId="0" applyFont="1" applyFill="1" applyBorder="1" applyAlignment="1">
      <alignment horizontal="distributed" vertical="center" indent="3"/>
    </xf>
    <xf numFmtId="0" fontId="31" fillId="8" borderId="66" xfId="0" applyFont="1" applyFill="1" applyBorder="1" applyAlignment="1">
      <alignment horizontal="distributed" vertical="center" indent="3"/>
    </xf>
    <xf numFmtId="0" fontId="31" fillId="0" borderId="47" xfId="0" applyFont="1" applyBorder="1">
      <alignment vertical="center"/>
    </xf>
    <xf numFmtId="189" fontId="31" fillId="0" borderId="38" xfId="1" applyNumberFormat="1" applyFont="1" applyBorder="1">
      <alignment vertical="center"/>
    </xf>
    <xf numFmtId="189" fontId="31" fillId="0" borderId="42" xfId="1" applyNumberFormat="1" applyFont="1" applyBorder="1">
      <alignment vertical="center"/>
    </xf>
    <xf numFmtId="189" fontId="31" fillId="0" borderId="47" xfId="1" applyNumberFormat="1" applyFont="1" applyBorder="1">
      <alignment vertical="center"/>
    </xf>
    <xf numFmtId="189" fontId="31" fillId="0" borderId="48" xfId="1" applyNumberFormat="1" applyFont="1" applyBorder="1">
      <alignment vertical="center"/>
    </xf>
    <xf numFmtId="0" fontId="31" fillId="3" borderId="7" xfId="0" applyFont="1" applyFill="1" applyBorder="1" applyAlignment="1">
      <alignment horizontal="center" vertical="center" wrapText="1"/>
    </xf>
    <xf numFmtId="0" fontId="31" fillId="3" borderId="46" xfId="0" applyFont="1" applyFill="1" applyBorder="1" applyAlignment="1">
      <alignment horizontal="center" vertical="center"/>
    </xf>
    <xf numFmtId="0" fontId="31" fillId="3" borderId="47" xfId="0" applyFont="1" applyFill="1" applyBorder="1" applyAlignment="1">
      <alignment horizontal="center" vertical="center"/>
    </xf>
    <xf numFmtId="0" fontId="31" fillId="3" borderId="48" xfId="0" applyFont="1" applyFill="1" applyBorder="1" applyAlignment="1">
      <alignment horizontal="center" vertical="center"/>
    </xf>
    <xf numFmtId="188" fontId="31" fillId="0" borderId="39" xfId="0" applyNumberFormat="1" applyFont="1" applyBorder="1" applyAlignment="1">
      <alignment vertical="center"/>
    </xf>
    <xf numFmtId="188" fontId="31" fillId="0" borderId="0" xfId="0" applyNumberFormat="1" applyFont="1" applyBorder="1" applyAlignment="1">
      <alignment vertical="center"/>
    </xf>
    <xf numFmtId="188" fontId="31" fillId="0" borderId="40" xfId="0" applyNumberFormat="1" applyFont="1" applyBorder="1" applyAlignment="1">
      <alignment vertical="center"/>
    </xf>
    <xf numFmtId="188" fontId="31" fillId="0" borderId="111" xfId="0" applyNumberFormat="1" applyFont="1" applyBorder="1" applyAlignment="1">
      <alignment vertical="center"/>
    </xf>
    <xf numFmtId="188" fontId="31" fillId="0" borderId="60" xfId="0" applyNumberFormat="1" applyFont="1" applyBorder="1" applyAlignment="1">
      <alignment vertical="center"/>
    </xf>
    <xf numFmtId="188" fontId="31" fillId="0" borderId="61" xfId="0" applyNumberFormat="1" applyFont="1" applyBorder="1" applyAlignment="1">
      <alignment vertical="center"/>
    </xf>
    <xf numFmtId="188" fontId="31" fillId="0" borderId="35" xfId="0" applyNumberFormat="1" applyFont="1" applyBorder="1" applyAlignment="1">
      <alignment vertical="center"/>
    </xf>
    <xf numFmtId="188" fontId="31" fillId="0" borderId="36" xfId="0" applyNumberFormat="1" applyFont="1" applyBorder="1" applyAlignment="1">
      <alignment vertical="center"/>
    </xf>
    <xf numFmtId="188" fontId="31" fillId="0" borderId="37" xfId="0" applyNumberFormat="1" applyFont="1" applyBorder="1" applyAlignment="1">
      <alignment vertical="center"/>
    </xf>
    <xf numFmtId="189" fontId="31" fillId="0" borderId="8" xfId="1" applyNumberFormat="1" applyFont="1" applyBorder="1">
      <alignment vertical="center"/>
    </xf>
    <xf numFmtId="189" fontId="31" fillId="0" borderId="9" xfId="1" applyNumberFormat="1" applyFont="1" applyBorder="1">
      <alignment vertical="center"/>
    </xf>
    <xf numFmtId="188" fontId="31" fillId="0" borderId="41" xfId="0" applyNumberFormat="1" applyFont="1" applyBorder="1" applyAlignment="1">
      <alignment vertical="center"/>
    </xf>
    <xf numFmtId="188" fontId="31" fillId="0" borderId="38" xfId="0" applyNumberFormat="1" applyFont="1" applyBorder="1" applyAlignment="1">
      <alignment vertical="center"/>
    </xf>
    <xf numFmtId="188" fontId="31" fillId="0" borderId="42" xfId="0" applyNumberFormat="1" applyFont="1" applyBorder="1" applyAlignment="1">
      <alignment vertical="center"/>
    </xf>
    <xf numFmtId="0" fontId="31" fillId="3" borderId="6" xfId="0" applyFont="1" applyFill="1" applyBorder="1" applyAlignment="1">
      <alignment horizontal="center" vertical="center"/>
    </xf>
    <xf numFmtId="188" fontId="31" fillId="0" borderId="181" xfId="0" applyNumberFormat="1" applyFont="1" applyBorder="1" applyAlignment="1">
      <alignment vertical="center"/>
    </xf>
    <xf numFmtId="188" fontId="31" fillId="0" borderId="179" xfId="0" applyNumberFormat="1" applyFont="1" applyBorder="1" applyAlignment="1">
      <alignment vertical="center"/>
    </xf>
    <xf numFmtId="188" fontId="31" fillId="0" borderId="180" xfId="0" applyNumberFormat="1" applyFont="1" applyBorder="1" applyAlignment="1">
      <alignment vertical="center"/>
    </xf>
    <xf numFmtId="0" fontId="31" fillId="3" borderId="89" xfId="0" applyFont="1" applyFill="1" applyBorder="1" applyAlignment="1">
      <alignment horizontal="center" vertical="center"/>
    </xf>
    <xf numFmtId="0" fontId="63" fillId="7" borderId="7" xfId="0" applyFont="1" applyFill="1" applyBorder="1" applyAlignment="1">
      <alignment horizontal="center" vertical="center"/>
    </xf>
    <xf numFmtId="0" fontId="63" fillId="7" borderId="8" xfId="0" applyFont="1" applyFill="1" applyBorder="1" applyAlignment="1">
      <alignment horizontal="center" vertical="center"/>
    </xf>
    <xf numFmtId="0" fontId="63" fillId="7" borderId="9" xfId="0" applyFont="1" applyFill="1" applyBorder="1" applyAlignment="1">
      <alignment horizontal="center" vertical="center"/>
    </xf>
    <xf numFmtId="0" fontId="40" fillId="7" borderId="7" xfId="0" applyFont="1" applyFill="1" applyBorder="1" applyAlignment="1">
      <alignment horizontal="center" vertical="center"/>
    </xf>
    <xf numFmtId="0" fontId="40" fillId="7" borderId="8" xfId="0" applyFont="1" applyFill="1" applyBorder="1" applyAlignment="1">
      <alignment horizontal="center" vertical="center"/>
    </xf>
    <xf numFmtId="0" fontId="40" fillId="7" borderId="9" xfId="0" applyFont="1" applyFill="1" applyBorder="1" applyAlignment="1">
      <alignment horizontal="center" vertical="center"/>
    </xf>
    <xf numFmtId="0" fontId="31" fillId="3" borderId="51" xfId="0" applyFont="1" applyFill="1" applyBorder="1" applyAlignment="1">
      <alignment horizontal="center" vertical="center"/>
    </xf>
    <xf numFmtId="0" fontId="31" fillId="3" borderId="43" xfId="0" applyFont="1" applyFill="1" applyBorder="1" applyAlignment="1">
      <alignment horizontal="center" vertical="center" wrapText="1"/>
    </xf>
    <xf numFmtId="0" fontId="31" fillId="3" borderId="45" xfId="0" applyFont="1" applyFill="1" applyBorder="1" applyAlignment="1">
      <alignment horizontal="center" vertical="center" wrapText="1"/>
    </xf>
    <xf numFmtId="0" fontId="31" fillId="3" borderId="44" xfId="0" applyFont="1" applyFill="1" applyBorder="1" applyAlignment="1">
      <alignment horizontal="center" vertical="center" wrapText="1"/>
    </xf>
    <xf numFmtId="0" fontId="31" fillId="0" borderId="37" xfId="0" applyFont="1" applyBorder="1">
      <alignment vertical="center"/>
    </xf>
    <xf numFmtId="0" fontId="31" fillId="0" borderId="42" xfId="0" applyFont="1" applyBorder="1">
      <alignment vertical="center"/>
    </xf>
    <xf numFmtId="0" fontId="31" fillId="3" borderId="45" xfId="0" applyFont="1" applyFill="1" applyBorder="1" applyAlignment="1">
      <alignment horizontal="center" vertical="center"/>
    </xf>
    <xf numFmtId="0" fontId="31" fillId="8" borderId="7" xfId="0" applyFont="1" applyFill="1" applyBorder="1" applyAlignment="1">
      <alignment horizontal="center" vertical="center"/>
    </xf>
    <xf numFmtId="0" fontId="31" fillId="8" borderId="8" xfId="0" applyFont="1" applyFill="1" applyBorder="1" applyAlignment="1">
      <alignment horizontal="center" vertical="center"/>
    </xf>
    <xf numFmtId="0" fontId="31" fillId="8" borderId="9" xfId="0" applyFont="1" applyFill="1" applyBorder="1" applyAlignment="1">
      <alignment horizontal="center" vertical="center"/>
    </xf>
    <xf numFmtId="185" fontId="31" fillId="0" borderId="35" xfId="0" applyNumberFormat="1" applyFont="1" applyBorder="1" applyAlignment="1">
      <alignment horizontal="right" indent="1"/>
    </xf>
    <xf numFmtId="185" fontId="31" fillId="0" borderId="36" xfId="0" applyNumberFormat="1" applyFont="1" applyBorder="1" applyAlignment="1">
      <alignment horizontal="right" indent="1"/>
    </xf>
    <xf numFmtId="185" fontId="31" fillId="0" borderId="37" xfId="0" applyNumberFormat="1" applyFont="1" applyBorder="1" applyAlignment="1">
      <alignment horizontal="right" indent="1"/>
    </xf>
    <xf numFmtId="185" fontId="31" fillId="0" borderId="39" xfId="0" applyNumberFormat="1" applyFont="1" applyBorder="1" applyAlignment="1">
      <alignment horizontal="right" indent="1"/>
    </xf>
    <xf numFmtId="185" fontId="31" fillId="0" borderId="0" xfId="0" applyNumberFormat="1" applyFont="1" applyBorder="1" applyAlignment="1">
      <alignment horizontal="right" indent="1"/>
    </xf>
    <xf numFmtId="185" fontId="31" fillId="0" borderId="40" xfId="0" applyNumberFormat="1" applyFont="1" applyBorder="1" applyAlignment="1">
      <alignment horizontal="right" indent="1"/>
    </xf>
    <xf numFmtId="0" fontId="31" fillId="0" borderId="41" xfId="0" applyFont="1" applyBorder="1" applyAlignment="1">
      <alignment horizontal="right" vertical="center"/>
    </xf>
    <xf numFmtId="0" fontId="31" fillId="0" borderId="38" xfId="0" applyFont="1" applyBorder="1" applyAlignment="1">
      <alignment horizontal="right" vertical="center"/>
    </xf>
    <xf numFmtId="0" fontId="31" fillId="0" borderId="42" xfId="0" applyFont="1" applyBorder="1" applyAlignment="1">
      <alignment horizontal="right" vertical="center"/>
    </xf>
    <xf numFmtId="0" fontId="31" fillId="3" borderId="36" xfId="0" applyFont="1" applyFill="1" applyBorder="1" applyAlignment="1">
      <alignment horizontal="center" vertical="center" wrapText="1"/>
    </xf>
    <xf numFmtId="0" fontId="31" fillId="3" borderId="0" xfId="0" applyFont="1" applyFill="1" applyBorder="1" applyAlignment="1">
      <alignment horizontal="center" vertical="center" wrapText="1"/>
    </xf>
    <xf numFmtId="0" fontId="31" fillId="3" borderId="38" xfId="0" applyFont="1" applyFill="1" applyBorder="1" applyAlignment="1">
      <alignment horizontal="center" vertical="center" wrapText="1"/>
    </xf>
    <xf numFmtId="0" fontId="31" fillId="0" borderId="35" xfId="0" applyFont="1" applyBorder="1" applyAlignment="1" applyProtection="1">
      <alignment horizontal="center" vertical="center"/>
      <protection locked="0"/>
    </xf>
    <xf numFmtId="0" fontId="31" fillId="0" borderId="37" xfId="0" applyFont="1" applyBorder="1" applyAlignment="1" applyProtection="1">
      <alignment horizontal="center" vertical="center"/>
      <protection locked="0"/>
    </xf>
    <xf numFmtId="0" fontId="31" fillId="0" borderId="39" xfId="0" applyFont="1" applyBorder="1" applyAlignment="1" applyProtection="1">
      <alignment horizontal="center" vertical="center"/>
      <protection locked="0"/>
    </xf>
    <xf numFmtId="0" fontId="31" fillId="0" borderId="40" xfId="0" applyFont="1" applyBorder="1" applyAlignment="1" applyProtection="1">
      <alignment horizontal="center" vertical="center"/>
      <protection locked="0"/>
    </xf>
    <xf numFmtId="0" fontId="31" fillId="0" borderId="41" xfId="0" applyFont="1" applyBorder="1" applyAlignment="1" applyProtection="1">
      <alignment horizontal="center" vertical="center"/>
      <protection locked="0"/>
    </xf>
    <xf numFmtId="0" fontId="31" fillId="0" borderId="42" xfId="0" applyFont="1" applyBorder="1" applyAlignment="1" applyProtection="1">
      <alignment horizontal="center" vertical="center"/>
      <protection locked="0"/>
    </xf>
    <xf numFmtId="0" fontId="151" fillId="0" borderId="39" xfId="0" applyFont="1" applyBorder="1" applyAlignment="1">
      <alignment horizontal="left" vertical="center" wrapText="1"/>
    </xf>
    <xf numFmtId="0" fontId="151" fillId="0" borderId="0" xfId="0" applyFont="1" applyBorder="1" applyAlignment="1">
      <alignment horizontal="left" vertical="center" wrapText="1"/>
    </xf>
    <xf numFmtId="0" fontId="151" fillId="0" borderId="40" xfId="0" applyFont="1" applyBorder="1" applyAlignment="1">
      <alignment horizontal="left" vertical="center" wrapText="1"/>
    </xf>
    <xf numFmtId="38" fontId="31" fillId="21" borderId="58" xfId="1" applyFont="1" applyFill="1" applyBorder="1" applyAlignment="1" applyProtection="1">
      <alignment horizontal="center" vertical="center" shrinkToFit="1"/>
      <protection locked="0"/>
    </xf>
    <xf numFmtId="38" fontId="31" fillId="21" borderId="57" xfId="1" applyFont="1" applyFill="1" applyBorder="1" applyAlignment="1" applyProtection="1">
      <alignment horizontal="center" vertical="center" shrinkToFit="1"/>
      <protection locked="0"/>
    </xf>
    <xf numFmtId="38" fontId="31" fillId="21" borderId="59" xfId="1" applyFont="1" applyFill="1" applyBorder="1" applyAlignment="1" applyProtection="1">
      <alignment horizontal="center" vertical="center" shrinkToFit="1"/>
      <protection locked="0"/>
    </xf>
    <xf numFmtId="0" fontId="31" fillId="3" borderId="50" xfId="0" applyFont="1" applyFill="1" applyBorder="1" applyAlignment="1">
      <alignment horizontal="distributed" vertical="center" indent="4"/>
    </xf>
    <xf numFmtId="0" fontId="35" fillId="0" borderId="0" xfId="0" applyFont="1" applyFill="1" applyBorder="1">
      <alignment vertical="center"/>
    </xf>
    <xf numFmtId="0" fontId="40" fillId="8" borderId="7" xfId="0" applyFont="1" applyFill="1" applyBorder="1" applyAlignment="1">
      <alignment horizontal="center" vertical="center"/>
    </xf>
    <xf numFmtId="0" fontId="40" fillId="8" borderId="8" xfId="0" applyFont="1" applyFill="1" applyBorder="1" applyAlignment="1">
      <alignment horizontal="center" vertical="center"/>
    </xf>
    <xf numFmtId="0" fontId="40" fillId="8" borderId="9" xfId="0" applyFont="1" applyFill="1" applyBorder="1" applyAlignment="1">
      <alignment horizontal="center" vertical="center"/>
    </xf>
    <xf numFmtId="0" fontId="40" fillId="3" borderId="7" xfId="0" applyFont="1" applyFill="1" applyBorder="1" applyAlignment="1">
      <alignment horizontal="center" vertical="center" shrinkToFit="1"/>
    </xf>
    <xf numFmtId="0" fontId="40" fillId="3" borderId="8" xfId="0" applyFont="1" applyFill="1" applyBorder="1" applyAlignment="1">
      <alignment horizontal="center" vertical="center" shrinkToFit="1"/>
    </xf>
    <xf numFmtId="0" fontId="40" fillId="3" borderId="9" xfId="0" applyFont="1" applyFill="1" applyBorder="1" applyAlignment="1">
      <alignment horizontal="center" vertical="center" shrinkToFit="1"/>
    </xf>
    <xf numFmtId="0" fontId="31" fillId="0" borderId="0" xfId="0" applyFont="1" applyFill="1" applyBorder="1" applyProtection="1">
      <alignment vertical="center"/>
    </xf>
    <xf numFmtId="186" fontId="31" fillId="0" borderId="35" xfId="0" applyNumberFormat="1" applyFont="1" applyBorder="1" applyAlignment="1" applyProtection="1">
      <alignment horizontal="center"/>
      <protection locked="0"/>
    </xf>
    <xf numFmtId="186" fontId="31" fillId="0" borderId="36" xfId="0" applyNumberFormat="1" applyFont="1" applyBorder="1" applyAlignment="1" applyProtection="1">
      <alignment horizontal="center"/>
      <protection locked="0"/>
    </xf>
    <xf numFmtId="186" fontId="31" fillId="0" borderId="37" xfId="0" applyNumberFormat="1" applyFont="1" applyBorder="1" applyAlignment="1" applyProtection="1">
      <alignment horizontal="center"/>
      <protection locked="0"/>
    </xf>
    <xf numFmtId="186" fontId="31" fillId="0" borderId="39" xfId="0" applyNumberFormat="1" applyFont="1" applyBorder="1" applyAlignment="1" applyProtection="1">
      <alignment horizontal="center"/>
      <protection locked="0"/>
    </xf>
    <xf numFmtId="186" fontId="31" fillId="0" borderId="0" xfId="0" applyNumberFormat="1" applyFont="1" applyBorder="1" applyAlignment="1" applyProtection="1">
      <alignment horizontal="center"/>
      <protection locked="0"/>
    </xf>
    <xf numFmtId="186" fontId="31" fillId="0" borderId="40" xfId="0" applyNumberFormat="1" applyFont="1" applyBorder="1" applyAlignment="1" applyProtection="1">
      <alignment horizontal="center"/>
      <protection locked="0"/>
    </xf>
    <xf numFmtId="40" fontId="31" fillId="0" borderId="35" xfId="1" applyNumberFormat="1" applyFont="1" applyBorder="1" applyAlignment="1">
      <alignment horizontal="right" indent="1"/>
    </xf>
    <xf numFmtId="40" fontId="31" fillId="0" borderId="37" xfId="1" applyNumberFormat="1" applyFont="1" applyBorder="1" applyAlignment="1">
      <alignment horizontal="right" indent="1"/>
    </xf>
    <xf numFmtId="40" fontId="31" fillId="0" borderId="39" xfId="1" applyNumberFormat="1" applyFont="1" applyBorder="1" applyAlignment="1">
      <alignment horizontal="right" indent="1"/>
    </xf>
    <xf numFmtId="40" fontId="31" fillId="0" borderId="40" xfId="1" applyNumberFormat="1" applyFont="1" applyBorder="1" applyAlignment="1">
      <alignment horizontal="right" indent="1"/>
    </xf>
    <xf numFmtId="40" fontId="31" fillId="0" borderId="7" xfId="1" applyNumberFormat="1" applyFont="1" applyBorder="1" applyAlignment="1" applyProtection="1">
      <alignment horizontal="right" vertical="center" shrinkToFit="1"/>
      <protection locked="0"/>
    </xf>
    <xf numFmtId="40" fontId="31" fillId="0" borderId="8" xfId="1" applyNumberFormat="1" applyFont="1" applyBorder="1" applyAlignment="1" applyProtection="1">
      <alignment horizontal="right" vertical="center" shrinkToFit="1"/>
      <protection locked="0"/>
    </xf>
    <xf numFmtId="193" fontId="31" fillId="0" borderId="7" xfId="0" applyNumberFormat="1" applyFont="1" applyBorder="1" applyAlignment="1">
      <alignment horizontal="left" vertical="center" indent="1"/>
    </xf>
    <xf numFmtId="193" fontId="31" fillId="0" borderId="8" xfId="0" applyNumberFormat="1" applyFont="1" applyBorder="1" applyAlignment="1">
      <alignment horizontal="left" vertical="center" indent="1"/>
    </xf>
    <xf numFmtId="193" fontId="31" fillId="0" borderId="9" xfId="0" applyNumberFormat="1" applyFont="1" applyBorder="1" applyAlignment="1">
      <alignment horizontal="left" vertical="center" indent="1"/>
    </xf>
    <xf numFmtId="0" fontId="31" fillId="3" borderId="49" xfId="0" applyFont="1" applyFill="1" applyBorder="1" applyAlignment="1">
      <alignment horizontal="center" vertical="center"/>
    </xf>
    <xf numFmtId="0" fontId="31" fillId="3" borderId="87" xfId="0" applyFont="1" applyFill="1" applyBorder="1" applyAlignment="1">
      <alignment horizontal="center" vertical="center"/>
    </xf>
    <xf numFmtId="0" fontId="31" fillId="3" borderId="41" xfId="0" applyFont="1" applyFill="1" applyBorder="1" applyAlignment="1">
      <alignment horizontal="distributed" vertical="center" indent="15"/>
    </xf>
    <xf numFmtId="0" fontId="31" fillId="3" borderId="38" xfId="0" applyFont="1" applyFill="1" applyBorder="1" applyAlignment="1">
      <alignment horizontal="distributed" vertical="center" indent="15"/>
    </xf>
    <xf numFmtId="0" fontId="31" fillId="3" borderId="42" xfId="0" applyFont="1" applyFill="1" applyBorder="1" applyAlignment="1">
      <alignment horizontal="distributed" vertical="center" indent="15"/>
    </xf>
    <xf numFmtId="0" fontId="31" fillId="3" borderId="46" xfId="0" applyFont="1" applyFill="1" applyBorder="1" applyAlignment="1">
      <alignment horizontal="distributed" vertical="center" indent="15"/>
    </xf>
    <xf numFmtId="0" fontId="31" fillId="3" borderId="47" xfId="0" applyFont="1" applyFill="1" applyBorder="1" applyAlignment="1">
      <alignment horizontal="distributed" vertical="center" indent="15"/>
    </xf>
    <xf numFmtId="0" fontId="31" fillId="3" borderId="48" xfId="0" applyFont="1" applyFill="1" applyBorder="1" applyAlignment="1">
      <alignment horizontal="distributed" vertical="center" indent="15"/>
    </xf>
    <xf numFmtId="185" fontId="31" fillId="0" borderId="7" xfId="0" applyNumberFormat="1" applyFont="1" applyBorder="1" applyProtection="1">
      <alignment vertical="center"/>
      <protection locked="0"/>
    </xf>
    <xf numFmtId="185" fontId="31" fillId="0" borderId="8" xfId="0" applyNumberFormat="1" applyFont="1" applyBorder="1" applyProtection="1">
      <alignment vertical="center"/>
      <protection locked="0"/>
    </xf>
    <xf numFmtId="185" fontId="31" fillId="0" borderId="35" xfId="0" applyNumberFormat="1" applyFont="1" applyBorder="1" applyProtection="1">
      <alignment vertical="center"/>
      <protection locked="0"/>
    </xf>
    <xf numFmtId="185" fontId="31" fillId="0" borderId="36" xfId="0" applyNumberFormat="1" applyFont="1" applyBorder="1" applyProtection="1">
      <alignment vertical="center"/>
      <protection locked="0"/>
    </xf>
    <xf numFmtId="185" fontId="31" fillId="0" borderId="41" xfId="0" applyNumberFormat="1" applyFont="1" applyBorder="1" applyProtection="1">
      <alignment vertical="center"/>
      <protection locked="0"/>
    </xf>
    <xf numFmtId="185" fontId="31" fillId="0" borderId="38" xfId="0" applyNumberFormat="1" applyFont="1" applyBorder="1" applyProtection="1">
      <alignment vertical="center"/>
      <protection locked="0"/>
    </xf>
    <xf numFmtId="0" fontId="31" fillId="7" borderId="35" xfId="0" applyFont="1" applyFill="1" applyBorder="1" applyAlignment="1">
      <alignment horizontal="center" vertical="center"/>
    </xf>
    <xf numFmtId="0" fontId="31" fillId="7" borderId="36" xfId="0" applyFont="1" applyFill="1" applyBorder="1" applyAlignment="1">
      <alignment horizontal="center" vertical="center"/>
    </xf>
    <xf numFmtId="0" fontId="31" fillId="7" borderId="37" xfId="0" applyFont="1" applyFill="1" applyBorder="1" applyAlignment="1">
      <alignment horizontal="center" vertical="center"/>
    </xf>
    <xf numFmtId="0" fontId="31" fillId="7" borderId="41" xfId="0" applyFont="1" applyFill="1" applyBorder="1" applyAlignment="1">
      <alignment horizontal="center" vertical="center"/>
    </xf>
    <xf numFmtId="0" fontId="31" fillId="7" borderId="38" xfId="0" applyFont="1" applyFill="1" applyBorder="1" applyAlignment="1">
      <alignment horizontal="center" vertical="center"/>
    </xf>
    <xf numFmtId="0" fontId="31" fillId="7" borderId="42" xfId="0" applyFont="1" applyFill="1" applyBorder="1" applyAlignment="1">
      <alignment horizontal="center" vertical="center"/>
    </xf>
    <xf numFmtId="0" fontId="31" fillId="3" borderId="91" xfId="0" applyFont="1" applyFill="1" applyBorder="1" applyAlignment="1">
      <alignment horizontal="center" vertical="center"/>
    </xf>
    <xf numFmtId="0" fontId="31" fillId="3" borderId="92" xfId="0" applyFont="1" applyFill="1" applyBorder="1" applyAlignment="1">
      <alignment horizontal="center" vertical="center"/>
    </xf>
    <xf numFmtId="0" fontId="31" fillId="3" borderId="8" xfId="0" applyFont="1" applyFill="1" applyBorder="1" applyAlignment="1">
      <alignment horizontal="distributed" vertical="center" indent="9"/>
    </xf>
    <xf numFmtId="0" fontId="31" fillId="3" borderId="57" xfId="0" applyFont="1" applyFill="1" applyBorder="1" applyAlignment="1">
      <alignment horizontal="distributed" vertical="center" indent="9"/>
    </xf>
    <xf numFmtId="0" fontId="31" fillId="3" borderId="64" xfId="0" applyFont="1" applyFill="1" applyBorder="1" applyAlignment="1">
      <alignment horizontal="distributed" vertical="center" indent="3"/>
    </xf>
    <xf numFmtId="0" fontId="31" fillId="3" borderId="50" xfId="0" applyFont="1" applyFill="1" applyBorder="1" applyAlignment="1">
      <alignment horizontal="distributed" vertical="center" indent="3"/>
    </xf>
    <xf numFmtId="0" fontId="31" fillId="3" borderId="65" xfId="0" applyFont="1" applyFill="1" applyBorder="1" applyAlignment="1">
      <alignment horizontal="distributed" vertical="center" indent="3"/>
    </xf>
    <xf numFmtId="0" fontId="31" fillId="3" borderId="7" xfId="0" applyFont="1" applyFill="1" applyBorder="1" applyAlignment="1">
      <alignment horizontal="distributed" vertical="center" indent="3"/>
    </xf>
    <xf numFmtId="0" fontId="31" fillId="3" borderId="8" xfId="0" applyFont="1" applyFill="1" applyBorder="1" applyAlignment="1">
      <alignment horizontal="distributed" vertical="center" indent="3"/>
    </xf>
    <xf numFmtId="0" fontId="31" fillId="3" borderId="9" xfId="0" applyFont="1" applyFill="1" applyBorder="1" applyAlignment="1">
      <alignment horizontal="distributed" vertical="center" indent="3"/>
    </xf>
    <xf numFmtId="0" fontId="31" fillId="3" borderId="50" xfId="0" applyFont="1" applyFill="1" applyBorder="1" applyAlignment="1">
      <alignment horizontal="distributed" vertical="center" indent="9"/>
    </xf>
    <xf numFmtId="0" fontId="55" fillId="0" borderId="8" xfId="0" applyFont="1" applyBorder="1" applyAlignment="1">
      <alignment horizontal="left" vertical="center" indent="1" shrinkToFit="1"/>
    </xf>
    <xf numFmtId="0" fontId="55" fillId="0" borderId="9" xfId="0" applyFont="1" applyBorder="1" applyAlignment="1">
      <alignment horizontal="left" vertical="center" indent="1" shrinkToFit="1"/>
    </xf>
    <xf numFmtId="0" fontId="35" fillId="0" borderId="0" xfId="0" applyFont="1">
      <alignment vertical="center"/>
    </xf>
    <xf numFmtId="0" fontId="49" fillId="0" borderId="0" xfId="0" applyFont="1">
      <alignment vertical="center"/>
    </xf>
    <xf numFmtId="0" fontId="64" fillId="0" borderId="0" xfId="0" applyFont="1">
      <alignment vertical="center"/>
    </xf>
    <xf numFmtId="0" fontId="51" fillId="0" borderId="0" xfId="0" applyFont="1">
      <alignment vertical="center"/>
    </xf>
    <xf numFmtId="0" fontId="31" fillId="0" borderId="0" xfId="0" applyFont="1">
      <alignment vertical="center"/>
    </xf>
    <xf numFmtId="0" fontId="40" fillId="0" borderId="0" xfId="0" applyFont="1">
      <alignment vertical="center"/>
    </xf>
    <xf numFmtId="0" fontId="31" fillId="0" borderId="0" xfId="0" applyFont="1" applyAlignment="1">
      <alignment vertical="center" textRotation="255" wrapText="1"/>
    </xf>
    <xf numFmtId="0" fontId="31" fillId="0" borderId="0" xfId="0" applyFont="1" applyAlignment="1">
      <alignment vertical="center" textRotation="255"/>
    </xf>
    <xf numFmtId="193" fontId="31" fillId="0" borderId="0" xfId="0" applyNumberFormat="1" applyFont="1" applyAlignment="1">
      <alignment horizontal="left" vertical="center" indent="1"/>
    </xf>
    <xf numFmtId="38" fontId="31" fillId="0" borderId="0" xfId="1" applyFont="1" applyAlignment="1">
      <alignment horizontal="left" vertical="center" indent="1" shrinkToFit="1"/>
    </xf>
    <xf numFmtId="0" fontId="31" fillId="0" borderId="44" xfId="0" applyFont="1" applyBorder="1" applyAlignment="1">
      <alignment horizontal="left" vertical="center" indent="1" shrinkToFit="1"/>
    </xf>
    <xf numFmtId="0" fontId="31" fillId="0" borderId="6" xfId="0" applyFont="1" applyBorder="1" applyAlignment="1">
      <alignment horizontal="left" vertical="center" indent="1" shrinkToFit="1"/>
    </xf>
    <xf numFmtId="193" fontId="31" fillId="0" borderId="0" xfId="0" applyNumberFormat="1" applyFont="1" applyFill="1" applyAlignment="1">
      <alignment horizontal="left" vertical="center" indent="1"/>
    </xf>
    <xf numFmtId="0" fontId="76" fillId="0" borderId="0" xfId="0" applyFont="1" applyAlignment="1">
      <alignment vertical="center" wrapText="1"/>
    </xf>
    <xf numFmtId="0" fontId="63" fillId="0" borderId="0" xfId="0" applyFont="1" applyAlignment="1">
      <alignment vertical="center" wrapText="1"/>
    </xf>
    <xf numFmtId="0" fontId="63" fillId="0" borderId="0" xfId="0" applyFont="1">
      <alignment vertical="center"/>
    </xf>
    <xf numFmtId="0" fontId="31" fillId="0" borderId="36" xfId="0" applyFont="1" applyBorder="1" applyAlignment="1" applyProtection="1">
      <alignment horizontal="center" vertical="center"/>
      <protection locked="0"/>
    </xf>
    <xf numFmtId="0" fontId="31" fillId="0" borderId="0" xfId="0" applyFont="1" applyBorder="1" applyAlignment="1" applyProtection="1">
      <alignment horizontal="center" vertical="center"/>
      <protection locked="0"/>
    </xf>
    <xf numFmtId="0" fontId="31" fillId="0" borderId="38" xfId="0" applyFont="1" applyBorder="1" applyAlignment="1" applyProtection="1">
      <alignment horizontal="center" vertical="center"/>
      <protection locked="0"/>
    </xf>
    <xf numFmtId="0" fontId="78" fillId="0" borderId="0" xfId="0" applyFont="1" applyAlignment="1">
      <alignment horizontal="left" vertical="center" indent="1"/>
    </xf>
    <xf numFmtId="0" fontId="55" fillId="0" borderId="0" xfId="0" applyFont="1" applyAlignment="1">
      <alignment horizontal="left" vertical="center" indent="1"/>
    </xf>
    <xf numFmtId="0" fontId="31" fillId="0" borderId="0" xfId="0" applyFont="1" applyAlignment="1">
      <alignment horizontal="left" vertical="center" indent="1"/>
    </xf>
    <xf numFmtId="208" fontId="31" fillId="0" borderId="0" xfId="0" applyNumberFormat="1" applyFont="1" applyAlignment="1">
      <alignment horizontal="left" vertical="center" indent="1"/>
    </xf>
    <xf numFmtId="0" fontId="31" fillId="0" borderId="0" xfId="0" applyFont="1" applyAlignment="1">
      <alignment horizontal="center" vertical="center"/>
    </xf>
    <xf numFmtId="192" fontId="31" fillId="0" borderId="0" xfId="0" applyNumberFormat="1" applyFont="1" applyAlignment="1">
      <alignment horizontal="left" vertical="center" indent="1" shrinkToFit="1"/>
    </xf>
    <xf numFmtId="192" fontId="31" fillId="0" borderId="6" xfId="0" applyNumberFormat="1" applyFont="1" applyBorder="1" applyAlignment="1">
      <alignment horizontal="left" vertical="center" indent="1" shrinkToFit="1"/>
    </xf>
    <xf numFmtId="0" fontId="31" fillId="0" borderId="0" xfId="0" applyFont="1" applyAlignment="1">
      <alignment horizontal="left" vertical="center" indent="1" shrinkToFit="1"/>
    </xf>
    <xf numFmtId="0" fontId="94" fillId="10" borderId="6" xfId="6" applyFont="1" applyFill="1" applyBorder="1" applyAlignment="1" applyProtection="1">
      <alignment horizontal="center" vertical="center"/>
      <protection hidden="1"/>
    </xf>
    <xf numFmtId="203" fontId="94" fillId="9" borderId="8" xfId="6" applyNumberFormat="1" applyFont="1" applyFill="1" applyBorder="1" applyAlignment="1" applyProtection="1">
      <alignment horizontal="right" vertical="center" indent="1" shrinkToFit="1"/>
      <protection locked="0"/>
    </xf>
    <xf numFmtId="203" fontId="94" fillId="9" borderId="9" xfId="6" applyNumberFormat="1" applyFont="1" applyFill="1" applyBorder="1" applyAlignment="1" applyProtection="1">
      <alignment horizontal="right" vertical="center" indent="1" shrinkToFit="1"/>
      <protection locked="0"/>
    </xf>
    <xf numFmtId="0" fontId="104" fillId="9" borderId="0" xfId="6" applyFont="1" applyFill="1" applyAlignment="1" applyProtection="1">
      <alignment horizontal="center" vertical="center"/>
      <protection hidden="1"/>
    </xf>
    <xf numFmtId="0" fontId="98" fillId="9" borderId="0" xfId="6" applyFont="1" applyFill="1" applyAlignment="1" applyProtection="1">
      <alignment horizontal="center" vertical="center"/>
      <protection hidden="1"/>
    </xf>
    <xf numFmtId="0" fontId="94" fillId="10" borderId="7" xfId="6" applyFont="1" applyFill="1" applyBorder="1" applyAlignment="1" applyProtection="1">
      <alignment horizontal="center" vertical="center"/>
      <protection hidden="1"/>
    </xf>
    <xf numFmtId="0" fontId="94" fillId="10" borderId="8" xfId="6" applyFont="1" applyFill="1" applyBorder="1" applyAlignment="1" applyProtection="1">
      <alignment horizontal="center" vertical="center"/>
      <protection hidden="1"/>
    </xf>
    <xf numFmtId="0" fontId="94" fillId="9" borderId="7" xfId="6" applyFont="1" applyFill="1" applyBorder="1" applyAlignment="1" applyProtection="1">
      <alignment horizontal="left" vertical="center" indent="1" shrinkToFit="1"/>
      <protection hidden="1"/>
    </xf>
    <xf numFmtId="0" fontId="94" fillId="9" borderId="8" xfId="6" applyFont="1" applyFill="1" applyBorder="1" applyAlignment="1" applyProtection="1">
      <alignment horizontal="left" vertical="center" indent="1" shrinkToFit="1"/>
      <protection hidden="1"/>
    </xf>
    <xf numFmtId="0" fontId="94" fillId="9" borderId="8" xfId="6" applyFont="1" applyFill="1" applyBorder="1" applyAlignment="1" applyProtection="1">
      <alignment horizontal="left" vertical="center"/>
      <protection hidden="1"/>
    </xf>
    <xf numFmtId="0" fontId="94" fillId="9" borderId="9" xfId="6" applyFont="1" applyFill="1" applyBorder="1" applyAlignment="1" applyProtection="1">
      <alignment horizontal="left" vertical="center"/>
      <protection hidden="1"/>
    </xf>
    <xf numFmtId="0" fontId="94" fillId="10" borderId="9" xfId="6" applyFont="1" applyFill="1" applyBorder="1" applyAlignment="1" applyProtection="1">
      <alignment horizontal="center" vertical="center"/>
      <protection hidden="1"/>
    </xf>
    <xf numFmtId="49" fontId="113" fillId="9" borderId="7" xfId="6" applyNumberFormat="1" applyFont="1" applyFill="1" applyBorder="1" applyAlignment="1" applyProtection="1">
      <alignment horizontal="left" vertical="center" indent="1"/>
      <protection locked="0" hidden="1"/>
    </xf>
    <xf numFmtId="49" fontId="113" fillId="9" borderId="8" xfId="6" applyNumberFormat="1" applyFont="1" applyFill="1" applyBorder="1" applyAlignment="1" applyProtection="1">
      <alignment horizontal="left" vertical="center" indent="1"/>
      <protection locked="0" hidden="1"/>
    </xf>
    <xf numFmtId="49" fontId="113" fillId="9" borderId="9" xfId="6" applyNumberFormat="1" applyFont="1" applyFill="1" applyBorder="1" applyAlignment="1" applyProtection="1">
      <alignment horizontal="left" vertical="center" indent="1"/>
      <protection locked="0" hidden="1"/>
    </xf>
    <xf numFmtId="49" fontId="94" fillId="9" borderId="6" xfId="9" applyNumberFormat="1" applyFont="1" applyFill="1" applyBorder="1" applyAlignment="1" applyProtection="1">
      <alignment horizontal="center" vertical="center" shrinkToFit="1"/>
      <protection locked="0"/>
    </xf>
    <xf numFmtId="0" fontId="94" fillId="9" borderId="39" xfId="6" applyFont="1" applyFill="1" applyBorder="1" applyAlignment="1" applyProtection="1">
      <alignment horizontal="left" vertical="center" wrapText="1"/>
      <protection hidden="1"/>
    </xf>
    <xf numFmtId="0" fontId="94" fillId="9" borderId="0" xfId="6" applyFont="1" applyFill="1" applyAlignment="1" applyProtection="1">
      <alignment horizontal="left" vertical="center" wrapText="1"/>
      <protection hidden="1"/>
    </xf>
    <xf numFmtId="202" fontId="94" fillId="9" borderId="8" xfId="6" applyNumberFormat="1" applyFont="1" applyFill="1" applyBorder="1" applyAlignment="1" applyProtection="1">
      <alignment horizontal="center" vertical="center" shrinkToFit="1"/>
      <protection locked="0"/>
    </xf>
    <xf numFmtId="202" fontId="94" fillId="9" borderId="9" xfId="6" applyNumberFormat="1" applyFont="1" applyFill="1" applyBorder="1" applyAlignment="1" applyProtection="1">
      <alignment horizontal="center" vertical="center" shrinkToFit="1"/>
      <protection locked="0"/>
    </xf>
    <xf numFmtId="0" fontId="94" fillId="9" borderId="8" xfId="6" applyFont="1" applyFill="1" applyBorder="1" applyAlignment="1" applyProtection="1">
      <alignment horizontal="center" vertical="center" shrinkToFit="1"/>
      <protection locked="0"/>
    </xf>
    <xf numFmtId="0" fontId="94" fillId="9" borderId="9" xfId="6" applyFont="1" applyFill="1" applyBorder="1" applyAlignment="1" applyProtection="1">
      <alignment horizontal="center" vertical="center" shrinkToFit="1"/>
      <protection locked="0"/>
    </xf>
    <xf numFmtId="0" fontId="94" fillId="10" borderId="7" xfId="6" applyFont="1" applyFill="1" applyBorder="1" applyAlignment="1" applyProtection="1">
      <alignment horizontal="left" vertical="center"/>
      <protection hidden="1"/>
    </xf>
    <xf numFmtId="0" fontId="94" fillId="10" borderId="8" xfId="6" applyFont="1" applyFill="1" applyBorder="1" applyAlignment="1" applyProtection="1">
      <alignment horizontal="left" vertical="center"/>
      <protection hidden="1"/>
    </xf>
    <xf numFmtId="0" fontId="94" fillId="10" borderId="9" xfId="6" applyFont="1" applyFill="1" applyBorder="1" applyAlignment="1" applyProtection="1">
      <alignment horizontal="left" vertical="center"/>
      <protection hidden="1"/>
    </xf>
    <xf numFmtId="203" fontId="118" fillId="0" borderId="7" xfId="6" applyNumberFormat="1" applyFont="1" applyBorder="1" applyAlignment="1" applyProtection="1">
      <alignment horizontal="right" vertical="center" indent="1" shrinkToFit="1"/>
      <protection hidden="1"/>
    </xf>
    <xf numFmtId="0" fontId="118" fillId="0" borderId="9" xfId="6" applyFont="1" applyBorder="1" applyAlignment="1" applyProtection="1">
      <alignment horizontal="right" vertical="center" indent="1" shrinkToFit="1"/>
      <protection hidden="1"/>
    </xf>
    <xf numFmtId="38" fontId="118" fillId="0" borderId="7" xfId="9" applyFont="1" applyBorder="1" applyAlignment="1" applyProtection="1">
      <alignment horizontal="right" vertical="center" indent="1" shrinkToFit="1"/>
      <protection hidden="1"/>
    </xf>
    <xf numFmtId="38" fontId="118" fillId="0" borderId="8" xfId="9" applyFont="1" applyBorder="1" applyAlignment="1" applyProtection="1">
      <alignment horizontal="right" vertical="center" indent="1" shrinkToFit="1"/>
      <protection hidden="1"/>
    </xf>
    <xf numFmtId="38" fontId="118" fillId="0" borderId="9" xfId="9" applyFont="1" applyBorder="1" applyAlignment="1" applyProtection="1">
      <alignment horizontal="right" vertical="center" indent="1" shrinkToFit="1"/>
      <protection hidden="1"/>
    </xf>
    <xf numFmtId="0" fontId="94" fillId="9" borderId="0" xfId="6" applyFont="1" applyFill="1" applyAlignment="1" applyProtection="1">
      <alignment horizontal="left" vertical="center"/>
      <protection hidden="1"/>
    </xf>
    <xf numFmtId="0" fontId="94" fillId="0" borderId="39" xfId="6" applyFont="1" applyBorder="1" applyAlignment="1" applyProtection="1">
      <alignment horizontal="left" vertical="center"/>
      <protection hidden="1"/>
    </xf>
    <xf numFmtId="0" fontId="94" fillId="0" borderId="0" xfId="6" applyFont="1" applyAlignment="1" applyProtection="1">
      <alignment horizontal="left" vertical="center"/>
      <protection hidden="1"/>
    </xf>
    <xf numFmtId="201" fontId="94" fillId="9" borderId="8" xfId="9" applyNumberFormat="1" applyFont="1" applyFill="1" applyBorder="1" applyAlignment="1" applyProtection="1">
      <alignment horizontal="center" vertical="center" shrinkToFit="1"/>
      <protection locked="0"/>
    </xf>
    <xf numFmtId="201" fontId="94" fillId="9" borderId="9" xfId="9" applyNumberFormat="1" applyFont="1" applyFill="1" applyBorder="1" applyAlignment="1" applyProtection="1">
      <alignment horizontal="center" vertical="center" shrinkToFit="1"/>
      <protection locked="0"/>
    </xf>
    <xf numFmtId="38" fontId="94" fillId="0" borderId="8" xfId="9" applyFont="1" applyBorder="1" applyAlignment="1" applyProtection="1">
      <alignment horizontal="right" vertical="center" indent="1" shrinkToFit="1"/>
      <protection hidden="1"/>
    </xf>
    <xf numFmtId="38" fontId="94" fillId="0" borderId="9" xfId="9" applyFont="1" applyBorder="1" applyAlignment="1" applyProtection="1">
      <alignment horizontal="right" vertical="center" indent="1" shrinkToFit="1"/>
      <protection hidden="1"/>
    </xf>
    <xf numFmtId="0" fontId="94" fillId="10" borderId="7" xfId="6" applyFont="1" applyFill="1" applyBorder="1" applyAlignment="1" applyProtection="1">
      <alignment horizontal="center" vertical="center" wrapText="1"/>
      <protection hidden="1"/>
    </xf>
    <xf numFmtId="38" fontId="94" fillId="9" borderId="7" xfId="10" applyFont="1" applyFill="1" applyBorder="1" applyAlignment="1" applyProtection="1">
      <alignment horizontal="right" vertical="center" indent="1" shrinkToFit="1"/>
      <protection locked="0"/>
    </xf>
    <xf numFmtId="38" fontId="94" fillId="9" borderId="8" xfId="10" applyFont="1" applyFill="1" applyBorder="1" applyAlignment="1" applyProtection="1">
      <alignment horizontal="right" vertical="center" indent="1" shrinkToFit="1"/>
      <protection locked="0"/>
    </xf>
    <xf numFmtId="38" fontId="94" fillId="9" borderId="9" xfId="10" applyFont="1" applyFill="1" applyBorder="1" applyAlignment="1" applyProtection="1">
      <alignment horizontal="right" vertical="center" indent="1" shrinkToFit="1"/>
      <protection locked="0"/>
    </xf>
    <xf numFmtId="0" fontId="100" fillId="9" borderId="0" xfId="6" applyFont="1" applyFill="1" applyAlignment="1" applyProtection="1">
      <alignment horizontal="left" vertical="center" wrapText="1"/>
      <protection hidden="1"/>
    </xf>
    <xf numFmtId="38" fontId="94" fillId="9" borderId="7" xfId="10" applyFont="1" applyFill="1" applyBorder="1" applyAlignment="1" applyProtection="1">
      <alignment horizontal="center" vertical="center" shrinkToFit="1"/>
      <protection locked="0"/>
    </xf>
    <xf numFmtId="38" fontId="94" fillId="9" borderId="8" xfId="10" applyFont="1" applyFill="1" applyBorder="1" applyAlignment="1" applyProtection="1">
      <alignment horizontal="center" vertical="center" shrinkToFit="1"/>
      <protection locked="0"/>
    </xf>
    <xf numFmtId="38" fontId="94" fillId="9" borderId="9" xfId="10" applyFont="1" applyFill="1" applyBorder="1" applyAlignment="1" applyProtection="1">
      <alignment horizontal="center" vertical="center" shrinkToFit="1"/>
      <protection locked="0"/>
    </xf>
    <xf numFmtId="0" fontId="94" fillId="10" borderId="6" xfId="6" applyFont="1" applyFill="1" applyBorder="1" applyAlignment="1" applyProtection="1">
      <alignment horizontal="center" vertical="center" shrinkToFit="1"/>
      <protection hidden="1"/>
    </xf>
    <xf numFmtId="38" fontId="94" fillId="9" borderId="6" xfId="9" applyFont="1" applyFill="1" applyBorder="1" applyAlignment="1" applyProtection="1">
      <alignment horizontal="right" vertical="center" indent="1" shrinkToFit="1"/>
      <protection locked="0"/>
    </xf>
    <xf numFmtId="0" fontId="100" fillId="0" borderId="0" xfId="6" applyFont="1" applyAlignment="1" applyProtection="1">
      <alignment horizontal="left" vertical="center" wrapText="1"/>
      <protection hidden="1"/>
    </xf>
    <xf numFmtId="0" fontId="94" fillId="10" borderId="6" xfId="6" applyFont="1" applyFill="1" applyBorder="1" applyAlignment="1" applyProtection="1">
      <alignment horizontal="center" vertical="center" wrapText="1"/>
      <protection hidden="1"/>
    </xf>
    <xf numFmtId="38" fontId="118" fillId="0" borderId="6" xfId="9" applyFont="1" applyBorder="1" applyAlignment="1" applyProtection="1">
      <alignment horizontal="right" vertical="center" indent="1" shrinkToFit="1"/>
      <protection hidden="1"/>
    </xf>
    <xf numFmtId="38" fontId="102" fillId="0" borderId="6" xfId="9" applyFont="1" applyBorder="1" applyAlignment="1" applyProtection="1">
      <alignment horizontal="right" vertical="center" indent="1" shrinkToFit="1"/>
      <protection hidden="1"/>
    </xf>
    <xf numFmtId="0" fontId="116" fillId="16" borderId="43" xfId="8" applyFont="1" applyFill="1" applyBorder="1" applyAlignment="1" applyProtection="1">
      <alignment horizontal="center" vertical="center" wrapText="1" readingOrder="1"/>
      <protection hidden="1"/>
    </xf>
    <xf numFmtId="0" fontId="116" fillId="16" borderId="44" xfId="8" applyFont="1" applyFill="1" applyBorder="1" applyAlignment="1" applyProtection="1">
      <alignment horizontal="center" vertical="center" wrapText="1" readingOrder="1"/>
      <protection hidden="1"/>
    </xf>
    <xf numFmtId="0" fontId="98" fillId="10" borderId="6" xfId="6" applyFont="1" applyFill="1" applyBorder="1" applyAlignment="1" applyProtection="1">
      <alignment horizontal="center" vertical="center" wrapText="1"/>
      <protection hidden="1"/>
    </xf>
    <xf numFmtId="38" fontId="120" fillId="0" borderId="6" xfId="9" applyFont="1" applyBorder="1" applyAlignment="1" applyProtection="1">
      <alignment horizontal="right" vertical="center" indent="1" shrinkToFit="1"/>
      <protection hidden="1"/>
    </xf>
    <xf numFmtId="49" fontId="94" fillId="9" borderId="0" xfId="6" applyNumberFormat="1" applyFont="1" applyFill="1" applyAlignment="1" applyProtection="1">
      <alignment horizontal="left" vertical="center" wrapText="1"/>
      <protection hidden="1"/>
    </xf>
    <xf numFmtId="3" fontId="118" fillId="0" borderId="7" xfId="9" applyNumberFormat="1" applyFont="1" applyBorder="1" applyAlignment="1" applyProtection="1">
      <alignment horizontal="right" vertical="center" indent="1" shrinkToFit="1"/>
      <protection hidden="1"/>
    </xf>
    <xf numFmtId="0" fontId="118" fillId="0" borderId="8" xfId="9" applyNumberFormat="1" applyFont="1" applyBorder="1" applyAlignment="1" applyProtection="1">
      <alignment horizontal="right" vertical="center" indent="1" shrinkToFit="1"/>
      <protection hidden="1"/>
    </xf>
    <xf numFmtId="0" fontId="118" fillId="0" borderId="9" xfId="9" applyNumberFormat="1" applyFont="1" applyBorder="1" applyAlignment="1" applyProtection="1">
      <alignment horizontal="right" vertical="center" indent="1" shrinkToFit="1"/>
      <protection hidden="1"/>
    </xf>
    <xf numFmtId="0" fontId="44" fillId="3" borderId="7" xfId="5" applyFont="1" applyFill="1" applyBorder="1" applyAlignment="1">
      <alignment horizontal="center" vertical="center" wrapText="1"/>
    </xf>
    <xf numFmtId="0" fontId="44" fillId="3" borderId="8" xfId="5" applyFont="1" applyFill="1" applyBorder="1" applyAlignment="1">
      <alignment horizontal="center" vertical="center" wrapText="1"/>
    </xf>
    <xf numFmtId="0" fontId="44" fillId="3" borderId="9" xfId="5" applyFont="1" applyFill="1" applyBorder="1" applyAlignment="1">
      <alignment horizontal="center" vertical="center" wrapText="1"/>
    </xf>
    <xf numFmtId="0" fontId="84" fillId="0" borderId="0" xfId="5" applyFont="1" applyFill="1" applyAlignment="1">
      <alignment vertical="center" wrapText="1"/>
    </xf>
    <xf numFmtId="0" fontId="75" fillId="0" borderId="6" xfId="5" applyFont="1" applyBorder="1" applyAlignment="1">
      <alignment horizontal="center" vertical="center" wrapText="1"/>
    </xf>
    <xf numFmtId="0" fontId="75" fillId="22" borderId="139" xfId="5" applyFont="1" applyFill="1" applyBorder="1" applyAlignment="1" applyProtection="1">
      <alignment horizontal="center" vertical="center" wrapText="1"/>
      <protection locked="0"/>
    </xf>
    <xf numFmtId="0" fontId="75" fillId="22" borderId="140" xfId="5" applyFont="1" applyFill="1" applyBorder="1" applyAlignment="1" applyProtection="1">
      <alignment horizontal="center" vertical="center" wrapText="1"/>
      <protection locked="0"/>
    </xf>
    <xf numFmtId="202" fontId="75" fillId="22" borderId="139" xfId="5" applyNumberFormat="1" applyFont="1" applyFill="1" applyBorder="1" applyAlignment="1" applyProtection="1">
      <alignment horizontal="center" vertical="center" wrapText="1"/>
      <protection locked="0"/>
    </xf>
    <xf numFmtId="202" fontId="75" fillId="22" borderId="140" xfId="5" applyNumberFormat="1" applyFont="1" applyFill="1" applyBorder="1" applyAlignment="1" applyProtection="1">
      <alignment horizontal="center" vertical="center" wrapText="1"/>
      <protection locked="0"/>
    </xf>
    <xf numFmtId="0" fontId="75" fillId="22" borderId="147" xfId="5" applyFont="1" applyFill="1" applyBorder="1" applyAlignment="1" applyProtection="1">
      <alignment horizontal="center" vertical="center" wrapText="1"/>
      <protection locked="0"/>
    </xf>
    <xf numFmtId="0" fontId="75" fillId="22" borderId="6" xfId="5" applyFont="1" applyFill="1" applyBorder="1" applyAlignment="1" applyProtection="1">
      <alignment horizontal="center" vertical="center" wrapText="1"/>
      <protection locked="0"/>
    </xf>
    <xf numFmtId="0" fontId="75" fillId="22" borderId="148" xfId="5" applyFont="1" applyFill="1" applyBorder="1" applyAlignment="1" applyProtection="1">
      <alignment horizontal="center" vertical="center" wrapText="1"/>
      <protection locked="0"/>
    </xf>
    <xf numFmtId="0" fontId="75" fillId="22" borderId="142" xfId="5" applyFont="1" applyFill="1" applyBorder="1" applyAlignment="1" applyProtection="1">
      <alignment horizontal="center" vertical="center" wrapText="1"/>
      <protection locked="0"/>
    </xf>
    <xf numFmtId="0" fontId="75" fillId="22" borderId="143" xfId="5" applyFont="1" applyFill="1" applyBorder="1" applyAlignment="1" applyProtection="1">
      <alignment horizontal="center" vertical="center" wrapText="1"/>
      <protection locked="0"/>
    </xf>
    <xf numFmtId="0" fontId="75" fillId="22" borderId="145" xfId="5" applyFont="1" applyFill="1" applyBorder="1" applyAlignment="1" applyProtection="1">
      <alignment horizontal="center" vertical="center" wrapText="1"/>
      <protection locked="0"/>
    </xf>
    <xf numFmtId="0" fontId="75" fillId="22" borderId="146" xfId="5" applyFont="1" applyFill="1" applyBorder="1" applyAlignment="1" applyProtection="1">
      <alignment horizontal="center" vertical="center" wrapText="1"/>
      <protection locked="0"/>
    </xf>
    <xf numFmtId="0" fontId="75" fillId="22" borderId="7" xfId="5" applyFont="1" applyFill="1" applyBorder="1" applyAlignment="1" applyProtection="1">
      <alignment horizontal="center" vertical="center" wrapText="1"/>
      <protection locked="0"/>
    </xf>
    <xf numFmtId="194" fontId="75" fillId="22" borderId="148" xfId="5" applyNumberFormat="1" applyFont="1" applyFill="1" applyBorder="1" applyAlignment="1" applyProtection="1">
      <alignment horizontal="center" vertical="center" textRotation="255" shrinkToFit="1"/>
      <protection locked="0"/>
    </xf>
    <xf numFmtId="0" fontId="75" fillId="22" borderId="151" xfId="5" applyFont="1" applyFill="1" applyBorder="1" applyAlignment="1" applyProtection="1">
      <alignment horizontal="center" vertical="center" wrapText="1"/>
      <protection locked="0"/>
    </xf>
    <xf numFmtId="0" fontId="75" fillId="22" borderId="153" xfId="5" applyFont="1" applyFill="1" applyBorder="1" applyAlignment="1" applyProtection="1">
      <alignment horizontal="center" vertical="center" wrapText="1"/>
      <protection locked="0"/>
    </xf>
    <xf numFmtId="194" fontId="75" fillId="22" borderId="6" xfId="5" applyNumberFormat="1" applyFont="1" applyFill="1" applyBorder="1" applyAlignment="1" applyProtection="1">
      <alignment horizontal="center" vertical="center" textRotation="255" shrinkToFit="1"/>
      <protection locked="0"/>
    </xf>
    <xf numFmtId="38" fontId="75" fillId="22" borderId="6" xfId="4" applyFont="1" applyFill="1" applyBorder="1" applyAlignment="1" applyProtection="1">
      <alignment horizontal="center" vertical="center" wrapText="1"/>
      <protection locked="0"/>
    </xf>
    <xf numFmtId="194" fontId="75" fillId="22" borderId="7" xfId="5" applyNumberFormat="1" applyFont="1" applyFill="1" applyBorder="1" applyAlignment="1" applyProtection="1">
      <alignment horizontal="center" vertical="center" textRotation="255" shrinkToFit="1"/>
      <protection locked="0"/>
    </xf>
    <xf numFmtId="38" fontId="75" fillId="22" borderId="143" xfId="1" applyFont="1" applyFill="1" applyBorder="1" applyAlignment="1" applyProtection="1">
      <alignment horizontal="center" vertical="center" wrapText="1"/>
      <protection locked="0"/>
    </xf>
    <xf numFmtId="0" fontId="86" fillId="0" borderId="7" xfId="5" applyFont="1" applyBorder="1" applyAlignment="1">
      <alignment horizontal="left" vertical="center" indent="1" shrinkToFit="1"/>
    </xf>
    <xf numFmtId="0" fontId="86" fillId="0" borderId="8" xfId="5" applyFont="1" applyBorder="1" applyAlignment="1">
      <alignment horizontal="left" vertical="center" indent="1" shrinkToFit="1"/>
    </xf>
    <xf numFmtId="0" fontId="86" fillId="0" borderId="8" xfId="5" applyFont="1" applyBorder="1" applyAlignment="1">
      <alignment vertical="center" shrinkToFit="1"/>
    </xf>
    <xf numFmtId="0" fontId="86" fillId="0" borderId="9" xfId="5" applyFont="1" applyBorder="1" applyAlignment="1">
      <alignment vertical="center" shrinkToFit="1"/>
    </xf>
    <xf numFmtId="38" fontId="49" fillId="0" borderId="0" xfId="1" applyFont="1">
      <alignment vertical="center"/>
    </xf>
    <xf numFmtId="38" fontId="76" fillId="0" borderId="0" xfId="1" applyFont="1">
      <alignment vertical="center"/>
    </xf>
    <xf numFmtId="38" fontId="35" fillId="0" borderId="0" xfId="1" applyFont="1">
      <alignment vertical="center"/>
    </xf>
    <xf numFmtId="38" fontId="31" fillId="0" borderId="7" xfId="1" applyFont="1" applyBorder="1" applyAlignment="1">
      <alignment horizontal="left" vertical="center" shrinkToFit="1"/>
    </xf>
    <xf numFmtId="38" fontId="31" fillId="0" borderId="8" xfId="1" applyFont="1" applyBorder="1" applyAlignment="1">
      <alignment horizontal="left" vertical="center" shrinkToFit="1"/>
    </xf>
    <xf numFmtId="38" fontId="31" fillId="3" borderId="6" xfId="1" applyFont="1" applyFill="1" applyBorder="1" applyAlignment="1">
      <alignment horizontal="center" vertical="center" wrapText="1"/>
    </xf>
    <xf numFmtId="38" fontId="31" fillId="3" borderId="6" xfId="1" applyFont="1" applyFill="1" applyBorder="1" applyAlignment="1">
      <alignment horizontal="center" vertical="center"/>
    </xf>
    <xf numFmtId="0" fontId="44" fillId="0" borderId="32" xfId="0" applyFont="1" applyBorder="1" applyAlignment="1">
      <alignment horizontal="left" vertical="center" indent="1"/>
    </xf>
    <xf numFmtId="0" fontId="44" fillId="0" borderId="33" xfId="0" applyFont="1" applyBorder="1" applyAlignment="1">
      <alignment horizontal="left" vertical="center" indent="1"/>
    </xf>
    <xf numFmtId="0" fontId="44" fillId="0" borderId="34" xfId="0" applyFont="1" applyBorder="1" applyAlignment="1">
      <alignment horizontal="left" vertical="center" indent="1"/>
    </xf>
    <xf numFmtId="0" fontId="44" fillId="0" borderId="43" xfId="0" applyFont="1" applyBorder="1" applyAlignment="1">
      <alignment vertical="center" wrapText="1"/>
    </xf>
    <xf numFmtId="0" fontId="44" fillId="0" borderId="45" xfId="0" applyFont="1" applyBorder="1" applyAlignment="1">
      <alignment vertical="center" wrapText="1"/>
    </xf>
    <xf numFmtId="0" fontId="44" fillId="0" borderId="44" xfId="0" applyFont="1" applyBorder="1" applyAlignment="1">
      <alignment vertical="center" wrapText="1"/>
    </xf>
    <xf numFmtId="0" fontId="31" fillId="7" borderId="7" xfId="0" applyFont="1" applyFill="1" applyBorder="1" applyAlignment="1">
      <alignment vertical="center" textRotation="255"/>
    </xf>
    <xf numFmtId="0" fontId="31" fillId="0" borderId="35" xfId="0" applyFont="1" applyFill="1" applyBorder="1" applyAlignment="1">
      <alignment horizontal="center" vertical="center" textRotation="255"/>
    </xf>
    <xf numFmtId="0" fontId="31" fillId="0" borderId="37" xfId="0" applyFont="1" applyFill="1" applyBorder="1" applyAlignment="1">
      <alignment horizontal="center" vertical="center" textRotation="255"/>
    </xf>
    <xf numFmtId="0" fontId="31" fillId="0" borderId="39" xfId="0" applyFont="1" applyFill="1" applyBorder="1" applyAlignment="1">
      <alignment horizontal="center" vertical="center" textRotation="255"/>
    </xf>
    <xf numFmtId="0" fontId="31" fillId="0" borderId="40" xfId="0" applyFont="1" applyFill="1" applyBorder="1" applyAlignment="1">
      <alignment horizontal="center" vertical="center" textRotation="255"/>
    </xf>
    <xf numFmtId="0" fontId="31" fillId="0" borderId="41" xfId="0" applyFont="1" applyFill="1" applyBorder="1" applyAlignment="1">
      <alignment horizontal="center" vertical="center" textRotation="255"/>
    </xf>
    <xf numFmtId="0" fontId="31" fillId="0" borderId="42" xfId="0" applyFont="1" applyFill="1" applyBorder="1" applyAlignment="1">
      <alignment horizontal="center" vertical="center" textRotation="255"/>
    </xf>
    <xf numFmtId="0" fontId="31" fillId="10" borderId="110" xfId="0" applyFont="1" applyFill="1" applyBorder="1" applyAlignment="1">
      <alignment horizontal="right" vertical="center"/>
    </xf>
    <xf numFmtId="0" fontId="31" fillId="10" borderId="67" xfId="0" applyFont="1" applyFill="1" applyBorder="1" applyAlignment="1">
      <alignment horizontal="right" vertical="center"/>
    </xf>
    <xf numFmtId="0" fontId="31" fillId="8" borderId="43" xfId="0" applyFont="1" applyFill="1" applyBorder="1" applyAlignment="1">
      <alignment vertical="center" textRotation="255"/>
    </xf>
    <xf numFmtId="0" fontId="31" fillId="8" borderId="109" xfId="0" applyFont="1" applyFill="1" applyBorder="1" applyAlignment="1">
      <alignment vertical="center" textRotation="255"/>
    </xf>
    <xf numFmtId="0" fontId="31" fillId="0" borderId="26" xfId="0" applyFont="1" applyBorder="1" applyAlignment="1">
      <alignment horizontal="left" vertical="center" indent="1"/>
    </xf>
    <xf numFmtId="0" fontId="31" fillId="0" borderId="27" xfId="0" applyFont="1" applyBorder="1" applyAlignment="1">
      <alignment horizontal="left" vertical="center" indent="1"/>
    </xf>
    <xf numFmtId="0" fontId="31" fillId="0" borderId="29" xfId="0" applyFont="1" applyBorder="1" applyAlignment="1">
      <alignment horizontal="left" vertical="center" indent="1"/>
    </xf>
    <xf numFmtId="0" fontId="31" fillId="0" borderId="30" xfId="0" applyFont="1" applyBorder="1" applyAlignment="1">
      <alignment horizontal="left" vertical="center" indent="1"/>
    </xf>
    <xf numFmtId="0" fontId="31" fillId="10" borderId="41" xfId="0" applyFont="1" applyFill="1" applyBorder="1" applyAlignment="1">
      <alignment horizontal="right" vertical="center"/>
    </xf>
    <xf numFmtId="0" fontId="31" fillId="10" borderId="38" xfId="0" applyFont="1" applyFill="1" applyBorder="1" applyAlignment="1">
      <alignment horizontal="right" vertical="center"/>
    </xf>
    <xf numFmtId="0" fontId="31" fillId="0" borderId="6" xfId="0" applyFont="1" applyBorder="1" applyAlignment="1">
      <alignment vertical="center" textRotation="255"/>
    </xf>
    <xf numFmtId="0" fontId="31" fillId="0" borderId="71" xfId="0" applyFont="1" applyBorder="1" applyAlignment="1">
      <alignment vertical="center" textRotation="255"/>
    </xf>
    <xf numFmtId="0" fontId="31" fillId="0" borderId="7" xfId="0" applyFont="1" applyBorder="1" applyAlignment="1">
      <alignment horizontal="center" vertical="center" wrapText="1"/>
    </xf>
    <xf numFmtId="0" fontId="31" fillId="0" borderId="9" xfId="0" applyFont="1" applyBorder="1" applyAlignment="1">
      <alignment horizontal="center" vertical="center"/>
    </xf>
    <xf numFmtId="0" fontId="31" fillId="0" borderId="46" xfId="0" applyFont="1" applyBorder="1" applyAlignment="1">
      <alignment horizontal="center" vertical="center"/>
    </xf>
    <xf numFmtId="0" fontId="31" fillId="0" borderId="48" xfId="0" applyFont="1" applyBorder="1" applyAlignment="1">
      <alignment horizontal="center" vertical="center"/>
    </xf>
    <xf numFmtId="0" fontId="44" fillId="0" borderId="166" xfId="0" applyFont="1" applyFill="1" applyBorder="1" applyAlignment="1">
      <alignment vertical="center" wrapText="1"/>
    </xf>
    <xf numFmtId="0" fontId="44" fillId="0" borderId="45" xfId="0" applyFont="1" applyFill="1" applyBorder="1" applyAlignment="1">
      <alignment vertical="center" wrapText="1"/>
    </xf>
    <xf numFmtId="0" fontId="44" fillId="0" borderId="109" xfId="0" applyFont="1" applyFill="1" applyBorder="1" applyAlignment="1">
      <alignment vertical="center" wrapText="1"/>
    </xf>
    <xf numFmtId="0" fontId="44" fillId="0" borderId="43" xfId="0" applyFont="1" applyFill="1" applyBorder="1" applyAlignment="1">
      <alignment vertical="center" wrapText="1"/>
    </xf>
    <xf numFmtId="0" fontId="44" fillId="0" borderId="109" xfId="0" applyFont="1" applyBorder="1" applyAlignment="1">
      <alignment vertical="center" wrapText="1"/>
    </xf>
    <xf numFmtId="0" fontId="44" fillId="0" borderId="26" xfId="0" applyFont="1" applyBorder="1" applyAlignment="1">
      <alignment horizontal="left" vertical="center" indent="1"/>
    </xf>
    <xf numFmtId="0" fontId="44" fillId="0" borderId="27" xfId="0" applyFont="1" applyBorder="1" applyAlignment="1">
      <alignment horizontal="left" vertical="center" indent="1"/>
    </xf>
    <xf numFmtId="0" fontId="44" fillId="0" borderId="29" xfId="0" applyFont="1" applyBorder="1" applyAlignment="1">
      <alignment horizontal="left" vertical="center" indent="1"/>
    </xf>
    <xf numFmtId="0" fontId="44" fillId="0" borderId="30" xfId="0" applyFont="1" applyBorder="1" applyAlignment="1">
      <alignment horizontal="left" vertical="center" indent="1"/>
    </xf>
    <xf numFmtId="0" fontId="44" fillId="0" borderId="72" xfId="0" applyFont="1" applyBorder="1">
      <alignment vertical="center"/>
    </xf>
    <xf numFmtId="0" fontId="44" fillId="0" borderId="73" xfId="0" applyFont="1" applyBorder="1">
      <alignment vertical="center"/>
    </xf>
    <xf numFmtId="0" fontId="31" fillId="0" borderId="29" xfId="0" applyFont="1" applyBorder="1">
      <alignment vertical="center"/>
    </xf>
    <xf numFmtId="0" fontId="31" fillId="0" borderId="30" xfId="0" applyFont="1" applyBorder="1">
      <alignment vertical="center"/>
    </xf>
    <xf numFmtId="0" fontId="44" fillId="0" borderId="29" xfId="0" applyFont="1" applyBorder="1" applyAlignment="1">
      <alignment vertical="center" shrinkToFit="1"/>
    </xf>
    <xf numFmtId="0" fontId="44" fillId="0" borderId="30" xfId="0" applyFont="1" applyBorder="1" applyAlignment="1">
      <alignment vertical="center" shrinkToFit="1"/>
    </xf>
    <xf numFmtId="0" fontId="31" fillId="0" borderId="26" xfId="0" applyFont="1" applyBorder="1">
      <alignment vertical="center"/>
    </xf>
    <xf numFmtId="0" fontId="31" fillId="0" borderId="27" xfId="0" applyFont="1" applyBorder="1">
      <alignment vertical="center"/>
    </xf>
    <xf numFmtId="0" fontId="31" fillId="0" borderId="6" xfId="0" applyFont="1" applyBorder="1" applyAlignment="1">
      <alignment vertical="center" textRotation="255" wrapText="1"/>
    </xf>
    <xf numFmtId="0" fontId="31" fillId="0" borderId="68" xfId="0" applyFont="1" applyBorder="1">
      <alignment vertical="center"/>
    </xf>
    <xf numFmtId="0" fontId="31" fillId="0" borderId="70" xfId="0" applyFont="1" applyBorder="1">
      <alignment vertical="center"/>
    </xf>
    <xf numFmtId="0" fontId="31" fillId="0" borderId="162" xfId="0" applyFont="1" applyBorder="1">
      <alignment vertical="center"/>
    </xf>
    <xf numFmtId="0" fontId="31" fillId="0" borderId="164" xfId="0" applyFont="1" applyBorder="1">
      <alignment vertical="center"/>
    </xf>
    <xf numFmtId="0" fontId="31" fillId="0" borderId="44" xfId="0" applyFont="1" applyBorder="1" applyAlignment="1">
      <alignment vertical="center" textRotation="255"/>
    </xf>
    <xf numFmtId="0" fontId="31" fillId="0" borderId="97" xfId="0" applyFont="1" applyBorder="1" applyAlignment="1">
      <alignment horizontal="left" vertical="center" indent="1"/>
    </xf>
    <xf numFmtId="0" fontId="31" fillId="0" borderId="98" xfId="0" applyFont="1" applyBorder="1" applyAlignment="1">
      <alignment horizontal="left" vertical="center" indent="1"/>
    </xf>
    <xf numFmtId="0" fontId="31" fillId="0" borderId="72" xfId="0" applyFont="1" applyBorder="1" applyAlignment="1">
      <alignment horizontal="left" vertical="center" indent="1"/>
    </xf>
    <xf numFmtId="0" fontId="31" fillId="0" borderId="73" xfId="0" applyFont="1" applyBorder="1" applyAlignment="1">
      <alignment horizontal="left" vertical="center" indent="1"/>
    </xf>
    <xf numFmtId="198" fontId="72" fillId="0" borderId="7" xfId="0" applyNumberFormat="1" applyFont="1" applyBorder="1" applyAlignment="1">
      <alignment horizontal="center" vertical="center"/>
    </xf>
    <xf numFmtId="198" fontId="72" fillId="0" borderId="9" xfId="0" applyNumberFormat="1" applyFont="1" applyBorder="1" applyAlignment="1">
      <alignment horizontal="center" vertical="center"/>
    </xf>
    <xf numFmtId="0" fontId="31" fillId="0" borderId="112" xfId="0" applyFont="1" applyBorder="1">
      <alignment vertical="center"/>
    </xf>
    <xf numFmtId="0" fontId="31" fillId="0" borderId="113" xfId="0" applyFont="1" applyBorder="1">
      <alignment vertical="center"/>
    </xf>
    <xf numFmtId="0" fontId="31" fillId="0" borderId="75" xfId="0" applyFont="1" applyBorder="1">
      <alignment vertical="center"/>
    </xf>
    <xf numFmtId="0" fontId="31" fillId="0" borderId="76" xfId="0" applyFont="1" applyBorder="1">
      <alignment vertical="center"/>
    </xf>
    <xf numFmtId="0" fontId="31" fillId="3" borderId="7" xfId="0" applyFont="1" applyFill="1" applyBorder="1" applyAlignment="1" applyProtection="1">
      <alignment horizontal="center" vertical="center"/>
      <protection locked="0"/>
    </xf>
    <xf numFmtId="0" fontId="31" fillId="3" borderId="8" xfId="0" applyFont="1" applyFill="1" applyBorder="1" applyAlignment="1" applyProtection="1">
      <alignment horizontal="center" vertical="center"/>
      <protection locked="0"/>
    </xf>
    <xf numFmtId="0" fontId="31" fillId="3" borderId="9" xfId="0" applyFont="1" applyFill="1" applyBorder="1" applyAlignment="1" applyProtection="1">
      <alignment horizontal="center" vertical="center"/>
      <protection locked="0"/>
    </xf>
    <xf numFmtId="0" fontId="92" fillId="0" borderId="7" xfId="0" applyFont="1" applyBorder="1" applyAlignment="1">
      <alignment horizontal="left" vertical="center" indent="1"/>
    </xf>
    <xf numFmtId="0" fontId="92" fillId="0" borderId="8" xfId="0" applyFont="1" applyBorder="1" applyAlignment="1">
      <alignment horizontal="left" vertical="center" indent="1"/>
    </xf>
    <xf numFmtId="0" fontId="31" fillId="0" borderId="35" xfId="0" applyFont="1" applyBorder="1" applyAlignment="1">
      <alignment horizontal="center" vertical="center" wrapText="1"/>
    </xf>
    <xf numFmtId="0" fontId="31" fillId="0" borderId="36" xfId="0" applyFont="1" applyBorder="1" applyAlignment="1">
      <alignment horizontal="center" vertical="center" wrapText="1"/>
    </xf>
    <xf numFmtId="0" fontId="31" fillId="0" borderId="37" xfId="0" applyFont="1" applyBorder="1" applyAlignment="1">
      <alignment horizontal="center" vertical="center" wrapText="1"/>
    </xf>
    <xf numFmtId="0" fontId="31" fillId="0" borderId="39" xfId="0" applyFont="1" applyBorder="1" applyAlignment="1">
      <alignment horizontal="center" vertical="center" wrapText="1"/>
    </xf>
    <xf numFmtId="0" fontId="31" fillId="0" borderId="0" xfId="0" applyFont="1" applyBorder="1" applyAlignment="1">
      <alignment horizontal="center" vertical="center" wrapText="1"/>
    </xf>
    <xf numFmtId="0" fontId="31" fillId="0" borderId="40" xfId="0" applyFont="1" applyBorder="1" applyAlignment="1">
      <alignment horizontal="center" vertical="center" wrapText="1"/>
    </xf>
    <xf numFmtId="0" fontId="31" fillId="0" borderId="111" xfId="0" applyFont="1" applyBorder="1" applyAlignment="1">
      <alignment horizontal="center" vertical="center" wrapText="1"/>
    </xf>
    <xf numFmtId="0" fontId="31" fillId="0" borderId="60" xfId="0" applyFont="1" applyBorder="1" applyAlignment="1">
      <alignment horizontal="center" vertical="center" wrapText="1"/>
    </xf>
    <xf numFmtId="0" fontId="31" fillId="0" borderId="61" xfId="0" applyFont="1" applyBorder="1" applyAlignment="1">
      <alignment horizontal="center" vertical="center" wrapText="1"/>
    </xf>
    <xf numFmtId="0" fontId="64" fillId="0" borderId="72" xfId="0" applyFont="1" applyBorder="1" applyAlignment="1">
      <alignment horizontal="left" vertical="center" indent="1"/>
    </xf>
    <xf numFmtId="0" fontId="64" fillId="0" borderId="73" xfId="0" applyFont="1" applyBorder="1" applyAlignment="1">
      <alignment horizontal="left" vertical="center" indent="1"/>
    </xf>
    <xf numFmtId="0" fontId="64" fillId="0" borderId="29" xfId="0" applyFont="1" applyBorder="1" applyAlignment="1">
      <alignment horizontal="left" vertical="center" indent="1"/>
    </xf>
    <xf numFmtId="0" fontId="64" fillId="0" borderId="30" xfId="0" applyFont="1" applyBorder="1" applyAlignment="1">
      <alignment horizontal="left" vertical="center" indent="1"/>
    </xf>
    <xf numFmtId="0" fontId="31" fillId="3" borderId="60" xfId="0" applyFont="1" applyFill="1" applyBorder="1" applyAlignment="1">
      <alignment horizontal="right" vertical="center" indent="1"/>
    </xf>
    <xf numFmtId="0" fontId="112" fillId="0" borderId="6" xfId="0" applyFont="1" applyFill="1" applyBorder="1" applyAlignment="1">
      <alignment horizontal="center" vertical="center" textRotation="255" wrapText="1"/>
    </xf>
    <xf numFmtId="0" fontId="112" fillId="0" borderId="71" xfId="0" applyFont="1" applyFill="1" applyBorder="1" applyAlignment="1">
      <alignment horizontal="center" vertical="center" textRotation="255" wrapText="1"/>
    </xf>
    <xf numFmtId="0" fontId="31" fillId="0" borderId="71" xfId="0" applyFont="1" applyBorder="1" applyAlignment="1">
      <alignment horizontal="center" vertical="center"/>
    </xf>
    <xf numFmtId="38" fontId="31" fillId="0" borderId="162" xfId="1" applyFont="1" applyBorder="1">
      <alignment vertical="center"/>
    </xf>
    <xf numFmtId="38" fontId="31" fillId="0" borderId="163" xfId="1" applyFont="1" applyBorder="1">
      <alignment vertical="center"/>
    </xf>
    <xf numFmtId="38" fontId="31" fillId="0" borderId="164" xfId="1" applyFont="1" applyBorder="1">
      <alignment vertical="center"/>
    </xf>
    <xf numFmtId="38" fontId="31" fillId="0" borderId="68" xfId="1" applyFont="1" applyBorder="1">
      <alignment vertical="center"/>
    </xf>
    <xf numFmtId="38" fontId="31" fillId="0" borderId="69" xfId="1" applyFont="1" applyBorder="1">
      <alignment vertical="center"/>
    </xf>
    <xf numFmtId="38" fontId="31" fillId="0" borderId="70" xfId="1" applyFont="1" applyBorder="1">
      <alignment vertical="center"/>
    </xf>
    <xf numFmtId="0" fontId="31" fillId="0" borderId="41" xfId="0" applyFont="1" applyBorder="1" applyAlignment="1">
      <alignment horizontal="right" vertical="center" indent="1"/>
    </xf>
    <xf numFmtId="0" fontId="31" fillId="0" borderId="38" xfId="0" applyFont="1" applyBorder="1" applyAlignment="1">
      <alignment horizontal="right" vertical="center" indent="1"/>
    </xf>
    <xf numFmtId="0" fontId="31" fillId="10" borderId="111" xfId="0" applyFont="1" applyFill="1" applyBorder="1" applyAlignment="1">
      <alignment horizontal="right" vertical="center"/>
    </xf>
    <xf numFmtId="0" fontId="31" fillId="10" borderId="60" xfId="0" applyFont="1" applyFill="1" applyBorder="1" applyAlignment="1">
      <alignment horizontal="right" vertical="center"/>
    </xf>
    <xf numFmtId="0" fontId="31" fillId="0" borderId="46" xfId="0" applyFont="1" applyBorder="1" applyAlignment="1">
      <alignment horizontal="left" vertical="center" indent="1"/>
    </xf>
    <xf numFmtId="0" fontId="31" fillId="0" borderId="47" xfId="0" applyFont="1" applyBorder="1" applyAlignment="1">
      <alignment horizontal="left" vertical="center" indent="1"/>
    </xf>
    <xf numFmtId="0" fontId="31" fillId="0" borderId="174" xfId="0" applyFont="1" applyBorder="1">
      <alignment vertical="center"/>
    </xf>
    <xf numFmtId="0" fontId="31" fillId="0" borderId="175" xfId="0" applyFont="1" applyBorder="1">
      <alignment vertical="center"/>
    </xf>
    <xf numFmtId="3" fontId="31" fillId="0" borderId="120" xfId="0" applyNumberFormat="1" applyFont="1" applyBorder="1" applyAlignment="1">
      <alignment horizontal="center" vertical="center" shrinkToFit="1"/>
    </xf>
    <xf numFmtId="3" fontId="31" fillId="0" borderId="121" xfId="0" applyNumberFormat="1" applyFont="1" applyBorder="1" applyAlignment="1">
      <alignment horizontal="center" vertical="center" shrinkToFit="1"/>
    </xf>
    <xf numFmtId="3" fontId="31" fillId="0" borderId="172" xfId="0" applyNumberFormat="1" applyFont="1" applyBorder="1" applyAlignment="1">
      <alignment horizontal="center" vertical="center" shrinkToFit="1"/>
    </xf>
    <xf numFmtId="3" fontId="31" fillId="0" borderId="173" xfId="0" applyNumberFormat="1" applyFont="1" applyBorder="1" applyAlignment="1">
      <alignment horizontal="center" vertical="center" shrinkToFit="1"/>
    </xf>
    <xf numFmtId="3" fontId="31" fillId="0" borderId="176" xfId="0" applyNumberFormat="1" applyFont="1" applyBorder="1" applyAlignment="1">
      <alignment horizontal="center" vertical="center" shrinkToFit="1"/>
    </xf>
    <xf numFmtId="3" fontId="31" fillId="0" borderId="177" xfId="0" applyNumberFormat="1" applyFont="1" applyBorder="1" applyAlignment="1">
      <alignment horizontal="center" vertical="center" shrinkToFit="1"/>
    </xf>
    <xf numFmtId="3" fontId="31" fillId="0" borderId="170" xfId="0" applyNumberFormat="1" applyFont="1" applyBorder="1" applyAlignment="1">
      <alignment horizontal="center" vertical="center" shrinkToFit="1"/>
    </xf>
    <xf numFmtId="3" fontId="31" fillId="0" borderId="171" xfId="0" applyNumberFormat="1" applyFont="1" applyBorder="1" applyAlignment="1">
      <alignment horizontal="center" vertical="center" shrinkToFit="1"/>
    </xf>
    <xf numFmtId="0" fontId="31" fillId="10" borderId="167" xfId="0" applyFont="1" applyFill="1" applyBorder="1" applyAlignment="1">
      <alignment horizontal="right" vertical="center"/>
    </xf>
    <xf numFmtId="0" fontId="31" fillId="10" borderId="168" xfId="0" applyFont="1" applyFill="1" applyBorder="1" applyAlignment="1">
      <alignment horizontal="right" vertical="center"/>
    </xf>
    <xf numFmtId="0" fontId="31" fillId="0" borderId="6" xfId="0" applyFont="1" applyBorder="1" applyAlignment="1">
      <alignment horizontal="center" vertical="center"/>
    </xf>
    <xf numFmtId="0" fontId="31" fillId="10" borderId="46" xfId="0" applyFont="1" applyFill="1" applyBorder="1" applyAlignment="1">
      <alignment horizontal="right" vertical="center"/>
    </xf>
    <xf numFmtId="0" fontId="31" fillId="10" borderId="47" xfId="0" applyFont="1" applyFill="1" applyBorder="1" applyAlignment="1">
      <alignment horizontal="right" vertical="center"/>
    </xf>
    <xf numFmtId="0" fontId="112" fillId="0" borderId="44" xfId="0" applyFont="1" applyFill="1" applyBorder="1" applyAlignment="1">
      <alignment horizontal="center" vertical="center" textRotation="255" wrapText="1"/>
    </xf>
    <xf numFmtId="0" fontId="31" fillId="0" borderId="109" xfId="0" applyFont="1" applyBorder="1" applyAlignment="1">
      <alignment horizontal="center" vertical="center"/>
    </xf>
    <xf numFmtId="38" fontId="31" fillId="0" borderId="112" xfId="1" applyFont="1" applyBorder="1">
      <alignment vertical="center"/>
    </xf>
    <xf numFmtId="38" fontId="31" fillId="0" borderId="178" xfId="1" applyFont="1" applyBorder="1">
      <alignment vertical="center"/>
    </xf>
    <xf numFmtId="38" fontId="31" fillId="0" borderId="113" xfId="1" applyFont="1" applyBorder="1">
      <alignment vertical="center"/>
    </xf>
    <xf numFmtId="0" fontId="132" fillId="0" borderId="0" xfId="22" applyFont="1" applyAlignment="1">
      <alignment horizontal="left" vertical="center"/>
    </xf>
    <xf numFmtId="0" fontId="84" fillId="0" borderId="0" xfId="22" applyFont="1" applyAlignment="1">
      <alignment horizontal="left" vertical="center"/>
    </xf>
    <xf numFmtId="204" fontId="105" fillId="10" borderId="49" xfId="2" applyNumberFormat="1" applyFont="1" applyFill="1" applyBorder="1" applyAlignment="1">
      <alignment horizontal="center" vertical="center" shrinkToFit="1"/>
    </xf>
    <xf numFmtId="204" fontId="105" fillId="10" borderId="50" xfId="2" applyNumberFormat="1" applyFont="1" applyFill="1" applyBorder="1" applyAlignment="1">
      <alignment horizontal="center" vertical="center" shrinkToFit="1"/>
    </xf>
    <xf numFmtId="204" fontId="105" fillId="10" borderId="65" xfId="2" applyNumberFormat="1" applyFont="1" applyFill="1" applyBorder="1" applyAlignment="1">
      <alignment horizontal="center" vertical="center" shrinkToFit="1"/>
    </xf>
    <xf numFmtId="0" fontId="105" fillId="10" borderId="130" xfId="2" applyFont="1" applyFill="1" applyBorder="1" applyAlignment="1">
      <alignment horizontal="center" vertical="center" wrapText="1"/>
    </xf>
    <xf numFmtId="0" fontId="105" fillId="10" borderId="127" xfId="2" applyFont="1" applyFill="1" applyBorder="1" applyAlignment="1">
      <alignment horizontal="center" vertical="center" wrapText="1"/>
    </xf>
    <xf numFmtId="0" fontId="105" fillId="10" borderId="129" xfId="2" applyFont="1" applyFill="1" applyBorder="1" applyAlignment="1">
      <alignment horizontal="center" vertical="center" wrapText="1"/>
    </xf>
    <xf numFmtId="204" fontId="105" fillId="18" borderId="7" xfId="2" applyNumberFormat="1" applyFont="1" applyFill="1" applyBorder="1" applyAlignment="1">
      <alignment horizontal="center" vertical="center" shrinkToFit="1"/>
    </xf>
    <xf numFmtId="204" fontId="105" fillId="18" borderId="9" xfId="2" applyNumberFormat="1" applyFont="1" applyFill="1" applyBorder="1" applyAlignment="1">
      <alignment horizontal="center" vertical="center" shrinkToFit="1"/>
    </xf>
    <xf numFmtId="204" fontId="105" fillId="0" borderId="7" xfId="2" applyNumberFormat="1" applyFont="1" applyBorder="1" applyAlignment="1">
      <alignment horizontal="center" vertical="center" shrinkToFit="1"/>
    </xf>
    <xf numFmtId="204" fontId="105" fillId="0" borderId="9" xfId="2" applyNumberFormat="1" applyFont="1" applyBorder="1" applyAlignment="1">
      <alignment horizontal="center" vertical="center" shrinkToFit="1"/>
    </xf>
    <xf numFmtId="204" fontId="105" fillId="0" borderId="81" xfId="2" applyNumberFormat="1" applyFont="1" applyBorder="1" applyAlignment="1">
      <alignment horizontal="center" vertical="center" shrinkToFit="1"/>
    </xf>
    <xf numFmtId="204" fontId="105" fillId="0" borderId="84" xfId="2" applyNumberFormat="1" applyFont="1" applyBorder="1" applyAlignment="1">
      <alignment horizontal="center" vertical="center" shrinkToFit="1"/>
    </xf>
    <xf numFmtId="204" fontId="105" fillId="19" borderId="7" xfId="2" applyNumberFormat="1" applyFont="1" applyFill="1" applyBorder="1" applyAlignment="1">
      <alignment horizontal="center" vertical="center" shrinkToFit="1"/>
    </xf>
    <xf numFmtId="204" fontId="105" fillId="19" borderId="9" xfId="2" applyNumberFormat="1" applyFont="1" applyFill="1" applyBorder="1" applyAlignment="1">
      <alignment horizontal="center" vertical="center" shrinkToFit="1"/>
    </xf>
    <xf numFmtId="0" fontId="105" fillId="10" borderId="77" xfId="2" applyFont="1" applyFill="1" applyBorder="1" applyAlignment="1">
      <alignment horizontal="center" vertical="center" wrapText="1"/>
    </xf>
    <xf numFmtId="0" fontId="105" fillId="10" borderId="79" xfId="2" applyFont="1" applyFill="1" applyBorder="1" applyAlignment="1">
      <alignment horizontal="center" vertical="center" wrapText="1"/>
    </xf>
    <xf numFmtId="0" fontId="105" fillId="10" borderId="82" xfId="2" applyFont="1" applyFill="1" applyBorder="1" applyAlignment="1">
      <alignment horizontal="center" vertical="center" wrapText="1"/>
    </xf>
    <xf numFmtId="5" fontId="105" fillId="10" borderId="78" xfId="2" applyNumberFormat="1" applyFont="1" applyFill="1" applyBorder="1" applyAlignment="1">
      <alignment horizontal="center" vertical="center"/>
    </xf>
    <xf numFmtId="5" fontId="105" fillId="10" borderId="80" xfId="2" applyNumberFormat="1" applyFont="1" applyFill="1" applyBorder="1" applyAlignment="1">
      <alignment horizontal="center" vertical="center"/>
    </xf>
    <xf numFmtId="5" fontId="105" fillId="10" borderId="83" xfId="2" applyNumberFormat="1" applyFont="1" applyFill="1" applyBorder="1" applyAlignment="1">
      <alignment horizontal="center" vertical="center"/>
    </xf>
    <xf numFmtId="0" fontId="105" fillId="10" borderId="78" xfId="2" applyFont="1" applyFill="1" applyBorder="1" applyAlignment="1">
      <alignment horizontal="center" vertical="center" wrapText="1"/>
    </xf>
    <xf numFmtId="0" fontId="105" fillId="10" borderId="80" xfId="2" applyFont="1" applyFill="1" applyBorder="1" applyAlignment="1">
      <alignment horizontal="center" vertical="center" wrapText="1"/>
    </xf>
    <xf numFmtId="0" fontId="105" fillId="10" borderId="83" xfId="2" applyFont="1" applyFill="1" applyBorder="1" applyAlignment="1">
      <alignment horizontal="center" vertical="center" wrapText="1"/>
    </xf>
    <xf numFmtId="0" fontId="105" fillId="13" borderId="135" xfId="2" applyFont="1" applyFill="1" applyBorder="1" applyAlignment="1">
      <alignment horizontal="center" vertical="center" shrinkToFit="1"/>
    </xf>
    <xf numFmtId="0" fontId="105" fillId="13" borderId="136" xfId="2" applyFont="1" applyFill="1" applyBorder="1" applyAlignment="1">
      <alignment horizontal="center" vertical="center" shrinkToFit="1"/>
    </xf>
    <xf numFmtId="0" fontId="105" fillId="3" borderId="108" xfId="2" applyFont="1" applyFill="1" applyBorder="1" applyAlignment="1">
      <alignment horizontal="right" vertical="center" shrinkToFit="1"/>
    </xf>
    <xf numFmtId="0" fontId="105" fillId="3" borderId="124" xfId="2" applyFont="1" applyFill="1" applyBorder="1" applyAlignment="1">
      <alignment horizontal="right" vertical="center" shrinkToFit="1"/>
    </xf>
    <xf numFmtId="0" fontId="84" fillId="7" borderId="58" xfId="22" applyFont="1" applyFill="1" applyBorder="1" applyAlignment="1">
      <alignment horizontal="center" vertical="center"/>
    </xf>
    <xf numFmtId="0" fontId="84" fillId="7" borderId="57" xfId="22" applyFont="1" applyFill="1" applyBorder="1" applyAlignment="1">
      <alignment horizontal="center" vertical="center"/>
    </xf>
    <xf numFmtId="0" fontId="84" fillId="7" borderId="62" xfId="22" applyFont="1" applyFill="1" applyBorder="1" applyAlignment="1">
      <alignment horizontal="center" vertical="center"/>
    </xf>
    <xf numFmtId="0" fontId="86" fillId="0" borderId="6" xfId="22" applyFont="1" applyFill="1" applyBorder="1" applyAlignment="1">
      <alignment horizontal="center" vertical="center"/>
    </xf>
    <xf numFmtId="49" fontId="139" fillId="9" borderId="6" xfId="9" applyNumberFormat="1" applyFont="1" applyFill="1" applyBorder="1" applyAlignment="1" applyProtection="1">
      <alignment horizontal="center" vertical="center" shrinkToFit="1"/>
      <protection locked="0"/>
    </xf>
    <xf numFmtId="49" fontId="139" fillId="9" borderId="44" xfId="9" applyNumberFormat="1" applyFont="1" applyFill="1" applyBorder="1" applyAlignment="1" applyProtection="1">
      <alignment horizontal="center" vertical="center" shrinkToFit="1"/>
      <protection locked="0"/>
    </xf>
    <xf numFmtId="0" fontId="84" fillId="8" borderId="58" xfId="22" applyFont="1" applyFill="1" applyBorder="1" applyAlignment="1">
      <alignment horizontal="center" vertical="center"/>
    </xf>
    <xf numFmtId="0" fontId="84" fillId="8" borderId="57" xfId="22" applyFont="1" applyFill="1" applyBorder="1" applyAlignment="1">
      <alignment horizontal="center" vertical="center"/>
    </xf>
    <xf numFmtId="0" fontId="84" fillId="8" borderId="62" xfId="22" applyFont="1" applyFill="1" applyBorder="1" applyAlignment="1">
      <alignment horizontal="center" vertical="center"/>
    </xf>
    <xf numFmtId="204" fontId="119" fillId="0" borderId="7" xfId="2" applyNumberFormat="1" applyFont="1" applyBorder="1" applyAlignment="1">
      <alignment horizontal="center" vertical="center" shrinkToFit="1"/>
    </xf>
    <xf numFmtId="204" fontId="119" fillId="0" borderId="9" xfId="2" applyNumberFormat="1" applyFont="1" applyBorder="1" applyAlignment="1">
      <alignment horizontal="center" vertical="center" shrinkToFit="1"/>
    </xf>
    <xf numFmtId="0" fontId="119" fillId="13" borderId="138" xfId="2" applyFont="1" applyFill="1" applyBorder="1" applyAlignment="1">
      <alignment horizontal="center" vertical="center" shrinkToFit="1"/>
    </xf>
    <xf numFmtId="0" fontId="119" fillId="13" borderId="123" xfId="2" applyFont="1" applyFill="1" applyBorder="1" applyAlignment="1">
      <alignment horizontal="center" vertical="center" shrinkToFit="1"/>
    </xf>
    <xf numFmtId="0" fontId="119" fillId="13" borderId="77" xfId="2" applyFont="1" applyFill="1" applyBorder="1" applyAlignment="1">
      <alignment horizontal="center" vertical="center" wrapText="1"/>
    </xf>
    <xf numFmtId="0" fontId="119" fillId="13" borderId="79" xfId="2" applyFont="1" applyFill="1" applyBorder="1" applyAlignment="1">
      <alignment horizontal="center" vertical="center" wrapText="1"/>
    </xf>
    <xf numFmtId="0" fontId="119" fillId="13" borderId="82" xfId="2" applyFont="1" applyFill="1" applyBorder="1" applyAlignment="1">
      <alignment horizontal="center" vertical="center" wrapText="1"/>
    </xf>
    <xf numFmtId="5" fontId="119" fillId="13" borderId="78" xfId="2" applyNumberFormat="1" applyFont="1" applyFill="1" applyBorder="1" applyAlignment="1">
      <alignment horizontal="center" vertical="center"/>
    </xf>
    <xf numFmtId="5" fontId="119" fillId="13" borderId="80" xfId="2" applyNumberFormat="1" applyFont="1" applyFill="1" applyBorder="1" applyAlignment="1">
      <alignment horizontal="center" vertical="center"/>
    </xf>
    <xf numFmtId="5" fontId="119" fillId="13" borderId="83" xfId="2" applyNumberFormat="1" applyFont="1" applyFill="1" applyBorder="1" applyAlignment="1">
      <alignment horizontal="center" vertical="center"/>
    </xf>
    <xf numFmtId="204" fontId="119" fillId="14" borderId="49" xfId="2" applyNumberFormat="1" applyFont="1" applyFill="1" applyBorder="1" applyAlignment="1">
      <alignment horizontal="center" vertical="center" shrinkToFit="1"/>
    </xf>
    <xf numFmtId="204" fontId="119" fillId="14" borderId="50" xfId="2" applyNumberFormat="1" applyFont="1" applyFill="1" applyBorder="1" applyAlignment="1">
      <alignment horizontal="center" vertical="center" shrinkToFit="1"/>
    </xf>
    <xf numFmtId="204" fontId="119" fillId="14" borderId="65" xfId="2" applyNumberFormat="1" applyFont="1" applyFill="1" applyBorder="1" applyAlignment="1">
      <alignment horizontal="center" vertical="center" shrinkToFit="1"/>
    </xf>
    <xf numFmtId="204" fontId="119" fillId="0" borderId="81" xfId="2" applyNumberFormat="1" applyFont="1" applyBorder="1" applyAlignment="1">
      <alignment horizontal="center" vertical="center" shrinkToFit="1"/>
    </xf>
    <xf numFmtId="204" fontId="119" fillId="0" borderId="84" xfId="2" applyNumberFormat="1" applyFont="1" applyBorder="1" applyAlignment="1">
      <alignment horizontal="center" vertical="center" shrinkToFit="1"/>
    </xf>
    <xf numFmtId="204" fontId="119" fillId="19" borderId="7" xfId="2" applyNumberFormat="1" applyFont="1" applyFill="1" applyBorder="1" applyAlignment="1">
      <alignment horizontal="center" vertical="center" shrinkToFit="1"/>
    </xf>
    <xf numFmtId="204" fontId="119" fillId="19" borderId="9" xfId="2" applyNumberFormat="1" applyFont="1" applyFill="1" applyBorder="1" applyAlignment="1">
      <alignment horizontal="center" vertical="center" shrinkToFit="1"/>
    </xf>
    <xf numFmtId="204" fontId="119" fillId="18" borderId="7" xfId="2" applyNumberFormat="1" applyFont="1" applyFill="1" applyBorder="1" applyAlignment="1">
      <alignment horizontal="center" vertical="center" shrinkToFit="1"/>
    </xf>
    <xf numFmtId="204" fontId="119" fillId="18" borderId="9" xfId="2" applyNumberFormat="1" applyFont="1" applyFill="1" applyBorder="1" applyAlignment="1">
      <alignment horizontal="center" vertical="center" shrinkToFit="1"/>
    </xf>
    <xf numFmtId="0" fontId="104" fillId="0" borderId="6" xfId="21" applyFont="1" applyBorder="1" applyAlignment="1">
      <alignment horizontal="center" vertical="center"/>
    </xf>
    <xf numFmtId="0" fontId="119" fillId="13" borderId="78" xfId="2" applyFont="1" applyFill="1" applyBorder="1" applyAlignment="1">
      <alignment horizontal="center" vertical="center" wrapText="1"/>
    </xf>
    <xf numFmtId="0" fontId="119" fillId="13" borderId="80" xfId="2" applyFont="1" applyFill="1" applyBorder="1" applyAlignment="1">
      <alignment horizontal="center" vertical="center" wrapText="1"/>
    </xf>
    <xf numFmtId="0" fontId="119" fillId="13" borderId="83" xfId="2" applyFont="1" applyFill="1" applyBorder="1" applyAlignment="1">
      <alignment horizontal="center" vertical="center" wrapText="1"/>
    </xf>
    <xf numFmtId="0" fontId="31" fillId="0" borderId="0" xfId="0" applyFont="1" applyAlignment="1" applyProtection="1">
      <alignment horizontal="center" vertical="center"/>
      <protection locked="0"/>
    </xf>
    <xf numFmtId="38" fontId="31" fillId="0" borderId="7" xfId="1" applyFont="1" applyBorder="1" applyProtection="1">
      <alignment vertical="center"/>
      <protection locked="0"/>
    </xf>
  </cellXfs>
  <cellStyles count="23">
    <cellStyle name="桁区切り" xfId="1" builtinId="6"/>
    <cellStyle name="桁区切り 2" xfId="4" xr:uid="{6D44879B-6DDC-4D4C-9695-0ED5C8545AC2}"/>
    <cellStyle name="桁区切り 2 2" xfId="7" xr:uid="{19487B04-C556-464B-A8D5-6C7C4EA3E26B}"/>
    <cellStyle name="桁区切り 2 2 2" xfId="9" xr:uid="{E1035E3B-662D-4284-B314-03A518B1658C}"/>
    <cellStyle name="桁区切り 2 3" xfId="18" xr:uid="{3E1DCBB4-C142-4590-A3FD-AABD126EF848}"/>
    <cellStyle name="桁区切り 3" xfId="10" xr:uid="{0674C40E-9C8A-4E1B-9250-34BDAA1D92D5}"/>
    <cellStyle name="桁区切り 5" xfId="17" xr:uid="{75258DE4-EB6C-4F97-8474-B3ACF2EEC32C}"/>
    <cellStyle name="通貨 2" xfId="11" xr:uid="{E693A4ED-AFCE-439E-895B-E16663596A27}"/>
    <cellStyle name="通貨 2 2" xfId="16" xr:uid="{6405E334-5185-4781-A145-9FD0A19BAAA4}"/>
    <cellStyle name="通貨 2 3" xfId="19" xr:uid="{0C3EF493-DF4E-4DF7-BC74-5C5A09BC1FE5}"/>
    <cellStyle name="標準" xfId="0" builtinId="0"/>
    <cellStyle name="標準 10" xfId="2" xr:uid="{12893B62-DE16-433E-8774-F3F7EBFD2523}"/>
    <cellStyle name="標準 11" xfId="14" xr:uid="{78B96891-C06D-4B06-917B-BE862BF71353}"/>
    <cellStyle name="標準 11 3" xfId="15" xr:uid="{858FEB86-5841-4FF8-A23F-E4721CDFDADE}"/>
    <cellStyle name="標準 2" xfId="5" xr:uid="{3FE95C8A-B0E1-40F3-A63F-67334443F743}"/>
    <cellStyle name="標準 2 2" xfId="6" xr:uid="{A2AC71A3-D15F-450F-A71B-64BAA056329C}"/>
    <cellStyle name="標準 3" xfId="8" xr:uid="{A334B74A-28EB-4B51-87C8-E2F6E100DA1F}"/>
    <cellStyle name="標準 4" xfId="13" xr:uid="{08BF7108-4063-4109-85AD-E3880E8936EE}"/>
    <cellStyle name="標準 4 2" xfId="20" xr:uid="{0943C84C-6B34-464F-A9D2-AD0816520C49}"/>
    <cellStyle name="標準 4 2 2" xfId="22" xr:uid="{68A8078F-81BD-4123-9A8F-809544693B54}"/>
    <cellStyle name="標準 5" xfId="21" xr:uid="{3A0655E9-C869-4C97-8755-162C619640AA}"/>
    <cellStyle name="標準 7 2" xfId="12" xr:uid="{8F6D4FD7-B0E0-4674-A64F-85BD203C0B5E}"/>
    <cellStyle name="標準 7 6" xfId="3" xr:uid="{2785C55F-24C2-4A1B-94D5-8C7BBCA59F04}"/>
  </cellStyles>
  <dxfs count="120">
    <dxf>
      <font>
        <color rgb="FF5F5F5F"/>
      </font>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ont>
        <u/>
      </font>
    </dxf>
    <dxf>
      <font>
        <u/>
      </font>
    </dxf>
    <dxf>
      <fill>
        <patternFill>
          <bgColor rgb="FFFFCC99"/>
        </patternFill>
      </fill>
    </dxf>
    <dxf>
      <font>
        <u/>
      </font>
    </dxf>
    <dxf>
      <font>
        <u/>
      </font>
    </dxf>
    <dxf>
      <font>
        <u/>
      </font>
    </dxf>
    <dxf>
      <font>
        <u/>
      </font>
    </dxf>
    <dxf>
      <font>
        <u/>
      </font>
    </dxf>
    <dxf>
      <font>
        <u/>
      </font>
    </dxf>
    <dxf>
      <fill>
        <patternFill>
          <bgColor rgb="FFFFCC99"/>
        </patternFill>
      </fill>
    </dxf>
    <dxf>
      <font>
        <u/>
      </font>
    </dxf>
    <dxf>
      <font>
        <u/>
      </font>
    </dxf>
    <dxf>
      <font>
        <u/>
      </font>
    </dxf>
    <dxf>
      <fill>
        <patternFill>
          <bgColor rgb="FFFFCC99"/>
        </patternFill>
      </fill>
    </dxf>
    <dxf>
      <fill>
        <patternFill>
          <bgColor rgb="FF808080"/>
        </patternFill>
      </fill>
    </dxf>
    <dxf>
      <fill>
        <patternFill>
          <bgColor rgb="FF808080"/>
        </patternFill>
      </fill>
    </dxf>
    <dxf>
      <fill>
        <patternFill>
          <bgColor rgb="FF808080"/>
        </patternFill>
      </fill>
    </dxf>
    <dxf>
      <fill>
        <patternFill>
          <bgColor rgb="FFDDDDDD"/>
        </patternFill>
      </fill>
    </dxf>
    <dxf>
      <font>
        <color rgb="FF0000FF"/>
      </font>
    </dxf>
    <dxf>
      <font>
        <color rgb="FFFF0000"/>
      </font>
    </dxf>
    <dxf>
      <fill>
        <patternFill>
          <bgColor rgb="FF808080"/>
        </patternFill>
      </fill>
    </dxf>
    <dxf>
      <fill>
        <patternFill>
          <bgColor rgb="FF808080"/>
        </patternFill>
      </fill>
    </dxf>
    <dxf>
      <font>
        <u/>
      </font>
    </dxf>
    <dxf>
      <fill>
        <patternFill>
          <bgColor theme="5" tint="0.79998168889431442"/>
        </patternFill>
      </fill>
    </dxf>
    <dxf>
      <font>
        <u/>
      </font>
    </dxf>
    <dxf>
      <fill>
        <patternFill>
          <bgColor theme="5" tint="0.79998168889431442"/>
        </patternFill>
      </fill>
    </dxf>
    <dxf>
      <fill>
        <patternFill>
          <bgColor theme="5" tint="0.79998168889431442"/>
        </patternFill>
      </fill>
    </dxf>
    <dxf>
      <font>
        <color rgb="FF808080"/>
      </font>
      <fill>
        <patternFill>
          <bgColor rgb="FF808080"/>
        </patternFill>
      </fill>
    </dxf>
    <dxf>
      <numFmt numFmtId="210" formatCode="yyyy&quot; 年  &quot;_0m&quot; 月  &quot;_0d&quot; 日&quot;"/>
    </dxf>
    <dxf>
      <numFmt numFmtId="211" formatCode="yyyy&quot; 年  &quot;_0m&quot; 月  &quot;dd&quot; 日&quot;"/>
    </dxf>
    <dxf>
      <numFmt numFmtId="212" formatCode="yyyy&quot; 年  &quot;mm&quot; 月  &quot;_0d&quot; 日&quot;"/>
    </dxf>
    <dxf>
      <numFmt numFmtId="213" formatCode="yyyy&quot; 年  &quot;mm&quot; 月  &quot;dd&quot; 日&quot;"/>
    </dxf>
    <dxf>
      <font>
        <u/>
      </font>
    </dxf>
    <dxf>
      <font>
        <color rgb="FF5F5F5F"/>
      </font>
    </dxf>
    <dxf>
      <font>
        <color rgb="FF808080"/>
      </font>
      <fill>
        <patternFill>
          <bgColor theme="6" tint="-0.24994659260841701"/>
        </patternFill>
      </fill>
    </dxf>
    <dxf>
      <font>
        <u/>
      </font>
    </dxf>
    <dxf>
      <font>
        <color rgb="FF5F5F5F"/>
      </font>
    </dxf>
    <dxf>
      <fill>
        <patternFill>
          <bgColor theme="5" tint="0.79998168889431442"/>
        </patternFill>
      </fill>
    </dxf>
    <dxf>
      <border>
        <left style="thin">
          <color auto="1"/>
        </left>
        <right style="thin">
          <color auto="1"/>
        </right>
        <top style="thin">
          <color auto="1"/>
        </top>
        <bottom style="thin">
          <color auto="1"/>
        </bottom>
        <vertical/>
        <horizontal/>
      </border>
    </dxf>
    <dxf>
      <fill>
        <patternFill>
          <bgColor rgb="FFDDDDDD"/>
        </patternFill>
      </fill>
    </dxf>
    <dxf>
      <font>
        <color rgb="FF5F5F5F"/>
      </font>
    </dxf>
    <dxf>
      <fill>
        <patternFill>
          <bgColor theme="5" tint="0.79998168889431442"/>
        </patternFill>
      </fill>
    </dxf>
    <dxf>
      <fill>
        <patternFill>
          <bgColor rgb="FF808080"/>
        </patternFill>
      </fill>
    </dxf>
    <dxf>
      <fill>
        <patternFill>
          <bgColor rgb="FF808080"/>
        </patternFill>
      </fill>
    </dxf>
    <dxf>
      <fill>
        <patternFill>
          <bgColor rgb="FF808080"/>
        </patternFill>
      </fill>
    </dxf>
    <dxf>
      <fill>
        <patternFill>
          <bgColor rgb="FFFF0000"/>
        </patternFill>
      </fill>
    </dxf>
    <dxf>
      <fill>
        <patternFill>
          <bgColor rgb="FFFFFF00"/>
        </patternFill>
      </fill>
    </dxf>
    <dxf>
      <fill>
        <patternFill>
          <bgColor theme="0"/>
        </patternFill>
      </fill>
    </dxf>
    <dxf>
      <font>
        <color rgb="FF808080"/>
      </font>
      <fill>
        <patternFill>
          <bgColor rgb="FF808080"/>
        </patternFill>
      </fill>
    </dxf>
    <dxf>
      <font>
        <u/>
      </font>
    </dxf>
    <dxf>
      <font>
        <color rgb="FF5F5F5F"/>
      </font>
    </dxf>
    <dxf>
      <fill>
        <patternFill>
          <bgColor theme="0"/>
        </patternFill>
      </fill>
    </dxf>
    <dxf>
      <fill>
        <patternFill>
          <bgColor theme="0"/>
        </patternFill>
      </fill>
    </dxf>
    <dxf>
      <fill>
        <patternFill>
          <bgColor theme="0"/>
        </patternFill>
      </fill>
    </dxf>
    <dxf>
      <fill>
        <patternFill>
          <bgColor theme="0"/>
        </patternFill>
      </fill>
    </dxf>
    <dxf>
      <fill>
        <patternFill>
          <bgColor theme="5" tint="0.79998168889431442"/>
        </patternFill>
      </fill>
    </dxf>
    <dxf>
      <fill>
        <patternFill>
          <bgColor rgb="FF808080"/>
        </patternFill>
      </fill>
    </dxf>
    <dxf>
      <font>
        <u/>
      </font>
    </dxf>
    <dxf>
      <font>
        <color rgb="FF5F5F5F"/>
      </font>
    </dxf>
    <dxf>
      <fill>
        <patternFill>
          <bgColor rgb="FF808080"/>
        </patternFill>
      </fill>
    </dxf>
    <dxf>
      <fill>
        <patternFill>
          <bgColor theme="5" tint="0.79998168889431442"/>
        </patternFill>
      </fill>
    </dxf>
    <dxf>
      <fill>
        <patternFill>
          <bgColor rgb="FFFFFF99"/>
        </patternFill>
      </fill>
    </dxf>
    <dxf>
      <fill>
        <patternFill>
          <bgColor rgb="FFCCFFCC"/>
        </patternFill>
      </fill>
    </dxf>
    <dxf>
      <font>
        <color rgb="FF808080"/>
      </font>
      <fill>
        <patternFill>
          <bgColor theme="6" tint="-0.24994659260841701"/>
        </patternFill>
      </fill>
    </dxf>
    <dxf>
      <font>
        <color rgb="FF808080"/>
      </font>
      <fill>
        <patternFill>
          <bgColor rgb="FF808080"/>
        </patternFill>
      </fill>
    </dxf>
    <dxf>
      <font>
        <u/>
      </font>
    </dxf>
    <dxf>
      <font>
        <color rgb="FF5F5F5F"/>
      </font>
    </dxf>
    <dxf>
      <font>
        <color theme="0"/>
      </font>
      <fill>
        <patternFill>
          <bgColor theme="0"/>
        </patternFill>
      </fill>
    </dxf>
    <dxf>
      <fill>
        <patternFill>
          <bgColor theme="5" tint="0.79998168889431442"/>
        </patternFill>
      </fill>
    </dxf>
    <dxf>
      <fill>
        <patternFill>
          <bgColor rgb="FFDDDDDD"/>
        </patternFill>
      </fill>
    </dxf>
    <dxf>
      <border>
        <bottom style="thin">
          <color auto="1"/>
        </bottom>
        <vertical/>
        <horizontal/>
      </border>
    </dxf>
    <dxf>
      <font>
        <color theme="0"/>
      </font>
    </dxf>
    <dxf>
      <font>
        <color rgb="FFA6A6A6"/>
      </font>
    </dxf>
    <dxf>
      <font>
        <color auto="1"/>
      </font>
      <fill>
        <patternFill>
          <bgColor theme="0"/>
        </patternFill>
      </fill>
    </dxf>
    <dxf>
      <font>
        <color rgb="FF5F5F5F"/>
      </font>
    </dxf>
    <dxf>
      <font>
        <color theme="0"/>
      </font>
    </dxf>
    <dxf>
      <font>
        <color theme="0"/>
      </font>
    </dxf>
    <dxf>
      <numFmt numFmtId="210" formatCode="yyyy&quot; 年  &quot;_0m&quot; 月  &quot;_0d&quot; 日&quot;"/>
    </dxf>
    <dxf>
      <numFmt numFmtId="211" formatCode="yyyy&quot; 年  &quot;_0m&quot; 月  &quot;dd&quot; 日&quot;"/>
    </dxf>
    <dxf>
      <numFmt numFmtId="212" formatCode="yyyy&quot; 年  &quot;mm&quot; 月  &quot;_0d&quot; 日&quot;"/>
    </dxf>
    <dxf>
      <numFmt numFmtId="213" formatCode="yyyy&quot; 年  &quot;mm&quot; 月  &quot;dd&quot; 日&quot;"/>
    </dxf>
    <dxf>
      <font>
        <color rgb="FF5F5F5F"/>
      </font>
    </dxf>
    <dxf>
      <font>
        <color rgb="FF5F5F5F"/>
      </font>
    </dxf>
    <dxf>
      <border>
        <left style="thin">
          <color auto="1"/>
        </left>
        <right style="thin">
          <color auto="1"/>
        </right>
        <top style="thin">
          <color auto="1"/>
        </top>
        <bottom style="thin">
          <color auto="1"/>
        </bottom>
        <vertical/>
        <horizontal/>
      </border>
    </dxf>
    <dxf>
      <border>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color rgb="FFFF0000"/>
      </font>
    </dxf>
    <dxf>
      <border>
        <left style="thin">
          <color auto="1"/>
        </left>
        <right style="thin">
          <color auto="1"/>
        </right>
        <top style="thin">
          <color auto="1"/>
        </top>
        <bottom style="thin">
          <color auto="1"/>
        </bottom>
        <vertical/>
        <horizontal/>
      </border>
    </dxf>
    <dxf>
      <font>
        <u/>
      </font>
    </dxf>
    <dxf>
      <font>
        <color rgb="FF808080"/>
      </font>
      <fill>
        <patternFill>
          <bgColor rgb="FF808080"/>
        </patternFill>
      </fill>
    </dxf>
    <dxf>
      <fill>
        <patternFill>
          <bgColor rgb="FF808080"/>
        </patternFill>
      </fill>
    </dxf>
    <dxf>
      <font>
        <color rgb="FF808080"/>
      </font>
      <fill>
        <patternFill>
          <bgColor theme="6" tint="-0.24994659260841701"/>
        </patternFill>
      </fill>
    </dxf>
    <dxf>
      <fill>
        <patternFill>
          <bgColor rgb="FF808080"/>
        </patternFill>
      </fill>
    </dxf>
    <dxf>
      <fill>
        <patternFill>
          <bgColor rgb="FF808080"/>
        </patternFill>
      </fill>
    </dxf>
    <dxf>
      <fill>
        <patternFill>
          <bgColor rgb="FF808080"/>
        </patternFill>
      </fill>
    </dxf>
    <dxf>
      <font>
        <color rgb="FF5F5F5F"/>
      </font>
    </dxf>
    <dxf>
      <font>
        <color rgb="FF808080"/>
      </font>
      <fill>
        <patternFill>
          <bgColor rgb="FF808080"/>
        </patternFill>
      </fill>
    </dxf>
    <dxf>
      <numFmt numFmtId="214" formatCode="&quot;-&quot;"/>
      <fill>
        <patternFill>
          <bgColor rgb="FF808080"/>
        </patternFill>
      </fill>
    </dxf>
    <dxf>
      <fill>
        <patternFill>
          <bgColor theme="5" tint="0.79998168889431442"/>
        </patternFill>
      </fill>
    </dxf>
    <dxf>
      <fill>
        <patternFill>
          <bgColor rgb="FFFF0000"/>
        </patternFill>
      </fill>
    </dxf>
    <dxf>
      <fill>
        <patternFill>
          <bgColor rgb="FF808080"/>
        </patternFill>
      </fill>
    </dxf>
  </dxfs>
  <tableStyles count="0" defaultTableStyle="TableStyleMedium2" defaultPivotStyle="PivotStyleLight16"/>
  <colors>
    <mruColors>
      <color rgb="FF808080"/>
      <color rgb="FF5F5F5F"/>
      <color rgb="FFFF0000"/>
      <color rgb="FFDDDDDD"/>
      <color rgb="FFF0F3FA"/>
      <color rgb="FF0000FF"/>
      <color rgb="FFEAEAEA"/>
      <color rgb="FFF8F8F8"/>
      <color rgb="FF66CCFF"/>
      <color rgb="FF66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trlProps/ctrlProp1.xml><?xml version="1.0" encoding="utf-8"?>
<formControlPr xmlns="http://schemas.microsoft.com/office/spreadsheetml/2009/9/main" objectType="Radio" firstButton="1" fmlaLink="$F$28"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Radio" firstButton="1" fmlaLink="$F$12" lockText="1" noThreeD="1"/>
</file>

<file path=xl/ctrlProps/ctrlProp5.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xdr:from>
      <xdr:col>5</xdr:col>
      <xdr:colOff>340178</xdr:colOff>
      <xdr:row>11</xdr:row>
      <xdr:rowOff>1</xdr:rowOff>
    </xdr:from>
    <xdr:to>
      <xdr:col>5</xdr:col>
      <xdr:colOff>736178</xdr:colOff>
      <xdr:row>11</xdr:row>
      <xdr:rowOff>288001</xdr:rowOff>
    </xdr:to>
    <xdr:sp macro="" textlink="">
      <xdr:nvSpPr>
        <xdr:cNvPr id="26" name="正方形/長方形 25">
          <a:extLst>
            <a:ext uri="{FF2B5EF4-FFF2-40B4-BE49-F238E27FC236}">
              <a16:creationId xmlns:a16="http://schemas.microsoft.com/office/drawing/2014/main" id="{00000000-0008-0000-0000-00001A000000}"/>
            </a:ext>
          </a:extLst>
        </xdr:cNvPr>
        <xdr:cNvSpPr/>
      </xdr:nvSpPr>
      <xdr:spPr>
        <a:xfrm>
          <a:off x="4871357" y="3170465"/>
          <a:ext cx="396000" cy="28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t"/>
        <a:lstStyle/>
        <a:p>
          <a:pPr algn="l"/>
          <a:r>
            <a:rPr kumimoji="1" lang="ja-JP" altLang="en-US" sz="1400" b="0">
              <a:solidFill>
                <a:sysClr val="windowText" lastClr="000000"/>
              </a:solidFill>
              <a:latin typeface="Yu Gothic UI" panose="020B0500000000000000" pitchFamily="50" charset="-128"/>
              <a:ea typeface="Yu Gothic UI" panose="020B0500000000000000" pitchFamily="50" charset="-128"/>
            </a:rPr>
            <a:t>分譲</a:t>
          </a:r>
        </a:p>
      </xdr:txBody>
    </xdr:sp>
    <xdr:clientData/>
  </xdr:twoCellAnchor>
  <xdr:twoCellAnchor>
    <xdr:from>
      <xdr:col>6</xdr:col>
      <xdr:colOff>367389</xdr:colOff>
      <xdr:row>11</xdr:row>
      <xdr:rowOff>0</xdr:rowOff>
    </xdr:from>
    <xdr:to>
      <xdr:col>6</xdr:col>
      <xdr:colOff>763389</xdr:colOff>
      <xdr:row>11</xdr:row>
      <xdr:rowOff>288000</xdr:rowOff>
    </xdr:to>
    <xdr:sp macro="" textlink="">
      <xdr:nvSpPr>
        <xdr:cNvPr id="27" name="正方形/長方形 26">
          <a:extLst>
            <a:ext uri="{FF2B5EF4-FFF2-40B4-BE49-F238E27FC236}">
              <a16:creationId xmlns:a16="http://schemas.microsoft.com/office/drawing/2014/main" id="{00000000-0008-0000-0000-00001B000000}"/>
            </a:ext>
          </a:extLst>
        </xdr:cNvPr>
        <xdr:cNvSpPr/>
      </xdr:nvSpPr>
      <xdr:spPr>
        <a:xfrm>
          <a:off x="6408960" y="3170464"/>
          <a:ext cx="396000" cy="288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0" bIns="0" rtlCol="0" anchor="t"/>
        <a:lstStyle/>
        <a:p>
          <a:pPr algn="l"/>
          <a:r>
            <a:rPr kumimoji="1" lang="ja-JP" altLang="en-US" sz="1400" b="0">
              <a:solidFill>
                <a:sysClr val="windowText" lastClr="000000"/>
              </a:solidFill>
              <a:latin typeface="Yu Gothic UI" panose="020B0500000000000000" pitchFamily="50" charset="-128"/>
              <a:ea typeface="Yu Gothic UI" panose="020B0500000000000000" pitchFamily="50" charset="-128"/>
            </a:rPr>
            <a:t>賃貸</a:t>
          </a:r>
        </a:p>
      </xdr:txBody>
    </xdr:sp>
    <xdr:clientData/>
  </xdr:twoCellAnchor>
  <mc:AlternateContent xmlns:mc="http://schemas.openxmlformats.org/markup-compatibility/2006">
    <mc:Choice xmlns:a14="http://schemas.microsoft.com/office/drawing/2010/main" Requires="a14">
      <xdr:twoCellAnchor editAs="oneCell">
        <xdr:from>
          <xdr:col>5</xdr:col>
          <xdr:colOff>85725</xdr:colOff>
          <xdr:row>11</xdr:row>
          <xdr:rowOff>47625</xdr:rowOff>
        </xdr:from>
        <xdr:to>
          <xdr:col>5</xdr:col>
          <xdr:colOff>866775</xdr:colOff>
          <xdr:row>11</xdr:row>
          <xdr:rowOff>295275</xdr:rowOff>
        </xdr:to>
        <xdr:sp macro="" textlink="">
          <xdr:nvSpPr>
            <xdr:cNvPr id="29708" name="Option Button 12" hidden="1">
              <a:extLst>
                <a:ext uri="{63B3BB69-23CF-44E3-9099-C40C66FF867C}">
                  <a14:compatExt spid="_x0000_s29708"/>
                </a:ext>
                <a:ext uri="{FF2B5EF4-FFF2-40B4-BE49-F238E27FC236}">
                  <a16:creationId xmlns:a16="http://schemas.microsoft.com/office/drawing/2014/main" id="{00000000-0008-0000-00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114300</xdr:colOff>
          <xdr:row>11</xdr:row>
          <xdr:rowOff>47625</xdr:rowOff>
        </xdr:from>
        <xdr:to>
          <xdr:col>6</xdr:col>
          <xdr:colOff>914400</xdr:colOff>
          <xdr:row>11</xdr:row>
          <xdr:rowOff>295275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00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6</xdr:col>
      <xdr:colOff>201383</xdr:colOff>
      <xdr:row>26</xdr:row>
      <xdr:rowOff>251740</xdr:rowOff>
    </xdr:from>
    <xdr:to>
      <xdr:col>7</xdr:col>
      <xdr:colOff>340305</xdr:colOff>
      <xdr:row>27</xdr:row>
      <xdr:rowOff>317204</xdr:rowOff>
    </xdr:to>
    <xdr:grpSp>
      <xdr:nvGrpSpPr>
        <xdr:cNvPr id="2" name="グループ化 1">
          <a:extLst>
            <a:ext uri="{FF2B5EF4-FFF2-40B4-BE49-F238E27FC236}">
              <a16:creationId xmlns:a16="http://schemas.microsoft.com/office/drawing/2014/main" id="{00000000-0008-0000-0000-000002000000}"/>
            </a:ext>
          </a:extLst>
        </xdr:cNvPr>
        <xdr:cNvGrpSpPr/>
      </xdr:nvGrpSpPr>
      <xdr:grpSpPr>
        <a:xfrm>
          <a:off x="6242954" y="8375204"/>
          <a:ext cx="1336351" cy="324000"/>
          <a:chOff x="4650918" y="8388811"/>
          <a:chExt cx="1336351" cy="324000"/>
        </a:xfrm>
      </xdr:grpSpPr>
      <xdr:sp macro="" textlink="">
        <xdr:nvSpPr>
          <xdr:cNvPr id="8" name="正方形/長方形 7">
            <a:extLst>
              <a:ext uri="{FF2B5EF4-FFF2-40B4-BE49-F238E27FC236}">
                <a16:creationId xmlns:a16="http://schemas.microsoft.com/office/drawing/2014/main" id="{00000000-0008-0000-0000-000008000000}"/>
              </a:ext>
            </a:extLst>
          </xdr:cNvPr>
          <xdr:cNvSpPr/>
        </xdr:nvSpPr>
        <xdr:spPr>
          <a:xfrm>
            <a:off x="4984180"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個人申請</a:t>
            </a:r>
          </a:p>
        </xdr:txBody>
      </xdr:sp>
      <mc:AlternateContent xmlns:mc="http://schemas.openxmlformats.org/markup-compatibility/2006">
        <mc:Choice xmlns:a14="http://schemas.microsoft.com/office/drawing/2010/main" Requires="a14">
          <xdr:sp macro="" textlink="">
            <xdr:nvSpPr>
              <xdr:cNvPr id="29697" name="Option Button 1" hidden="1">
                <a:extLst>
                  <a:ext uri="{63B3BB69-23CF-44E3-9099-C40C66FF867C}">
                    <a14:compatExt spid="_x0000_s29697"/>
                  </a:ext>
                  <a:ext uri="{FF2B5EF4-FFF2-40B4-BE49-F238E27FC236}">
                    <a16:creationId xmlns:a16="http://schemas.microsoft.com/office/drawing/2014/main" id="{00000000-0008-0000-0000-000001740000}"/>
                  </a:ext>
                </a:extLst>
              </xdr:cNvPr>
              <xdr:cNvSpPr/>
            </xdr:nvSpPr>
            <xdr:spPr bwMode="auto">
              <a:xfrm>
                <a:off x="4650918" y="8468168"/>
                <a:ext cx="1203710"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xdr:twoCellAnchor>
    <xdr:from>
      <xdr:col>5</xdr:col>
      <xdr:colOff>139805</xdr:colOff>
      <xdr:row>26</xdr:row>
      <xdr:rowOff>251740</xdr:rowOff>
    </xdr:from>
    <xdr:to>
      <xdr:col>5</xdr:col>
      <xdr:colOff>1491562</xdr:colOff>
      <xdr:row>27</xdr:row>
      <xdr:rowOff>317204</xdr:rowOff>
    </xdr:to>
    <xdr:grpSp>
      <xdr:nvGrpSpPr>
        <xdr:cNvPr id="3" name="グループ化 2">
          <a:extLst>
            <a:ext uri="{FF2B5EF4-FFF2-40B4-BE49-F238E27FC236}">
              <a16:creationId xmlns:a16="http://schemas.microsoft.com/office/drawing/2014/main" id="{00000000-0008-0000-0000-000003000000}"/>
            </a:ext>
          </a:extLst>
        </xdr:cNvPr>
        <xdr:cNvGrpSpPr/>
      </xdr:nvGrpSpPr>
      <xdr:grpSpPr>
        <a:xfrm>
          <a:off x="4670984" y="8375204"/>
          <a:ext cx="1351757" cy="324000"/>
          <a:chOff x="6344663" y="8388811"/>
          <a:chExt cx="1351757" cy="324000"/>
        </a:xfrm>
      </xdr:grpSpPr>
      <xdr:sp macro="" textlink="">
        <xdr:nvSpPr>
          <xdr:cNvPr id="6" name="正方形/長方形 5">
            <a:extLst>
              <a:ext uri="{FF2B5EF4-FFF2-40B4-BE49-F238E27FC236}">
                <a16:creationId xmlns:a16="http://schemas.microsoft.com/office/drawing/2014/main" id="{00000000-0008-0000-0000-000006000000}"/>
              </a:ext>
            </a:extLst>
          </xdr:cNvPr>
          <xdr:cNvSpPr/>
        </xdr:nvSpPr>
        <xdr:spPr>
          <a:xfrm>
            <a:off x="6693331" y="8388811"/>
            <a:ext cx="1003089" cy="3240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0" rIns="36000" bIns="0" rtlCol="0" anchor="t"/>
          <a:lstStyle/>
          <a:p>
            <a:pPr algn="l"/>
            <a:r>
              <a:rPr kumimoji="1" lang="ja-JP" altLang="en-US" sz="1600" b="0">
                <a:solidFill>
                  <a:sysClr val="windowText" lastClr="000000"/>
                </a:solidFill>
                <a:latin typeface="Yu Gothic UI" panose="020B0500000000000000" pitchFamily="50" charset="-128"/>
                <a:ea typeface="Yu Gothic UI" panose="020B0500000000000000" pitchFamily="50" charset="-128"/>
              </a:rPr>
              <a:t>法人申請</a:t>
            </a:r>
          </a:p>
        </xdr:txBody>
      </xdr:sp>
      <mc:AlternateContent xmlns:mc="http://schemas.openxmlformats.org/markup-compatibility/2006">
        <mc:Choice xmlns:a14="http://schemas.microsoft.com/office/drawing/2010/main" Requires="a14">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0000-000002740000}"/>
                  </a:ext>
                </a:extLst>
              </xdr:cNvPr>
              <xdr:cNvSpPr/>
            </xdr:nvSpPr>
            <xdr:spPr bwMode="auto">
              <a:xfrm>
                <a:off x="6344663" y="8460181"/>
                <a:ext cx="1203707" cy="21600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mc:Choice>
        <mc:Fallback/>
      </mc:AlternateContent>
    </xdr:grpSp>
    <xdr:clientData/>
  </xdr:twoCellAnchor>
  <mc:AlternateContent xmlns:mc="http://schemas.openxmlformats.org/markup-compatibility/2006">
    <mc:Choice xmlns:a14="http://schemas.microsoft.com/office/drawing/2010/main" Requires="a14">
      <xdr:twoCellAnchor editAs="oneCell">
        <xdr:from>
          <xdr:col>5</xdr:col>
          <xdr:colOff>9525</xdr:colOff>
          <xdr:row>11</xdr:row>
          <xdr:rowOff>0</xdr:rowOff>
        </xdr:from>
        <xdr:to>
          <xdr:col>7</xdr:col>
          <xdr:colOff>1790700</xdr:colOff>
          <xdr:row>12</xdr:row>
          <xdr:rowOff>0</xdr:rowOff>
        </xdr:to>
        <xdr:sp macro="" textlink="">
          <xdr:nvSpPr>
            <xdr:cNvPr id="29707" name="Group Box 11" hidden="1">
              <a:extLst>
                <a:ext uri="{63B3BB69-23CF-44E3-9099-C40C66FF867C}">
                  <a14:compatExt spid="_x0000_s29707"/>
                </a:ext>
                <a:ext uri="{FF2B5EF4-FFF2-40B4-BE49-F238E27FC236}">
                  <a16:creationId xmlns:a16="http://schemas.microsoft.com/office/drawing/2014/main" id="{00000000-0008-0000-0000-00000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571500</xdr:colOff>
      <xdr:row>6</xdr:row>
      <xdr:rowOff>39886</xdr:rowOff>
    </xdr:from>
    <xdr:to>
      <xdr:col>12</xdr:col>
      <xdr:colOff>53560</xdr:colOff>
      <xdr:row>54</xdr:row>
      <xdr:rowOff>193155</xdr:rowOff>
    </xdr:to>
    <xdr:grpSp>
      <xdr:nvGrpSpPr>
        <xdr:cNvPr id="9" name="グループ化 8">
          <a:extLst>
            <a:ext uri="{FF2B5EF4-FFF2-40B4-BE49-F238E27FC236}">
              <a16:creationId xmlns:a16="http://schemas.microsoft.com/office/drawing/2014/main" id="{00000000-0008-0000-0700-000009000000}"/>
            </a:ext>
          </a:extLst>
        </xdr:cNvPr>
        <xdr:cNvGrpSpPr/>
      </xdr:nvGrpSpPr>
      <xdr:grpSpPr>
        <a:xfrm>
          <a:off x="775607" y="1795207"/>
          <a:ext cx="18776989" cy="13216127"/>
          <a:chOff x="1398079" y="1471077"/>
          <a:chExt cx="18844458" cy="12627044"/>
        </a:xfrm>
      </xdr:grpSpPr>
      <xdr:pic>
        <xdr:nvPicPr>
          <xdr:cNvPr id="7" name="図 6">
            <a:extLst>
              <a:ext uri="{FF2B5EF4-FFF2-40B4-BE49-F238E27FC236}">
                <a16:creationId xmlns:a16="http://schemas.microsoft.com/office/drawing/2014/main" id="{00000000-0008-0000-0700-000007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398079" y="2194312"/>
            <a:ext cx="18505096" cy="11903809"/>
          </a:xfrm>
          <a:prstGeom prst="rect">
            <a:avLst/>
          </a:prstGeom>
        </xdr:spPr>
      </xdr:pic>
      <xdr:sp macro="" textlink="">
        <xdr:nvSpPr>
          <xdr:cNvPr id="8" name="正方形/長方形 7">
            <a:extLst>
              <a:ext uri="{FF2B5EF4-FFF2-40B4-BE49-F238E27FC236}">
                <a16:creationId xmlns:a16="http://schemas.microsoft.com/office/drawing/2014/main" id="{00000000-0008-0000-0700-000008000000}"/>
              </a:ext>
            </a:extLst>
          </xdr:cNvPr>
          <xdr:cNvSpPr/>
        </xdr:nvSpPr>
        <xdr:spPr>
          <a:xfrm>
            <a:off x="11929810" y="1471077"/>
            <a:ext cx="8312727" cy="4208318"/>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ja-JP" altLang="en-US" sz="1800" b="1">
                <a:latin typeface="Yu Gothic UI" panose="020B0500000000000000" pitchFamily="50" charset="-128"/>
                <a:ea typeface="Yu Gothic UI" panose="020B0500000000000000" pitchFamily="50" charset="-128"/>
              </a:rPr>
              <a:t>・レイアウトは自由ですが、下記事項は必ず作成すること。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事業全体を示すシステム概念図</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事業全体の概要を示す概念図を作成すること。</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a:t>
            </a:r>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外観写真、または外観パース</a:t>
            </a:r>
            <a:r>
              <a:rPr kumimoji="1" lang="en-US" altLang="ja-JP" sz="1800" b="1">
                <a:latin typeface="Yu Gothic UI" panose="020B0500000000000000" pitchFamily="50" charset="-128"/>
                <a:ea typeface="Yu Gothic UI" panose="020B0500000000000000" pitchFamily="50" charset="-128"/>
              </a:rPr>
              <a:t>】</a:t>
            </a:r>
          </a:p>
          <a:p>
            <a:pPr algn="l"/>
            <a:r>
              <a:rPr kumimoji="1" lang="ja-JP" altLang="en-US" sz="1800" b="1">
                <a:latin typeface="Yu Gothic UI" panose="020B0500000000000000" pitchFamily="50" charset="-128"/>
                <a:ea typeface="Yu Gothic UI" panose="020B0500000000000000" pitchFamily="50" charset="-128"/>
              </a:rPr>
              <a:t>　 外観写真、または外観パースを添付すること。</a:t>
            </a:r>
            <a:endParaRPr kumimoji="1" lang="en-US" altLang="ja-JP" sz="1800" b="1">
              <a:latin typeface="Yu Gothic UI" panose="020B0500000000000000" pitchFamily="50" charset="-128"/>
              <a:ea typeface="Yu Gothic UI" panose="020B0500000000000000" pitchFamily="50" charset="-128"/>
            </a:endParaRPr>
          </a:p>
          <a:p>
            <a:pPr algn="l"/>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作成例は事例であり、補助対象の可否を示すものではないので注意すること。</a:t>
            </a:r>
            <a:endParaRPr kumimoji="1" lang="en-US" altLang="ja-JP" sz="1800" b="1">
              <a:latin typeface="Yu Gothic UI" panose="020B0500000000000000" pitchFamily="50" charset="-128"/>
              <a:ea typeface="Yu Gothic UI" panose="020B0500000000000000" pitchFamily="50" charset="-128"/>
            </a:endParaRPr>
          </a:p>
          <a:p>
            <a:pPr algn="l"/>
            <a:r>
              <a:rPr kumimoji="1" lang="en-US" altLang="ja-JP" sz="1800" b="1">
                <a:latin typeface="Yu Gothic UI" panose="020B0500000000000000" pitchFamily="50" charset="-128"/>
                <a:ea typeface="Yu Gothic UI" panose="020B0500000000000000" pitchFamily="50" charset="-128"/>
              </a:rPr>
              <a:t>※</a:t>
            </a:r>
            <a:r>
              <a:rPr kumimoji="1" lang="ja-JP" altLang="en-US" sz="1800" b="1">
                <a:latin typeface="Yu Gothic UI" panose="020B0500000000000000" pitchFamily="50" charset="-128"/>
                <a:ea typeface="Yu Gothic UI" panose="020B0500000000000000" pitchFamily="50" charset="-128"/>
              </a:rPr>
              <a:t>補助対象設備は赤でマーキングしてください。複数年度の場合は、</a:t>
            </a:r>
            <a:endParaRPr kumimoji="1" lang="en-US" altLang="ja-JP" sz="1800" b="1">
              <a:latin typeface="Yu Gothic UI" panose="020B0500000000000000" pitchFamily="50" charset="-128"/>
              <a:ea typeface="Yu Gothic UI" panose="020B0500000000000000" pitchFamily="50" charset="-128"/>
            </a:endParaRPr>
          </a:p>
          <a:p>
            <a:pPr algn="l"/>
            <a:r>
              <a:rPr kumimoji="1" lang="ja-JP" altLang="en-US" sz="1800" b="1">
                <a:latin typeface="Yu Gothic UI" panose="020B0500000000000000" pitchFamily="50" charset="-128"/>
                <a:ea typeface="Yu Gothic UI" panose="020B0500000000000000" pitchFamily="50" charset="-128"/>
              </a:rPr>
              <a:t>　１年目：赤、２年目：青、３年目：緑、４年目：オレンジ　でマーキングすること。</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48</xdr:col>
      <xdr:colOff>66675</xdr:colOff>
      <xdr:row>3</xdr:row>
      <xdr:rowOff>42863</xdr:rowOff>
    </xdr:from>
    <xdr:to>
      <xdr:col>52</xdr:col>
      <xdr:colOff>173832</xdr:colOff>
      <xdr:row>6</xdr:row>
      <xdr:rowOff>286417</xdr:rowOff>
    </xdr:to>
    <xdr:sp macro="" textlink="">
      <xdr:nvSpPr>
        <xdr:cNvPr id="4" name="吹き出し: 四角形 3">
          <a:extLst>
            <a:ext uri="{FF2B5EF4-FFF2-40B4-BE49-F238E27FC236}">
              <a16:creationId xmlns:a16="http://schemas.microsoft.com/office/drawing/2014/main" id="{00000000-0008-0000-0A00-000004000000}"/>
            </a:ext>
          </a:extLst>
        </xdr:cNvPr>
        <xdr:cNvSpPr/>
      </xdr:nvSpPr>
      <xdr:spPr>
        <a:xfrm>
          <a:off x="31725394" y="852488"/>
          <a:ext cx="1893094" cy="815054"/>
        </a:xfrm>
        <a:prstGeom prst="wedgeRectCallout">
          <a:avLst>
            <a:gd name="adj1" fmla="val 74136"/>
            <a:gd name="adj2" fmla="val 39127"/>
          </a:avLst>
        </a:prstGeom>
        <a:solidFill>
          <a:srgbClr val="FFCCFF"/>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rPr>
            <a:t>公開時には非表示にします</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48</xdr:col>
      <xdr:colOff>206573</xdr:colOff>
      <xdr:row>16</xdr:row>
      <xdr:rowOff>30172</xdr:rowOff>
    </xdr:from>
    <xdr:to>
      <xdr:col>54</xdr:col>
      <xdr:colOff>501637</xdr:colOff>
      <xdr:row>22</xdr:row>
      <xdr:rowOff>274881</xdr:rowOff>
    </xdr:to>
    <xdr:grpSp>
      <xdr:nvGrpSpPr>
        <xdr:cNvPr id="5" name="グループ化 4">
          <a:extLst>
            <a:ext uri="{FF2B5EF4-FFF2-40B4-BE49-F238E27FC236}">
              <a16:creationId xmlns:a16="http://schemas.microsoft.com/office/drawing/2014/main" id="{00000000-0008-0000-1000-000005000000}"/>
            </a:ext>
          </a:extLst>
        </xdr:cNvPr>
        <xdr:cNvGrpSpPr/>
      </xdr:nvGrpSpPr>
      <xdr:grpSpPr>
        <a:xfrm>
          <a:off x="45681644" y="4316422"/>
          <a:ext cx="4377207" cy="2040852"/>
          <a:chOff x="11138645" y="46403559"/>
          <a:chExt cx="3608295" cy="574386"/>
        </a:xfrm>
      </xdr:grpSpPr>
      <xdr:sp macro="" textlink="">
        <xdr:nvSpPr>
          <xdr:cNvPr id="6" name="テキスト ボックス 5">
            <a:extLst>
              <a:ext uri="{FF2B5EF4-FFF2-40B4-BE49-F238E27FC236}">
                <a16:creationId xmlns:a16="http://schemas.microsoft.com/office/drawing/2014/main" id="{00000000-0008-0000-1000-000006000000}"/>
              </a:ext>
            </a:extLst>
          </xdr:cNvPr>
          <xdr:cNvSpPr txBox="1"/>
        </xdr:nvSpPr>
        <xdr:spPr>
          <a:xfrm>
            <a:off x="11586881" y="46403559"/>
            <a:ext cx="3160059" cy="5715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000-000007000000}"/>
              </a:ext>
            </a:extLst>
          </xdr:cNvPr>
          <xdr:cNvSpPr/>
        </xdr:nvSpPr>
        <xdr:spPr>
          <a:xfrm>
            <a:off x="11138645" y="46429665"/>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48</xdr:col>
      <xdr:colOff>260625</xdr:colOff>
      <xdr:row>16</xdr:row>
      <xdr:rowOff>80455</xdr:rowOff>
    </xdr:from>
    <xdr:to>
      <xdr:col>54</xdr:col>
      <xdr:colOff>610114</xdr:colOff>
      <xdr:row>23</xdr:row>
      <xdr:rowOff>163288</xdr:rowOff>
    </xdr:to>
    <xdr:grpSp>
      <xdr:nvGrpSpPr>
        <xdr:cNvPr id="5" name="グループ化 4">
          <a:extLst>
            <a:ext uri="{FF2B5EF4-FFF2-40B4-BE49-F238E27FC236}">
              <a16:creationId xmlns:a16="http://schemas.microsoft.com/office/drawing/2014/main" id="{00000000-0008-0000-1100-000005000000}"/>
            </a:ext>
          </a:extLst>
        </xdr:cNvPr>
        <xdr:cNvGrpSpPr/>
      </xdr:nvGrpSpPr>
      <xdr:grpSpPr>
        <a:xfrm>
          <a:off x="45735696" y="4366705"/>
          <a:ext cx="4431632" cy="2178333"/>
          <a:chOff x="11138647" y="46312049"/>
          <a:chExt cx="3653160" cy="732475"/>
        </a:xfrm>
      </xdr:grpSpPr>
      <xdr:sp macro="" textlink="">
        <xdr:nvSpPr>
          <xdr:cNvPr id="6" name="テキスト ボックス 5">
            <a:extLst>
              <a:ext uri="{FF2B5EF4-FFF2-40B4-BE49-F238E27FC236}">
                <a16:creationId xmlns:a16="http://schemas.microsoft.com/office/drawing/2014/main" id="{00000000-0008-0000-1100-000006000000}"/>
              </a:ext>
            </a:extLst>
          </xdr:cNvPr>
          <xdr:cNvSpPr txBox="1"/>
        </xdr:nvSpPr>
        <xdr:spPr>
          <a:xfrm>
            <a:off x="11631748" y="46312049"/>
            <a:ext cx="3160059" cy="732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7" name="右中かっこ 6">
            <a:extLst>
              <a:ext uri="{FF2B5EF4-FFF2-40B4-BE49-F238E27FC236}">
                <a16:creationId xmlns:a16="http://schemas.microsoft.com/office/drawing/2014/main" id="{00000000-0008-0000-1100-000007000000}"/>
              </a:ext>
            </a:extLst>
          </xdr:cNvPr>
          <xdr:cNvSpPr/>
        </xdr:nvSpPr>
        <xdr:spPr>
          <a:xfrm>
            <a:off x="11138647" y="46429663"/>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121227</xdr:colOff>
      <xdr:row>21</xdr:row>
      <xdr:rowOff>20</xdr:rowOff>
    </xdr:from>
    <xdr:to>
      <xdr:col>17</xdr:col>
      <xdr:colOff>416290</xdr:colOff>
      <xdr:row>29</xdr:row>
      <xdr:rowOff>21</xdr:rowOff>
    </xdr:to>
    <xdr:grpSp>
      <xdr:nvGrpSpPr>
        <xdr:cNvPr id="2" name="グループ化 1">
          <a:extLst>
            <a:ext uri="{FF2B5EF4-FFF2-40B4-BE49-F238E27FC236}">
              <a16:creationId xmlns:a16="http://schemas.microsoft.com/office/drawing/2014/main" id="{00000000-0008-0000-1200-000002000000}"/>
            </a:ext>
          </a:extLst>
        </xdr:cNvPr>
        <xdr:cNvGrpSpPr/>
      </xdr:nvGrpSpPr>
      <xdr:grpSpPr>
        <a:xfrm>
          <a:off x="10381013" y="6340949"/>
          <a:ext cx="4377206" cy="2503715"/>
          <a:chOff x="11138646" y="46403559"/>
          <a:chExt cx="3608295" cy="1020329"/>
        </a:xfrm>
      </xdr:grpSpPr>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1586882" y="46403559"/>
            <a:ext cx="3160059" cy="10203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400" b="1">
                <a:solidFill>
                  <a:srgbClr val="FF0000"/>
                </a:solidFill>
              </a:rPr>
              <a:t>注）　小計・合計・集計欄の</a:t>
            </a:r>
          </a:p>
          <a:p>
            <a:r>
              <a:rPr kumimoji="1" lang="ja-JP" altLang="en-US" sz="1400" b="1">
                <a:solidFill>
                  <a:srgbClr val="FF0000"/>
                </a:solidFill>
              </a:rPr>
              <a:t>　　　数式に影響が出るため</a:t>
            </a:r>
          </a:p>
          <a:p>
            <a:r>
              <a:rPr kumimoji="1" lang="ja-JP" altLang="en-US" sz="1400" b="1">
                <a:solidFill>
                  <a:srgbClr val="FF0000"/>
                </a:solidFill>
              </a:rPr>
              <a:t>　　　行を追加する場合には、</a:t>
            </a:r>
          </a:p>
          <a:p>
            <a:r>
              <a:rPr kumimoji="1" lang="ja-JP" altLang="en-US" sz="1400" b="1">
                <a:solidFill>
                  <a:srgbClr val="FF0000"/>
                </a:solidFill>
              </a:rPr>
              <a:t>　　　項目の先頭や最後ではなく、</a:t>
            </a:r>
          </a:p>
          <a:p>
            <a:r>
              <a:rPr kumimoji="1" lang="ja-JP" altLang="en-US" sz="1400" b="1">
                <a:solidFill>
                  <a:srgbClr val="FF0000"/>
                </a:solidFill>
              </a:rPr>
              <a:t>　　　中程で行の追加をすること</a:t>
            </a:r>
          </a:p>
        </xdr:txBody>
      </xdr:sp>
      <xdr:sp macro="" textlink="">
        <xdr:nvSpPr>
          <xdr:cNvPr id="4" name="右中かっこ 3">
            <a:extLst>
              <a:ext uri="{FF2B5EF4-FFF2-40B4-BE49-F238E27FC236}">
                <a16:creationId xmlns:a16="http://schemas.microsoft.com/office/drawing/2014/main" id="{00000000-0008-0000-1200-000004000000}"/>
              </a:ext>
            </a:extLst>
          </xdr:cNvPr>
          <xdr:cNvSpPr/>
        </xdr:nvSpPr>
        <xdr:spPr>
          <a:xfrm>
            <a:off x="11138646" y="46429667"/>
            <a:ext cx="392205" cy="548280"/>
          </a:xfrm>
          <a:prstGeom prst="rightBrace">
            <a:avLst>
              <a:gd name="adj1" fmla="val 19177"/>
              <a:gd name="adj2" fmla="val 50000"/>
            </a:avLst>
          </a:prstGeom>
          <a:ln w="28575">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4436</xdr:colOff>
      <xdr:row>5</xdr:row>
      <xdr:rowOff>0</xdr:rowOff>
    </xdr:from>
    <xdr:to>
      <xdr:col>32</xdr:col>
      <xdr:colOff>52015</xdr:colOff>
      <xdr:row>55</xdr:row>
      <xdr:rowOff>196057</xdr:rowOff>
    </xdr:to>
    <xdr:grpSp>
      <xdr:nvGrpSpPr>
        <xdr:cNvPr id="4" name="グループ化 3">
          <a:extLst>
            <a:ext uri="{FF2B5EF4-FFF2-40B4-BE49-F238E27FC236}">
              <a16:creationId xmlns:a16="http://schemas.microsoft.com/office/drawing/2014/main" id="{00000000-0008-0000-1400-000004000000}"/>
            </a:ext>
          </a:extLst>
        </xdr:cNvPr>
        <xdr:cNvGrpSpPr/>
      </xdr:nvGrpSpPr>
      <xdr:grpSpPr>
        <a:xfrm>
          <a:off x="208543" y="1360714"/>
          <a:ext cx="21138651" cy="13803200"/>
          <a:chOff x="340612" y="1344706"/>
          <a:chExt cx="21237902" cy="13643116"/>
        </a:xfrm>
      </xdr:grpSpPr>
      <xdr:pic>
        <xdr:nvPicPr>
          <xdr:cNvPr id="6" name="図 5">
            <a:extLst>
              <a:ext uri="{FF2B5EF4-FFF2-40B4-BE49-F238E27FC236}">
                <a16:creationId xmlns:a16="http://schemas.microsoft.com/office/drawing/2014/main" id="{00000000-0008-0000-1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612" y="1424081"/>
            <a:ext cx="21237902" cy="13563741"/>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 name="正方形/長方形 2">
            <a:extLst>
              <a:ext uri="{FF2B5EF4-FFF2-40B4-BE49-F238E27FC236}">
                <a16:creationId xmlns:a16="http://schemas.microsoft.com/office/drawing/2014/main" id="{00000000-0008-0000-1400-000003000000}"/>
              </a:ext>
            </a:extLst>
          </xdr:cNvPr>
          <xdr:cNvSpPr/>
        </xdr:nvSpPr>
        <xdr:spPr>
          <a:xfrm>
            <a:off x="20114557" y="1344706"/>
            <a:ext cx="997325" cy="369794"/>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400" b="1">
                <a:solidFill>
                  <a:sysClr val="windowText" lastClr="000000"/>
                </a:solidFill>
                <a:latin typeface="+mj-ea"/>
                <a:ea typeface="+mj-ea"/>
              </a:rPr>
              <a:t>2020/7/5</a:t>
            </a:r>
            <a:endParaRPr kumimoji="1" lang="ja-JP" altLang="en-US" sz="1400" b="1">
              <a:solidFill>
                <a:sysClr val="windowText" lastClr="000000"/>
              </a:solidFill>
              <a:latin typeface="+mj-ea"/>
              <a:ea typeface="+mj-ea"/>
            </a:endParaRPr>
          </a:p>
        </xdr:txBody>
      </xdr:sp>
    </xdr:grpSp>
    <xdr:clientData/>
  </xdr:twoCellAnchor>
  <xdr:twoCellAnchor>
    <xdr:from>
      <xdr:col>14</xdr:col>
      <xdr:colOff>203374</xdr:colOff>
      <xdr:row>5</xdr:row>
      <xdr:rowOff>209741</xdr:rowOff>
    </xdr:from>
    <xdr:to>
      <xdr:col>30</xdr:col>
      <xdr:colOff>264325</xdr:colOff>
      <xdr:row>27</xdr:row>
      <xdr:rowOff>129648</xdr:rowOff>
    </xdr:to>
    <xdr:grpSp>
      <xdr:nvGrpSpPr>
        <xdr:cNvPr id="8" name="グループ化 7">
          <a:extLst>
            <a:ext uri="{FF2B5EF4-FFF2-40B4-BE49-F238E27FC236}">
              <a16:creationId xmlns:a16="http://schemas.microsoft.com/office/drawing/2014/main" id="{00000000-0008-0000-1400-000008000000}"/>
            </a:ext>
          </a:extLst>
        </xdr:cNvPr>
        <xdr:cNvGrpSpPr/>
      </xdr:nvGrpSpPr>
      <xdr:grpSpPr>
        <a:xfrm>
          <a:off x="9252124" y="1570455"/>
          <a:ext cx="10946665" cy="5907050"/>
          <a:chOff x="9006483" y="-1785518"/>
          <a:chExt cx="11394339" cy="5792650"/>
        </a:xfrm>
      </xdr:grpSpPr>
      <xdr:sp macro="" textlink="">
        <xdr:nvSpPr>
          <xdr:cNvPr id="5" name="正方形/長方形 4">
            <a:extLst>
              <a:ext uri="{FF2B5EF4-FFF2-40B4-BE49-F238E27FC236}">
                <a16:creationId xmlns:a16="http://schemas.microsoft.com/office/drawing/2014/main" id="{00000000-0008-0000-1400-000005000000}"/>
              </a:ext>
            </a:extLst>
          </xdr:cNvPr>
          <xdr:cNvSpPr/>
        </xdr:nvSpPr>
        <xdr:spPr>
          <a:xfrm>
            <a:off x="10982401" y="1395462"/>
            <a:ext cx="9418421" cy="2611670"/>
          </a:xfrm>
          <a:prstGeom prst="rect">
            <a:avLst/>
          </a:prstGeom>
          <a:solidFill>
            <a:schemeClr val="bg1"/>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800">
                <a:solidFill>
                  <a:srgbClr val="FF0000"/>
                </a:solidFill>
                <a:latin typeface="メイリオ" panose="020B0604030504040204" pitchFamily="50" charset="-128"/>
                <a:ea typeface="メイリオ" panose="020B0604030504040204" pitchFamily="50" charset="-128"/>
              </a:rPr>
              <a:t>■複数年度事業の場合、すべての年度の予定しているスケジュールを明示すること。</a:t>
            </a:r>
            <a:endParaRPr kumimoji="1" lang="en-US" altLang="ja-JP" sz="1800">
              <a:solidFill>
                <a:srgbClr val="FF0000"/>
              </a:solidFill>
              <a:latin typeface="メイリオ" panose="020B0604030504040204" pitchFamily="50" charset="-128"/>
              <a:ea typeface="メイリオ" panose="020B0604030504040204" pitchFamily="50" charset="-128"/>
            </a:endParaRPr>
          </a:p>
          <a:p>
            <a:pPr algn="l"/>
            <a:r>
              <a:rPr kumimoji="1" lang="ja-JP" altLang="en-US" sz="1800">
                <a:solidFill>
                  <a:srgbClr val="FF0000"/>
                </a:solidFill>
                <a:latin typeface="メイリオ" panose="020B0604030504040204" pitchFamily="50" charset="-128"/>
                <a:ea typeface="メイリオ" panose="020B0604030504040204" pitchFamily="50" charset="-128"/>
              </a:rPr>
              <a:t>■各年度の「補助事業開始予定日」「補助事業完了予定日」「完了実績報告予定日」を明示すること。</a:t>
            </a:r>
            <a:endParaRPr kumimoji="1" lang="en-US" altLang="ja-JP" sz="1800">
              <a:solidFill>
                <a:srgbClr val="FF0000"/>
              </a:solidFill>
              <a:latin typeface="メイリオ" panose="020B0604030504040204" pitchFamily="50" charset="-128"/>
              <a:ea typeface="メイリオ" panose="020B0604030504040204" pitchFamily="50" charset="-128"/>
            </a:endParaRPr>
          </a:p>
          <a:p>
            <a:pPr algn="l"/>
            <a:r>
              <a:rPr kumimoji="1" lang="ja-JP" altLang="en-US" sz="1800">
                <a:solidFill>
                  <a:srgbClr val="FF0000"/>
                </a:solidFill>
                <a:latin typeface="メイリオ" panose="020B0604030504040204" pitchFamily="50" charset="-128"/>
                <a:ea typeface="メイリオ" panose="020B0604030504040204" pitchFamily="50" charset="-128"/>
              </a:rPr>
              <a:t>■「</a:t>
            </a:r>
            <a:r>
              <a:rPr kumimoji="1" lang="en-US" altLang="ja-JP" sz="1800">
                <a:solidFill>
                  <a:srgbClr val="FF0000"/>
                </a:solidFill>
                <a:latin typeface="メイリオ" panose="020B0604030504040204" pitchFamily="50" charset="-128"/>
                <a:ea typeface="メイリオ" panose="020B0604030504040204" pitchFamily="50" charset="-128"/>
              </a:rPr>
              <a:t>BELS</a:t>
            </a:r>
            <a:r>
              <a:rPr kumimoji="1" lang="ja-JP" altLang="en-US" sz="1800">
                <a:solidFill>
                  <a:srgbClr val="FF0000"/>
                </a:solidFill>
                <a:latin typeface="メイリオ" panose="020B0604030504040204" pitchFamily="50" charset="-128"/>
                <a:ea typeface="メイリオ" panose="020B0604030504040204" pitchFamily="50" charset="-128"/>
              </a:rPr>
              <a:t>評価書取得予定日」を明示すること。（採択初年度に取得必須）</a:t>
            </a:r>
            <a:endParaRPr kumimoji="1" lang="en-US" altLang="ja-JP" sz="1800">
              <a:solidFill>
                <a:srgbClr val="FF0000"/>
              </a:solidFill>
              <a:latin typeface="メイリオ" panose="020B0604030504040204" pitchFamily="50" charset="-128"/>
              <a:ea typeface="メイリオ" panose="020B0604030504040204" pitchFamily="50" charset="-128"/>
            </a:endParaRPr>
          </a:p>
          <a:p>
            <a:pPr algn="l"/>
            <a:r>
              <a:rPr kumimoji="1" lang="ja-JP" altLang="en-US" sz="1800">
                <a:solidFill>
                  <a:srgbClr val="FF0000"/>
                </a:solidFill>
                <a:latin typeface="メイリオ" panose="020B0604030504040204" pitchFamily="50" charset="-128"/>
                <a:ea typeface="メイリオ" panose="020B0604030504040204" pitchFamily="50" charset="-128"/>
              </a:rPr>
              <a:t>■</a:t>
            </a:r>
            <a:r>
              <a:rPr kumimoji="1" lang="en-US" altLang="ja-JP" sz="1800">
                <a:solidFill>
                  <a:srgbClr val="FF0000"/>
                </a:solidFill>
                <a:latin typeface="メイリオ" panose="020B0604030504040204" pitchFamily="50" charset="-128"/>
                <a:ea typeface="メイリオ" panose="020B0604030504040204" pitchFamily="50" charset="-128"/>
              </a:rPr>
              <a:t>【</a:t>
            </a:r>
            <a:r>
              <a:rPr kumimoji="1" lang="ja-JP" altLang="en-US" sz="1800">
                <a:solidFill>
                  <a:srgbClr val="FF0000"/>
                </a:solidFill>
                <a:latin typeface="メイリオ" panose="020B0604030504040204" pitchFamily="50" charset="-128"/>
                <a:ea typeface="メイリオ" panose="020B0604030504040204" pitchFamily="50" charset="-128"/>
              </a:rPr>
              <a:t>分譲集合住宅の場合</a:t>
            </a:r>
            <a:r>
              <a:rPr kumimoji="1" lang="en-US" altLang="ja-JP" sz="1800">
                <a:solidFill>
                  <a:srgbClr val="FF0000"/>
                </a:solidFill>
                <a:latin typeface="メイリオ" panose="020B0604030504040204" pitchFamily="50" charset="-128"/>
                <a:ea typeface="メイリオ" panose="020B0604030504040204" pitchFamily="50" charset="-128"/>
              </a:rPr>
              <a:t>】</a:t>
            </a:r>
            <a:r>
              <a:rPr kumimoji="1" lang="ja-JP" altLang="en-US" sz="1800">
                <a:solidFill>
                  <a:srgbClr val="FF0000"/>
                </a:solidFill>
                <a:latin typeface="メイリオ" panose="020B0604030504040204" pitchFamily="50" charset="-128"/>
                <a:ea typeface="メイリオ" panose="020B0604030504040204" pitchFamily="50" charset="-128"/>
              </a:rPr>
              <a:t>購入予定者への引渡し開始予定日を明示すること。</a:t>
            </a:r>
            <a:endParaRPr kumimoji="1" lang="en-US" altLang="ja-JP" sz="1800">
              <a:solidFill>
                <a:srgbClr val="FF0000"/>
              </a:solidFill>
              <a:latin typeface="メイリオ" panose="020B0604030504040204" pitchFamily="50" charset="-128"/>
              <a:ea typeface="メイリオ" panose="020B0604030504040204" pitchFamily="50" charset="-128"/>
            </a:endParaRPr>
          </a:p>
        </xdr:txBody>
      </xdr:sp>
      <xdr:sp macro="" textlink="">
        <xdr:nvSpPr>
          <xdr:cNvPr id="2" name="正方形/長方形 1">
            <a:extLst>
              <a:ext uri="{FF2B5EF4-FFF2-40B4-BE49-F238E27FC236}">
                <a16:creationId xmlns:a16="http://schemas.microsoft.com/office/drawing/2014/main" id="{00000000-0008-0000-1400-000002000000}"/>
              </a:ext>
            </a:extLst>
          </xdr:cNvPr>
          <xdr:cNvSpPr/>
        </xdr:nvSpPr>
        <xdr:spPr>
          <a:xfrm>
            <a:off x="9006483" y="-1785518"/>
            <a:ext cx="2772936" cy="543114"/>
          </a:xfrm>
          <a:prstGeom prst="rect">
            <a:avLst/>
          </a:prstGeom>
          <a:solidFill>
            <a:srgbClr val="FF0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a:latin typeface="メイリオ" panose="020B0604030504040204" pitchFamily="50" charset="-128"/>
                <a:ea typeface="メイリオ" panose="020B0604030504040204" pitchFamily="50" charset="-128"/>
              </a:rPr>
              <a:t>記入例</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17.bin"/><Relationship Id="rId4" Type="http://schemas.openxmlformats.org/officeDocument/2006/relationships/comments" Target="../comments3.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18.bin"/><Relationship Id="rId4" Type="http://schemas.openxmlformats.org/officeDocument/2006/relationships/comments" Target="../comments4.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ADE49-F843-4E04-B92E-0D84B9B5F08C}">
  <sheetPr codeName="Sheet1">
    <tabColor theme="0"/>
    <pageSetUpPr autoPageBreaks="0"/>
  </sheetPr>
  <dimension ref="A1:K124"/>
  <sheetViews>
    <sheetView showGridLines="0" tabSelected="1" zoomScale="70" zoomScaleNormal="70" zoomScaleSheetLayoutView="70" workbookViewId="0">
      <selection activeCell="F11" sqref="F11:G11"/>
    </sheetView>
  </sheetViews>
  <sheetFormatPr defaultRowHeight="20.25" outlineLevelRow="1"/>
  <cols>
    <col min="1" max="2" width="2.625" style="3" customWidth="1"/>
    <col min="3" max="3" width="12.625" style="3" customWidth="1"/>
    <col min="4" max="4" width="10.625" style="3" customWidth="1"/>
    <col min="5" max="5" width="30.625" style="3" customWidth="1"/>
    <col min="6" max="6" width="19.875" style="8" customWidth="1"/>
    <col min="7" max="7" width="15.625" style="3" customWidth="1"/>
    <col min="8" max="8" width="23.625" style="3" customWidth="1"/>
    <col min="9" max="9" width="1.625" style="3" customWidth="1"/>
    <col min="10" max="10" width="110.125" style="3" customWidth="1"/>
    <col min="11" max="11" width="5.625" style="3" customWidth="1"/>
    <col min="12" max="16384" width="9" style="3"/>
  </cols>
  <sheetData>
    <row r="1" spans="2:11">
      <c r="I1" s="650"/>
      <c r="J1" s="651" t="s">
        <v>1021</v>
      </c>
    </row>
    <row r="2" spans="2:11" ht="25.5">
      <c r="B2" s="246" t="s">
        <v>0</v>
      </c>
      <c r="C2" s="246"/>
      <c r="D2" s="246"/>
      <c r="E2" s="246"/>
      <c r="F2" s="246"/>
      <c r="G2" s="246"/>
      <c r="H2" s="246"/>
      <c r="I2" s="246"/>
      <c r="J2" s="246"/>
      <c r="K2" s="246"/>
    </row>
    <row r="3" spans="2:11">
      <c r="B3" s="247" t="s">
        <v>645</v>
      </c>
      <c r="C3" s="247"/>
      <c r="D3" s="247"/>
      <c r="E3" s="247"/>
      <c r="F3" s="247"/>
      <c r="G3" s="247"/>
      <c r="H3" s="247"/>
      <c r="I3" s="247"/>
      <c r="J3" s="247"/>
      <c r="K3" s="247"/>
    </row>
    <row r="4" spans="2:11">
      <c r="B4" s="247" t="s">
        <v>367</v>
      </c>
      <c r="C4" s="247"/>
      <c r="D4" s="247"/>
      <c r="E4" s="247"/>
      <c r="F4" s="247"/>
      <c r="G4" s="247"/>
      <c r="H4" s="247"/>
      <c r="I4" s="247"/>
      <c r="J4" s="247"/>
      <c r="K4" s="247"/>
    </row>
    <row r="5" spans="2:11">
      <c r="B5" s="3" t="s">
        <v>379</v>
      </c>
      <c r="F5" s="3"/>
    </row>
    <row r="6" spans="2:11">
      <c r="B6" s="248" t="s">
        <v>360</v>
      </c>
      <c r="C6" s="248"/>
      <c r="D6" s="248"/>
      <c r="E6" s="248"/>
      <c r="F6" s="248"/>
      <c r="G6" s="12" t="s">
        <v>883</v>
      </c>
      <c r="H6" s="617" t="s">
        <v>887</v>
      </c>
      <c r="I6" s="248"/>
      <c r="J6" s="248"/>
      <c r="K6" s="248"/>
    </row>
    <row r="7" spans="2:11">
      <c r="F7" s="3"/>
      <c r="G7" s="14" t="s">
        <v>884</v>
      </c>
      <c r="H7" s="617" t="s">
        <v>888</v>
      </c>
    </row>
    <row r="8" spans="2:11">
      <c r="B8" s="247" t="s">
        <v>368</v>
      </c>
      <c r="C8" s="247"/>
      <c r="D8" s="247"/>
      <c r="E8" s="247"/>
      <c r="F8" s="247"/>
      <c r="G8" s="14" t="s">
        <v>885</v>
      </c>
      <c r="H8" s="617" t="s">
        <v>889</v>
      </c>
      <c r="I8" s="247"/>
      <c r="J8" s="247"/>
      <c r="K8" s="247"/>
    </row>
    <row r="9" spans="2:11">
      <c r="B9" s="247" t="s">
        <v>369</v>
      </c>
      <c r="C9" s="247"/>
      <c r="D9" s="247"/>
      <c r="E9" s="247"/>
      <c r="F9" s="247"/>
      <c r="G9" s="14" t="s">
        <v>886</v>
      </c>
      <c r="H9" s="617" t="s">
        <v>890</v>
      </c>
      <c r="I9" s="247"/>
      <c r="J9" s="247"/>
      <c r="K9" s="247"/>
    </row>
    <row r="10" spans="2:11">
      <c r="C10" s="666" t="s">
        <v>362</v>
      </c>
      <c r="D10" s="748"/>
      <c r="E10" s="748"/>
      <c r="F10" s="748"/>
      <c r="G10" s="748"/>
      <c r="H10" s="748"/>
      <c r="I10" s="249"/>
      <c r="J10" s="83" t="s">
        <v>427</v>
      </c>
    </row>
    <row r="11" spans="2:11" ht="40.5">
      <c r="B11" s="12" t="s">
        <v>740</v>
      </c>
      <c r="C11" s="669" t="s">
        <v>1</v>
      </c>
      <c r="D11" s="749" t="s">
        <v>2</v>
      </c>
      <c r="E11" s="750"/>
      <c r="F11" s="739" t="s">
        <v>707</v>
      </c>
      <c r="G11" s="740"/>
      <c r="H11" s="4" t="s">
        <v>3</v>
      </c>
      <c r="J11" s="258" t="s">
        <v>819</v>
      </c>
    </row>
    <row r="12" spans="2:11" ht="25.5">
      <c r="B12" s="12"/>
      <c r="C12" s="669"/>
      <c r="D12" s="674" t="s">
        <v>855</v>
      </c>
      <c r="E12" s="675"/>
      <c r="F12" s="525"/>
      <c r="G12" s="645"/>
      <c r="H12" s="646"/>
      <c r="J12" s="258" t="s">
        <v>856</v>
      </c>
      <c r="K12" s="9"/>
    </row>
    <row r="13" spans="2:11" ht="25.5">
      <c r="C13" s="669"/>
      <c r="D13" s="670" t="s">
        <v>4</v>
      </c>
      <c r="E13" s="671"/>
      <c r="F13" s="751" t="s">
        <v>902</v>
      </c>
      <c r="G13" s="752" t="s">
        <v>5</v>
      </c>
      <c r="H13" s="7" t="s">
        <v>741</v>
      </c>
      <c r="J13" s="259" t="s">
        <v>820</v>
      </c>
      <c r="K13" s="9"/>
    </row>
    <row r="14" spans="2:11" ht="26.25" thickBot="1">
      <c r="C14" s="669"/>
      <c r="D14" s="753" t="s">
        <v>361</v>
      </c>
      <c r="E14" s="754"/>
      <c r="F14" s="755" t="s">
        <v>1020</v>
      </c>
      <c r="G14" s="756" t="s">
        <v>5</v>
      </c>
      <c r="H14" s="256" t="s">
        <v>381</v>
      </c>
      <c r="J14" s="259" t="s">
        <v>640</v>
      </c>
      <c r="K14" s="9"/>
    </row>
    <row r="15" spans="2:11" ht="26.25" thickTop="1">
      <c r="C15" s="669"/>
      <c r="D15" s="297" t="s">
        <v>734</v>
      </c>
      <c r="E15" s="242" t="s">
        <v>6</v>
      </c>
      <c r="F15" s="757" t="s">
        <v>852</v>
      </c>
      <c r="G15" s="758"/>
      <c r="H15" s="257" t="s">
        <v>381</v>
      </c>
      <c r="J15" s="259" t="s">
        <v>857</v>
      </c>
      <c r="K15" s="9"/>
    </row>
    <row r="16" spans="2:11" ht="26.25" thickBot="1">
      <c r="C16" s="669"/>
      <c r="D16" s="526" t="s">
        <v>641</v>
      </c>
      <c r="E16" s="243" t="s">
        <v>7</v>
      </c>
      <c r="F16" s="759" t="s">
        <v>853</v>
      </c>
      <c r="G16" s="760"/>
      <c r="H16" s="254" t="s">
        <v>381</v>
      </c>
      <c r="J16" s="259" t="s">
        <v>8</v>
      </c>
      <c r="K16" s="9"/>
    </row>
    <row r="17" spans="3:11" ht="27" thickTop="1" thickBot="1">
      <c r="C17" s="669"/>
      <c r="D17" s="763" t="s">
        <v>753</v>
      </c>
      <c r="E17" s="764"/>
      <c r="F17" s="759" t="s">
        <v>851</v>
      </c>
      <c r="G17" s="760"/>
      <c r="H17" s="254" t="s">
        <v>381</v>
      </c>
      <c r="J17" s="259" t="s">
        <v>858</v>
      </c>
      <c r="K17" s="9"/>
    </row>
    <row r="18" spans="3:11" ht="26.25" thickTop="1">
      <c r="C18" s="669"/>
      <c r="D18" s="297" t="s">
        <v>735</v>
      </c>
      <c r="E18" s="242" t="s">
        <v>6</v>
      </c>
      <c r="F18" s="757" t="s">
        <v>801</v>
      </c>
      <c r="G18" s="758"/>
      <c r="H18" s="255" t="s">
        <v>381</v>
      </c>
      <c r="J18" s="260"/>
      <c r="K18" s="9"/>
    </row>
    <row r="19" spans="3:11" ht="26.25" thickBot="1">
      <c r="C19" s="669"/>
      <c r="D19" s="526"/>
      <c r="E19" s="243" t="s">
        <v>642</v>
      </c>
      <c r="F19" s="759" t="s">
        <v>800</v>
      </c>
      <c r="G19" s="760"/>
      <c r="H19" s="254" t="s">
        <v>381</v>
      </c>
      <c r="J19" s="259" t="s">
        <v>8</v>
      </c>
      <c r="K19" s="9"/>
    </row>
    <row r="20" spans="3:11" ht="26.25" thickTop="1">
      <c r="C20" s="669"/>
      <c r="D20" s="297" t="s">
        <v>733</v>
      </c>
      <c r="E20" s="242" t="s">
        <v>6</v>
      </c>
      <c r="F20" s="761" t="s">
        <v>800</v>
      </c>
      <c r="G20" s="762"/>
      <c r="H20" s="255" t="s">
        <v>381</v>
      </c>
      <c r="J20" s="259" t="s">
        <v>808</v>
      </c>
      <c r="K20" s="9"/>
    </row>
    <row r="21" spans="3:11" ht="26.25" thickBot="1">
      <c r="C21" s="669"/>
      <c r="D21" s="526"/>
      <c r="E21" s="243" t="s">
        <v>643</v>
      </c>
      <c r="F21" s="759" t="s">
        <v>800</v>
      </c>
      <c r="G21" s="760"/>
      <c r="H21" s="254" t="s">
        <v>381</v>
      </c>
      <c r="J21" s="259" t="s">
        <v>8</v>
      </c>
      <c r="K21" s="9"/>
    </row>
    <row r="22" spans="3:11" ht="26.25" thickTop="1">
      <c r="C22" s="669"/>
      <c r="D22" s="297" t="s">
        <v>736</v>
      </c>
      <c r="E22" s="242" t="s">
        <v>6</v>
      </c>
      <c r="F22" s="761" t="s">
        <v>800</v>
      </c>
      <c r="G22" s="762"/>
      <c r="H22" s="255" t="s">
        <v>381</v>
      </c>
      <c r="J22" s="259" t="s">
        <v>808</v>
      </c>
      <c r="K22" s="9"/>
    </row>
    <row r="23" spans="3:11" ht="26.25" thickBot="1">
      <c r="C23" s="669"/>
      <c r="D23" s="526"/>
      <c r="E23" s="243" t="s">
        <v>644</v>
      </c>
      <c r="F23" s="759" t="s">
        <v>800</v>
      </c>
      <c r="G23" s="760"/>
      <c r="H23" s="254" t="s">
        <v>381</v>
      </c>
      <c r="J23" s="259" t="s">
        <v>8</v>
      </c>
      <c r="K23" s="9"/>
    </row>
    <row r="24" spans="3:11" ht="27" thickTop="1" thickBot="1">
      <c r="C24" s="669"/>
      <c r="D24" s="765" t="s">
        <v>9</v>
      </c>
      <c r="E24" s="766"/>
      <c r="F24" s="767" t="str">
        <f ca="1">IFERROR((OFFSET($F$1,MATCH(VLOOKUP(F13,$G$6:$H$9,2,0),D:D,0),0)),F19)</f>
        <v>(例)　yyyy年　m月　d日</v>
      </c>
      <c r="G24" s="768"/>
      <c r="H24" s="256" t="s">
        <v>777</v>
      </c>
      <c r="J24" s="259" t="s">
        <v>859</v>
      </c>
      <c r="K24" s="9"/>
    </row>
    <row r="25" spans="3:11" ht="26.25" thickTop="1">
      <c r="C25" s="669"/>
      <c r="D25" s="670" t="s">
        <v>380</v>
      </c>
      <c r="E25" s="671"/>
      <c r="F25" s="769" t="s">
        <v>800</v>
      </c>
      <c r="G25" s="770"/>
      <c r="H25" s="531" t="s">
        <v>381</v>
      </c>
      <c r="J25" s="259" t="s">
        <v>821</v>
      </c>
      <c r="K25" s="9"/>
    </row>
    <row r="26" spans="3:11" s="85" customFormat="1" ht="17.25">
      <c r="F26" s="771" t="s">
        <v>396</v>
      </c>
      <c r="G26" s="771"/>
      <c r="H26" s="771"/>
    </row>
    <row r="27" spans="3:11">
      <c r="C27" s="299" t="s">
        <v>363</v>
      </c>
      <c r="D27" s="300"/>
      <c r="E27" s="300"/>
      <c r="F27" s="275"/>
      <c r="G27" s="772"/>
      <c r="H27" s="772"/>
      <c r="I27" s="249"/>
      <c r="J27" s="83" t="s">
        <v>427</v>
      </c>
    </row>
    <row r="28" spans="3:11" ht="25.5">
      <c r="C28" s="669" t="s">
        <v>10</v>
      </c>
      <c r="D28" s="670" t="s">
        <v>737</v>
      </c>
      <c r="E28" s="671"/>
      <c r="F28" s="309"/>
      <c r="G28" s="308"/>
      <c r="H28" s="307"/>
      <c r="I28" s="249"/>
      <c r="J28" s="298" t="s">
        <v>839</v>
      </c>
      <c r="K28" s="9"/>
    </row>
    <row r="29" spans="3:11" ht="25.5">
      <c r="C29" s="669"/>
      <c r="D29" s="670" t="s">
        <v>11</v>
      </c>
      <c r="E29" s="671"/>
      <c r="F29" s="745" t="s">
        <v>646</v>
      </c>
      <c r="G29" s="746"/>
      <c r="H29" s="747"/>
      <c r="J29" s="261" t="s">
        <v>12</v>
      </c>
      <c r="K29" s="9"/>
    </row>
    <row r="30" spans="3:11" ht="25.5">
      <c r="C30" s="669"/>
      <c r="D30" s="674" t="s">
        <v>13</v>
      </c>
      <c r="E30" s="675"/>
      <c r="F30" s="745" t="s">
        <v>647</v>
      </c>
      <c r="G30" s="746"/>
      <c r="H30" s="747"/>
      <c r="J30" s="259" t="s">
        <v>14</v>
      </c>
      <c r="K30" s="9"/>
    </row>
    <row r="31" spans="3:11" ht="25.5">
      <c r="C31" s="669"/>
      <c r="D31" s="728" t="s">
        <v>27</v>
      </c>
      <c r="E31" s="251" t="s">
        <v>15</v>
      </c>
      <c r="F31" s="700" t="s">
        <v>648</v>
      </c>
      <c r="G31" s="701"/>
      <c r="H31" s="702"/>
      <c r="J31" s="259" t="s">
        <v>16</v>
      </c>
      <c r="K31" s="9"/>
    </row>
    <row r="32" spans="3:11" ht="25.5">
      <c r="C32" s="669"/>
      <c r="D32" s="728"/>
      <c r="E32" s="251" t="s">
        <v>17</v>
      </c>
      <c r="F32" s="700" t="s">
        <v>649</v>
      </c>
      <c r="G32" s="701"/>
      <c r="H32" s="702"/>
      <c r="J32" s="259" t="s">
        <v>12</v>
      </c>
      <c r="K32" s="9"/>
    </row>
    <row r="33" spans="1:11" ht="25.5">
      <c r="C33" s="669"/>
      <c r="D33" s="728"/>
      <c r="E33" s="251" t="s">
        <v>374</v>
      </c>
      <c r="F33" s="686" t="s">
        <v>650</v>
      </c>
      <c r="G33" s="687"/>
      <c r="H33" s="688"/>
      <c r="J33" s="259" t="s">
        <v>16</v>
      </c>
      <c r="K33" s="9"/>
    </row>
    <row r="34" spans="1:11" ht="25.5">
      <c r="C34" s="669"/>
      <c r="D34" s="674" t="s">
        <v>248</v>
      </c>
      <c r="E34" s="675"/>
      <c r="F34" s="742" t="s">
        <v>738</v>
      </c>
      <c r="G34" s="743"/>
      <c r="H34" s="744"/>
      <c r="J34" s="260" t="s">
        <v>18</v>
      </c>
      <c r="K34" s="9"/>
    </row>
    <row r="35" spans="1:11" ht="25.5">
      <c r="C35" s="669"/>
      <c r="D35" s="728" t="s">
        <v>19</v>
      </c>
      <c r="E35" s="251" t="s">
        <v>20</v>
      </c>
      <c r="F35" s="706" t="s">
        <v>651</v>
      </c>
      <c r="G35" s="707"/>
      <c r="H35" s="708"/>
      <c r="I35" s="576"/>
      <c r="J35" s="410" t="s">
        <v>778</v>
      </c>
      <c r="K35" s="9"/>
    </row>
    <row r="36" spans="1:11" ht="25.5">
      <c r="C36" s="669"/>
      <c r="D36" s="728"/>
      <c r="E36" s="251" t="s">
        <v>373</v>
      </c>
      <c r="F36" s="700" t="s">
        <v>652</v>
      </c>
      <c r="G36" s="701"/>
      <c r="H36" s="702"/>
      <c r="I36" s="576"/>
      <c r="J36" s="259" t="s">
        <v>390</v>
      </c>
      <c r="K36" s="9"/>
    </row>
    <row r="37" spans="1:11" ht="25.5">
      <c r="C37" s="669"/>
      <c r="D37" s="728"/>
      <c r="E37" s="251" t="s">
        <v>21</v>
      </c>
      <c r="F37" s="724" t="s">
        <v>653</v>
      </c>
      <c r="G37" s="725"/>
      <c r="H37" s="726"/>
      <c r="J37" s="259" t="s">
        <v>22</v>
      </c>
      <c r="K37" s="9"/>
    </row>
    <row r="38" spans="1:11" ht="25.5">
      <c r="C38" s="669"/>
      <c r="D38" s="674" t="s">
        <v>23</v>
      </c>
      <c r="E38" s="675"/>
      <c r="F38" s="739" t="s">
        <v>919</v>
      </c>
      <c r="G38" s="740"/>
      <c r="H38" s="741"/>
      <c r="J38" s="259" t="s">
        <v>24</v>
      </c>
      <c r="K38" s="9"/>
    </row>
    <row r="39" spans="1:11" ht="25.5">
      <c r="C39" s="669"/>
      <c r="D39" s="679" t="s">
        <v>370</v>
      </c>
      <c r="E39" s="680"/>
      <c r="F39" s="739" t="s">
        <v>654</v>
      </c>
      <c r="G39" s="740"/>
      <c r="H39" s="741"/>
      <c r="J39" s="259" t="s">
        <v>25</v>
      </c>
      <c r="K39" s="9"/>
    </row>
    <row r="40" spans="1:11" ht="25.5">
      <c r="A40" s="9"/>
      <c r="B40" s="715" t="s">
        <v>391</v>
      </c>
      <c r="C40" s="715"/>
      <c r="D40" s="715"/>
      <c r="E40" s="715"/>
      <c r="F40" s="715"/>
      <c r="G40" s="715"/>
      <c r="H40" s="715"/>
    </row>
    <row r="41" spans="1:11" ht="25.5" hidden="1" outlineLevel="1">
      <c r="C41" s="669" t="s">
        <v>26</v>
      </c>
      <c r="D41" s="670" t="s">
        <v>11</v>
      </c>
      <c r="E41" s="671"/>
      <c r="F41" s="745" t="s">
        <v>655</v>
      </c>
      <c r="G41" s="746"/>
      <c r="H41" s="747"/>
      <c r="J41" s="575" t="s">
        <v>840</v>
      </c>
      <c r="K41" s="9"/>
    </row>
    <row r="42" spans="1:11" ht="25.5" hidden="1" outlineLevel="1">
      <c r="C42" s="669"/>
      <c r="D42" s="674" t="s">
        <v>13</v>
      </c>
      <c r="E42" s="675"/>
      <c r="F42" s="745" t="s">
        <v>656</v>
      </c>
      <c r="G42" s="746"/>
      <c r="H42" s="747"/>
      <c r="J42" s="259" t="s">
        <v>14</v>
      </c>
      <c r="K42" s="9"/>
    </row>
    <row r="43" spans="1:11" ht="25.5" hidden="1" outlineLevel="1">
      <c r="C43" s="669"/>
      <c r="D43" s="728" t="s">
        <v>27</v>
      </c>
      <c r="E43" s="251" t="s">
        <v>15</v>
      </c>
      <c r="F43" s="697" t="s">
        <v>648</v>
      </c>
      <c r="G43" s="698"/>
      <c r="H43" s="699"/>
      <c r="J43" s="259" t="s">
        <v>16</v>
      </c>
      <c r="K43" s="9"/>
    </row>
    <row r="44" spans="1:11" ht="25.5" hidden="1" outlineLevel="1">
      <c r="C44" s="669"/>
      <c r="D44" s="728"/>
      <c r="E44" s="251" t="s">
        <v>17</v>
      </c>
      <c r="F44" s="700" t="s">
        <v>657</v>
      </c>
      <c r="G44" s="701"/>
      <c r="H44" s="702"/>
      <c r="J44" s="259" t="s">
        <v>12</v>
      </c>
      <c r="K44" s="9"/>
    </row>
    <row r="45" spans="1:11" ht="25.5" hidden="1" outlineLevel="1">
      <c r="C45" s="669"/>
      <c r="D45" s="728"/>
      <c r="E45" s="251" t="s">
        <v>374</v>
      </c>
      <c r="F45" s="686" t="s">
        <v>658</v>
      </c>
      <c r="G45" s="687"/>
      <c r="H45" s="688"/>
      <c r="J45" s="259" t="s">
        <v>16</v>
      </c>
      <c r="K45" s="9"/>
    </row>
    <row r="46" spans="1:11" ht="25.5" hidden="1" outlineLevel="1">
      <c r="C46" s="669"/>
      <c r="D46" s="674" t="s">
        <v>248</v>
      </c>
      <c r="E46" s="675"/>
      <c r="F46" s="742" t="s">
        <v>739</v>
      </c>
      <c r="G46" s="743"/>
      <c r="H46" s="744"/>
      <c r="J46" s="260" t="s">
        <v>18</v>
      </c>
      <c r="K46" s="9"/>
    </row>
    <row r="47" spans="1:11" ht="25.5" hidden="1" outlineLevel="1">
      <c r="C47" s="669"/>
      <c r="D47" s="728" t="s">
        <v>19</v>
      </c>
      <c r="E47" s="251" t="s">
        <v>20</v>
      </c>
      <c r="F47" s="706" t="s">
        <v>1013</v>
      </c>
      <c r="G47" s="707"/>
      <c r="H47" s="708"/>
      <c r="J47" s="410" t="s">
        <v>778</v>
      </c>
      <c r="K47" s="9"/>
    </row>
    <row r="48" spans="1:11" ht="25.5" hidden="1" outlineLevel="1">
      <c r="C48" s="669"/>
      <c r="D48" s="728"/>
      <c r="E48" s="251" t="s">
        <v>373</v>
      </c>
      <c r="F48" s="700" t="s">
        <v>652</v>
      </c>
      <c r="G48" s="701"/>
      <c r="H48" s="702"/>
      <c r="J48" s="259" t="s">
        <v>390</v>
      </c>
      <c r="K48" s="9"/>
    </row>
    <row r="49" spans="3:11" ht="25.5" hidden="1" outlineLevel="1">
      <c r="C49" s="669"/>
      <c r="D49" s="728"/>
      <c r="E49" s="251" t="s">
        <v>21</v>
      </c>
      <c r="F49" s="724" t="s">
        <v>659</v>
      </c>
      <c r="G49" s="725"/>
      <c r="H49" s="726"/>
      <c r="J49" s="259" t="s">
        <v>22</v>
      </c>
      <c r="K49" s="9"/>
    </row>
    <row r="50" spans="3:11" ht="25.5" hidden="1" outlineLevel="1">
      <c r="C50" s="669"/>
      <c r="D50" s="674" t="s">
        <v>23</v>
      </c>
      <c r="E50" s="675"/>
      <c r="F50" s="739" t="s">
        <v>920</v>
      </c>
      <c r="G50" s="740"/>
      <c r="H50" s="741"/>
      <c r="J50" s="259" t="s">
        <v>24</v>
      </c>
      <c r="K50" s="9"/>
    </row>
    <row r="51" spans="3:11" ht="25.5" hidden="1" outlineLevel="1">
      <c r="C51" s="669"/>
      <c r="D51" s="679" t="s">
        <v>370</v>
      </c>
      <c r="E51" s="680"/>
      <c r="F51" s="739" t="s">
        <v>661</v>
      </c>
      <c r="G51" s="740"/>
      <c r="H51" s="741"/>
      <c r="J51" s="259" t="s">
        <v>25</v>
      </c>
      <c r="K51" s="9"/>
    </row>
    <row r="52" spans="3:11" s="85" customFormat="1" ht="17.25" collapsed="1">
      <c r="F52" s="738" t="s">
        <v>396</v>
      </c>
      <c r="G52" s="738"/>
      <c r="H52" s="738"/>
    </row>
    <row r="53" spans="3:11">
      <c r="C53" s="666" t="s">
        <v>364</v>
      </c>
      <c r="D53" s="667"/>
      <c r="E53" s="667"/>
      <c r="F53" s="250" t="s">
        <v>396</v>
      </c>
      <c r="G53" s="250"/>
      <c r="H53" s="250"/>
      <c r="I53" s="249"/>
      <c r="J53" s="83" t="s">
        <v>427</v>
      </c>
    </row>
    <row r="54" spans="3:11" ht="25.5">
      <c r="C54" s="669" t="s">
        <v>28</v>
      </c>
      <c r="D54" s="670" t="s">
        <v>371</v>
      </c>
      <c r="E54" s="671"/>
      <c r="F54" s="729" t="s">
        <v>662</v>
      </c>
      <c r="G54" s="730"/>
      <c r="H54" s="731"/>
      <c r="J54" s="261"/>
      <c r="K54" s="9"/>
    </row>
    <row r="55" spans="3:11" ht="25.5">
      <c r="C55" s="669"/>
      <c r="D55" s="674" t="s">
        <v>663</v>
      </c>
      <c r="E55" s="675"/>
      <c r="F55" s="721" t="s">
        <v>664</v>
      </c>
      <c r="G55" s="722"/>
      <c r="H55" s="723"/>
      <c r="J55" s="259" t="s">
        <v>860</v>
      </c>
      <c r="K55" s="9"/>
    </row>
    <row r="56" spans="3:11" ht="25.5">
      <c r="C56" s="669"/>
      <c r="D56" s="679" t="s">
        <v>30</v>
      </c>
      <c r="E56" s="680"/>
      <c r="F56" s="724" t="s">
        <v>665</v>
      </c>
      <c r="G56" s="725"/>
      <c r="H56" s="726"/>
      <c r="J56" s="259"/>
      <c r="K56" s="9"/>
    </row>
    <row r="57" spans="3:11" s="85" customFormat="1" ht="17.25">
      <c r="F57" s="736" t="s">
        <v>396</v>
      </c>
      <c r="G57" s="736"/>
      <c r="H57" s="736"/>
    </row>
    <row r="58" spans="3:11">
      <c r="C58" s="666" t="s">
        <v>395</v>
      </c>
      <c r="D58" s="667"/>
      <c r="E58" s="667"/>
      <c r="F58" s="737" t="s">
        <v>393</v>
      </c>
      <c r="G58" s="737"/>
      <c r="H58" s="737"/>
      <c r="I58" s="249" t="s">
        <v>392</v>
      </c>
      <c r="J58" s="83" t="s">
        <v>427</v>
      </c>
    </row>
    <row r="59" spans="3:11" ht="40.5">
      <c r="C59" s="668" t="s">
        <v>32</v>
      </c>
      <c r="D59" s="670" t="s">
        <v>33</v>
      </c>
      <c r="E59" s="671"/>
      <c r="F59" s="10" t="s">
        <v>666</v>
      </c>
      <c r="G59" s="11"/>
      <c r="H59" s="12"/>
      <c r="I59" s="14" t="s">
        <v>397</v>
      </c>
      <c r="J59" s="258" t="s">
        <v>807</v>
      </c>
    </row>
    <row r="60" spans="3:11" ht="25.5">
      <c r="C60" s="669"/>
      <c r="D60" s="728" t="s">
        <v>34</v>
      </c>
      <c r="E60" s="251" t="s">
        <v>35</v>
      </c>
      <c r="F60" s="729" t="s">
        <v>667</v>
      </c>
      <c r="G60" s="730"/>
      <c r="H60" s="731"/>
      <c r="J60" s="261" t="s">
        <v>36</v>
      </c>
      <c r="K60" s="9"/>
    </row>
    <row r="61" spans="3:11" ht="25.5">
      <c r="C61" s="669"/>
      <c r="D61" s="728"/>
      <c r="E61" s="251" t="s">
        <v>375</v>
      </c>
      <c r="F61" s="721" t="s">
        <v>668</v>
      </c>
      <c r="G61" s="722"/>
      <c r="H61" s="723"/>
      <c r="J61" s="259" t="s">
        <v>36</v>
      </c>
      <c r="K61" s="9"/>
    </row>
    <row r="62" spans="3:11" ht="25.5">
      <c r="C62" s="669"/>
      <c r="D62" s="728"/>
      <c r="E62" s="251" t="s">
        <v>376</v>
      </c>
      <c r="F62" s="721" t="s">
        <v>669</v>
      </c>
      <c r="G62" s="722"/>
      <c r="H62" s="723"/>
      <c r="J62" s="259" t="s">
        <v>37</v>
      </c>
      <c r="K62" s="9"/>
    </row>
    <row r="63" spans="3:11" ht="25.5">
      <c r="C63" s="669"/>
      <c r="D63" s="728"/>
      <c r="E63" s="251" t="s">
        <v>374</v>
      </c>
      <c r="F63" s="724" t="s">
        <v>670</v>
      </c>
      <c r="G63" s="725"/>
      <c r="H63" s="726"/>
      <c r="J63" s="259"/>
      <c r="K63" s="9"/>
    </row>
    <row r="64" spans="3:11" ht="25.5">
      <c r="C64" s="669"/>
      <c r="D64" s="728" t="s">
        <v>38</v>
      </c>
      <c r="E64" s="251" t="s">
        <v>20</v>
      </c>
      <c r="F64" s="733" t="s">
        <v>671</v>
      </c>
      <c r="G64" s="734"/>
      <c r="H64" s="735"/>
      <c r="I64" s="576"/>
      <c r="J64" s="410" t="s">
        <v>778</v>
      </c>
      <c r="K64" s="9"/>
    </row>
    <row r="65" spans="1:11" ht="25.5">
      <c r="C65" s="669"/>
      <c r="D65" s="728"/>
      <c r="E65" s="251" t="s">
        <v>373</v>
      </c>
      <c r="F65" s="721" t="s">
        <v>672</v>
      </c>
      <c r="G65" s="722"/>
      <c r="H65" s="723"/>
      <c r="I65" s="576"/>
      <c r="J65" s="259" t="s">
        <v>390</v>
      </c>
      <c r="K65" s="9"/>
    </row>
    <row r="66" spans="1:11" ht="25.5">
      <c r="C66" s="669"/>
      <c r="D66" s="728"/>
      <c r="E66" s="251" t="s">
        <v>21</v>
      </c>
      <c r="F66" s="721" t="s">
        <v>673</v>
      </c>
      <c r="G66" s="722"/>
      <c r="H66" s="723"/>
      <c r="J66" s="259" t="s">
        <v>39</v>
      </c>
      <c r="K66" s="9"/>
    </row>
    <row r="67" spans="1:11" ht="25.5">
      <c r="C67" s="669"/>
      <c r="D67" s="728"/>
      <c r="E67" s="251" t="s">
        <v>40</v>
      </c>
      <c r="F67" s="721" t="s">
        <v>674</v>
      </c>
      <c r="G67" s="722"/>
      <c r="H67" s="723"/>
      <c r="J67" s="261" t="s">
        <v>36</v>
      </c>
      <c r="K67" s="9"/>
    </row>
    <row r="68" spans="1:11" ht="25.5">
      <c r="C68" s="669"/>
      <c r="D68" s="728"/>
      <c r="E68" s="251" t="s">
        <v>147</v>
      </c>
      <c r="F68" s="721" t="s">
        <v>675</v>
      </c>
      <c r="G68" s="722"/>
      <c r="H68" s="723"/>
      <c r="J68" s="261" t="s">
        <v>36</v>
      </c>
      <c r="K68" s="9"/>
    </row>
    <row r="69" spans="1:11" ht="25.5">
      <c r="C69" s="669"/>
      <c r="D69" s="732"/>
      <c r="E69" s="252" t="s">
        <v>377</v>
      </c>
      <c r="F69" s="724" t="s">
        <v>676</v>
      </c>
      <c r="G69" s="725"/>
      <c r="H69" s="726"/>
      <c r="J69" s="259" t="s">
        <v>41</v>
      </c>
      <c r="K69" s="9"/>
    </row>
    <row r="70" spans="1:11" ht="25.5">
      <c r="A70" s="9"/>
      <c r="B70" s="715" t="s">
        <v>391</v>
      </c>
      <c r="C70" s="715"/>
      <c r="D70" s="715"/>
      <c r="E70" s="715"/>
      <c r="F70" s="715"/>
      <c r="G70" s="715"/>
      <c r="H70" s="715"/>
    </row>
    <row r="71" spans="1:11" ht="40.5" hidden="1" outlineLevel="1">
      <c r="C71" s="668" t="s">
        <v>42</v>
      </c>
      <c r="D71" s="670" t="s">
        <v>33</v>
      </c>
      <c r="E71" s="671"/>
      <c r="F71" s="10" t="s">
        <v>677</v>
      </c>
      <c r="J71" s="258" t="s">
        <v>802</v>
      </c>
    </row>
    <row r="72" spans="1:11" ht="25.5" hidden="1" outlineLevel="1">
      <c r="C72" s="669"/>
      <c r="D72" s="728" t="s">
        <v>34</v>
      </c>
      <c r="E72" s="251" t="s">
        <v>35</v>
      </c>
      <c r="F72" s="729" t="s">
        <v>678</v>
      </c>
      <c r="G72" s="730"/>
      <c r="H72" s="731"/>
      <c r="J72" s="259" t="s">
        <v>36</v>
      </c>
      <c r="K72" s="9"/>
    </row>
    <row r="73" spans="1:11" ht="25.5" hidden="1" outlineLevel="1">
      <c r="C73" s="669"/>
      <c r="D73" s="728"/>
      <c r="E73" s="251" t="s">
        <v>375</v>
      </c>
      <c r="F73" s="721" t="s">
        <v>679</v>
      </c>
      <c r="G73" s="722"/>
      <c r="H73" s="723"/>
      <c r="J73" s="259" t="s">
        <v>36</v>
      </c>
      <c r="K73" s="9"/>
    </row>
    <row r="74" spans="1:11" ht="25.5" hidden="1" outlineLevel="1">
      <c r="C74" s="669"/>
      <c r="D74" s="728"/>
      <c r="E74" s="251" t="s">
        <v>376</v>
      </c>
      <c r="F74" s="721" t="s">
        <v>680</v>
      </c>
      <c r="G74" s="722"/>
      <c r="H74" s="723"/>
      <c r="J74" s="259" t="s">
        <v>37</v>
      </c>
      <c r="K74" s="9"/>
    </row>
    <row r="75" spans="1:11" ht="25.5" hidden="1" outlineLevel="1">
      <c r="C75" s="669"/>
      <c r="D75" s="728"/>
      <c r="E75" s="251" t="s">
        <v>374</v>
      </c>
      <c r="F75" s="724" t="s">
        <v>681</v>
      </c>
      <c r="G75" s="725"/>
      <c r="H75" s="726"/>
      <c r="J75" s="259"/>
      <c r="K75" s="9"/>
    </row>
    <row r="76" spans="1:11" ht="25.5" hidden="1" outlineLevel="1">
      <c r="C76" s="669"/>
      <c r="D76" s="728" t="s">
        <v>38</v>
      </c>
      <c r="E76" s="251" t="s">
        <v>20</v>
      </c>
      <c r="F76" s="733" t="s">
        <v>781</v>
      </c>
      <c r="G76" s="734"/>
      <c r="H76" s="735"/>
      <c r="J76" s="410" t="s">
        <v>778</v>
      </c>
      <c r="K76" s="9"/>
    </row>
    <row r="77" spans="1:11" ht="25.5" hidden="1" outlineLevel="1">
      <c r="C77" s="669"/>
      <c r="D77" s="728"/>
      <c r="E77" s="251" t="s">
        <v>373</v>
      </c>
      <c r="F77" s="721" t="s">
        <v>652</v>
      </c>
      <c r="G77" s="722"/>
      <c r="H77" s="723"/>
      <c r="J77" s="259" t="s">
        <v>390</v>
      </c>
      <c r="K77" s="9"/>
    </row>
    <row r="78" spans="1:11" ht="25.5" hidden="1" outlineLevel="1">
      <c r="C78" s="669"/>
      <c r="D78" s="728"/>
      <c r="E78" s="251" t="s">
        <v>21</v>
      </c>
      <c r="F78" s="721" t="s">
        <v>682</v>
      </c>
      <c r="G78" s="722"/>
      <c r="H78" s="723"/>
      <c r="J78" s="259" t="s">
        <v>39</v>
      </c>
      <c r="K78" s="9"/>
    </row>
    <row r="79" spans="1:11" ht="25.5" hidden="1" outlineLevel="1">
      <c r="C79" s="669"/>
      <c r="D79" s="728"/>
      <c r="E79" s="251" t="s">
        <v>40</v>
      </c>
      <c r="F79" s="721" t="s">
        <v>683</v>
      </c>
      <c r="G79" s="722"/>
      <c r="H79" s="723"/>
      <c r="J79" s="259" t="s">
        <v>36</v>
      </c>
      <c r="K79" s="9"/>
    </row>
    <row r="80" spans="1:11" ht="25.5" hidden="1" outlineLevel="1">
      <c r="C80" s="669"/>
      <c r="D80" s="728"/>
      <c r="E80" s="251" t="s">
        <v>147</v>
      </c>
      <c r="F80" s="721" t="s">
        <v>684</v>
      </c>
      <c r="G80" s="722"/>
      <c r="H80" s="723"/>
      <c r="J80" s="259" t="s">
        <v>36</v>
      </c>
      <c r="K80" s="9"/>
    </row>
    <row r="81" spans="1:11" ht="25.5" hidden="1" outlineLevel="1">
      <c r="C81" s="669"/>
      <c r="D81" s="732"/>
      <c r="E81" s="252" t="s">
        <v>377</v>
      </c>
      <c r="F81" s="724" t="s">
        <v>660</v>
      </c>
      <c r="G81" s="725"/>
      <c r="H81" s="726"/>
      <c r="J81" s="259" t="s">
        <v>41</v>
      </c>
      <c r="K81" s="9"/>
    </row>
    <row r="82" spans="1:11" s="266" customFormat="1" ht="17.25" collapsed="1">
      <c r="B82" s="267"/>
      <c r="C82" s="267"/>
      <c r="D82" s="267"/>
      <c r="E82" s="267"/>
      <c r="F82" s="727" t="s">
        <v>396</v>
      </c>
      <c r="G82" s="727"/>
      <c r="H82" s="727"/>
      <c r="I82" s="267"/>
    </row>
    <row r="83" spans="1:11" s="1" customFormat="1" ht="9.75">
      <c r="F83" s="719" t="s">
        <v>396</v>
      </c>
      <c r="G83" s="719"/>
      <c r="H83" s="719"/>
    </row>
    <row r="84" spans="1:11">
      <c r="C84" s="253" t="s">
        <v>394</v>
      </c>
      <c r="D84" s="250"/>
      <c r="E84" s="250"/>
      <c r="F84" s="720" t="s">
        <v>393</v>
      </c>
      <c r="G84" s="720"/>
      <c r="H84" s="720"/>
      <c r="I84" s="249"/>
      <c r="J84" s="83" t="s">
        <v>427</v>
      </c>
    </row>
    <row r="85" spans="1:11" ht="25.5">
      <c r="C85" s="668" t="s">
        <v>43</v>
      </c>
      <c r="D85" s="670" t="s">
        <v>44</v>
      </c>
      <c r="E85" s="671"/>
      <c r="F85" s="716" t="s">
        <v>903</v>
      </c>
      <c r="G85" s="717"/>
      <c r="H85" s="718"/>
      <c r="J85" s="261" t="s">
        <v>46</v>
      </c>
      <c r="K85" s="9"/>
    </row>
    <row r="86" spans="1:11" ht="25.5">
      <c r="C86" s="669"/>
      <c r="D86" s="674" t="s">
        <v>47</v>
      </c>
      <c r="E86" s="675"/>
      <c r="F86" s="716" t="s">
        <v>918</v>
      </c>
      <c r="G86" s="717"/>
      <c r="H86" s="718"/>
      <c r="J86" s="259" t="s">
        <v>48</v>
      </c>
      <c r="K86" s="9"/>
    </row>
    <row r="87" spans="1:11" ht="25.5">
      <c r="C87" s="669"/>
      <c r="D87" s="674" t="s">
        <v>49</v>
      </c>
      <c r="E87" s="675"/>
      <c r="F87" s="709" t="s">
        <v>904</v>
      </c>
      <c r="G87" s="710"/>
      <c r="H87" s="711"/>
      <c r="J87" s="259"/>
      <c r="K87" s="9"/>
    </row>
    <row r="88" spans="1:11" ht="25.5">
      <c r="C88" s="669"/>
      <c r="D88" s="674" t="s">
        <v>50</v>
      </c>
      <c r="E88" s="675"/>
      <c r="F88" s="709" t="s">
        <v>905</v>
      </c>
      <c r="G88" s="710"/>
      <c r="H88" s="711"/>
      <c r="J88" s="259"/>
      <c r="K88" s="9"/>
    </row>
    <row r="89" spans="1:11" ht="25.5">
      <c r="C89" s="669"/>
      <c r="D89" s="674" t="s">
        <v>51</v>
      </c>
      <c r="E89" s="675"/>
      <c r="F89" s="709" t="s">
        <v>906</v>
      </c>
      <c r="G89" s="710"/>
      <c r="H89" s="711"/>
      <c r="J89" s="259"/>
      <c r="K89" s="9"/>
    </row>
    <row r="90" spans="1:11" ht="25.5">
      <c r="C90" s="669"/>
      <c r="D90" s="674" t="s">
        <v>52</v>
      </c>
      <c r="E90" s="675"/>
      <c r="F90" s="709" t="s">
        <v>907</v>
      </c>
      <c r="G90" s="710"/>
      <c r="H90" s="711"/>
      <c r="J90" s="259"/>
      <c r="K90" s="9"/>
    </row>
    <row r="91" spans="1:11" ht="25.5">
      <c r="C91" s="669"/>
      <c r="D91" s="674" t="s">
        <v>53</v>
      </c>
      <c r="E91" s="675"/>
      <c r="F91" s="709" t="s">
        <v>908</v>
      </c>
      <c r="G91" s="710"/>
      <c r="H91" s="711"/>
      <c r="J91" s="259"/>
      <c r="K91" s="9"/>
    </row>
    <row r="92" spans="1:11" ht="25.5">
      <c r="C92" s="669"/>
      <c r="D92" s="679" t="s">
        <v>54</v>
      </c>
      <c r="E92" s="680"/>
      <c r="F92" s="712" t="s">
        <v>909</v>
      </c>
      <c r="G92" s="713"/>
      <c r="H92" s="714"/>
      <c r="J92" s="259"/>
      <c r="K92" s="9"/>
    </row>
    <row r="93" spans="1:11" ht="25.5">
      <c r="A93" s="9"/>
      <c r="B93" s="715" t="s">
        <v>391</v>
      </c>
      <c r="C93" s="715"/>
      <c r="D93" s="715"/>
      <c r="E93" s="715"/>
      <c r="F93" s="715"/>
      <c r="G93" s="715"/>
      <c r="H93" s="715"/>
    </row>
    <row r="94" spans="1:11" ht="25.5" hidden="1" outlineLevel="1">
      <c r="C94" s="668" t="s">
        <v>55</v>
      </c>
      <c r="D94" s="670" t="s">
        <v>44</v>
      </c>
      <c r="E94" s="671"/>
      <c r="F94" s="716" t="s">
        <v>910</v>
      </c>
      <c r="G94" s="717"/>
      <c r="H94" s="718"/>
      <c r="J94" s="261" t="s">
        <v>46</v>
      </c>
      <c r="K94" s="9"/>
    </row>
    <row r="95" spans="1:11" ht="25.5" hidden="1" outlineLevel="1">
      <c r="C95" s="669"/>
      <c r="D95" s="674" t="s">
        <v>47</v>
      </c>
      <c r="E95" s="675"/>
      <c r="F95" s="716" t="s">
        <v>917</v>
      </c>
      <c r="G95" s="717"/>
      <c r="H95" s="718"/>
      <c r="J95" s="259" t="s">
        <v>48</v>
      </c>
      <c r="K95" s="9"/>
    </row>
    <row r="96" spans="1:11" ht="25.5" hidden="1" outlineLevel="1">
      <c r="C96" s="669"/>
      <c r="D96" s="674" t="s">
        <v>49</v>
      </c>
      <c r="E96" s="675"/>
      <c r="F96" s="709" t="s">
        <v>911</v>
      </c>
      <c r="G96" s="710"/>
      <c r="H96" s="711"/>
      <c r="J96" s="259"/>
      <c r="K96" s="9"/>
    </row>
    <row r="97" spans="3:11" ht="25.5" hidden="1" outlineLevel="1">
      <c r="C97" s="669"/>
      <c r="D97" s="674" t="s">
        <v>50</v>
      </c>
      <c r="E97" s="675"/>
      <c r="F97" s="709" t="s">
        <v>912</v>
      </c>
      <c r="G97" s="710"/>
      <c r="H97" s="711"/>
      <c r="J97" s="259"/>
      <c r="K97" s="9"/>
    </row>
    <row r="98" spans="3:11" ht="25.5" hidden="1" outlineLevel="1">
      <c r="C98" s="669"/>
      <c r="D98" s="674" t="s">
        <v>51</v>
      </c>
      <c r="E98" s="675"/>
      <c r="F98" s="709" t="s">
        <v>913</v>
      </c>
      <c r="G98" s="710"/>
      <c r="H98" s="711"/>
      <c r="J98" s="259"/>
      <c r="K98" s="9"/>
    </row>
    <row r="99" spans="3:11" ht="25.5" hidden="1" outlineLevel="1">
      <c r="C99" s="669"/>
      <c r="D99" s="674" t="s">
        <v>52</v>
      </c>
      <c r="E99" s="675"/>
      <c r="F99" s="709" t="s">
        <v>914</v>
      </c>
      <c r="G99" s="710"/>
      <c r="H99" s="711"/>
      <c r="J99" s="259"/>
      <c r="K99" s="9"/>
    </row>
    <row r="100" spans="3:11" ht="25.5" hidden="1" outlineLevel="1">
      <c r="C100" s="669"/>
      <c r="D100" s="674" t="s">
        <v>53</v>
      </c>
      <c r="E100" s="675"/>
      <c r="F100" s="709" t="s">
        <v>915</v>
      </c>
      <c r="G100" s="710"/>
      <c r="H100" s="711"/>
      <c r="J100" s="259"/>
      <c r="K100" s="9"/>
    </row>
    <row r="101" spans="3:11" ht="25.5" hidden="1" outlineLevel="1">
      <c r="C101" s="669"/>
      <c r="D101" s="679" t="s">
        <v>54</v>
      </c>
      <c r="E101" s="680"/>
      <c r="F101" s="712" t="s">
        <v>916</v>
      </c>
      <c r="G101" s="713"/>
      <c r="H101" s="714"/>
      <c r="J101" s="259"/>
      <c r="K101" s="9"/>
    </row>
    <row r="102" spans="3:11" s="2" customFormat="1" ht="14.25" collapsed="1">
      <c r="F102" s="664" t="s">
        <v>425</v>
      </c>
      <c r="G102" s="665"/>
      <c r="H102" s="665"/>
    </row>
    <row r="103" spans="3:11">
      <c r="C103" s="666" t="s">
        <v>365</v>
      </c>
      <c r="D103" s="667"/>
      <c r="E103" s="667"/>
      <c r="F103" s="684" t="s">
        <v>426</v>
      </c>
      <c r="G103" s="685"/>
      <c r="H103" s="685"/>
      <c r="I103" s="249"/>
      <c r="J103" s="83" t="s">
        <v>427</v>
      </c>
    </row>
    <row r="104" spans="3:11" ht="25.5">
      <c r="C104" s="668" t="s">
        <v>699</v>
      </c>
      <c r="D104" s="670" t="s">
        <v>56</v>
      </c>
      <c r="E104" s="671"/>
      <c r="F104" s="72" t="s">
        <v>685</v>
      </c>
      <c r="G104" s="672"/>
      <c r="H104" s="673"/>
      <c r="J104" s="261" t="s">
        <v>57</v>
      </c>
      <c r="K104" s="9"/>
    </row>
    <row r="105" spans="3:11" ht="25.5">
      <c r="C105" s="669"/>
      <c r="D105" s="674" t="s">
        <v>58</v>
      </c>
      <c r="E105" s="675"/>
      <c r="F105" s="676" t="s">
        <v>686</v>
      </c>
      <c r="G105" s="677"/>
      <c r="H105" s="678"/>
      <c r="J105" s="259" t="s">
        <v>861</v>
      </c>
      <c r="K105" s="9"/>
    </row>
    <row r="106" spans="3:11" ht="25.5">
      <c r="C106" s="669"/>
      <c r="D106" s="674" t="s">
        <v>58</v>
      </c>
      <c r="E106" s="675"/>
      <c r="F106" s="676"/>
      <c r="G106" s="677"/>
      <c r="H106" s="678"/>
      <c r="J106" s="259" t="s">
        <v>59</v>
      </c>
      <c r="K106" s="9"/>
    </row>
    <row r="107" spans="3:11" ht="25.5">
      <c r="C107" s="669"/>
      <c r="D107" s="679" t="s">
        <v>58</v>
      </c>
      <c r="E107" s="680"/>
      <c r="F107" s="681"/>
      <c r="G107" s="682"/>
      <c r="H107" s="683"/>
      <c r="J107" s="259" t="s">
        <v>59</v>
      </c>
      <c r="K107" s="9"/>
    </row>
    <row r="108" spans="3:11" s="2" customFormat="1" ht="14.25">
      <c r="F108" s="689" t="s">
        <v>396</v>
      </c>
      <c r="G108" s="689"/>
      <c r="H108" s="689"/>
    </row>
    <row r="109" spans="3:11">
      <c r="C109" s="666" t="s">
        <v>366</v>
      </c>
      <c r="D109" s="667"/>
      <c r="E109" s="667"/>
      <c r="F109" s="690" t="s">
        <v>378</v>
      </c>
      <c r="G109" s="690"/>
      <c r="H109" s="690"/>
      <c r="I109" s="249"/>
      <c r="J109" s="83" t="s">
        <v>427</v>
      </c>
    </row>
    <row r="110" spans="3:11" ht="25.5">
      <c r="C110" s="669"/>
      <c r="D110" s="670" t="s">
        <v>372</v>
      </c>
      <c r="E110" s="671"/>
      <c r="F110" s="72" t="s">
        <v>841</v>
      </c>
      <c r="G110" s="314"/>
      <c r="H110" s="315"/>
      <c r="J110" s="261" t="s">
        <v>60</v>
      </c>
      <c r="K110" s="9"/>
    </row>
    <row r="111" spans="3:11" ht="25.5">
      <c r="C111" s="669"/>
      <c r="D111" s="674" t="s">
        <v>862</v>
      </c>
      <c r="E111" s="675"/>
      <c r="F111" s="488" t="s">
        <v>687</v>
      </c>
      <c r="G111" s="693" t="s">
        <v>381</v>
      </c>
      <c r="H111" s="694"/>
      <c r="J111" s="410"/>
      <c r="K111" s="9"/>
    </row>
    <row r="112" spans="3:11" ht="25.5">
      <c r="C112" s="669"/>
      <c r="D112" s="679" t="s">
        <v>61</v>
      </c>
      <c r="E112" s="680"/>
      <c r="F112" s="82" t="s">
        <v>688</v>
      </c>
      <c r="G112" s="691"/>
      <c r="H112" s="692"/>
      <c r="J112" s="259" t="s">
        <v>809</v>
      </c>
      <c r="K112" s="9"/>
    </row>
    <row r="113" spans="3:11" s="84" customFormat="1" ht="14.25">
      <c r="F113" s="703" t="s">
        <v>396</v>
      </c>
      <c r="G113" s="703"/>
      <c r="H113" s="703"/>
    </row>
    <row r="114" spans="3:11">
      <c r="C114" s="666" t="s">
        <v>382</v>
      </c>
      <c r="D114" s="667"/>
      <c r="E114" s="667"/>
      <c r="F114" s="704" t="s">
        <v>396</v>
      </c>
      <c r="G114" s="704"/>
      <c r="H114" s="704"/>
      <c r="J114" s="83" t="s">
        <v>427</v>
      </c>
    </row>
    <row r="115" spans="3:11" ht="25.5">
      <c r="C115" s="696" t="s">
        <v>383</v>
      </c>
      <c r="D115" s="670" t="s">
        <v>384</v>
      </c>
      <c r="E115" s="671"/>
      <c r="F115" s="697" t="s">
        <v>689</v>
      </c>
      <c r="G115" s="698"/>
      <c r="H115" s="699"/>
      <c r="J115" s="261"/>
      <c r="K115" s="9"/>
    </row>
    <row r="116" spans="3:11" ht="25.5">
      <c r="C116" s="696"/>
      <c r="D116" s="674" t="s">
        <v>385</v>
      </c>
      <c r="E116" s="675"/>
      <c r="F116" s="700" t="s">
        <v>690</v>
      </c>
      <c r="G116" s="701"/>
      <c r="H116" s="702"/>
      <c r="J116" s="259"/>
      <c r="K116" s="9"/>
    </row>
    <row r="117" spans="3:11" ht="25.5">
      <c r="C117" s="696"/>
      <c r="D117" s="679" t="s">
        <v>386</v>
      </c>
      <c r="E117" s="680"/>
      <c r="F117" s="700" t="s">
        <v>691</v>
      </c>
      <c r="G117" s="701"/>
      <c r="H117" s="702"/>
      <c r="J117" s="259"/>
      <c r="K117" s="9"/>
    </row>
    <row r="118" spans="3:11" ht="25.5">
      <c r="C118" s="696"/>
      <c r="D118" s="679" t="s">
        <v>387</v>
      </c>
      <c r="E118" s="680"/>
      <c r="F118" s="706" t="s">
        <v>692</v>
      </c>
      <c r="G118" s="707"/>
      <c r="H118" s="708"/>
      <c r="I118" s="576"/>
      <c r="J118" s="410" t="s">
        <v>778</v>
      </c>
      <c r="K118" s="9"/>
    </row>
    <row r="119" spans="3:11" ht="25.5">
      <c r="C119" s="705"/>
      <c r="D119" s="674" t="s">
        <v>388</v>
      </c>
      <c r="E119" s="675"/>
      <c r="F119" s="686" t="s">
        <v>693</v>
      </c>
      <c r="G119" s="687"/>
      <c r="H119" s="688"/>
      <c r="I119" s="576"/>
      <c r="J119" s="301" t="s">
        <v>390</v>
      </c>
      <c r="K119" s="9"/>
    </row>
    <row r="120" spans="3:11" ht="25.5">
      <c r="C120" s="695" t="s">
        <v>389</v>
      </c>
      <c r="D120" s="670" t="s">
        <v>384</v>
      </c>
      <c r="E120" s="671"/>
      <c r="F120" s="697" t="s">
        <v>694</v>
      </c>
      <c r="G120" s="698"/>
      <c r="H120" s="699"/>
      <c r="J120" s="261"/>
      <c r="K120" s="9"/>
    </row>
    <row r="121" spans="3:11" ht="25.5">
      <c r="C121" s="696"/>
      <c r="D121" s="674" t="s">
        <v>385</v>
      </c>
      <c r="E121" s="675"/>
      <c r="F121" s="700" t="s">
        <v>695</v>
      </c>
      <c r="G121" s="701"/>
      <c r="H121" s="702"/>
      <c r="J121" s="259"/>
      <c r="K121" s="9"/>
    </row>
    <row r="122" spans="3:11" ht="25.5">
      <c r="C122" s="696"/>
      <c r="D122" s="679" t="s">
        <v>386</v>
      </c>
      <c r="E122" s="680"/>
      <c r="F122" s="700" t="s">
        <v>696</v>
      </c>
      <c r="G122" s="701"/>
      <c r="H122" s="702"/>
      <c r="J122" s="259"/>
      <c r="K122" s="9"/>
    </row>
    <row r="123" spans="3:11" ht="25.5">
      <c r="C123" s="696"/>
      <c r="D123" s="679" t="s">
        <v>387</v>
      </c>
      <c r="E123" s="680"/>
      <c r="F123" s="706" t="s">
        <v>697</v>
      </c>
      <c r="G123" s="707"/>
      <c r="H123" s="708"/>
      <c r="I123" s="576"/>
      <c r="J123" s="259" t="s">
        <v>834</v>
      </c>
      <c r="K123" s="9"/>
    </row>
    <row r="124" spans="3:11" ht="25.5">
      <c r="C124" s="696"/>
      <c r="D124" s="679" t="s">
        <v>388</v>
      </c>
      <c r="E124" s="680"/>
      <c r="F124" s="686" t="s">
        <v>698</v>
      </c>
      <c r="G124" s="687"/>
      <c r="H124" s="688"/>
      <c r="I124" s="576"/>
      <c r="J124" s="259" t="s">
        <v>390</v>
      </c>
      <c r="K124" s="9"/>
    </row>
  </sheetData>
  <sheetProtection sheet="1" objects="1" scenarios="1" formatRows="0" selectLockedCells="1"/>
  <dataConsolidate/>
  <mergeCells count="190">
    <mergeCell ref="D28:E28"/>
    <mergeCell ref="D24:E24"/>
    <mergeCell ref="F24:G24"/>
    <mergeCell ref="D25:E25"/>
    <mergeCell ref="F25:G25"/>
    <mergeCell ref="D29:E29"/>
    <mergeCell ref="F29:H29"/>
    <mergeCell ref="D30:E30"/>
    <mergeCell ref="F26:H26"/>
    <mergeCell ref="G27:H27"/>
    <mergeCell ref="F30:H30"/>
    <mergeCell ref="C10:H10"/>
    <mergeCell ref="C11:C25"/>
    <mergeCell ref="D11:E11"/>
    <mergeCell ref="F11:G11"/>
    <mergeCell ref="D13:E13"/>
    <mergeCell ref="F13:G13"/>
    <mergeCell ref="D14:E14"/>
    <mergeCell ref="F14:G14"/>
    <mergeCell ref="F15:G15"/>
    <mergeCell ref="F16:G16"/>
    <mergeCell ref="F21:G21"/>
    <mergeCell ref="F22:G22"/>
    <mergeCell ref="F23:G23"/>
    <mergeCell ref="F18:G18"/>
    <mergeCell ref="F19:G19"/>
    <mergeCell ref="F20:G20"/>
    <mergeCell ref="F17:G17"/>
    <mergeCell ref="D17:E17"/>
    <mergeCell ref="D12:E12"/>
    <mergeCell ref="C41:C51"/>
    <mergeCell ref="D41:E41"/>
    <mergeCell ref="F41:H41"/>
    <mergeCell ref="D42:E42"/>
    <mergeCell ref="F42:H42"/>
    <mergeCell ref="D47:D49"/>
    <mergeCell ref="F47:H47"/>
    <mergeCell ref="F48:H48"/>
    <mergeCell ref="F49:H49"/>
    <mergeCell ref="D50:E50"/>
    <mergeCell ref="F50:H50"/>
    <mergeCell ref="D43:D45"/>
    <mergeCell ref="F43:H43"/>
    <mergeCell ref="F44:H44"/>
    <mergeCell ref="F45:H45"/>
    <mergeCell ref="D46:E46"/>
    <mergeCell ref="F46:H46"/>
    <mergeCell ref="D51:E51"/>
    <mergeCell ref="F51:H51"/>
    <mergeCell ref="C28:C39"/>
    <mergeCell ref="D31:D33"/>
    <mergeCell ref="F52:H52"/>
    <mergeCell ref="C53:E53"/>
    <mergeCell ref="C54:C56"/>
    <mergeCell ref="D54:E54"/>
    <mergeCell ref="F54:H54"/>
    <mergeCell ref="D55:E55"/>
    <mergeCell ref="F55:H55"/>
    <mergeCell ref="D56:E56"/>
    <mergeCell ref="F37:H37"/>
    <mergeCell ref="F31:H31"/>
    <mergeCell ref="D38:E38"/>
    <mergeCell ref="F38:H38"/>
    <mergeCell ref="D39:E39"/>
    <mergeCell ref="F39:H39"/>
    <mergeCell ref="F32:H32"/>
    <mergeCell ref="F33:H33"/>
    <mergeCell ref="D34:E34"/>
    <mergeCell ref="F34:H34"/>
    <mergeCell ref="D35:D37"/>
    <mergeCell ref="F35:H35"/>
    <mergeCell ref="F36:H36"/>
    <mergeCell ref="B40:H40"/>
    <mergeCell ref="F63:H63"/>
    <mergeCell ref="D64:D69"/>
    <mergeCell ref="F64:H64"/>
    <mergeCell ref="F65:H65"/>
    <mergeCell ref="F66:H66"/>
    <mergeCell ref="F67:H67"/>
    <mergeCell ref="F68:H68"/>
    <mergeCell ref="F69:H69"/>
    <mergeCell ref="F56:H56"/>
    <mergeCell ref="F57:H57"/>
    <mergeCell ref="C58:E58"/>
    <mergeCell ref="F58:H58"/>
    <mergeCell ref="C59:C69"/>
    <mergeCell ref="D59:E59"/>
    <mergeCell ref="D60:D63"/>
    <mergeCell ref="F60:H60"/>
    <mergeCell ref="F61:H61"/>
    <mergeCell ref="F62:H62"/>
    <mergeCell ref="F77:H77"/>
    <mergeCell ref="F78:H78"/>
    <mergeCell ref="F79:H79"/>
    <mergeCell ref="F80:H80"/>
    <mergeCell ref="F81:H81"/>
    <mergeCell ref="F82:H82"/>
    <mergeCell ref="B70:H70"/>
    <mergeCell ref="C71:C81"/>
    <mergeCell ref="D71:E71"/>
    <mergeCell ref="D72:D75"/>
    <mergeCell ref="F72:H72"/>
    <mergeCell ref="F73:H73"/>
    <mergeCell ref="F74:H74"/>
    <mergeCell ref="F75:H75"/>
    <mergeCell ref="D76:D81"/>
    <mergeCell ref="F76:H76"/>
    <mergeCell ref="D90:E90"/>
    <mergeCell ref="F90:H90"/>
    <mergeCell ref="D91:E91"/>
    <mergeCell ref="F91:H91"/>
    <mergeCell ref="F83:H83"/>
    <mergeCell ref="F84:H84"/>
    <mergeCell ref="D85:E85"/>
    <mergeCell ref="F85:H85"/>
    <mergeCell ref="D86:E86"/>
    <mergeCell ref="F86:H86"/>
    <mergeCell ref="D87:E87"/>
    <mergeCell ref="F87:H87"/>
    <mergeCell ref="D88:E88"/>
    <mergeCell ref="D97:E97"/>
    <mergeCell ref="F97:H97"/>
    <mergeCell ref="D98:E98"/>
    <mergeCell ref="F98:H98"/>
    <mergeCell ref="D99:E99"/>
    <mergeCell ref="F99:H99"/>
    <mergeCell ref="D92:E92"/>
    <mergeCell ref="F92:H92"/>
    <mergeCell ref="B93:H93"/>
    <mergeCell ref="C94:C101"/>
    <mergeCell ref="D94:E94"/>
    <mergeCell ref="F94:H94"/>
    <mergeCell ref="D95:E95"/>
    <mergeCell ref="F95:H95"/>
    <mergeCell ref="D96:E96"/>
    <mergeCell ref="F96:H96"/>
    <mergeCell ref="C85:C92"/>
    <mergeCell ref="D100:E100"/>
    <mergeCell ref="F100:H100"/>
    <mergeCell ref="D101:E101"/>
    <mergeCell ref="F101:H101"/>
    <mergeCell ref="F88:H88"/>
    <mergeCell ref="D89:E89"/>
    <mergeCell ref="F89:H89"/>
    <mergeCell ref="C120:C124"/>
    <mergeCell ref="D120:E120"/>
    <mergeCell ref="F120:H120"/>
    <mergeCell ref="D121:E121"/>
    <mergeCell ref="F121:H121"/>
    <mergeCell ref="D122:E122"/>
    <mergeCell ref="F113:H113"/>
    <mergeCell ref="C114:E114"/>
    <mergeCell ref="F114:H114"/>
    <mergeCell ref="C115:C119"/>
    <mergeCell ref="D115:E115"/>
    <mergeCell ref="F115:H115"/>
    <mergeCell ref="D116:E116"/>
    <mergeCell ref="F116:H116"/>
    <mergeCell ref="D117:E117"/>
    <mergeCell ref="F117:H117"/>
    <mergeCell ref="F122:H122"/>
    <mergeCell ref="D123:E123"/>
    <mergeCell ref="F123:H123"/>
    <mergeCell ref="D124:E124"/>
    <mergeCell ref="F124:H124"/>
    <mergeCell ref="D118:E118"/>
    <mergeCell ref="F118:H118"/>
    <mergeCell ref="D119:E119"/>
    <mergeCell ref="F119:H119"/>
    <mergeCell ref="F108:H108"/>
    <mergeCell ref="C109:E109"/>
    <mergeCell ref="F109:H109"/>
    <mergeCell ref="C110:C112"/>
    <mergeCell ref="D110:E110"/>
    <mergeCell ref="D111:E111"/>
    <mergeCell ref="D112:E112"/>
    <mergeCell ref="G112:H112"/>
    <mergeCell ref="G111:H111"/>
    <mergeCell ref="F102:H102"/>
    <mergeCell ref="C103:E103"/>
    <mergeCell ref="C104:C107"/>
    <mergeCell ref="D104:E104"/>
    <mergeCell ref="G104:H104"/>
    <mergeCell ref="D105:E105"/>
    <mergeCell ref="F105:H105"/>
    <mergeCell ref="D106:E106"/>
    <mergeCell ref="F106:H106"/>
    <mergeCell ref="D107:E107"/>
    <mergeCell ref="F107:H107"/>
    <mergeCell ref="F103:H103"/>
  </mergeCells>
  <phoneticPr fontId="7"/>
  <conditionalFormatting sqref="F39 F43:H45 F51 C59:H69 C71:H81 C85:H92 C94:H101 F31:H33">
    <cfRule type="expression" dxfId="119" priority="23">
      <formula>$F$28=1</formula>
    </cfRule>
  </conditionalFormatting>
  <conditionalFormatting sqref="F59 F71">
    <cfRule type="expression" dxfId="118" priority="53">
      <formula>AND($F$59="●",$F$71="●")</formula>
    </cfRule>
  </conditionalFormatting>
  <conditionalFormatting sqref="F54:H56 F59 F60:H69 F85:H92 F105:H105 F115:H124 F104 F110:F112 F11:G23 F25 F28:H39">
    <cfRule type="expression" dxfId="117" priority="47">
      <formula>OR(COUNTIF($F11,"(例)*")=1,$F11="")</formula>
    </cfRule>
  </conditionalFormatting>
  <conditionalFormatting sqref="F34 F38 F46 F50">
    <cfRule type="expression" dxfId="116" priority="15">
      <formula>$F$28=2</formula>
    </cfRule>
  </conditionalFormatting>
  <conditionalFormatting sqref="F105:H107">
    <cfRule type="expression" dxfId="115" priority="25">
      <formula>$F$104="無し"</formula>
    </cfRule>
  </conditionalFormatting>
  <conditionalFormatting sqref="A2:XFD1048576 A1:I1 K1:XFD1">
    <cfRule type="containsText" dxfId="114" priority="51" stopIfTrue="1" operator="containsText" text="(例)">
      <formula>NOT(ISERROR(SEARCH("(例)",A1)))</formula>
    </cfRule>
  </conditionalFormatting>
  <conditionalFormatting sqref="D22:H23">
    <cfRule type="expression" dxfId="113" priority="5">
      <formula>$F$13="3年度事業（1年目）"</formula>
    </cfRule>
  </conditionalFormatting>
  <conditionalFormatting sqref="D20:H23">
    <cfRule type="expression" dxfId="112" priority="4">
      <formula>$F$13="2年度事業（1年目）"</formula>
    </cfRule>
  </conditionalFormatting>
  <conditionalFormatting sqref="D18:H23">
    <cfRule type="expression" dxfId="111" priority="3">
      <formula>$F$13="単年度事業"</formula>
    </cfRule>
  </conditionalFormatting>
  <conditionalFormatting sqref="F111:H112">
    <cfRule type="expression" dxfId="110" priority="43">
      <formula>$F$110="無し"</formula>
    </cfRule>
  </conditionalFormatting>
  <conditionalFormatting sqref="D25:H25">
    <cfRule type="expression" dxfId="109" priority="2">
      <formula>$F$12=2</formula>
    </cfRule>
  </conditionalFormatting>
  <conditionalFormatting sqref="F56:H56">
    <cfRule type="expression" dxfId="108" priority="24">
      <formula>$F$55="登録申請中"</formula>
    </cfRule>
  </conditionalFormatting>
  <conditionalFormatting sqref="J1">
    <cfRule type="expression" dxfId="107" priority="1">
      <formula>_xlfn.ISFORMULA(J1)=TRUE</formula>
    </cfRule>
  </conditionalFormatting>
  <dataValidations xWindow="877" yWindow="561" count="22">
    <dataValidation imeMode="off" allowBlank="1" showInputMessage="1" showErrorMessage="1" prompt="キャリアメール_x000a_(携帯メール)は不可" sqref="F38:H38 F50:H50 F69:H69 F81:H81" xr:uid="{FDC7ACE1-CCC5-4D0E-81E7-CAAFB8435455}"/>
    <dataValidation type="list" imeMode="hiragana" allowBlank="1" showInputMessage="1" sqref="F55:H55" xr:uid="{A3404540-BC60-4E02-BEDB-D9F79955CAD6}">
      <formula1>"登録済,登録申請中"</formula1>
    </dataValidation>
    <dataValidation imeMode="hiragana" allowBlank="1" showInputMessage="1" showErrorMessage="1" prompt="都道府県から入力" sqref="F77:H77 F48:H48 F124:H124 F119:H119 F65:H65 F36:H36" xr:uid="{9993CF04-A8BC-48DA-9605-D373689F4CEF}"/>
    <dataValidation type="list" imeMode="hiragana" allowBlank="1" showInputMessage="1" sqref="F111" xr:uid="{C2219CDA-8B8A-4E3A-91F4-20BFF58D0C22}">
      <formula1>$F$109</formula1>
    </dataValidation>
    <dataValidation type="list" allowBlank="1" showInputMessage="1" sqref="F112 F104 F110" xr:uid="{333D9B5D-C78E-4F2A-B007-21826D67FAA0}">
      <formula1>$F$102:$F$103</formula1>
    </dataValidation>
    <dataValidation type="list" allowBlank="1" showInputMessage="1" sqref="F71 F59" xr:uid="{D335AD8D-F3D6-479A-AC60-9B9FC944C157}">
      <formula1>$I$58:$I$59</formula1>
    </dataValidation>
    <dataValidation imeMode="off" allowBlank="1" showInputMessage="1" showErrorMessage="1" prompt="yyyy/m/dで入力" sqref="F34:H34 F85:H86 F94:H95 F46:H46" xr:uid="{BD073235-F32D-472A-B58D-693DBF772163}"/>
    <dataValidation imeMode="off" allowBlank="1" showInputMessage="1" showErrorMessage="1" prompt="ハイフン（‐）をつけて入力" sqref="F78:H80 F66:H68 F49:H49 F37:H37" xr:uid="{FE8F4D89-69EA-4F47-BD58-153FDD4E2E5B}"/>
    <dataValidation imeMode="hiragana" allowBlank="1" showInputMessage="1" showErrorMessage="1" sqref="F105:H107 F41:H45 F72:H75 F115:H117 F60:H63 F54:H54 F28:G33 H29:H33 F120:H122 F11:F12 G11" xr:uid="{0D3A66B9-6E59-4B24-AFFE-DDA4BACBE77E}"/>
    <dataValidation imeMode="off" allowBlank="1" showInputMessage="1" showErrorMessage="1" sqref="F96:H101 F87:H92 F14:G15" xr:uid="{320DAFF9-9BAA-4866-839D-276F859DBCBB}"/>
    <dataValidation type="list" allowBlank="1" showInputMessage="1" showErrorMessage="1" sqref="D23 D16 D21 D19" xr:uid="{35503F70-526C-4DDD-8B29-8B9BF8F3BBA8}">
      <formula1>$B$11:$B$13</formula1>
    </dataValidation>
    <dataValidation type="list" imeMode="off" allowBlank="1" showInputMessage="1" sqref="F13:G13" xr:uid="{4A2B6D36-8C44-482C-829B-DD0B8DB0CE6D}">
      <formula1>"単年度事業,2年度事業（1年目）,3年度事業（1年目）,4年度事業（1年目）"</formula1>
    </dataValidation>
    <dataValidation type="date" errorStyle="warning" imeMode="off" operator="greaterThan" allowBlank="1" showInputMessage="1" showErrorMessage="1" error="該当年度の事業着手予定日よりも過去の日付が入力されていますので、整合をとってください。" sqref="F19:G19 F21:G21 F23:G24" xr:uid="{9D393156-780D-40C7-86A2-550C884B3C7B}">
      <formula1>F18</formula1>
    </dataValidation>
    <dataValidation type="date" errorStyle="warning" imeMode="off" operator="greaterThan" allowBlank="1" showInputMessage="1" showErrorMessage="1" error="前年度の完了予定日よりも過去の日付が入力されていますので、整合をとってください。" sqref="F22:G22 F20:G20" xr:uid="{8F21D086-6F92-4DBC-AC90-A192BBE4A12E}">
      <formula1>F19</formula1>
    </dataValidation>
    <dataValidation type="textLength" errorStyle="warning" imeMode="off" operator="equal" allowBlank="1" showInputMessage="1" showErrorMessage="1" error="桁が少ないか、ハイフンが入力されています" prompt="7桁半角数字を「-（ハイフン）」なしで入力" sqref="F76:H76" xr:uid="{95829B70-4152-4495-9ECF-6FA8ACFAC741}">
      <formula1>7</formula1>
    </dataValidation>
    <dataValidation type="date" errorStyle="warning" imeMode="off" operator="greaterThan" allowBlank="1" showInputMessage="1" showErrorMessage="1" error="前年度の完了予定日よりも過去の日付が入力されていますので、整合をとってください。" sqref="F18:G18" xr:uid="{45128A87-716D-4469-9B95-3594882A3858}">
      <formula1>F16</formula1>
    </dataValidation>
    <dataValidation type="custom" errorStyle="warning" imeMode="off" operator="greaterThan" allowBlank="1" showInputMessage="1" showErrorMessage="1" error="完了予定日より過去の日付が入力されているか、_x000a_事業完了から30日以内かつ提出期限より以前の日にちを入力してください" sqref="F17:G17" xr:uid="{289C1784-BF26-407E-BEFB-386257B05537}">
      <formula1>OR(AND(F16&lt;F17,$F$13="単年度事業",$F$17&lt;44226,$F$17&lt;F16+30),AND(F16&lt;F17,$F$13&lt;&gt;"単年度事業",$F$17&lt;44247,$F$17&lt;F16+30))</formula1>
    </dataValidation>
    <dataValidation type="custom" errorStyle="warning" imeMode="off" operator="greaterThan" allowBlank="1" showInputMessage="1" showErrorMessage="1" error="着手予定日より過去の日付が入力されているか、_x000a_事業完了期日を過ぎています_x000a_事業完了期日は公募要領P14をご確認ください" sqref="F16:G16" xr:uid="{2935D52A-B73F-4DC5-B6D4-D714B5530832}">
      <formula1>OR(AND(F15&lt;F16,$F$13="単年度事業",$F$16&lt;44219),AND(F15&lt;F16,$F$13&lt;&gt;"単年度事業",$F$16&lt;44240))</formula1>
    </dataValidation>
    <dataValidation type="date" errorStyle="warning" imeMode="off" operator="greaterThan" allowBlank="1" showInputMessage="1" showErrorMessage="1" error="最終事業年度の事業完了日より後の日付を入力してください" sqref="F25:G25" xr:uid="{5696E4DD-4DB2-47DF-870D-97A7E17E274C}">
      <formula1>F24</formula1>
    </dataValidation>
    <dataValidation type="list" imeMode="off" allowBlank="1" showInputMessage="1" sqref="F56:H56" xr:uid="{814EA18C-BF18-450A-81B0-E10D989A0C91}">
      <formula1>"―"</formula1>
    </dataValidation>
    <dataValidation type="textLength" errorStyle="warning" imeMode="off" operator="equal" allowBlank="1" showInputMessage="1" showErrorMessage="1" error="13桁になっていません_x000a_ご確認ください" sqref="F39:H39 F51:H51" xr:uid="{79F9DB78-A50E-46D5-99B1-F0AF5B4548B0}">
      <formula1>13</formula1>
    </dataValidation>
    <dataValidation type="textLength" imeMode="off" operator="equal" allowBlank="1" showInputMessage="1" showErrorMessage="1" error="「-（ハイフン）」なしで入力してください" prompt="7桁半角数字を「-（ハイフン）」なしで入力" sqref="F123:H123 F118:H118 F64:H64 F35:H35 F47:H47" xr:uid="{43D7CA0E-1C15-400E-BCC3-C8A6DA759684}">
      <formula1>7</formula1>
    </dataValidation>
  </dataValidations>
  <printOptions horizontalCentered="1"/>
  <pageMargins left="0.51181102362204722" right="0.11811023622047245" top="0.35433070866141736" bottom="0.35433070866141736" header="0.31496062992125984" footer="0.11811023622047245"/>
  <pageSetup paperSize="9" scale="75"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9697" r:id="rId4" name="Option Button 1">
              <controlPr defaultSize="0" autoFill="0" autoLine="0" autoPict="0">
                <anchor moveWithCells="1">
                  <from>
                    <xdr:col>6</xdr:col>
                    <xdr:colOff>200025</xdr:colOff>
                    <xdr:row>27</xdr:row>
                    <xdr:rowOff>76200</xdr:rowOff>
                  </from>
                  <to>
                    <xdr:col>7</xdr:col>
                    <xdr:colOff>209550</xdr:colOff>
                    <xdr:row>27</xdr:row>
                    <xdr:rowOff>285750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5</xdr:col>
                    <xdr:colOff>142875</xdr:colOff>
                    <xdr:row>27</xdr:row>
                    <xdr:rowOff>66675</xdr:rowOff>
                  </from>
                  <to>
                    <xdr:col>5</xdr:col>
                    <xdr:colOff>1343025</xdr:colOff>
                    <xdr:row>27</xdr:row>
                    <xdr:rowOff>276225</xdr:rowOff>
                  </to>
                </anchor>
              </controlPr>
            </control>
          </mc:Choice>
        </mc:AlternateContent>
        <mc:AlternateContent xmlns:mc="http://schemas.openxmlformats.org/markup-compatibility/2006">
          <mc:Choice Requires="x14">
            <control shapeId="29707" r:id="rId6" name="Group Box 11">
              <controlPr defaultSize="0" autoFill="0" autoPict="0">
                <anchor moveWithCells="1">
                  <from>
                    <xdr:col>5</xdr:col>
                    <xdr:colOff>9525</xdr:colOff>
                    <xdr:row>11</xdr:row>
                    <xdr:rowOff>0</xdr:rowOff>
                  </from>
                  <to>
                    <xdr:col>7</xdr:col>
                    <xdr:colOff>1790700</xdr:colOff>
                    <xdr:row>12</xdr:row>
                    <xdr:rowOff>0</xdr:rowOff>
                  </to>
                </anchor>
              </controlPr>
            </control>
          </mc:Choice>
        </mc:AlternateContent>
        <mc:AlternateContent xmlns:mc="http://schemas.openxmlformats.org/markup-compatibility/2006">
          <mc:Choice Requires="x14">
            <control shapeId="29708" r:id="rId7" name="Option Button 12">
              <controlPr defaultSize="0" autoFill="0" autoLine="0" autoPict="0">
                <anchor moveWithCells="1">
                  <from>
                    <xdr:col>5</xdr:col>
                    <xdr:colOff>85725</xdr:colOff>
                    <xdr:row>11</xdr:row>
                    <xdr:rowOff>47625</xdr:rowOff>
                  </from>
                  <to>
                    <xdr:col>5</xdr:col>
                    <xdr:colOff>866775</xdr:colOff>
                    <xdr:row>11</xdr:row>
                    <xdr:rowOff>295275</xdr:rowOff>
                  </to>
                </anchor>
              </controlPr>
            </control>
          </mc:Choice>
        </mc:AlternateContent>
        <mc:AlternateContent xmlns:mc="http://schemas.openxmlformats.org/markup-compatibility/2006">
          <mc:Choice Requires="x14">
            <control shapeId="29709" r:id="rId8" name="Option Button 13">
              <controlPr defaultSize="0" autoFill="0" autoLine="0" autoPict="0">
                <anchor moveWithCells="1">
                  <from>
                    <xdr:col>6</xdr:col>
                    <xdr:colOff>114300</xdr:colOff>
                    <xdr:row>11</xdr:row>
                    <xdr:rowOff>47625</xdr:rowOff>
                  </from>
                  <to>
                    <xdr:col>6</xdr:col>
                    <xdr:colOff>914400</xdr:colOff>
                    <xdr:row>11</xdr:row>
                    <xdr:rowOff>295275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25290-5D00-4B78-9F02-136A7DEAEA2F}">
  <sheetPr>
    <pageSetUpPr fitToPage="1"/>
  </sheetPr>
  <dimension ref="A1:AD54"/>
  <sheetViews>
    <sheetView showGridLines="0" view="pageBreakPreview" zoomScaleNormal="100" zoomScaleSheetLayoutView="100" workbookViewId="0">
      <selection activeCell="I7" sqref="I7:W7"/>
    </sheetView>
  </sheetViews>
  <sheetFormatPr defaultRowHeight="13.5"/>
  <cols>
    <col min="1" max="1" width="4.75" style="188" customWidth="1"/>
    <col min="2" max="15" width="3.875" style="188" customWidth="1"/>
    <col min="16" max="16" width="4.875" style="188" customWidth="1"/>
    <col min="17" max="17" width="3.875" style="190" customWidth="1"/>
    <col min="18" max="22" width="3.875" style="188" customWidth="1"/>
    <col min="23" max="23" width="3.125" style="188" customWidth="1"/>
    <col min="24" max="24" width="3.875" style="188" customWidth="1"/>
    <col min="25" max="25" width="3.75" style="188" hidden="1" customWidth="1"/>
    <col min="26" max="26" width="8" style="189" hidden="1" customWidth="1"/>
    <col min="27" max="28" width="11.25" style="188" hidden="1" customWidth="1"/>
    <col min="29" max="29" width="2" style="188" hidden="1" customWidth="1"/>
    <col min="30" max="220" width="9" style="188"/>
    <col min="221" max="244" width="3.75" style="188" customWidth="1"/>
    <col min="245" max="253" width="9" style="188" customWidth="1"/>
    <col min="254" max="254" width="2" style="188" customWidth="1"/>
    <col min="255" max="476" width="9" style="188"/>
    <col min="477" max="500" width="3.75" style="188" customWidth="1"/>
    <col min="501" max="509" width="9" style="188" customWidth="1"/>
    <col min="510" max="510" width="2" style="188" customWidth="1"/>
    <col min="511" max="732" width="9" style="188"/>
    <col min="733" max="756" width="3.75" style="188" customWidth="1"/>
    <col min="757" max="765" width="9" style="188" customWidth="1"/>
    <col min="766" max="766" width="2" style="188" customWidth="1"/>
    <col min="767" max="988" width="9" style="188"/>
    <col min="989" max="1012" width="3.75" style="188" customWidth="1"/>
    <col min="1013" max="1021" width="9" style="188" customWidth="1"/>
    <col min="1022" max="1022" width="2" style="188" customWidth="1"/>
    <col min="1023" max="1244" width="9" style="188"/>
    <col min="1245" max="1268" width="3.75" style="188" customWidth="1"/>
    <col min="1269" max="1277" width="9" style="188" customWidth="1"/>
    <col min="1278" max="1278" width="2" style="188" customWidth="1"/>
    <col min="1279" max="1500" width="9" style="188"/>
    <col min="1501" max="1524" width="3.75" style="188" customWidth="1"/>
    <col min="1525" max="1533" width="9" style="188" customWidth="1"/>
    <col min="1534" max="1534" width="2" style="188" customWidth="1"/>
    <col min="1535" max="1756" width="9" style="188"/>
    <col min="1757" max="1780" width="3.75" style="188" customWidth="1"/>
    <col min="1781" max="1789" width="9" style="188" customWidth="1"/>
    <col min="1790" max="1790" width="2" style="188" customWidth="1"/>
    <col min="1791" max="2012" width="9" style="188"/>
    <col min="2013" max="2036" width="3.75" style="188" customWidth="1"/>
    <col min="2037" max="2045" width="9" style="188" customWidth="1"/>
    <col min="2046" max="2046" width="2" style="188" customWidth="1"/>
    <col min="2047" max="2268" width="9" style="188"/>
    <col min="2269" max="2292" width="3.75" style="188" customWidth="1"/>
    <col min="2293" max="2301" width="9" style="188" customWidth="1"/>
    <col min="2302" max="2302" width="2" style="188" customWidth="1"/>
    <col min="2303" max="2524" width="9" style="188"/>
    <col min="2525" max="2548" width="3.75" style="188" customWidth="1"/>
    <col min="2549" max="2557" width="9" style="188" customWidth="1"/>
    <col min="2558" max="2558" width="2" style="188" customWidth="1"/>
    <col min="2559" max="2780" width="9" style="188"/>
    <col min="2781" max="2804" width="3.75" style="188" customWidth="1"/>
    <col min="2805" max="2813" width="9" style="188" customWidth="1"/>
    <col min="2814" max="2814" width="2" style="188" customWidth="1"/>
    <col min="2815" max="3036" width="9" style="188"/>
    <col min="3037" max="3060" width="3.75" style="188" customWidth="1"/>
    <col min="3061" max="3069" width="9" style="188" customWidth="1"/>
    <col min="3070" max="3070" width="2" style="188" customWidth="1"/>
    <col min="3071" max="3292" width="9" style="188"/>
    <col min="3293" max="3316" width="3.75" style="188" customWidth="1"/>
    <col min="3317" max="3325" width="9" style="188" customWidth="1"/>
    <col min="3326" max="3326" width="2" style="188" customWidth="1"/>
    <col min="3327" max="3548" width="9" style="188"/>
    <col min="3549" max="3572" width="3.75" style="188" customWidth="1"/>
    <col min="3573" max="3581" width="9" style="188" customWidth="1"/>
    <col min="3582" max="3582" width="2" style="188" customWidth="1"/>
    <col min="3583" max="3804" width="9" style="188"/>
    <col min="3805" max="3828" width="3.75" style="188" customWidth="1"/>
    <col min="3829" max="3837" width="9" style="188" customWidth="1"/>
    <col min="3838" max="3838" width="2" style="188" customWidth="1"/>
    <col min="3839" max="4060" width="9" style="188"/>
    <col min="4061" max="4084" width="3.75" style="188" customWidth="1"/>
    <col min="4085" max="4093" width="9" style="188" customWidth="1"/>
    <col min="4094" max="4094" width="2" style="188" customWidth="1"/>
    <col min="4095" max="4316" width="9" style="188"/>
    <col min="4317" max="4340" width="3.75" style="188" customWidth="1"/>
    <col min="4341" max="4349" width="9" style="188" customWidth="1"/>
    <col min="4350" max="4350" width="2" style="188" customWidth="1"/>
    <col min="4351" max="4572" width="9" style="188"/>
    <col min="4573" max="4596" width="3.75" style="188" customWidth="1"/>
    <col min="4597" max="4605" width="9" style="188" customWidth="1"/>
    <col min="4606" max="4606" width="2" style="188" customWidth="1"/>
    <col min="4607" max="4828" width="9" style="188"/>
    <col min="4829" max="4852" width="3.75" style="188" customWidth="1"/>
    <col min="4853" max="4861" width="9" style="188" customWidth="1"/>
    <col min="4862" max="4862" width="2" style="188" customWidth="1"/>
    <col min="4863" max="5084" width="9" style="188"/>
    <col min="5085" max="5108" width="3.75" style="188" customWidth="1"/>
    <col min="5109" max="5117" width="9" style="188" customWidth="1"/>
    <col min="5118" max="5118" width="2" style="188" customWidth="1"/>
    <col min="5119" max="5340" width="9" style="188"/>
    <col min="5341" max="5364" width="3.75" style="188" customWidth="1"/>
    <col min="5365" max="5373" width="9" style="188" customWidth="1"/>
    <col min="5374" max="5374" width="2" style="188" customWidth="1"/>
    <col min="5375" max="5596" width="9" style="188"/>
    <col min="5597" max="5620" width="3.75" style="188" customWidth="1"/>
    <col min="5621" max="5629" width="9" style="188" customWidth="1"/>
    <col min="5630" max="5630" width="2" style="188" customWidth="1"/>
    <col min="5631" max="5852" width="9" style="188"/>
    <col min="5853" max="5876" width="3.75" style="188" customWidth="1"/>
    <col min="5877" max="5885" width="9" style="188" customWidth="1"/>
    <col min="5886" max="5886" width="2" style="188" customWidth="1"/>
    <col min="5887" max="6108" width="9" style="188"/>
    <col min="6109" max="6132" width="3.75" style="188" customWidth="1"/>
    <col min="6133" max="6141" width="9" style="188" customWidth="1"/>
    <col min="6142" max="6142" width="2" style="188" customWidth="1"/>
    <col min="6143" max="6364" width="9" style="188"/>
    <col min="6365" max="6388" width="3.75" style="188" customWidth="1"/>
    <col min="6389" max="6397" width="9" style="188" customWidth="1"/>
    <col min="6398" max="6398" width="2" style="188" customWidth="1"/>
    <col min="6399" max="6620" width="9" style="188"/>
    <col min="6621" max="6644" width="3.75" style="188" customWidth="1"/>
    <col min="6645" max="6653" width="9" style="188" customWidth="1"/>
    <col min="6654" max="6654" width="2" style="188" customWidth="1"/>
    <col min="6655" max="6876" width="9" style="188"/>
    <col min="6877" max="6900" width="3.75" style="188" customWidth="1"/>
    <col min="6901" max="6909" width="9" style="188" customWidth="1"/>
    <col min="6910" max="6910" width="2" style="188" customWidth="1"/>
    <col min="6911" max="7132" width="9" style="188"/>
    <col min="7133" max="7156" width="3.75" style="188" customWidth="1"/>
    <col min="7157" max="7165" width="9" style="188" customWidth="1"/>
    <col min="7166" max="7166" width="2" style="188" customWidth="1"/>
    <col min="7167" max="7388" width="9" style="188"/>
    <col min="7389" max="7412" width="3.75" style="188" customWidth="1"/>
    <col min="7413" max="7421" width="9" style="188" customWidth="1"/>
    <col min="7422" max="7422" width="2" style="188" customWidth="1"/>
    <col min="7423" max="7644" width="9" style="188"/>
    <col min="7645" max="7668" width="3.75" style="188" customWidth="1"/>
    <col min="7669" max="7677" width="9" style="188" customWidth="1"/>
    <col min="7678" max="7678" width="2" style="188" customWidth="1"/>
    <col min="7679" max="7900" width="9" style="188"/>
    <col min="7901" max="7924" width="3.75" style="188" customWidth="1"/>
    <col min="7925" max="7933" width="9" style="188" customWidth="1"/>
    <col min="7934" max="7934" width="2" style="188" customWidth="1"/>
    <col min="7935" max="8156" width="9" style="188"/>
    <col min="8157" max="8180" width="3.75" style="188" customWidth="1"/>
    <col min="8181" max="8189" width="9" style="188" customWidth="1"/>
    <col min="8190" max="8190" width="2" style="188" customWidth="1"/>
    <col min="8191" max="8412" width="9" style="188"/>
    <col min="8413" max="8436" width="3.75" style="188" customWidth="1"/>
    <col min="8437" max="8445" width="9" style="188" customWidth="1"/>
    <col min="8446" max="8446" width="2" style="188" customWidth="1"/>
    <col min="8447" max="8668" width="9" style="188"/>
    <col min="8669" max="8692" width="3.75" style="188" customWidth="1"/>
    <col min="8693" max="8701" width="9" style="188" customWidth="1"/>
    <col min="8702" max="8702" width="2" style="188" customWidth="1"/>
    <col min="8703" max="8924" width="9" style="188"/>
    <col min="8925" max="8948" width="3.75" style="188" customWidth="1"/>
    <col min="8949" max="8957" width="9" style="188" customWidth="1"/>
    <col min="8958" max="8958" width="2" style="188" customWidth="1"/>
    <col min="8959" max="9180" width="9" style="188"/>
    <col min="9181" max="9204" width="3.75" style="188" customWidth="1"/>
    <col min="9205" max="9213" width="9" style="188" customWidth="1"/>
    <col min="9214" max="9214" width="2" style="188" customWidth="1"/>
    <col min="9215" max="9436" width="9" style="188"/>
    <col min="9437" max="9460" width="3.75" style="188" customWidth="1"/>
    <col min="9461" max="9469" width="9" style="188" customWidth="1"/>
    <col min="9470" max="9470" width="2" style="188" customWidth="1"/>
    <col min="9471" max="9692" width="9" style="188"/>
    <col min="9693" max="9716" width="3.75" style="188" customWidth="1"/>
    <col min="9717" max="9725" width="9" style="188" customWidth="1"/>
    <col min="9726" max="9726" width="2" style="188" customWidth="1"/>
    <col min="9727" max="9948" width="9" style="188"/>
    <col min="9949" max="9972" width="3.75" style="188" customWidth="1"/>
    <col min="9973" max="9981" width="9" style="188" customWidth="1"/>
    <col min="9982" max="9982" width="2" style="188" customWidth="1"/>
    <col min="9983" max="10204" width="9" style="188"/>
    <col min="10205" max="10228" width="3.75" style="188" customWidth="1"/>
    <col min="10229" max="10237" width="9" style="188" customWidth="1"/>
    <col min="10238" max="10238" width="2" style="188" customWidth="1"/>
    <col min="10239" max="10460" width="9" style="188"/>
    <col min="10461" max="10484" width="3.75" style="188" customWidth="1"/>
    <col min="10485" max="10493" width="9" style="188" customWidth="1"/>
    <col min="10494" max="10494" width="2" style="188" customWidth="1"/>
    <col min="10495" max="10716" width="9" style="188"/>
    <col min="10717" max="10740" width="3.75" style="188" customWidth="1"/>
    <col min="10741" max="10749" width="9" style="188" customWidth="1"/>
    <col min="10750" max="10750" width="2" style="188" customWidth="1"/>
    <col min="10751" max="10972" width="9" style="188"/>
    <col min="10973" max="10996" width="3.75" style="188" customWidth="1"/>
    <col min="10997" max="11005" width="9" style="188" customWidth="1"/>
    <col min="11006" max="11006" width="2" style="188" customWidth="1"/>
    <col min="11007" max="11228" width="9" style="188"/>
    <col min="11229" max="11252" width="3.75" style="188" customWidth="1"/>
    <col min="11253" max="11261" width="9" style="188" customWidth="1"/>
    <col min="11262" max="11262" width="2" style="188" customWidth="1"/>
    <col min="11263" max="11484" width="9" style="188"/>
    <col min="11485" max="11508" width="3.75" style="188" customWidth="1"/>
    <col min="11509" max="11517" width="9" style="188" customWidth="1"/>
    <col min="11518" max="11518" width="2" style="188" customWidth="1"/>
    <col min="11519" max="11740" width="9" style="188"/>
    <col min="11741" max="11764" width="3.75" style="188" customWidth="1"/>
    <col min="11765" max="11773" width="9" style="188" customWidth="1"/>
    <col min="11774" max="11774" width="2" style="188" customWidth="1"/>
    <col min="11775" max="11996" width="9" style="188"/>
    <col min="11997" max="12020" width="3.75" style="188" customWidth="1"/>
    <col min="12021" max="12029" width="9" style="188" customWidth="1"/>
    <col min="12030" max="12030" width="2" style="188" customWidth="1"/>
    <col min="12031" max="12252" width="9" style="188"/>
    <col min="12253" max="12276" width="3.75" style="188" customWidth="1"/>
    <col min="12277" max="12285" width="9" style="188" customWidth="1"/>
    <col min="12286" max="12286" width="2" style="188" customWidth="1"/>
    <col min="12287" max="12508" width="9" style="188"/>
    <col min="12509" max="12532" width="3.75" style="188" customWidth="1"/>
    <col min="12533" max="12541" width="9" style="188" customWidth="1"/>
    <col min="12542" max="12542" width="2" style="188" customWidth="1"/>
    <col min="12543" max="12764" width="9" style="188"/>
    <col min="12765" max="12788" width="3.75" style="188" customWidth="1"/>
    <col min="12789" max="12797" width="9" style="188" customWidth="1"/>
    <col min="12798" max="12798" width="2" style="188" customWidth="1"/>
    <col min="12799" max="13020" width="9" style="188"/>
    <col min="13021" max="13044" width="3.75" style="188" customWidth="1"/>
    <col min="13045" max="13053" width="9" style="188" customWidth="1"/>
    <col min="13054" max="13054" width="2" style="188" customWidth="1"/>
    <col min="13055" max="13276" width="9" style="188"/>
    <col min="13277" max="13300" width="3.75" style="188" customWidth="1"/>
    <col min="13301" max="13309" width="9" style="188" customWidth="1"/>
    <col min="13310" max="13310" width="2" style="188" customWidth="1"/>
    <col min="13311" max="13532" width="9" style="188"/>
    <col min="13533" max="13556" width="3.75" style="188" customWidth="1"/>
    <col min="13557" max="13565" width="9" style="188" customWidth="1"/>
    <col min="13566" max="13566" width="2" style="188" customWidth="1"/>
    <col min="13567" max="13788" width="9" style="188"/>
    <col min="13789" max="13812" width="3.75" style="188" customWidth="1"/>
    <col min="13813" max="13821" width="9" style="188" customWidth="1"/>
    <col min="13822" max="13822" width="2" style="188" customWidth="1"/>
    <col min="13823" max="14044" width="9" style="188"/>
    <col min="14045" max="14068" width="3.75" style="188" customWidth="1"/>
    <col min="14069" max="14077" width="9" style="188" customWidth="1"/>
    <col min="14078" max="14078" width="2" style="188" customWidth="1"/>
    <col min="14079" max="14300" width="9" style="188"/>
    <col min="14301" max="14324" width="3.75" style="188" customWidth="1"/>
    <col min="14325" max="14333" width="9" style="188" customWidth="1"/>
    <col min="14334" max="14334" width="2" style="188" customWidth="1"/>
    <col min="14335" max="14556" width="9" style="188"/>
    <col min="14557" max="14580" width="3.75" style="188" customWidth="1"/>
    <col min="14581" max="14589" width="9" style="188" customWidth="1"/>
    <col min="14590" max="14590" width="2" style="188" customWidth="1"/>
    <col min="14591" max="14812" width="9" style="188"/>
    <col min="14813" max="14836" width="3.75" style="188" customWidth="1"/>
    <col min="14837" max="14845" width="9" style="188" customWidth="1"/>
    <col min="14846" max="14846" width="2" style="188" customWidth="1"/>
    <col min="14847" max="15068" width="9" style="188"/>
    <col min="15069" max="15092" width="3.75" style="188" customWidth="1"/>
    <col min="15093" max="15101" width="9" style="188" customWidth="1"/>
    <col min="15102" max="15102" width="2" style="188" customWidth="1"/>
    <col min="15103" max="15324" width="9" style="188"/>
    <col min="15325" max="15348" width="3.75" style="188" customWidth="1"/>
    <col min="15349" max="15357" width="9" style="188" customWidth="1"/>
    <col min="15358" max="15358" width="2" style="188" customWidth="1"/>
    <col min="15359" max="15580" width="9" style="188"/>
    <col min="15581" max="15604" width="3.75" style="188" customWidth="1"/>
    <col min="15605" max="15613" width="9" style="188" customWidth="1"/>
    <col min="15614" max="15614" width="2" style="188" customWidth="1"/>
    <col min="15615" max="15836" width="9" style="188"/>
    <col min="15837" max="15860" width="3.75" style="188" customWidth="1"/>
    <col min="15861" max="15869" width="9" style="188" customWidth="1"/>
    <col min="15870" max="15870" width="2" style="188" customWidth="1"/>
    <col min="15871" max="16092" width="9" style="188"/>
    <col min="16093" max="16116" width="3.75" style="188" customWidth="1"/>
    <col min="16117" max="16125" width="9" style="188" customWidth="1"/>
    <col min="16126" max="16126" width="2" style="188" customWidth="1"/>
    <col min="16127" max="16384" width="9" style="188"/>
  </cols>
  <sheetData>
    <row r="1" spans="1:30">
      <c r="A1" s="189" t="s">
        <v>731</v>
      </c>
      <c r="B1" s="207"/>
      <c r="P1" s="206"/>
      <c r="X1" s="206"/>
      <c r="Y1" s="190"/>
    </row>
    <row r="2" spans="1:30" ht="17.25">
      <c r="A2" s="1173" t="s">
        <v>623</v>
      </c>
      <c r="B2" s="1173"/>
      <c r="C2" s="1173"/>
      <c r="D2" s="1173"/>
      <c r="E2" s="1173"/>
      <c r="F2" s="1173"/>
      <c r="G2" s="1173"/>
      <c r="H2" s="1173"/>
      <c r="I2" s="1173"/>
      <c r="J2" s="1173"/>
      <c r="K2" s="1173"/>
      <c r="L2" s="1173"/>
      <c r="M2" s="1173"/>
      <c r="N2" s="1173"/>
      <c r="O2" s="1173"/>
      <c r="P2" s="1173"/>
      <c r="Q2" s="1173"/>
      <c r="R2" s="1173"/>
      <c r="S2" s="1173"/>
      <c r="T2" s="1173"/>
      <c r="U2" s="1173"/>
      <c r="V2" s="1173"/>
      <c r="W2" s="1173"/>
      <c r="X2" s="1173"/>
      <c r="Y2" s="1173"/>
    </row>
    <row r="3" spans="1:30">
      <c r="B3" s="1174"/>
      <c r="C3" s="1174"/>
      <c r="D3" s="1174"/>
      <c r="E3" s="1174"/>
      <c r="F3" s="1174"/>
      <c r="G3" s="1174"/>
      <c r="H3" s="1174"/>
      <c r="I3" s="1174"/>
      <c r="J3" s="1174"/>
      <c r="K3" s="1174"/>
      <c r="L3" s="1174"/>
      <c r="M3" s="1174"/>
      <c r="N3" s="1174"/>
      <c r="O3" s="1174"/>
      <c r="P3" s="1174"/>
      <c r="Q3" s="1174"/>
      <c r="R3" s="1174"/>
      <c r="S3" s="1174"/>
      <c r="T3" s="1174"/>
      <c r="U3" s="1174"/>
      <c r="V3" s="1174"/>
      <c r="W3" s="1174"/>
      <c r="X3" s="1174"/>
    </row>
    <row r="4" spans="1:30">
      <c r="B4" s="205" t="s">
        <v>587</v>
      </c>
      <c r="C4" s="191"/>
      <c r="D4" s="191"/>
      <c r="E4" s="191"/>
      <c r="F4" s="191"/>
      <c r="G4" s="191"/>
      <c r="H4" s="192"/>
      <c r="I4" s="192"/>
      <c r="J4" s="192"/>
      <c r="K4" s="192"/>
      <c r="L4" s="192"/>
      <c r="M4" s="192"/>
      <c r="N4" s="192"/>
      <c r="O4" s="192"/>
      <c r="P4" s="192"/>
      <c r="Q4" s="194"/>
      <c r="R4" s="192"/>
      <c r="S4" s="192"/>
      <c r="T4" s="192"/>
      <c r="U4" s="192"/>
      <c r="V4" s="192"/>
      <c r="W4" s="192"/>
      <c r="X4" s="192"/>
    </row>
    <row r="5" spans="1:30">
      <c r="B5" s="199" t="s">
        <v>586</v>
      </c>
      <c r="C5" s="192"/>
      <c r="D5" s="192"/>
      <c r="E5" s="193"/>
      <c r="F5" s="193"/>
      <c r="G5" s="193"/>
      <c r="H5" s="193"/>
      <c r="I5" s="193"/>
      <c r="J5" s="193"/>
      <c r="K5" s="193"/>
      <c r="L5" s="193"/>
      <c r="M5" s="193"/>
      <c r="N5" s="193"/>
      <c r="O5" s="193"/>
      <c r="P5" s="193"/>
      <c r="Q5" s="204"/>
      <c r="R5" s="192"/>
      <c r="S5" s="193"/>
      <c r="T5" s="193"/>
      <c r="U5" s="193"/>
      <c r="V5" s="193"/>
      <c r="W5" s="193"/>
      <c r="X5" s="193"/>
    </row>
    <row r="6" spans="1:30" ht="32.25" customHeight="1">
      <c r="B6" s="506"/>
      <c r="C6" s="1175" t="s">
        <v>585</v>
      </c>
      <c r="D6" s="1176"/>
      <c r="E6" s="1176"/>
      <c r="F6" s="1176"/>
      <c r="G6" s="1176"/>
      <c r="H6" s="1176"/>
      <c r="I6" s="1177" t="str">
        <f>'2.全体概要'!C7</f>
        <v>(例)　○○○○マンション</v>
      </c>
      <c r="J6" s="1178"/>
      <c r="K6" s="1178"/>
      <c r="L6" s="1178"/>
      <c r="M6" s="1178"/>
      <c r="N6" s="1178"/>
      <c r="O6" s="1178"/>
      <c r="P6" s="1178"/>
      <c r="Q6" s="1178"/>
      <c r="R6" s="1178"/>
      <c r="S6" s="1179" t="s">
        <v>630</v>
      </c>
      <c r="T6" s="1179"/>
      <c r="U6" s="1179"/>
      <c r="V6" s="1179"/>
      <c r="W6" s="1180"/>
      <c r="X6" s="193"/>
      <c r="AD6" s="189" t="s">
        <v>631</v>
      </c>
    </row>
    <row r="7" spans="1:30" ht="17.25">
      <c r="B7" s="474"/>
      <c r="C7" s="1175" t="s">
        <v>584</v>
      </c>
      <c r="D7" s="1176"/>
      <c r="E7" s="1176"/>
      <c r="F7" s="1176"/>
      <c r="G7" s="1176"/>
      <c r="H7" s="1181"/>
      <c r="I7" s="1182"/>
      <c r="J7" s="1183"/>
      <c r="K7" s="1183"/>
      <c r="L7" s="1183"/>
      <c r="M7" s="1183"/>
      <c r="N7" s="1183"/>
      <c r="O7" s="1183"/>
      <c r="P7" s="1183"/>
      <c r="Q7" s="1183"/>
      <c r="R7" s="1183"/>
      <c r="S7" s="1183"/>
      <c r="T7" s="1183"/>
      <c r="U7" s="1183"/>
      <c r="V7" s="1183"/>
      <c r="W7" s="1184"/>
      <c r="X7" s="193"/>
      <c r="AD7" s="189"/>
    </row>
    <row r="8" spans="1:30" ht="9.75" customHeight="1">
      <c r="B8" s="196"/>
      <c r="C8" s="195"/>
      <c r="D8" s="195"/>
      <c r="E8" s="195"/>
      <c r="F8" s="195"/>
      <c r="G8" s="195"/>
      <c r="H8" s="195"/>
      <c r="I8" s="404"/>
      <c r="J8" s="404"/>
      <c r="K8" s="404"/>
      <c r="L8" s="404"/>
      <c r="M8" s="404"/>
      <c r="N8" s="404"/>
      <c r="O8" s="404"/>
      <c r="P8" s="404"/>
      <c r="Q8" s="194"/>
      <c r="R8" s="404"/>
      <c r="S8" s="404"/>
      <c r="T8" s="404"/>
      <c r="U8" s="404"/>
      <c r="V8" s="404"/>
      <c r="W8" s="404"/>
      <c r="X8" s="193"/>
      <c r="AD8" s="189"/>
    </row>
    <row r="9" spans="1:30">
      <c r="B9" s="199" t="s">
        <v>583</v>
      </c>
      <c r="C9" s="200"/>
      <c r="D9" s="192"/>
      <c r="E9" s="192"/>
      <c r="F9" s="192"/>
      <c r="G9" s="192"/>
      <c r="H9" s="192"/>
      <c r="I9" s="192"/>
      <c r="J9" s="192"/>
      <c r="K9" s="192"/>
      <c r="L9" s="192"/>
      <c r="M9" s="192"/>
      <c r="N9" s="192"/>
      <c r="O9" s="192"/>
      <c r="P9" s="192"/>
      <c r="Q9" s="194"/>
      <c r="R9" s="192"/>
      <c r="S9" s="192"/>
      <c r="T9" s="197"/>
      <c r="U9" s="192"/>
      <c r="V9" s="192"/>
      <c r="W9" s="192"/>
      <c r="X9" s="192"/>
      <c r="AD9" s="189"/>
    </row>
    <row r="10" spans="1:30" ht="17.25">
      <c r="B10" s="474"/>
      <c r="C10" s="1175" t="s">
        <v>582</v>
      </c>
      <c r="D10" s="1176"/>
      <c r="E10" s="1176"/>
      <c r="F10" s="1176"/>
      <c r="G10" s="1176"/>
      <c r="H10" s="1181"/>
      <c r="I10" s="1185"/>
      <c r="J10" s="1185"/>
      <c r="K10" s="1185"/>
      <c r="L10" s="1185"/>
      <c r="M10" s="1185"/>
      <c r="N10" s="1185"/>
      <c r="O10" s="1185"/>
      <c r="P10" s="1186"/>
      <c r="Q10" s="1187"/>
      <c r="R10" s="1187"/>
      <c r="S10" s="1187"/>
      <c r="T10" s="1187"/>
      <c r="U10" s="1187"/>
      <c r="V10" s="1187"/>
      <c r="AD10" s="189" t="s">
        <v>581</v>
      </c>
    </row>
    <row r="11" spans="1:30" ht="17.25">
      <c r="B11" s="474"/>
      <c r="C11" s="1170" t="s">
        <v>580</v>
      </c>
      <c r="D11" s="1170"/>
      <c r="E11" s="1170"/>
      <c r="F11" s="1170"/>
      <c r="G11" s="1170"/>
      <c r="H11" s="1170"/>
      <c r="I11" s="1185"/>
      <c r="J11" s="1185"/>
      <c r="K11" s="1185"/>
      <c r="L11" s="1185"/>
      <c r="M11" s="1185"/>
      <c r="N11" s="1185"/>
      <c r="O11" s="1185"/>
      <c r="P11" s="1186"/>
      <c r="Q11" s="1187"/>
      <c r="R11" s="1187"/>
      <c r="S11" s="1187"/>
      <c r="T11" s="1187"/>
      <c r="U11" s="1187"/>
      <c r="V11" s="1187"/>
      <c r="AD11" s="189"/>
    </row>
    <row r="12" spans="1:30" ht="17.25">
      <c r="B12" s="474"/>
      <c r="C12" s="1170" t="s">
        <v>579</v>
      </c>
      <c r="D12" s="1170"/>
      <c r="E12" s="1170"/>
      <c r="F12" s="1170"/>
      <c r="G12" s="1170"/>
      <c r="H12" s="1170"/>
      <c r="I12" s="1171"/>
      <c r="J12" s="1171"/>
      <c r="K12" s="1171"/>
      <c r="L12" s="1171"/>
      <c r="M12" s="1171"/>
      <c r="N12" s="1171"/>
      <c r="O12" s="1172"/>
      <c r="P12" s="203" t="s">
        <v>576</v>
      </c>
      <c r="Q12" s="190" t="s">
        <v>578</v>
      </c>
      <c r="R12" s="197"/>
      <c r="S12" s="192"/>
      <c r="T12" s="192"/>
      <c r="U12" s="192"/>
      <c r="V12" s="192"/>
      <c r="AD12" s="189"/>
    </row>
    <row r="13" spans="1:30" ht="17.25">
      <c r="B13" s="474"/>
      <c r="C13" s="1170" t="s">
        <v>577</v>
      </c>
      <c r="D13" s="1170"/>
      <c r="E13" s="1170"/>
      <c r="F13" s="1170"/>
      <c r="G13" s="1170"/>
      <c r="H13" s="1170"/>
      <c r="I13" s="1171"/>
      <c r="J13" s="1171"/>
      <c r="K13" s="1171"/>
      <c r="L13" s="1171"/>
      <c r="M13" s="1171"/>
      <c r="N13" s="1171"/>
      <c r="O13" s="1172"/>
      <c r="P13" s="203" t="s">
        <v>576</v>
      </c>
      <c r="R13" s="197"/>
      <c r="S13" s="192"/>
      <c r="T13" s="192"/>
      <c r="U13" s="192"/>
      <c r="V13" s="192"/>
      <c r="AD13" s="189"/>
    </row>
    <row r="14" spans="1:30" ht="17.25">
      <c r="B14" s="474"/>
      <c r="C14" s="1170" t="s">
        <v>575</v>
      </c>
      <c r="D14" s="1170"/>
      <c r="E14" s="1170"/>
      <c r="F14" s="1170"/>
      <c r="G14" s="1170"/>
      <c r="H14" s="1170"/>
      <c r="I14" s="1188"/>
      <c r="J14" s="1188"/>
      <c r="K14" s="1188"/>
      <c r="L14" s="1188"/>
      <c r="M14" s="1188"/>
      <c r="N14" s="1188"/>
      <c r="O14" s="1189"/>
      <c r="P14" s="201" t="s">
        <v>574</v>
      </c>
      <c r="R14" s="202"/>
      <c r="S14" s="202"/>
      <c r="T14" s="202"/>
      <c r="U14" s="192"/>
      <c r="V14" s="192"/>
      <c r="AB14" s="192"/>
      <c r="AD14" s="189"/>
    </row>
    <row r="15" spans="1:30" ht="17.25">
      <c r="B15" s="474"/>
      <c r="C15" s="1170" t="s">
        <v>573</v>
      </c>
      <c r="D15" s="1170"/>
      <c r="E15" s="1170"/>
      <c r="F15" s="1170"/>
      <c r="G15" s="1170"/>
      <c r="H15" s="1170"/>
      <c r="I15" s="1190"/>
      <c r="J15" s="1190"/>
      <c r="K15" s="1190"/>
      <c r="L15" s="1190"/>
      <c r="M15" s="1190"/>
      <c r="N15" s="1190"/>
      <c r="O15" s="1191"/>
      <c r="P15" s="1201"/>
      <c r="Q15" s="1202"/>
      <c r="R15" s="197"/>
      <c r="S15" s="192"/>
      <c r="T15" s="192"/>
      <c r="U15" s="192"/>
      <c r="V15" s="192"/>
      <c r="AD15" s="189"/>
    </row>
    <row r="16" spans="1:30" ht="17.25">
      <c r="B16" s="474"/>
      <c r="C16" s="1170" t="s">
        <v>572</v>
      </c>
      <c r="D16" s="1170"/>
      <c r="E16" s="1170"/>
      <c r="F16" s="1170"/>
      <c r="G16" s="1170"/>
      <c r="H16" s="1170"/>
      <c r="I16" s="1203"/>
      <c r="J16" s="1203"/>
      <c r="K16" s="1203"/>
      <c r="L16" s="1203"/>
      <c r="M16" s="1203"/>
      <c r="N16" s="1203"/>
      <c r="O16" s="1204"/>
      <c r="P16" s="1201" t="s">
        <v>571</v>
      </c>
      <c r="Q16" s="1202"/>
      <c r="R16" s="197"/>
      <c r="S16" s="192"/>
      <c r="T16" s="192"/>
      <c r="U16" s="192"/>
      <c r="V16" s="192"/>
      <c r="AD16" s="189"/>
    </row>
    <row r="17" spans="2:30" ht="17.25">
      <c r="B17" s="474"/>
      <c r="C17" s="1170" t="s">
        <v>570</v>
      </c>
      <c r="D17" s="1170"/>
      <c r="E17" s="1170"/>
      <c r="F17" s="1170"/>
      <c r="G17" s="1170"/>
      <c r="H17" s="1170"/>
      <c r="I17" s="1205" t="str">
        <f>IF(OR(I14="",I13=""),"",IFERROR(VLOOKUP(I14,AA46:AB52,2,FALSE),AB53)*I13+(IF(I15="ハイブリッド",I16,0)*20000))</f>
        <v/>
      </c>
      <c r="J17" s="1205"/>
      <c r="K17" s="1205"/>
      <c r="L17" s="1205"/>
      <c r="M17" s="1205"/>
      <c r="N17" s="1205"/>
      <c r="O17" s="1206"/>
      <c r="P17" s="201" t="s">
        <v>566</v>
      </c>
      <c r="R17" s="197"/>
      <c r="S17" s="192"/>
      <c r="T17" s="192"/>
      <c r="U17" s="192"/>
      <c r="V17" s="192"/>
      <c r="AD17" s="189" t="s">
        <v>804</v>
      </c>
    </row>
    <row r="18" spans="2:30" ht="24">
      <c r="B18" s="507"/>
      <c r="C18" s="1207" t="s">
        <v>569</v>
      </c>
      <c r="D18" s="1176"/>
      <c r="E18" s="1176"/>
      <c r="F18" s="1176"/>
      <c r="G18" s="1176"/>
      <c r="H18" s="1181"/>
      <c r="I18" s="1208"/>
      <c r="J18" s="1209"/>
      <c r="K18" s="1209"/>
      <c r="L18" s="1209"/>
      <c r="M18" s="1209"/>
      <c r="N18" s="1209"/>
      <c r="O18" s="1210"/>
      <c r="P18" s="195" t="s">
        <v>566</v>
      </c>
      <c r="Q18" s="194" t="s">
        <v>568</v>
      </c>
      <c r="R18" s="1211" t="s">
        <v>567</v>
      </c>
      <c r="S18" s="1211"/>
      <c r="T18" s="1211"/>
      <c r="U18" s="1211"/>
      <c r="V18" s="1211"/>
      <c r="W18" s="1211"/>
      <c r="X18" s="1211"/>
      <c r="Y18" s="1211"/>
      <c r="AD18" s="189" t="s">
        <v>882</v>
      </c>
    </row>
    <row r="19" spans="2:30" s="515" customFormat="1" ht="9">
      <c r="B19" s="508"/>
      <c r="C19" s="509"/>
      <c r="D19" s="509"/>
      <c r="E19" s="510"/>
      <c r="F19" s="510"/>
      <c r="G19" s="510"/>
      <c r="H19" s="510"/>
      <c r="I19" s="511"/>
      <c r="J19" s="511"/>
      <c r="K19" s="511"/>
      <c r="L19" s="511"/>
      <c r="M19" s="511"/>
      <c r="N19" s="511"/>
      <c r="O19" s="511"/>
      <c r="P19" s="512"/>
      <c r="Q19" s="513"/>
      <c r="R19" s="509"/>
      <c r="S19" s="509"/>
      <c r="T19" s="509"/>
      <c r="U19" s="509"/>
      <c r="V19" s="509"/>
      <c r="W19" s="514"/>
      <c r="X19" s="514"/>
      <c r="Z19" s="516"/>
      <c r="AD19" s="516"/>
    </row>
    <row r="20" spans="2:30" ht="17.25">
      <c r="B20" s="474"/>
      <c r="C20" s="1207" t="s">
        <v>611</v>
      </c>
      <c r="D20" s="1176"/>
      <c r="E20" s="1176"/>
      <c r="F20" s="1176"/>
      <c r="G20" s="1176"/>
      <c r="H20" s="1181"/>
      <c r="I20" s="1212"/>
      <c r="J20" s="1213"/>
      <c r="K20" s="1213"/>
      <c r="L20" s="1213"/>
      <c r="M20" s="1213"/>
      <c r="N20" s="1213"/>
      <c r="O20" s="1214"/>
      <c r="P20" s="195" t="s">
        <v>612</v>
      </c>
      <c r="Q20" s="194" t="s">
        <v>613</v>
      </c>
      <c r="R20" s="192"/>
      <c r="S20" s="192"/>
      <c r="T20" s="192"/>
      <c r="U20" s="192"/>
      <c r="V20" s="192"/>
      <c r="AD20" s="189"/>
    </row>
    <row r="21" spans="2:30" ht="12">
      <c r="B21" s="196"/>
      <c r="C21" s="195"/>
      <c r="D21" s="195"/>
      <c r="E21" s="195"/>
      <c r="F21" s="195"/>
      <c r="G21" s="195"/>
      <c r="H21" s="195"/>
      <c r="I21" s="406"/>
      <c r="J21" s="406"/>
      <c r="K21" s="406"/>
      <c r="L21" s="406"/>
      <c r="M21" s="406"/>
      <c r="N21" s="406"/>
      <c r="O21" s="406"/>
      <c r="P21" s="406"/>
      <c r="Q21" s="194"/>
      <c r="R21" s="406"/>
      <c r="S21" s="406"/>
      <c r="T21" s="406"/>
      <c r="U21" s="406"/>
      <c r="V21" s="406"/>
      <c r="W21" s="406"/>
      <c r="X21" s="193"/>
      <c r="Z21" s="471"/>
      <c r="AD21" s="471"/>
    </row>
    <row r="22" spans="2:30">
      <c r="B22" s="199" t="s">
        <v>708</v>
      </c>
      <c r="C22" s="192"/>
      <c r="D22" s="192"/>
      <c r="E22" s="192"/>
      <c r="F22" s="192"/>
      <c r="G22" s="192"/>
      <c r="H22" s="192"/>
      <c r="I22" s="192"/>
      <c r="J22" s="192"/>
      <c r="K22" s="192"/>
      <c r="L22" s="191"/>
      <c r="M22" s="192"/>
      <c r="N22" s="192"/>
      <c r="O22" s="192"/>
      <c r="P22" s="192"/>
      <c r="Q22" s="194"/>
      <c r="R22" s="192"/>
      <c r="S22" s="192"/>
      <c r="T22" s="197"/>
      <c r="U22" s="192"/>
      <c r="V22" s="192"/>
      <c r="W22" s="192"/>
      <c r="X22" s="192"/>
      <c r="AD22" s="189"/>
    </row>
    <row r="23" spans="2:30" ht="17.25">
      <c r="B23" s="474"/>
      <c r="C23" s="1192" t="s">
        <v>614</v>
      </c>
      <c r="D23" s="1193"/>
      <c r="E23" s="1193"/>
      <c r="F23" s="1194"/>
      <c r="G23" s="1195">
        <f>I12</f>
        <v>0</v>
      </c>
      <c r="H23" s="1196"/>
      <c r="I23" s="200" t="s">
        <v>615</v>
      </c>
      <c r="J23" s="1197">
        <f>IFERROR(IF(G23*40000&gt;I17,0,G23*40000*I20),"")</f>
        <v>0</v>
      </c>
      <c r="K23" s="1198"/>
      <c r="L23" s="1198"/>
      <c r="M23" s="1198"/>
      <c r="N23" s="1198"/>
      <c r="O23" s="1199"/>
      <c r="P23" s="191" t="s">
        <v>566</v>
      </c>
      <c r="Q23" s="1200" t="s">
        <v>803</v>
      </c>
      <c r="R23" s="1200"/>
      <c r="S23" s="1200"/>
      <c r="T23" s="1200"/>
      <c r="U23" s="1200"/>
      <c r="V23" s="1200"/>
      <c r="AD23" s="189" t="s">
        <v>616</v>
      </c>
    </row>
    <row r="24" spans="2:30" ht="12">
      <c r="B24" s="196"/>
      <c r="C24" s="195"/>
      <c r="D24" s="195"/>
      <c r="E24" s="195"/>
      <c r="F24" s="195"/>
      <c r="G24" s="195"/>
      <c r="H24" s="195"/>
      <c r="I24" s="406"/>
      <c r="J24" s="406"/>
      <c r="K24" s="406"/>
      <c r="L24" s="406"/>
      <c r="M24" s="406"/>
      <c r="N24" s="406"/>
      <c r="O24" s="406"/>
      <c r="P24" s="406"/>
      <c r="Q24" s="194"/>
      <c r="R24" s="406"/>
      <c r="S24" s="406"/>
      <c r="T24" s="406"/>
      <c r="U24" s="406"/>
      <c r="V24" s="406"/>
      <c r="W24" s="406"/>
      <c r="X24" s="193"/>
      <c r="Z24" s="471"/>
      <c r="AD24" s="471"/>
    </row>
    <row r="25" spans="2:30">
      <c r="B25" s="229" t="s">
        <v>718</v>
      </c>
      <c r="C25" s="230"/>
      <c r="D25" s="230"/>
      <c r="E25" s="230"/>
      <c r="F25" s="230"/>
      <c r="G25" s="230"/>
      <c r="H25" s="230"/>
      <c r="I25" s="230"/>
      <c r="J25" s="230"/>
      <c r="K25" s="230"/>
      <c r="L25" s="230"/>
      <c r="M25" s="230"/>
      <c r="N25" s="230"/>
      <c r="O25" s="230"/>
      <c r="P25" s="230"/>
      <c r="Q25" s="231"/>
      <c r="R25" s="230"/>
      <c r="S25" s="230"/>
      <c r="T25" s="230"/>
      <c r="U25" s="230"/>
      <c r="V25" s="230"/>
      <c r="W25" s="230"/>
      <c r="X25" s="230"/>
      <c r="AD25" s="189"/>
    </row>
    <row r="26" spans="2:30" ht="17.25">
      <c r="B26" s="474"/>
      <c r="C26" s="1215" t="s">
        <v>619</v>
      </c>
      <c r="D26" s="1215"/>
      <c r="E26" s="1215"/>
      <c r="F26" s="1215"/>
      <c r="G26" s="1215"/>
      <c r="H26" s="1215"/>
      <c r="I26" s="1216"/>
      <c r="J26" s="1216"/>
      <c r="K26" s="1216"/>
      <c r="L26" s="1216"/>
      <c r="M26" s="1216"/>
      <c r="N26" s="1216"/>
      <c r="O26" s="1216"/>
      <c r="P26" s="228" t="s">
        <v>620</v>
      </c>
      <c r="Q26" s="1187" t="s">
        <v>719</v>
      </c>
      <c r="R26" s="1187"/>
      <c r="S26" s="1187"/>
      <c r="T26" s="1187"/>
      <c r="U26" s="1187"/>
      <c r="V26" s="1187"/>
      <c r="AD26" s="189" t="s">
        <v>621</v>
      </c>
    </row>
    <row r="27" spans="2:30">
      <c r="B27" s="232"/>
      <c r="C27" s="1217" t="s">
        <v>717</v>
      </c>
      <c r="D27" s="1217"/>
      <c r="E27" s="1217"/>
      <c r="F27" s="1217"/>
      <c r="G27" s="1217"/>
      <c r="H27" s="1217"/>
      <c r="I27" s="1217"/>
      <c r="J27" s="1217"/>
      <c r="K27" s="1217"/>
      <c r="L27" s="1217"/>
      <c r="M27" s="1217"/>
      <c r="N27" s="1217"/>
      <c r="O27" s="1217"/>
      <c r="P27" s="1217"/>
      <c r="Q27" s="1217"/>
      <c r="R27" s="1217"/>
      <c r="S27" s="1217"/>
      <c r="T27" s="1217"/>
      <c r="U27" s="1217"/>
      <c r="V27" s="1217"/>
      <c r="W27" s="1217"/>
      <c r="X27" s="1217"/>
      <c r="Y27" s="1217"/>
      <c r="AD27" s="189"/>
    </row>
    <row r="28" spans="2:30">
      <c r="B28" s="196"/>
      <c r="C28" s="1217"/>
      <c r="D28" s="1217"/>
      <c r="E28" s="1217"/>
      <c r="F28" s="1217"/>
      <c r="G28" s="1217"/>
      <c r="H28" s="1217"/>
      <c r="I28" s="1217"/>
      <c r="J28" s="1217"/>
      <c r="K28" s="1217"/>
      <c r="L28" s="1217"/>
      <c r="M28" s="1217"/>
      <c r="N28" s="1217"/>
      <c r="O28" s="1217"/>
      <c r="P28" s="1217"/>
      <c r="Q28" s="1217"/>
      <c r="R28" s="1217"/>
      <c r="S28" s="1217"/>
      <c r="T28" s="1217"/>
      <c r="U28" s="1217"/>
      <c r="V28" s="1217"/>
      <c r="W28" s="1217"/>
      <c r="X28" s="1217"/>
      <c r="Y28" s="1217"/>
      <c r="AD28" s="189"/>
    </row>
    <row r="29" spans="2:30" s="515" customFormat="1" ht="9">
      <c r="B29" s="508"/>
      <c r="C29" s="517"/>
      <c r="D29" s="517"/>
      <c r="E29" s="517"/>
      <c r="F29" s="517"/>
      <c r="G29" s="517"/>
      <c r="H29" s="517"/>
      <c r="I29" s="514"/>
      <c r="J29" s="514"/>
      <c r="K29" s="514"/>
      <c r="L29" s="514"/>
      <c r="M29" s="514"/>
      <c r="N29" s="514"/>
      <c r="O29" s="514"/>
      <c r="P29" s="514"/>
      <c r="Q29" s="518"/>
      <c r="R29" s="514"/>
      <c r="S29" s="514"/>
      <c r="T29" s="514"/>
      <c r="U29" s="514"/>
      <c r="V29" s="514"/>
      <c r="W29" s="514"/>
      <c r="X29" s="519"/>
      <c r="Z29" s="516"/>
      <c r="AD29" s="516"/>
    </row>
    <row r="30" spans="2:30" ht="17.25">
      <c r="B30" s="472"/>
      <c r="C30" s="1218" t="s">
        <v>721</v>
      </c>
      <c r="D30" s="1218"/>
      <c r="E30" s="1218"/>
      <c r="F30" s="1218"/>
      <c r="G30" s="1218"/>
      <c r="H30" s="1218"/>
      <c r="I30" s="1219">
        <f>IFERROR((J23+I26),0)</f>
        <v>0</v>
      </c>
      <c r="J30" s="1219"/>
      <c r="K30" s="1219"/>
      <c r="L30" s="1219"/>
      <c r="M30" s="1219"/>
      <c r="N30" s="1219"/>
      <c r="O30" s="1219"/>
      <c r="P30" s="191" t="s">
        <v>566</v>
      </c>
      <c r="Q30" s="1187" t="s">
        <v>720</v>
      </c>
      <c r="R30" s="1200"/>
      <c r="S30" s="1200"/>
      <c r="T30" s="1200"/>
      <c r="U30" s="1200"/>
      <c r="V30" s="1200"/>
      <c r="AD30" s="189"/>
    </row>
    <row r="31" spans="2:30" s="515" customFormat="1" ht="9">
      <c r="B31" s="520"/>
      <c r="C31" s="509"/>
      <c r="D31" s="509"/>
      <c r="E31" s="509"/>
      <c r="F31" s="509"/>
      <c r="G31" s="509"/>
      <c r="H31" s="509"/>
      <c r="I31" s="509"/>
      <c r="J31" s="509"/>
      <c r="L31" s="517"/>
      <c r="Q31" s="521"/>
      <c r="R31" s="509"/>
      <c r="S31" s="509"/>
      <c r="T31" s="522"/>
      <c r="U31" s="509"/>
      <c r="V31" s="509"/>
      <c r="W31" s="509"/>
      <c r="X31" s="509"/>
      <c r="Z31" s="516"/>
      <c r="AD31" s="516"/>
    </row>
    <row r="32" spans="2:30" ht="17.25">
      <c r="B32" s="473"/>
      <c r="C32" s="1170" t="s">
        <v>725</v>
      </c>
      <c r="D32" s="1170"/>
      <c r="E32" s="1170"/>
      <c r="F32" s="1170"/>
      <c r="G32" s="1170"/>
      <c r="H32" s="1170"/>
      <c r="I32" s="1220">
        <v>400000</v>
      </c>
      <c r="J32" s="1220"/>
      <c r="K32" s="1220"/>
      <c r="L32" s="1220"/>
      <c r="M32" s="1220"/>
      <c r="N32" s="1220"/>
      <c r="O32" s="1220"/>
      <c r="P32" s="195" t="s">
        <v>566</v>
      </c>
      <c r="Q32" s="1200" t="s">
        <v>722</v>
      </c>
      <c r="R32" s="1200"/>
      <c r="S32" s="1200"/>
      <c r="T32" s="1200"/>
      <c r="U32" s="1200"/>
      <c r="V32" s="1200"/>
      <c r="AD32" s="189"/>
    </row>
    <row r="33" spans="2:30" ht="12">
      <c r="B33" s="192"/>
      <c r="C33" s="484"/>
      <c r="D33" s="484"/>
      <c r="E33" s="484"/>
      <c r="F33" s="484"/>
      <c r="G33" s="484"/>
      <c r="H33" s="484"/>
      <c r="I33" s="485"/>
      <c r="J33" s="485"/>
      <c r="K33" s="485"/>
      <c r="L33" s="485"/>
      <c r="M33" s="485"/>
      <c r="N33" s="485"/>
      <c r="O33" s="485"/>
      <c r="P33" s="195"/>
      <c r="Q33" s="406"/>
      <c r="R33" s="406"/>
      <c r="S33" s="406"/>
      <c r="T33" s="406"/>
      <c r="U33" s="406"/>
      <c r="V33" s="406"/>
      <c r="Z33" s="471"/>
      <c r="AD33" s="471"/>
    </row>
    <row r="34" spans="2:30">
      <c r="B34" s="199" t="s">
        <v>845</v>
      </c>
      <c r="C34" s="192"/>
      <c r="D34" s="192"/>
      <c r="E34" s="192"/>
      <c r="F34" s="192"/>
      <c r="G34" s="192"/>
      <c r="H34" s="192"/>
      <c r="I34" s="192"/>
      <c r="J34" s="192"/>
      <c r="K34" s="192"/>
      <c r="L34" s="192"/>
      <c r="M34" s="192"/>
      <c r="N34" s="192"/>
      <c r="O34" s="192"/>
      <c r="P34" s="192"/>
      <c r="Q34" s="194"/>
      <c r="R34" s="192"/>
      <c r="S34" s="192"/>
      <c r="T34" s="191"/>
      <c r="U34" s="197"/>
      <c r="V34" s="192"/>
      <c r="W34" s="192"/>
      <c r="X34" s="192"/>
      <c r="AD34" s="189"/>
    </row>
    <row r="35" spans="2:30" ht="17.25">
      <c r="B35" s="475"/>
      <c r="C35" s="1207" t="s">
        <v>723</v>
      </c>
      <c r="D35" s="1176"/>
      <c r="E35" s="1176"/>
      <c r="F35" s="1176"/>
      <c r="G35" s="1176"/>
      <c r="H35" s="1181"/>
      <c r="I35" s="1219">
        <f>IF(OR(I30="",I32=""),"",MIN(I30,I32))</f>
        <v>0</v>
      </c>
      <c r="J35" s="1219"/>
      <c r="K35" s="1219"/>
      <c r="L35" s="1219"/>
      <c r="M35" s="1219"/>
      <c r="N35" s="1219"/>
      <c r="O35" s="1219"/>
      <c r="P35" s="228" t="s">
        <v>618</v>
      </c>
      <c r="Q35" s="1187" t="s">
        <v>726</v>
      </c>
      <c r="R35" s="1200"/>
      <c r="S35" s="1200"/>
      <c r="T35" s="1200"/>
      <c r="U35" s="1200"/>
      <c r="V35" s="1200"/>
      <c r="AD35" s="189"/>
    </row>
    <row r="36" spans="2:30" ht="12">
      <c r="B36" s="198"/>
      <c r="C36" s="486"/>
      <c r="D36" s="486"/>
      <c r="E36" s="486"/>
      <c r="F36" s="486"/>
      <c r="G36" s="486"/>
      <c r="H36" s="486"/>
      <c r="I36" s="487"/>
      <c r="J36" s="487"/>
      <c r="K36" s="487"/>
      <c r="L36" s="487"/>
      <c r="M36" s="487"/>
      <c r="N36" s="487"/>
      <c r="O36" s="487"/>
      <c r="P36" s="228"/>
      <c r="Q36" s="405"/>
      <c r="R36" s="406"/>
      <c r="S36" s="406"/>
      <c r="T36" s="406"/>
      <c r="U36" s="406"/>
      <c r="V36" s="406"/>
      <c r="Z36" s="471"/>
      <c r="AD36" s="471"/>
    </row>
    <row r="37" spans="2:30">
      <c r="B37" s="199" t="s">
        <v>793</v>
      </c>
      <c r="C37" s="191"/>
      <c r="D37" s="191"/>
      <c r="E37" s="191"/>
      <c r="F37" s="191"/>
      <c r="G37" s="191"/>
      <c r="H37" s="192"/>
      <c r="I37" s="192"/>
      <c r="J37" s="192"/>
      <c r="T37" s="197"/>
      <c r="U37" s="192"/>
      <c r="V37" s="192"/>
      <c r="W37" s="192"/>
      <c r="X37" s="192"/>
      <c r="AD37" s="189"/>
    </row>
    <row r="38" spans="2:30" ht="17.25">
      <c r="B38" s="474"/>
      <c r="C38" s="1207" t="s">
        <v>723</v>
      </c>
      <c r="D38" s="1176"/>
      <c r="E38" s="1176"/>
      <c r="F38" s="1176"/>
      <c r="G38" s="1176"/>
      <c r="H38" s="1181"/>
      <c r="I38" s="1226">
        <f>I35</f>
        <v>0</v>
      </c>
      <c r="J38" s="1227"/>
      <c r="K38" s="1227"/>
      <c r="L38" s="1227"/>
      <c r="M38" s="1227"/>
      <c r="N38" s="1227"/>
      <c r="O38" s="1228"/>
      <c r="P38" s="195" t="s">
        <v>566</v>
      </c>
      <c r="Q38" s="1200" t="s">
        <v>727</v>
      </c>
      <c r="R38" s="1200"/>
      <c r="S38" s="1200"/>
      <c r="T38" s="1200"/>
      <c r="U38" s="1200"/>
      <c r="V38" s="1200"/>
      <c r="AD38" s="189"/>
    </row>
    <row r="39" spans="2:30" ht="17.25">
      <c r="B39" s="474"/>
      <c r="C39" s="1175" t="s">
        <v>617</v>
      </c>
      <c r="D39" s="1176"/>
      <c r="E39" s="1176"/>
      <c r="F39" s="1176"/>
      <c r="G39" s="1176"/>
      <c r="H39" s="1181"/>
      <c r="I39" s="1197">
        <f>IF(I38="","",ROUNDDOWN(I38/2,0))</f>
        <v>0</v>
      </c>
      <c r="J39" s="1198"/>
      <c r="K39" s="1198"/>
      <c r="L39" s="1198"/>
      <c r="M39" s="1198"/>
      <c r="N39" s="1198"/>
      <c r="O39" s="1199"/>
      <c r="P39" s="191" t="s">
        <v>566</v>
      </c>
      <c r="Q39" s="1187" t="s">
        <v>724</v>
      </c>
      <c r="R39" s="1200"/>
      <c r="S39" s="1200"/>
      <c r="T39" s="1200"/>
      <c r="U39" s="1200"/>
      <c r="V39" s="1200"/>
      <c r="AD39" s="189"/>
    </row>
    <row r="40" spans="2:30" ht="12">
      <c r="B40" s="196"/>
      <c r="C40" s="195"/>
      <c r="D40" s="195"/>
      <c r="E40" s="195"/>
      <c r="F40" s="195"/>
      <c r="G40" s="195"/>
      <c r="H40" s="195"/>
      <c r="I40" s="406"/>
      <c r="J40" s="406"/>
      <c r="K40" s="406"/>
      <c r="L40" s="406"/>
      <c r="M40" s="406"/>
      <c r="N40" s="406"/>
      <c r="O40" s="406"/>
      <c r="P40" s="406"/>
      <c r="Q40" s="194"/>
      <c r="R40" s="406"/>
      <c r="S40" s="406"/>
      <c r="T40" s="406"/>
      <c r="U40" s="406"/>
      <c r="V40" s="406"/>
      <c r="W40" s="406"/>
      <c r="X40" s="193"/>
      <c r="Z40" s="471"/>
      <c r="AD40" s="471"/>
    </row>
    <row r="41" spans="2:30" s="477" customFormat="1" ht="14.25">
      <c r="B41" s="478"/>
      <c r="C41" s="479"/>
      <c r="D41" s="479"/>
      <c r="E41" s="479"/>
      <c r="F41" s="479"/>
      <c r="G41" s="479"/>
      <c r="H41" s="479"/>
      <c r="I41" s="480"/>
      <c r="J41" s="480"/>
      <c r="K41" s="480"/>
      <c r="L41" s="480"/>
      <c r="M41" s="480"/>
      <c r="N41" s="480"/>
      <c r="O41" s="480"/>
      <c r="P41" s="480"/>
      <c r="Q41" s="481"/>
      <c r="R41" s="480"/>
      <c r="S41" s="480"/>
      <c r="T41" s="480"/>
      <c r="U41" s="480"/>
      <c r="V41" s="480"/>
      <c r="W41" s="480"/>
      <c r="X41" s="482"/>
      <c r="Z41" s="483"/>
      <c r="AD41" s="483"/>
    </row>
    <row r="42" spans="2:30">
      <c r="B42" s="233" t="s">
        <v>794</v>
      </c>
      <c r="C42" s="191"/>
      <c r="D42" s="191"/>
      <c r="E42" s="191"/>
      <c r="F42" s="191"/>
      <c r="G42" s="191"/>
      <c r="H42" s="192"/>
      <c r="I42" s="192"/>
      <c r="J42" s="192"/>
      <c r="R42" s="192"/>
      <c r="S42" s="192"/>
      <c r="T42" s="192"/>
      <c r="U42" s="192"/>
      <c r="V42" s="192"/>
      <c r="W42" s="192"/>
      <c r="X42" s="192"/>
    </row>
    <row r="43" spans="2:30" ht="24">
      <c r="B43" s="476"/>
      <c r="C43" s="1223" t="s">
        <v>622</v>
      </c>
      <c r="D43" s="1223"/>
      <c r="E43" s="1223"/>
      <c r="F43" s="1223"/>
      <c r="G43" s="1223"/>
      <c r="H43" s="1223"/>
      <c r="I43" s="1224">
        <f>I39</f>
        <v>0</v>
      </c>
      <c r="J43" s="1224"/>
      <c r="K43" s="1224"/>
      <c r="L43" s="1224"/>
      <c r="M43" s="1224"/>
      <c r="N43" s="1224"/>
      <c r="O43" s="1224"/>
      <c r="P43" s="191" t="s">
        <v>566</v>
      </c>
      <c r="Q43" s="1225"/>
      <c r="R43" s="1225"/>
      <c r="S43" s="1225"/>
      <c r="T43" s="1225"/>
      <c r="U43" s="1225"/>
      <c r="V43" s="1225"/>
    </row>
    <row r="46" spans="2:30" ht="19.5">
      <c r="AA46" s="1221" t="s">
        <v>713</v>
      </c>
      <c r="AB46" s="287" t="s">
        <v>714</v>
      </c>
    </row>
    <row r="47" spans="2:30">
      <c r="AA47" s="1222"/>
      <c r="AB47" s="287" t="s">
        <v>715</v>
      </c>
    </row>
    <row r="48" spans="2:30">
      <c r="AA48" s="288">
        <v>10</v>
      </c>
      <c r="AB48" s="289">
        <v>60000</v>
      </c>
    </row>
    <row r="49" spans="27:28">
      <c r="AA49" s="288">
        <v>11</v>
      </c>
      <c r="AB49" s="289">
        <v>66000</v>
      </c>
    </row>
    <row r="50" spans="27:28">
      <c r="AA50" s="288">
        <v>12</v>
      </c>
      <c r="AB50" s="289">
        <v>72000</v>
      </c>
    </row>
    <row r="51" spans="27:28">
      <c r="AA51" s="288">
        <v>13</v>
      </c>
      <c r="AB51" s="289">
        <v>78000</v>
      </c>
    </row>
    <row r="52" spans="27:28">
      <c r="AA52" s="288">
        <v>14</v>
      </c>
      <c r="AB52" s="289">
        <v>84000</v>
      </c>
    </row>
    <row r="53" spans="27:28">
      <c r="AA53" s="288">
        <v>15</v>
      </c>
      <c r="AB53" s="289">
        <v>90000</v>
      </c>
    </row>
    <row r="54" spans="27:28" ht="19.5">
      <c r="AA54" s="288" t="s">
        <v>716</v>
      </c>
      <c r="AB54" s="289">
        <v>40000</v>
      </c>
    </row>
  </sheetData>
  <sheetProtection algorithmName="SHA-512" hashValue="7qC1YiVoyT1EqaxOwr9YngngGgZ/1bFEd4ptIL5a1kfs14H1Sg9mz39jhu7TMX7JE9Bm0nNiPq0QY2TxuNPuGw==" saltValue="EPh7OAMyWVvGPUbdBD+42g==" spinCount="100000" sheet="1" objects="1" scenarios="1" selectLockedCells="1"/>
  <mergeCells count="58">
    <mergeCell ref="AA46:AA47"/>
    <mergeCell ref="C43:H43"/>
    <mergeCell ref="I43:O43"/>
    <mergeCell ref="Q43:V43"/>
    <mergeCell ref="C38:H38"/>
    <mergeCell ref="I38:O38"/>
    <mergeCell ref="Q38:V38"/>
    <mergeCell ref="C39:H39"/>
    <mergeCell ref="I39:O39"/>
    <mergeCell ref="Q39:V39"/>
    <mergeCell ref="C32:H32"/>
    <mergeCell ref="I32:O32"/>
    <mergeCell ref="Q32:V32"/>
    <mergeCell ref="C35:H35"/>
    <mergeCell ref="I35:O35"/>
    <mergeCell ref="Q35:V35"/>
    <mergeCell ref="C26:H26"/>
    <mergeCell ref="I26:O26"/>
    <mergeCell ref="Q26:V26"/>
    <mergeCell ref="C27:Y28"/>
    <mergeCell ref="C30:H30"/>
    <mergeCell ref="I30:O30"/>
    <mergeCell ref="Q30:V30"/>
    <mergeCell ref="C23:F23"/>
    <mergeCell ref="G23:H23"/>
    <mergeCell ref="J23:O23"/>
    <mergeCell ref="Q23:V23"/>
    <mergeCell ref="P15:Q15"/>
    <mergeCell ref="C16:H16"/>
    <mergeCell ref="I16:O16"/>
    <mergeCell ref="P16:Q16"/>
    <mergeCell ref="C17:H17"/>
    <mergeCell ref="I17:O17"/>
    <mergeCell ref="C18:H18"/>
    <mergeCell ref="I18:O18"/>
    <mergeCell ref="R18:Y18"/>
    <mergeCell ref="C20:H20"/>
    <mergeCell ref="I20:O20"/>
    <mergeCell ref="C13:H13"/>
    <mergeCell ref="I13:O13"/>
    <mergeCell ref="C14:H14"/>
    <mergeCell ref="I14:O14"/>
    <mergeCell ref="C15:H15"/>
    <mergeCell ref="I15:O15"/>
    <mergeCell ref="C12:H12"/>
    <mergeCell ref="I12:O12"/>
    <mergeCell ref="A2:Y2"/>
    <mergeCell ref="B3:X3"/>
    <mergeCell ref="C6:H6"/>
    <mergeCell ref="I6:R6"/>
    <mergeCell ref="S6:W6"/>
    <mergeCell ref="C7:H7"/>
    <mergeCell ref="I7:W7"/>
    <mergeCell ref="C10:H10"/>
    <mergeCell ref="I10:O10"/>
    <mergeCell ref="P10:V11"/>
    <mergeCell ref="C11:H11"/>
    <mergeCell ref="I11:O11"/>
  </mergeCells>
  <phoneticPr fontId="7"/>
  <conditionalFormatting sqref="I10:O16 I18:O18 I20:O20 I7:W7 I6 S6">
    <cfRule type="containsBlanks" dxfId="42" priority="4">
      <formula>LEN(TRIM(I6))=0</formula>
    </cfRule>
  </conditionalFormatting>
  <conditionalFormatting sqref="I16:O16">
    <cfRule type="expression" dxfId="41" priority="2">
      <formula>AND($I$16="",$I$15="ハイブリッド")</formula>
    </cfRule>
  </conditionalFormatting>
  <conditionalFormatting sqref="A1:XFD1048576">
    <cfRule type="expression" dxfId="40" priority="3">
      <formula>_xlfn.ISFORMULA(A1)=TRUE</formula>
    </cfRule>
  </conditionalFormatting>
  <conditionalFormatting sqref="I26:O26">
    <cfRule type="containsBlanks" dxfId="39" priority="1">
      <formula>LEN(TRIM(I26))=0</formula>
    </cfRule>
  </conditionalFormatting>
  <dataValidations count="11">
    <dataValidation type="whole" imeMode="disabled" operator="lessThanOrEqual" allowBlank="1" showInputMessage="1" showErrorMessage="1" error="整数で入力して下さい。また、保証年数に応じて定められた目標価格以下にしてください。" sqref="I18:O18" xr:uid="{AC922E81-E0D3-4C9C-9296-26219E6B3504}">
      <formula1>I17</formula1>
    </dataValidation>
    <dataValidation type="whole" imeMode="disabled" operator="greaterThanOrEqual" allowBlank="1" showInputMessage="1" showErrorMessage="1" error="別機種の④蓄電システム導入補助金申請額を整数で記入してください。" sqref="I26:O26" xr:uid="{6AE6742A-CF31-47F6-A191-8C0D8F99234A}">
      <formula1>0</formula1>
    </dataValidation>
    <dataValidation type="whole" imeMode="disabled" operator="greaterThanOrEqual" allowBlank="1" showInputMessage="1" showErrorMessage="1" error="整数で入力して下さい。" sqref="I20:O20" xr:uid="{C767F358-1C7D-486B-854A-E6AF341A649F}">
      <formula1>1</formula1>
    </dataValidation>
    <dataValidation type="list" allowBlank="1" showInputMessage="1" showErrorMessage="1" sqref="Y65518 IJ65518 SF65518 ACB65518 ALX65518 AVT65518 BFP65518 BPL65518 BZH65518 CJD65518 CSZ65518 DCV65518 DMR65518 DWN65518 EGJ65518 EQF65518 FAB65518 FJX65518 FTT65518 GDP65518 GNL65518 GXH65518 HHD65518 HQZ65518 IAV65518 IKR65518 IUN65518 JEJ65518 JOF65518 JYB65518 KHX65518 KRT65518 LBP65518 LLL65518 LVH65518 MFD65518 MOZ65518 MYV65518 NIR65518 NSN65518 OCJ65518 OMF65518 OWB65518 PFX65518 PPT65518 PZP65518 QJL65518 QTH65518 RDD65518 RMZ65518 RWV65518 SGR65518 SQN65518 TAJ65518 TKF65518 TUB65518 UDX65518 UNT65518 UXP65518 VHL65518 VRH65518 WBD65518 WKZ65518 WUV65518 Y131054 IJ131054 SF131054 ACB131054 ALX131054 AVT131054 BFP131054 BPL131054 BZH131054 CJD131054 CSZ131054 DCV131054 DMR131054 DWN131054 EGJ131054 EQF131054 FAB131054 FJX131054 FTT131054 GDP131054 GNL131054 GXH131054 HHD131054 HQZ131054 IAV131054 IKR131054 IUN131054 JEJ131054 JOF131054 JYB131054 KHX131054 KRT131054 LBP131054 LLL131054 LVH131054 MFD131054 MOZ131054 MYV131054 NIR131054 NSN131054 OCJ131054 OMF131054 OWB131054 PFX131054 PPT131054 PZP131054 QJL131054 QTH131054 RDD131054 RMZ131054 RWV131054 SGR131054 SQN131054 TAJ131054 TKF131054 TUB131054 UDX131054 UNT131054 UXP131054 VHL131054 VRH131054 WBD131054 WKZ131054 WUV131054 Y196590 IJ196590 SF196590 ACB196590 ALX196590 AVT196590 BFP196590 BPL196590 BZH196590 CJD196590 CSZ196590 DCV196590 DMR196590 DWN196590 EGJ196590 EQF196590 FAB196590 FJX196590 FTT196590 GDP196590 GNL196590 GXH196590 HHD196590 HQZ196590 IAV196590 IKR196590 IUN196590 JEJ196590 JOF196590 JYB196590 KHX196590 KRT196590 LBP196590 LLL196590 LVH196590 MFD196590 MOZ196590 MYV196590 NIR196590 NSN196590 OCJ196590 OMF196590 OWB196590 PFX196590 PPT196590 PZP196590 QJL196590 QTH196590 RDD196590 RMZ196590 RWV196590 SGR196590 SQN196590 TAJ196590 TKF196590 TUB196590 UDX196590 UNT196590 UXP196590 VHL196590 VRH196590 WBD196590 WKZ196590 WUV196590 Y262126 IJ262126 SF262126 ACB262126 ALX262126 AVT262126 BFP262126 BPL262126 BZH262126 CJD262126 CSZ262126 DCV262126 DMR262126 DWN262126 EGJ262126 EQF262126 FAB262126 FJX262126 FTT262126 GDP262126 GNL262126 GXH262126 HHD262126 HQZ262126 IAV262126 IKR262126 IUN262126 JEJ262126 JOF262126 JYB262126 KHX262126 KRT262126 LBP262126 LLL262126 LVH262126 MFD262126 MOZ262126 MYV262126 NIR262126 NSN262126 OCJ262126 OMF262126 OWB262126 PFX262126 PPT262126 PZP262126 QJL262126 QTH262126 RDD262126 RMZ262126 RWV262126 SGR262126 SQN262126 TAJ262126 TKF262126 TUB262126 UDX262126 UNT262126 UXP262126 VHL262126 VRH262126 WBD262126 WKZ262126 WUV262126 Y327662 IJ327662 SF327662 ACB327662 ALX327662 AVT327662 BFP327662 BPL327662 BZH327662 CJD327662 CSZ327662 DCV327662 DMR327662 DWN327662 EGJ327662 EQF327662 FAB327662 FJX327662 FTT327662 GDP327662 GNL327662 GXH327662 HHD327662 HQZ327662 IAV327662 IKR327662 IUN327662 JEJ327662 JOF327662 JYB327662 KHX327662 KRT327662 LBP327662 LLL327662 LVH327662 MFD327662 MOZ327662 MYV327662 NIR327662 NSN327662 OCJ327662 OMF327662 OWB327662 PFX327662 PPT327662 PZP327662 QJL327662 QTH327662 RDD327662 RMZ327662 RWV327662 SGR327662 SQN327662 TAJ327662 TKF327662 TUB327662 UDX327662 UNT327662 UXP327662 VHL327662 VRH327662 WBD327662 WKZ327662 WUV327662 Y393198 IJ393198 SF393198 ACB393198 ALX393198 AVT393198 BFP393198 BPL393198 BZH393198 CJD393198 CSZ393198 DCV393198 DMR393198 DWN393198 EGJ393198 EQF393198 FAB393198 FJX393198 FTT393198 GDP393198 GNL393198 GXH393198 HHD393198 HQZ393198 IAV393198 IKR393198 IUN393198 JEJ393198 JOF393198 JYB393198 KHX393198 KRT393198 LBP393198 LLL393198 LVH393198 MFD393198 MOZ393198 MYV393198 NIR393198 NSN393198 OCJ393198 OMF393198 OWB393198 PFX393198 PPT393198 PZP393198 QJL393198 QTH393198 RDD393198 RMZ393198 RWV393198 SGR393198 SQN393198 TAJ393198 TKF393198 TUB393198 UDX393198 UNT393198 UXP393198 VHL393198 VRH393198 WBD393198 WKZ393198 WUV393198 Y458734 IJ458734 SF458734 ACB458734 ALX458734 AVT458734 BFP458734 BPL458734 BZH458734 CJD458734 CSZ458734 DCV458734 DMR458734 DWN458734 EGJ458734 EQF458734 FAB458734 FJX458734 FTT458734 GDP458734 GNL458734 GXH458734 HHD458734 HQZ458734 IAV458734 IKR458734 IUN458734 JEJ458734 JOF458734 JYB458734 KHX458734 KRT458734 LBP458734 LLL458734 LVH458734 MFD458734 MOZ458734 MYV458734 NIR458734 NSN458734 OCJ458734 OMF458734 OWB458734 PFX458734 PPT458734 PZP458734 QJL458734 QTH458734 RDD458734 RMZ458734 RWV458734 SGR458734 SQN458734 TAJ458734 TKF458734 TUB458734 UDX458734 UNT458734 UXP458734 VHL458734 VRH458734 WBD458734 WKZ458734 WUV458734 Y524270 IJ524270 SF524270 ACB524270 ALX524270 AVT524270 BFP524270 BPL524270 BZH524270 CJD524270 CSZ524270 DCV524270 DMR524270 DWN524270 EGJ524270 EQF524270 FAB524270 FJX524270 FTT524270 GDP524270 GNL524270 GXH524270 HHD524270 HQZ524270 IAV524270 IKR524270 IUN524270 JEJ524270 JOF524270 JYB524270 KHX524270 KRT524270 LBP524270 LLL524270 LVH524270 MFD524270 MOZ524270 MYV524270 NIR524270 NSN524270 OCJ524270 OMF524270 OWB524270 PFX524270 PPT524270 PZP524270 QJL524270 QTH524270 RDD524270 RMZ524270 RWV524270 SGR524270 SQN524270 TAJ524270 TKF524270 TUB524270 UDX524270 UNT524270 UXP524270 VHL524270 VRH524270 WBD524270 WKZ524270 WUV524270 Y589806 IJ589806 SF589806 ACB589806 ALX589806 AVT589806 BFP589806 BPL589806 BZH589806 CJD589806 CSZ589806 DCV589806 DMR589806 DWN589806 EGJ589806 EQF589806 FAB589806 FJX589806 FTT589806 GDP589806 GNL589806 GXH589806 HHD589806 HQZ589806 IAV589806 IKR589806 IUN589806 JEJ589806 JOF589806 JYB589806 KHX589806 KRT589806 LBP589806 LLL589806 LVH589806 MFD589806 MOZ589806 MYV589806 NIR589806 NSN589806 OCJ589806 OMF589806 OWB589806 PFX589806 PPT589806 PZP589806 QJL589806 QTH589806 RDD589806 RMZ589806 RWV589806 SGR589806 SQN589806 TAJ589806 TKF589806 TUB589806 UDX589806 UNT589806 UXP589806 VHL589806 VRH589806 WBD589806 WKZ589806 WUV589806 Y655342 IJ655342 SF655342 ACB655342 ALX655342 AVT655342 BFP655342 BPL655342 BZH655342 CJD655342 CSZ655342 DCV655342 DMR655342 DWN655342 EGJ655342 EQF655342 FAB655342 FJX655342 FTT655342 GDP655342 GNL655342 GXH655342 HHD655342 HQZ655342 IAV655342 IKR655342 IUN655342 JEJ655342 JOF655342 JYB655342 KHX655342 KRT655342 LBP655342 LLL655342 LVH655342 MFD655342 MOZ655342 MYV655342 NIR655342 NSN655342 OCJ655342 OMF655342 OWB655342 PFX655342 PPT655342 PZP655342 QJL655342 QTH655342 RDD655342 RMZ655342 RWV655342 SGR655342 SQN655342 TAJ655342 TKF655342 TUB655342 UDX655342 UNT655342 UXP655342 VHL655342 VRH655342 WBD655342 WKZ655342 WUV655342 Y720878 IJ720878 SF720878 ACB720878 ALX720878 AVT720878 BFP720878 BPL720878 BZH720878 CJD720878 CSZ720878 DCV720878 DMR720878 DWN720878 EGJ720878 EQF720878 FAB720878 FJX720878 FTT720878 GDP720878 GNL720878 GXH720878 HHD720878 HQZ720878 IAV720878 IKR720878 IUN720878 JEJ720878 JOF720878 JYB720878 KHX720878 KRT720878 LBP720878 LLL720878 LVH720878 MFD720878 MOZ720878 MYV720878 NIR720878 NSN720878 OCJ720878 OMF720878 OWB720878 PFX720878 PPT720878 PZP720878 QJL720878 QTH720878 RDD720878 RMZ720878 RWV720878 SGR720878 SQN720878 TAJ720878 TKF720878 TUB720878 UDX720878 UNT720878 UXP720878 VHL720878 VRH720878 WBD720878 WKZ720878 WUV720878 Y786414 IJ786414 SF786414 ACB786414 ALX786414 AVT786414 BFP786414 BPL786414 BZH786414 CJD786414 CSZ786414 DCV786414 DMR786414 DWN786414 EGJ786414 EQF786414 FAB786414 FJX786414 FTT786414 GDP786414 GNL786414 GXH786414 HHD786414 HQZ786414 IAV786414 IKR786414 IUN786414 JEJ786414 JOF786414 JYB786414 KHX786414 KRT786414 LBP786414 LLL786414 LVH786414 MFD786414 MOZ786414 MYV786414 NIR786414 NSN786414 OCJ786414 OMF786414 OWB786414 PFX786414 PPT786414 PZP786414 QJL786414 QTH786414 RDD786414 RMZ786414 RWV786414 SGR786414 SQN786414 TAJ786414 TKF786414 TUB786414 UDX786414 UNT786414 UXP786414 VHL786414 VRH786414 WBD786414 WKZ786414 WUV786414 Y851950 IJ851950 SF851950 ACB851950 ALX851950 AVT851950 BFP851950 BPL851950 BZH851950 CJD851950 CSZ851950 DCV851950 DMR851950 DWN851950 EGJ851950 EQF851950 FAB851950 FJX851950 FTT851950 GDP851950 GNL851950 GXH851950 HHD851950 HQZ851950 IAV851950 IKR851950 IUN851950 JEJ851950 JOF851950 JYB851950 KHX851950 KRT851950 LBP851950 LLL851950 LVH851950 MFD851950 MOZ851950 MYV851950 NIR851950 NSN851950 OCJ851950 OMF851950 OWB851950 PFX851950 PPT851950 PZP851950 QJL851950 QTH851950 RDD851950 RMZ851950 RWV851950 SGR851950 SQN851950 TAJ851950 TKF851950 TUB851950 UDX851950 UNT851950 UXP851950 VHL851950 VRH851950 WBD851950 WKZ851950 WUV851950 Y917486 IJ917486 SF917486 ACB917486 ALX917486 AVT917486 BFP917486 BPL917486 BZH917486 CJD917486 CSZ917486 DCV917486 DMR917486 DWN917486 EGJ917486 EQF917486 FAB917486 FJX917486 FTT917486 GDP917486 GNL917486 GXH917486 HHD917486 HQZ917486 IAV917486 IKR917486 IUN917486 JEJ917486 JOF917486 JYB917486 KHX917486 KRT917486 LBP917486 LLL917486 LVH917486 MFD917486 MOZ917486 MYV917486 NIR917486 NSN917486 OCJ917486 OMF917486 OWB917486 PFX917486 PPT917486 PZP917486 QJL917486 QTH917486 RDD917486 RMZ917486 RWV917486 SGR917486 SQN917486 TAJ917486 TKF917486 TUB917486 UDX917486 UNT917486 UXP917486 VHL917486 VRH917486 WBD917486 WKZ917486 WUV917486 Y983022 IJ983022 SF983022 ACB983022 ALX983022 AVT983022 BFP983022 BPL983022 BZH983022 CJD983022 CSZ983022 DCV983022 DMR983022 DWN983022 EGJ983022 EQF983022 FAB983022 FJX983022 FTT983022 GDP983022 GNL983022 GXH983022 HHD983022 HQZ983022 IAV983022 IKR983022 IUN983022 JEJ983022 JOF983022 JYB983022 KHX983022 KRT983022 LBP983022 LLL983022 LVH983022 MFD983022 MOZ983022 MYV983022 NIR983022 NSN983022 OCJ983022 OMF983022 OWB983022 PFX983022 PPT983022 PZP983022 QJL983022 QTH983022 RDD983022 RMZ983022 RWV983022 SGR983022 SQN983022 TAJ983022 TKF983022 TUB983022 UDX983022 UNT983022 UXP983022 VHL983022 VRH983022 WBD983022 WKZ983022 WUV983022 Y65516 IJ65516 SF65516 ACB65516 ALX65516 AVT65516 BFP65516 BPL65516 BZH65516 CJD65516 CSZ65516 DCV65516 DMR65516 DWN65516 EGJ65516 EQF65516 FAB65516 FJX65516 FTT65516 GDP65516 GNL65516 GXH65516 HHD65516 HQZ65516 IAV65516 IKR65516 IUN65516 JEJ65516 JOF65516 JYB65516 KHX65516 KRT65516 LBP65516 LLL65516 LVH65516 MFD65516 MOZ65516 MYV65516 NIR65516 NSN65516 OCJ65516 OMF65516 OWB65516 PFX65516 PPT65516 PZP65516 QJL65516 QTH65516 RDD65516 RMZ65516 RWV65516 SGR65516 SQN65516 TAJ65516 TKF65516 TUB65516 UDX65516 UNT65516 UXP65516 VHL65516 VRH65516 WBD65516 WKZ65516 WUV65516 Y131052 IJ131052 SF131052 ACB131052 ALX131052 AVT131052 BFP131052 BPL131052 BZH131052 CJD131052 CSZ131052 DCV131052 DMR131052 DWN131052 EGJ131052 EQF131052 FAB131052 FJX131052 FTT131052 GDP131052 GNL131052 GXH131052 HHD131052 HQZ131052 IAV131052 IKR131052 IUN131052 JEJ131052 JOF131052 JYB131052 KHX131052 KRT131052 LBP131052 LLL131052 LVH131052 MFD131052 MOZ131052 MYV131052 NIR131052 NSN131052 OCJ131052 OMF131052 OWB131052 PFX131052 PPT131052 PZP131052 QJL131052 QTH131052 RDD131052 RMZ131052 RWV131052 SGR131052 SQN131052 TAJ131052 TKF131052 TUB131052 UDX131052 UNT131052 UXP131052 VHL131052 VRH131052 WBD131052 WKZ131052 WUV131052 Y196588 IJ196588 SF196588 ACB196588 ALX196588 AVT196588 BFP196588 BPL196588 BZH196588 CJD196588 CSZ196588 DCV196588 DMR196588 DWN196588 EGJ196588 EQF196588 FAB196588 FJX196588 FTT196588 GDP196588 GNL196588 GXH196588 HHD196588 HQZ196588 IAV196588 IKR196588 IUN196588 JEJ196588 JOF196588 JYB196588 KHX196588 KRT196588 LBP196588 LLL196588 LVH196588 MFD196588 MOZ196588 MYV196588 NIR196588 NSN196588 OCJ196588 OMF196588 OWB196588 PFX196588 PPT196588 PZP196588 QJL196588 QTH196588 RDD196588 RMZ196588 RWV196588 SGR196588 SQN196588 TAJ196588 TKF196588 TUB196588 UDX196588 UNT196588 UXP196588 VHL196588 VRH196588 WBD196588 WKZ196588 WUV196588 Y262124 IJ262124 SF262124 ACB262124 ALX262124 AVT262124 BFP262124 BPL262124 BZH262124 CJD262124 CSZ262124 DCV262124 DMR262124 DWN262124 EGJ262124 EQF262124 FAB262124 FJX262124 FTT262124 GDP262124 GNL262124 GXH262124 HHD262124 HQZ262124 IAV262124 IKR262124 IUN262124 JEJ262124 JOF262124 JYB262124 KHX262124 KRT262124 LBP262124 LLL262124 LVH262124 MFD262124 MOZ262124 MYV262124 NIR262124 NSN262124 OCJ262124 OMF262124 OWB262124 PFX262124 PPT262124 PZP262124 QJL262124 QTH262124 RDD262124 RMZ262124 RWV262124 SGR262124 SQN262124 TAJ262124 TKF262124 TUB262124 UDX262124 UNT262124 UXP262124 VHL262124 VRH262124 WBD262124 WKZ262124 WUV262124 Y327660 IJ327660 SF327660 ACB327660 ALX327660 AVT327660 BFP327660 BPL327660 BZH327660 CJD327660 CSZ327660 DCV327660 DMR327660 DWN327660 EGJ327660 EQF327660 FAB327660 FJX327660 FTT327660 GDP327660 GNL327660 GXH327660 HHD327660 HQZ327660 IAV327660 IKR327660 IUN327660 JEJ327660 JOF327660 JYB327660 KHX327660 KRT327660 LBP327660 LLL327660 LVH327660 MFD327660 MOZ327660 MYV327660 NIR327660 NSN327660 OCJ327660 OMF327660 OWB327660 PFX327660 PPT327660 PZP327660 QJL327660 QTH327660 RDD327660 RMZ327660 RWV327660 SGR327660 SQN327660 TAJ327660 TKF327660 TUB327660 UDX327660 UNT327660 UXP327660 VHL327660 VRH327660 WBD327660 WKZ327660 WUV327660 Y393196 IJ393196 SF393196 ACB393196 ALX393196 AVT393196 BFP393196 BPL393196 BZH393196 CJD393196 CSZ393196 DCV393196 DMR393196 DWN393196 EGJ393196 EQF393196 FAB393196 FJX393196 FTT393196 GDP393196 GNL393196 GXH393196 HHD393196 HQZ393196 IAV393196 IKR393196 IUN393196 JEJ393196 JOF393196 JYB393196 KHX393196 KRT393196 LBP393196 LLL393196 LVH393196 MFD393196 MOZ393196 MYV393196 NIR393196 NSN393196 OCJ393196 OMF393196 OWB393196 PFX393196 PPT393196 PZP393196 QJL393196 QTH393196 RDD393196 RMZ393196 RWV393196 SGR393196 SQN393196 TAJ393196 TKF393196 TUB393196 UDX393196 UNT393196 UXP393196 VHL393196 VRH393196 WBD393196 WKZ393196 WUV393196 Y458732 IJ458732 SF458732 ACB458732 ALX458732 AVT458732 BFP458732 BPL458732 BZH458732 CJD458732 CSZ458732 DCV458732 DMR458732 DWN458732 EGJ458732 EQF458732 FAB458732 FJX458732 FTT458732 GDP458732 GNL458732 GXH458732 HHD458732 HQZ458732 IAV458732 IKR458732 IUN458732 JEJ458732 JOF458732 JYB458732 KHX458732 KRT458732 LBP458732 LLL458732 LVH458732 MFD458732 MOZ458732 MYV458732 NIR458732 NSN458732 OCJ458732 OMF458732 OWB458732 PFX458732 PPT458732 PZP458732 QJL458732 QTH458732 RDD458732 RMZ458732 RWV458732 SGR458732 SQN458732 TAJ458732 TKF458732 TUB458732 UDX458732 UNT458732 UXP458732 VHL458732 VRH458732 WBD458732 WKZ458732 WUV458732 Y524268 IJ524268 SF524268 ACB524268 ALX524268 AVT524268 BFP524268 BPL524268 BZH524268 CJD524268 CSZ524268 DCV524268 DMR524268 DWN524268 EGJ524268 EQF524268 FAB524268 FJX524268 FTT524268 GDP524268 GNL524268 GXH524268 HHD524268 HQZ524268 IAV524268 IKR524268 IUN524268 JEJ524268 JOF524268 JYB524268 KHX524268 KRT524268 LBP524268 LLL524268 LVH524268 MFD524268 MOZ524268 MYV524268 NIR524268 NSN524268 OCJ524268 OMF524268 OWB524268 PFX524268 PPT524268 PZP524268 QJL524268 QTH524268 RDD524268 RMZ524268 RWV524268 SGR524268 SQN524268 TAJ524268 TKF524268 TUB524268 UDX524268 UNT524268 UXP524268 VHL524268 VRH524268 WBD524268 WKZ524268 WUV524268 Y589804 IJ589804 SF589804 ACB589804 ALX589804 AVT589804 BFP589804 BPL589804 BZH589804 CJD589804 CSZ589804 DCV589804 DMR589804 DWN589804 EGJ589804 EQF589804 FAB589804 FJX589804 FTT589804 GDP589804 GNL589804 GXH589804 HHD589804 HQZ589804 IAV589804 IKR589804 IUN589804 JEJ589804 JOF589804 JYB589804 KHX589804 KRT589804 LBP589804 LLL589804 LVH589804 MFD589804 MOZ589804 MYV589804 NIR589804 NSN589804 OCJ589804 OMF589804 OWB589804 PFX589804 PPT589804 PZP589804 QJL589804 QTH589804 RDD589804 RMZ589804 RWV589804 SGR589804 SQN589804 TAJ589804 TKF589804 TUB589804 UDX589804 UNT589804 UXP589804 VHL589804 VRH589804 WBD589804 WKZ589804 WUV589804 Y655340 IJ655340 SF655340 ACB655340 ALX655340 AVT655340 BFP655340 BPL655340 BZH655340 CJD655340 CSZ655340 DCV655340 DMR655340 DWN655340 EGJ655340 EQF655340 FAB655340 FJX655340 FTT655340 GDP655340 GNL655340 GXH655340 HHD655340 HQZ655340 IAV655340 IKR655340 IUN655340 JEJ655340 JOF655340 JYB655340 KHX655340 KRT655340 LBP655340 LLL655340 LVH655340 MFD655340 MOZ655340 MYV655340 NIR655340 NSN655340 OCJ655340 OMF655340 OWB655340 PFX655340 PPT655340 PZP655340 QJL655340 QTH655340 RDD655340 RMZ655340 RWV655340 SGR655340 SQN655340 TAJ655340 TKF655340 TUB655340 UDX655340 UNT655340 UXP655340 VHL655340 VRH655340 WBD655340 WKZ655340 WUV655340 Y720876 IJ720876 SF720876 ACB720876 ALX720876 AVT720876 BFP720876 BPL720876 BZH720876 CJD720876 CSZ720876 DCV720876 DMR720876 DWN720876 EGJ720876 EQF720876 FAB720876 FJX720876 FTT720876 GDP720876 GNL720876 GXH720876 HHD720876 HQZ720876 IAV720876 IKR720876 IUN720876 JEJ720876 JOF720876 JYB720876 KHX720876 KRT720876 LBP720876 LLL720876 LVH720876 MFD720876 MOZ720876 MYV720876 NIR720876 NSN720876 OCJ720876 OMF720876 OWB720876 PFX720876 PPT720876 PZP720876 QJL720876 QTH720876 RDD720876 RMZ720876 RWV720876 SGR720876 SQN720876 TAJ720876 TKF720876 TUB720876 UDX720876 UNT720876 UXP720876 VHL720876 VRH720876 WBD720876 WKZ720876 WUV720876 Y786412 IJ786412 SF786412 ACB786412 ALX786412 AVT786412 BFP786412 BPL786412 BZH786412 CJD786412 CSZ786412 DCV786412 DMR786412 DWN786412 EGJ786412 EQF786412 FAB786412 FJX786412 FTT786412 GDP786412 GNL786412 GXH786412 HHD786412 HQZ786412 IAV786412 IKR786412 IUN786412 JEJ786412 JOF786412 JYB786412 KHX786412 KRT786412 LBP786412 LLL786412 LVH786412 MFD786412 MOZ786412 MYV786412 NIR786412 NSN786412 OCJ786412 OMF786412 OWB786412 PFX786412 PPT786412 PZP786412 QJL786412 QTH786412 RDD786412 RMZ786412 RWV786412 SGR786412 SQN786412 TAJ786412 TKF786412 TUB786412 UDX786412 UNT786412 UXP786412 VHL786412 VRH786412 WBD786412 WKZ786412 WUV786412 Y851948 IJ851948 SF851948 ACB851948 ALX851948 AVT851948 BFP851948 BPL851948 BZH851948 CJD851948 CSZ851948 DCV851948 DMR851948 DWN851948 EGJ851948 EQF851948 FAB851948 FJX851948 FTT851948 GDP851948 GNL851948 GXH851948 HHD851948 HQZ851948 IAV851948 IKR851948 IUN851948 JEJ851948 JOF851948 JYB851948 KHX851948 KRT851948 LBP851948 LLL851948 LVH851948 MFD851948 MOZ851948 MYV851948 NIR851948 NSN851948 OCJ851948 OMF851948 OWB851948 PFX851948 PPT851948 PZP851948 QJL851948 QTH851948 RDD851948 RMZ851948 RWV851948 SGR851948 SQN851948 TAJ851948 TKF851948 TUB851948 UDX851948 UNT851948 UXP851948 VHL851948 VRH851948 WBD851948 WKZ851948 WUV851948 Y917484 IJ917484 SF917484 ACB917484 ALX917484 AVT917484 BFP917484 BPL917484 BZH917484 CJD917484 CSZ917484 DCV917484 DMR917484 DWN917484 EGJ917484 EQF917484 FAB917484 FJX917484 FTT917484 GDP917484 GNL917484 GXH917484 HHD917484 HQZ917484 IAV917484 IKR917484 IUN917484 JEJ917484 JOF917484 JYB917484 KHX917484 KRT917484 LBP917484 LLL917484 LVH917484 MFD917484 MOZ917484 MYV917484 NIR917484 NSN917484 OCJ917484 OMF917484 OWB917484 PFX917484 PPT917484 PZP917484 QJL917484 QTH917484 RDD917484 RMZ917484 RWV917484 SGR917484 SQN917484 TAJ917484 TKF917484 TUB917484 UDX917484 UNT917484 UXP917484 VHL917484 VRH917484 WBD917484 WKZ917484 WUV917484 Y983020 IJ983020 SF983020 ACB983020 ALX983020 AVT983020 BFP983020 BPL983020 BZH983020 CJD983020 CSZ983020 DCV983020 DMR983020 DWN983020 EGJ983020 EQF983020 FAB983020 FJX983020 FTT983020 GDP983020 GNL983020 GXH983020 HHD983020 HQZ983020 IAV983020 IKR983020 IUN983020 JEJ983020 JOF983020 JYB983020 KHX983020 KRT983020 LBP983020 LLL983020 LVH983020 MFD983020 MOZ983020 MYV983020 NIR983020 NSN983020 OCJ983020 OMF983020 OWB983020 PFX983020 PPT983020 PZP983020 QJL983020 QTH983020 RDD983020 RMZ983020 RWV983020 SGR983020 SQN983020 TAJ983020 TKF983020 TUB983020 UDX983020 UNT983020 UXP983020 VHL983020 VRH983020 WBD983020 WKZ983020 WUV983020" xr:uid="{AD5FD004-F30E-4AF0-88F2-8F236315ED5A}">
      <formula1>"無,有"</formula1>
    </dataValidation>
    <dataValidation type="list" allowBlank="1" showInputMessage="1" showErrorMessage="1" sqref="WUH982940:WUN982940 HT15:HZ15 RP15:RV15 ABL15:ABR15 ALH15:ALN15 AVD15:AVJ15 BEZ15:BFF15 BOV15:BPB15 BYR15:BYX15 CIN15:CIT15 CSJ15:CSP15 DCF15:DCL15 DMB15:DMH15 DVX15:DWD15 EFT15:EFZ15 EPP15:EPV15 EZL15:EZR15 FJH15:FJN15 FTD15:FTJ15 GCZ15:GDF15 GMV15:GNB15 GWR15:GWX15 HGN15:HGT15 HQJ15:HQP15 IAF15:IAL15 IKB15:IKH15 ITX15:IUD15 JDT15:JDZ15 JNP15:JNV15 JXL15:JXR15 KHH15:KHN15 KRD15:KRJ15 LAZ15:LBF15 LKV15:LLB15 LUR15:LUX15 MEN15:MET15 MOJ15:MOP15 MYF15:MYL15 NIB15:NIH15 NRX15:NSD15 OBT15:OBZ15 OLP15:OLV15 OVL15:OVR15 PFH15:PFN15 PPD15:PPJ15 PYZ15:PZF15 QIV15:QJB15 QSR15:QSX15 RCN15:RCT15 RMJ15:RMP15 RWF15:RWL15 SGB15:SGH15 SPX15:SQD15 SZT15:SZZ15 TJP15:TJV15 TTL15:TTR15 UDH15:UDN15 UND15:UNJ15 UWZ15:UXF15 VGV15:VHB15 VQR15:VQX15 WAN15:WAT15 WKJ15:WKP15 WUF15:WUL15 K65436:Q65436 HV65436:IB65436 RR65436:RX65436 ABN65436:ABT65436 ALJ65436:ALP65436 AVF65436:AVL65436 BFB65436:BFH65436 BOX65436:BPD65436 BYT65436:BYZ65436 CIP65436:CIV65436 CSL65436:CSR65436 DCH65436:DCN65436 DMD65436:DMJ65436 DVZ65436:DWF65436 EFV65436:EGB65436 EPR65436:EPX65436 EZN65436:EZT65436 FJJ65436:FJP65436 FTF65436:FTL65436 GDB65436:GDH65436 GMX65436:GND65436 GWT65436:GWZ65436 HGP65436:HGV65436 HQL65436:HQR65436 IAH65436:IAN65436 IKD65436:IKJ65436 ITZ65436:IUF65436 JDV65436:JEB65436 JNR65436:JNX65436 JXN65436:JXT65436 KHJ65436:KHP65436 KRF65436:KRL65436 LBB65436:LBH65436 LKX65436:LLD65436 LUT65436:LUZ65436 MEP65436:MEV65436 MOL65436:MOR65436 MYH65436:MYN65436 NID65436:NIJ65436 NRZ65436:NSF65436 OBV65436:OCB65436 OLR65436:OLX65436 OVN65436:OVT65436 PFJ65436:PFP65436 PPF65436:PPL65436 PZB65436:PZH65436 QIX65436:QJD65436 QST65436:QSZ65436 RCP65436:RCV65436 RML65436:RMR65436 RWH65436:RWN65436 SGD65436:SGJ65436 SPZ65436:SQF65436 SZV65436:TAB65436 TJR65436:TJX65436 TTN65436:TTT65436 UDJ65436:UDP65436 UNF65436:UNL65436 UXB65436:UXH65436 VGX65436:VHD65436 VQT65436:VQZ65436 WAP65436:WAV65436 WKL65436:WKR65436 WUH65436:WUN65436 K130972:Q130972 HV130972:IB130972 RR130972:RX130972 ABN130972:ABT130972 ALJ130972:ALP130972 AVF130972:AVL130972 BFB130972:BFH130972 BOX130972:BPD130972 BYT130972:BYZ130972 CIP130972:CIV130972 CSL130972:CSR130972 DCH130972:DCN130972 DMD130972:DMJ130972 DVZ130972:DWF130972 EFV130972:EGB130972 EPR130972:EPX130972 EZN130972:EZT130972 FJJ130972:FJP130972 FTF130972:FTL130972 GDB130972:GDH130972 GMX130972:GND130972 GWT130972:GWZ130972 HGP130972:HGV130972 HQL130972:HQR130972 IAH130972:IAN130972 IKD130972:IKJ130972 ITZ130972:IUF130972 JDV130972:JEB130972 JNR130972:JNX130972 JXN130972:JXT130972 KHJ130972:KHP130972 KRF130972:KRL130972 LBB130972:LBH130972 LKX130972:LLD130972 LUT130972:LUZ130972 MEP130972:MEV130972 MOL130972:MOR130972 MYH130972:MYN130972 NID130972:NIJ130972 NRZ130972:NSF130972 OBV130972:OCB130972 OLR130972:OLX130972 OVN130972:OVT130972 PFJ130972:PFP130972 PPF130972:PPL130972 PZB130972:PZH130972 QIX130972:QJD130972 QST130972:QSZ130972 RCP130972:RCV130972 RML130972:RMR130972 RWH130972:RWN130972 SGD130972:SGJ130972 SPZ130972:SQF130972 SZV130972:TAB130972 TJR130972:TJX130972 TTN130972:TTT130972 UDJ130972:UDP130972 UNF130972:UNL130972 UXB130972:UXH130972 VGX130972:VHD130972 VQT130972:VQZ130972 WAP130972:WAV130972 WKL130972:WKR130972 WUH130972:WUN130972 K196508:Q196508 HV196508:IB196508 RR196508:RX196508 ABN196508:ABT196508 ALJ196508:ALP196508 AVF196508:AVL196508 BFB196508:BFH196508 BOX196508:BPD196508 BYT196508:BYZ196508 CIP196508:CIV196508 CSL196508:CSR196508 DCH196508:DCN196508 DMD196508:DMJ196508 DVZ196508:DWF196508 EFV196508:EGB196508 EPR196508:EPX196508 EZN196508:EZT196508 FJJ196508:FJP196508 FTF196508:FTL196508 GDB196508:GDH196508 GMX196508:GND196508 GWT196508:GWZ196508 HGP196508:HGV196508 HQL196508:HQR196508 IAH196508:IAN196508 IKD196508:IKJ196508 ITZ196508:IUF196508 JDV196508:JEB196508 JNR196508:JNX196508 JXN196508:JXT196508 KHJ196508:KHP196508 KRF196508:KRL196508 LBB196508:LBH196508 LKX196508:LLD196508 LUT196508:LUZ196508 MEP196508:MEV196508 MOL196508:MOR196508 MYH196508:MYN196508 NID196508:NIJ196508 NRZ196508:NSF196508 OBV196508:OCB196508 OLR196508:OLX196508 OVN196508:OVT196508 PFJ196508:PFP196508 PPF196508:PPL196508 PZB196508:PZH196508 QIX196508:QJD196508 QST196508:QSZ196508 RCP196508:RCV196508 RML196508:RMR196508 RWH196508:RWN196508 SGD196508:SGJ196508 SPZ196508:SQF196508 SZV196508:TAB196508 TJR196508:TJX196508 TTN196508:TTT196508 UDJ196508:UDP196508 UNF196508:UNL196508 UXB196508:UXH196508 VGX196508:VHD196508 VQT196508:VQZ196508 WAP196508:WAV196508 WKL196508:WKR196508 WUH196508:WUN196508 K262044:Q262044 HV262044:IB262044 RR262044:RX262044 ABN262044:ABT262044 ALJ262044:ALP262044 AVF262044:AVL262044 BFB262044:BFH262044 BOX262044:BPD262044 BYT262044:BYZ262044 CIP262044:CIV262044 CSL262044:CSR262044 DCH262044:DCN262044 DMD262044:DMJ262044 DVZ262044:DWF262044 EFV262044:EGB262044 EPR262044:EPX262044 EZN262044:EZT262044 FJJ262044:FJP262044 FTF262044:FTL262044 GDB262044:GDH262044 GMX262044:GND262044 GWT262044:GWZ262044 HGP262044:HGV262044 HQL262044:HQR262044 IAH262044:IAN262044 IKD262044:IKJ262044 ITZ262044:IUF262044 JDV262044:JEB262044 JNR262044:JNX262044 JXN262044:JXT262044 KHJ262044:KHP262044 KRF262044:KRL262044 LBB262044:LBH262044 LKX262044:LLD262044 LUT262044:LUZ262044 MEP262044:MEV262044 MOL262044:MOR262044 MYH262044:MYN262044 NID262044:NIJ262044 NRZ262044:NSF262044 OBV262044:OCB262044 OLR262044:OLX262044 OVN262044:OVT262044 PFJ262044:PFP262044 PPF262044:PPL262044 PZB262044:PZH262044 QIX262044:QJD262044 QST262044:QSZ262044 RCP262044:RCV262044 RML262044:RMR262044 RWH262044:RWN262044 SGD262044:SGJ262044 SPZ262044:SQF262044 SZV262044:TAB262044 TJR262044:TJX262044 TTN262044:TTT262044 UDJ262044:UDP262044 UNF262044:UNL262044 UXB262044:UXH262044 VGX262044:VHD262044 VQT262044:VQZ262044 WAP262044:WAV262044 WKL262044:WKR262044 WUH262044:WUN262044 K327580:Q327580 HV327580:IB327580 RR327580:RX327580 ABN327580:ABT327580 ALJ327580:ALP327580 AVF327580:AVL327580 BFB327580:BFH327580 BOX327580:BPD327580 BYT327580:BYZ327580 CIP327580:CIV327580 CSL327580:CSR327580 DCH327580:DCN327580 DMD327580:DMJ327580 DVZ327580:DWF327580 EFV327580:EGB327580 EPR327580:EPX327580 EZN327580:EZT327580 FJJ327580:FJP327580 FTF327580:FTL327580 GDB327580:GDH327580 GMX327580:GND327580 GWT327580:GWZ327580 HGP327580:HGV327580 HQL327580:HQR327580 IAH327580:IAN327580 IKD327580:IKJ327580 ITZ327580:IUF327580 JDV327580:JEB327580 JNR327580:JNX327580 JXN327580:JXT327580 KHJ327580:KHP327580 KRF327580:KRL327580 LBB327580:LBH327580 LKX327580:LLD327580 LUT327580:LUZ327580 MEP327580:MEV327580 MOL327580:MOR327580 MYH327580:MYN327580 NID327580:NIJ327580 NRZ327580:NSF327580 OBV327580:OCB327580 OLR327580:OLX327580 OVN327580:OVT327580 PFJ327580:PFP327580 PPF327580:PPL327580 PZB327580:PZH327580 QIX327580:QJD327580 QST327580:QSZ327580 RCP327580:RCV327580 RML327580:RMR327580 RWH327580:RWN327580 SGD327580:SGJ327580 SPZ327580:SQF327580 SZV327580:TAB327580 TJR327580:TJX327580 TTN327580:TTT327580 UDJ327580:UDP327580 UNF327580:UNL327580 UXB327580:UXH327580 VGX327580:VHD327580 VQT327580:VQZ327580 WAP327580:WAV327580 WKL327580:WKR327580 WUH327580:WUN327580 K393116:Q393116 HV393116:IB393116 RR393116:RX393116 ABN393116:ABT393116 ALJ393116:ALP393116 AVF393116:AVL393116 BFB393116:BFH393116 BOX393116:BPD393116 BYT393116:BYZ393116 CIP393116:CIV393116 CSL393116:CSR393116 DCH393116:DCN393116 DMD393116:DMJ393116 DVZ393116:DWF393116 EFV393116:EGB393116 EPR393116:EPX393116 EZN393116:EZT393116 FJJ393116:FJP393116 FTF393116:FTL393116 GDB393116:GDH393116 GMX393116:GND393116 GWT393116:GWZ393116 HGP393116:HGV393116 HQL393116:HQR393116 IAH393116:IAN393116 IKD393116:IKJ393116 ITZ393116:IUF393116 JDV393116:JEB393116 JNR393116:JNX393116 JXN393116:JXT393116 KHJ393116:KHP393116 KRF393116:KRL393116 LBB393116:LBH393116 LKX393116:LLD393116 LUT393116:LUZ393116 MEP393116:MEV393116 MOL393116:MOR393116 MYH393116:MYN393116 NID393116:NIJ393116 NRZ393116:NSF393116 OBV393116:OCB393116 OLR393116:OLX393116 OVN393116:OVT393116 PFJ393116:PFP393116 PPF393116:PPL393116 PZB393116:PZH393116 QIX393116:QJD393116 QST393116:QSZ393116 RCP393116:RCV393116 RML393116:RMR393116 RWH393116:RWN393116 SGD393116:SGJ393116 SPZ393116:SQF393116 SZV393116:TAB393116 TJR393116:TJX393116 TTN393116:TTT393116 UDJ393116:UDP393116 UNF393116:UNL393116 UXB393116:UXH393116 VGX393116:VHD393116 VQT393116:VQZ393116 WAP393116:WAV393116 WKL393116:WKR393116 WUH393116:WUN393116 K458652:Q458652 HV458652:IB458652 RR458652:RX458652 ABN458652:ABT458652 ALJ458652:ALP458652 AVF458652:AVL458652 BFB458652:BFH458652 BOX458652:BPD458652 BYT458652:BYZ458652 CIP458652:CIV458652 CSL458652:CSR458652 DCH458652:DCN458652 DMD458652:DMJ458652 DVZ458652:DWF458652 EFV458652:EGB458652 EPR458652:EPX458652 EZN458652:EZT458652 FJJ458652:FJP458652 FTF458652:FTL458652 GDB458652:GDH458652 GMX458652:GND458652 GWT458652:GWZ458652 HGP458652:HGV458652 HQL458652:HQR458652 IAH458652:IAN458652 IKD458652:IKJ458652 ITZ458652:IUF458652 JDV458652:JEB458652 JNR458652:JNX458652 JXN458652:JXT458652 KHJ458652:KHP458652 KRF458652:KRL458652 LBB458652:LBH458652 LKX458652:LLD458652 LUT458652:LUZ458652 MEP458652:MEV458652 MOL458652:MOR458652 MYH458652:MYN458652 NID458652:NIJ458652 NRZ458652:NSF458652 OBV458652:OCB458652 OLR458652:OLX458652 OVN458652:OVT458652 PFJ458652:PFP458652 PPF458652:PPL458652 PZB458652:PZH458652 QIX458652:QJD458652 QST458652:QSZ458652 RCP458652:RCV458652 RML458652:RMR458652 RWH458652:RWN458652 SGD458652:SGJ458652 SPZ458652:SQF458652 SZV458652:TAB458652 TJR458652:TJX458652 TTN458652:TTT458652 UDJ458652:UDP458652 UNF458652:UNL458652 UXB458652:UXH458652 VGX458652:VHD458652 VQT458652:VQZ458652 WAP458652:WAV458652 WKL458652:WKR458652 WUH458652:WUN458652 K524188:Q524188 HV524188:IB524188 RR524188:RX524188 ABN524188:ABT524188 ALJ524188:ALP524188 AVF524188:AVL524188 BFB524188:BFH524188 BOX524188:BPD524188 BYT524188:BYZ524188 CIP524188:CIV524188 CSL524188:CSR524188 DCH524188:DCN524188 DMD524188:DMJ524188 DVZ524188:DWF524188 EFV524188:EGB524188 EPR524188:EPX524188 EZN524188:EZT524188 FJJ524188:FJP524188 FTF524188:FTL524188 GDB524188:GDH524188 GMX524188:GND524188 GWT524188:GWZ524188 HGP524188:HGV524188 HQL524188:HQR524188 IAH524188:IAN524188 IKD524188:IKJ524188 ITZ524188:IUF524188 JDV524188:JEB524188 JNR524188:JNX524188 JXN524188:JXT524188 KHJ524188:KHP524188 KRF524188:KRL524188 LBB524188:LBH524188 LKX524188:LLD524188 LUT524188:LUZ524188 MEP524188:MEV524188 MOL524188:MOR524188 MYH524188:MYN524188 NID524188:NIJ524188 NRZ524188:NSF524188 OBV524188:OCB524188 OLR524188:OLX524188 OVN524188:OVT524188 PFJ524188:PFP524188 PPF524188:PPL524188 PZB524188:PZH524188 QIX524188:QJD524188 QST524188:QSZ524188 RCP524188:RCV524188 RML524188:RMR524188 RWH524188:RWN524188 SGD524188:SGJ524188 SPZ524188:SQF524188 SZV524188:TAB524188 TJR524188:TJX524188 TTN524188:TTT524188 UDJ524188:UDP524188 UNF524188:UNL524188 UXB524188:UXH524188 VGX524188:VHD524188 VQT524188:VQZ524188 WAP524188:WAV524188 WKL524188:WKR524188 WUH524188:WUN524188 K589724:Q589724 HV589724:IB589724 RR589724:RX589724 ABN589724:ABT589724 ALJ589724:ALP589724 AVF589724:AVL589724 BFB589724:BFH589724 BOX589724:BPD589724 BYT589724:BYZ589724 CIP589724:CIV589724 CSL589724:CSR589724 DCH589724:DCN589724 DMD589724:DMJ589724 DVZ589724:DWF589724 EFV589724:EGB589724 EPR589724:EPX589724 EZN589724:EZT589724 FJJ589724:FJP589724 FTF589724:FTL589724 GDB589724:GDH589724 GMX589724:GND589724 GWT589724:GWZ589724 HGP589724:HGV589724 HQL589724:HQR589724 IAH589724:IAN589724 IKD589724:IKJ589724 ITZ589724:IUF589724 JDV589724:JEB589724 JNR589724:JNX589724 JXN589724:JXT589724 KHJ589724:KHP589724 KRF589724:KRL589724 LBB589724:LBH589724 LKX589724:LLD589724 LUT589724:LUZ589724 MEP589724:MEV589724 MOL589724:MOR589724 MYH589724:MYN589724 NID589724:NIJ589724 NRZ589724:NSF589724 OBV589724:OCB589724 OLR589724:OLX589724 OVN589724:OVT589724 PFJ589724:PFP589724 PPF589724:PPL589724 PZB589724:PZH589724 QIX589724:QJD589724 QST589724:QSZ589724 RCP589724:RCV589724 RML589724:RMR589724 RWH589724:RWN589724 SGD589724:SGJ589724 SPZ589724:SQF589724 SZV589724:TAB589724 TJR589724:TJX589724 TTN589724:TTT589724 UDJ589724:UDP589724 UNF589724:UNL589724 UXB589724:UXH589724 VGX589724:VHD589724 VQT589724:VQZ589724 WAP589724:WAV589724 WKL589724:WKR589724 WUH589724:WUN589724 K655260:Q655260 HV655260:IB655260 RR655260:RX655260 ABN655260:ABT655260 ALJ655260:ALP655260 AVF655260:AVL655260 BFB655260:BFH655260 BOX655260:BPD655260 BYT655260:BYZ655260 CIP655260:CIV655260 CSL655260:CSR655260 DCH655260:DCN655260 DMD655260:DMJ655260 DVZ655260:DWF655260 EFV655260:EGB655260 EPR655260:EPX655260 EZN655260:EZT655260 FJJ655260:FJP655260 FTF655260:FTL655260 GDB655260:GDH655260 GMX655260:GND655260 GWT655260:GWZ655260 HGP655260:HGV655260 HQL655260:HQR655260 IAH655260:IAN655260 IKD655260:IKJ655260 ITZ655260:IUF655260 JDV655260:JEB655260 JNR655260:JNX655260 JXN655260:JXT655260 KHJ655260:KHP655260 KRF655260:KRL655260 LBB655260:LBH655260 LKX655260:LLD655260 LUT655260:LUZ655260 MEP655260:MEV655260 MOL655260:MOR655260 MYH655260:MYN655260 NID655260:NIJ655260 NRZ655260:NSF655260 OBV655260:OCB655260 OLR655260:OLX655260 OVN655260:OVT655260 PFJ655260:PFP655260 PPF655260:PPL655260 PZB655260:PZH655260 QIX655260:QJD655260 QST655260:QSZ655260 RCP655260:RCV655260 RML655260:RMR655260 RWH655260:RWN655260 SGD655260:SGJ655260 SPZ655260:SQF655260 SZV655260:TAB655260 TJR655260:TJX655260 TTN655260:TTT655260 UDJ655260:UDP655260 UNF655260:UNL655260 UXB655260:UXH655260 VGX655260:VHD655260 VQT655260:VQZ655260 WAP655260:WAV655260 WKL655260:WKR655260 WUH655260:WUN655260 K720796:Q720796 HV720796:IB720796 RR720796:RX720796 ABN720796:ABT720796 ALJ720796:ALP720796 AVF720796:AVL720796 BFB720796:BFH720796 BOX720796:BPD720796 BYT720796:BYZ720796 CIP720796:CIV720796 CSL720796:CSR720796 DCH720796:DCN720796 DMD720796:DMJ720796 DVZ720796:DWF720796 EFV720796:EGB720796 EPR720796:EPX720796 EZN720796:EZT720796 FJJ720796:FJP720796 FTF720796:FTL720796 GDB720796:GDH720796 GMX720796:GND720796 GWT720796:GWZ720796 HGP720796:HGV720796 HQL720796:HQR720796 IAH720796:IAN720796 IKD720796:IKJ720796 ITZ720796:IUF720796 JDV720796:JEB720796 JNR720796:JNX720796 JXN720796:JXT720796 KHJ720796:KHP720796 KRF720796:KRL720796 LBB720796:LBH720796 LKX720796:LLD720796 LUT720796:LUZ720796 MEP720796:MEV720796 MOL720796:MOR720796 MYH720796:MYN720796 NID720796:NIJ720796 NRZ720796:NSF720796 OBV720796:OCB720796 OLR720796:OLX720796 OVN720796:OVT720796 PFJ720796:PFP720796 PPF720796:PPL720796 PZB720796:PZH720796 QIX720796:QJD720796 QST720796:QSZ720796 RCP720796:RCV720796 RML720796:RMR720796 RWH720796:RWN720796 SGD720796:SGJ720796 SPZ720796:SQF720796 SZV720796:TAB720796 TJR720796:TJX720796 TTN720796:TTT720796 UDJ720796:UDP720796 UNF720796:UNL720796 UXB720796:UXH720796 VGX720796:VHD720796 VQT720796:VQZ720796 WAP720796:WAV720796 WKL720796:WKR720796 WUH720796:WUN720796 K786332:Q786332 HV786332:IB786332 RR786332:RX786332 ABN786332:ABT786332 ALJ786332:ALP786332 AVF786332:AVL786332 BFB786332:BFH786332 BOX786332:BPD786332 BYT786332:BYZ786332 CIP786332:CIV786332 CSL786332:CSR786332 DCH786332:DCN786332 DMD786332:DMJ786332 DVZ786332:DWF786332 EFV786332:EGB786332 EPR786332:EPX786332 EZN786332:EZT786332 FJJ786332:FJP786332 FTF786332:FTL786332 GDB786332:GDH786332 GMX786332:GND786332 GWT786332:GWZ786332 HGP786332:HGV786332 HQL786332:HQR786332 IAH786332:IAN786332 IKD786332:IKJ786332 ITZ786332:IUF786332 JDV786332:JEB786332 JNR786332:JNX786332 JXN786332:JXT786332 KHJ786332:KHP786332 KRF786332:KRL786332 LBB786332:LBH786332 LKX786332:LLD786332 LUT786332:LUZ786332 MEP786332:MEV786332 MOL786332:MOR786332 MYH786332:MYN786332 NID786332:NIJ786332 NRZ786332:NSF786332 OBV786332:OCB786332 OLR786332:OLX786332 OVN786332:OVT786332 PFJ786332:PFP786332 PPF786332:PPL786332 PZB786332:PZH786332 QIX786332:QJD786332 QST786332:QSZ786332 RCP786332:RCV786332 RML786332:RMR786332 RWH786332:RWN786332 SGD786332:SGJ786332 SPZ786332:SQF786332 SZV786332:TAB786332 TJR786332:TJX786332 TTN786332:TTT786332 UDJ786332:UDP786332 UNF786332:UNL786332 UXB786332:UXH786332 VGX786332:VHD786332 VQT786332:VQZ786332 WAP786332:WAV786332 WKL786332:WKR786332 WUH786332:WUN786332 K851868:Q851868 HV851868:IB851868 RR851868:RX851868 ABN851868:ABT851868 ALJ851868:ALP851868 AVF851868:AVL851868 BFB851868:BFH851868 BOX851868:BPD851868 BYT851868:BYZ851868 CIP851868:CIV851868 CSL851868:CSR851868 DCH851868:DCN851868 DMD851868:DMJ851868 DVZ851868:DWF851868 EFV851868:EGB851868 EPR851868:EPX851868 EZN851868:EZT851868 FJJ851868:FJP851868 FTF851868:FTL851868 GDB851868:GDH851868 GMX851868:GND851868 GWT851868:GWZ851868 HGP851868:HGV851868 HQL851868:HQR851868 IAH851868:IAN851868 IKD851868:IKJ851868 ITZ851868:IUF851868 JDV851868:JEB851868 JNR851868:JNX851868 JXN851868:JXT851868 KHJ851868:KHP851868 KRF851868:KRL851868 LBB851868:LBH851868 LKX851868:LLD851868 LUT851868:LUZ851868 MEP851868:MEV851868 MOL851868:MOR851868 MYH851868:MYN851868 NID851868:NIJ851868 NRZ851868:NSF851868 OBV851868:OCB851868 OLR851868:OLX851868 OVN851868:OVT851868 PFJ851868:PFP851868 PPF851868:PPL851868 PZB851868:PZH851868 QIX851868:QJD851868 QST851868:QSZ851868 RCP851868:RCV851868 RML851868:RMR851868 RWH851868:RWN851868 SGD851868:SGJ851868 SPZ851868:SQF851868 SZV851868:TAB851868 TJR851868:TJX851868 TTN851868:TTT851868 UDJ851868:UDP851868 UNF851868:UNL851868 UXB851868:UXH851868 VGX851868:VHD851868 VQT851868:VQZ851868 WAP851868:WAV851868 WKL851868:WKR851868 WUH851868:WUN851868 K917404:Q917404 HV917404:IB917404 RR917404:RX917404 ABN917404:ABT917404 ALJ917404:ALP917404 AVF917404:AVL917404 BFB917404:BFH917404 BOX917404:BPD917404 BYT917404:BYZ917404 CIP917404:CIV917404 CSL917404:CSR917404 DCH917404:DCN917404 DMD917404:DMJ917404 DVZ917404:DWF917404 EFV917404:EGB917404 EPR917404:EPX917404 EZN917404:EZT917404 FJJ917404:FJP917404 FTF917404:FTL917404 GDB917404:GDH917404 GMX917404:GND917404 GWT917404:GWZ917404 HGP917404:HGV917404 HQL917404:HQR917404 IAH917404:IAN917404 IKD917404:IKJ917404 ITZ917404:IUF917404 JDV917404:JEB917404 JNR917404:JNX917404 JXN917404:JXT917404 KHJ917404:KHP917404 KRF917404:KRL917404 LBB917404:LBH917404 LKX917404:LLD917404 LUT917404:LUZ917404 MEP917404:MEV917404 MOL917404:MOR917404 MYH917404:MYN917404 NID917404:NIJ917404 NRZ917404:NSF917404 OBV917404:OCB917404 OLR917404:OLX917404 OVN917404:OVT917404 PFJ917404:PFP917404 PPF917404:PPL917404 PZB917404:PZH917404 QIX917404:QJD917404 QST917404:QSZ917404 RCP917404:RCV917404 RML917404:RMR917404 RWH917404:RWN917404 SGD917404:SGJ917404 SPZ917404:SQF917404 SZV917404:TAB917404 TJR917404:TJX917404 TTN917404:TTT917404 UDJ917404:UDP917404 UNF917404:UNL917404 UXB917404:UXH917404 VGX917404:VHD917404 VQT917404:VQZ917404 WAP917404:WAV917404 WKL917404:WKR917404 WUH917404:WUN917404 K982940:Q982940 HV982940:IB982940 RR982940:RX982940 ABN982940:ABT982940 ALJ982940:ALP982940 AVF982940:AVL982940 BFB982940:BFH982940 BOX982940:BPD982940 BYT982940:BYZ982940 CIP982940:CIV982940 CSL982940:CSR982940 DCH982940:DCN982940 DMD982940:DMJ982940 DVZ982940:DWF982940 EFV982940:EGB982940 EPR982940:EPX982940 EZN982940:EZT982940 FJJ982940:FJP982940 FTF982940:FTL982940 GDB982940:GDH982940 GMX982940:GND982940 GWT982940:GWZ982940 HGP982940:HGV982940 HQL982940:HQR982940 IAH982940:IAN982940 IKD982940:IKJ982940 ITZ982940:IUF982940 JDV982940:JEB982940 JNR982940:JNX982940 JXN982940:JXT982940 KHJ982940:KHP982940 KRF982940:KRL982940 LBB982940:LBH982940 LKX982940:LLD982940 LUT982940:LUZ982940 MEP982940:MEV982940 MOL982940:MOR982940 MYH982940:MYN982940 NID982940:NIJ982940 NRZ982940:NSF982940 OBV982940:OCB982940 OLR982940:OLX982940 OVN982940:OVT982940 PFJ982940:PFP982940 PPF982940:PPL982940 PZB982940:PZH982940 QIX982940:QJD982940 QST982940:QSZ982940 RCP982940:RCV982940 RML982940:RMR982940 RWH982940:RWN982940 SGD982940:SGJ982940 SPZ982940:SQF982940 SZV982940:TAB982940 TJR982940:TJX982940 TTN982940:TTT982940 UDJ982940:UDP982940 UNF982940:UNL982940 UXB982940:UXH982940 VGX982940:VHD982940 VQT982940:VQZ982940 WAP982940:WAV982940 WKL982940:WKR982940" xr:uid="{77CE743A-5F2F-47B6-8068-66C0EAB16CB5}">
      <formula1>"専用,ハイブリット"</formula1>
    </dataValidation>
    <dataValidation type="custom" imeMode="disabled" allowBlank="1" showInputMessage="1" showErrorMessage="1" error="小数点以下は第一位まで、二位以下切り捨てで入力して下さい。" sqref="HT12:HZ12 RP12:RV12 ABL12:ABR12 ALH12:ALN12 AVD12:AVJ12 BEZ12:BFF12 BOV12:BPB12 BYR12:BYX12 CIN12:CIT12 CSJ12:CSP12 DCF12:DCL12 DMB12:DMH12 DVX12:DWD12 EFT12:EFZ12 EPP12:EPV12 EZL12:EZR12 FJH12:FJN12 FTD12:FTJ12 GCZ12:GDF12 GMV12:GNB12 GWR12:GWX12 HGN12:HGT12 HQJ12:HQP12 IAF12:IAL12 IKB12:IKH12 ITX12:IUD12 JDT12:JDZ12 JNP12:JNV12 JXL12:JXR12 KHH12:KHN12 KRD12:KRJ12 LAZ12:LBF12 LKV12:LLB12 LUR12:LUX12 MEN12:MET12 MOJ12:MOP12 MYF12:MYL12 NIB12:NIH12 NRX12:NSD12 OBT12:OBZ12 OLP12:OLV12 OVL12:OVR12 PFH12:PFN12 PPD12:PPJ12 PYZ12:PZF12 QIV12:QJB12 QSR12:QSX12 RCN12:RCT12 RMJ12:RMP12 RWF12:RWL12 SGB12:SGH12 SPX12:SQD12 SZT12:SZZ12 TJP12:TJV12 TTL12:TTR12 UDH12:UDN12 UND12:UNJ12 UWZ12:UXF12 VGV12:VHB12 VQR12:VQX12 WAN12:WAT12 WKJ12:WKP12 WUF12:WUL12 K65433:Q65433 HV65433:IB65433 RR65433:RX65433 ABN65433:ABT65433 ALJ65433:ALP65433 AVF65433:AVL65433 BFB65433:BFH65433 BOX65433:BPD65433 BYT65433:BYZ65433 CIP65433:CIV65433 CSL65433:CSR65433 DCH65433:DCN65433 DMD65433:DMJ65433 DVZ65433:DWF65433 EFV65433:EGB65433 EPR65433:EPX65433 EZN65433:EZT65433 FJJ65433:FJP65433 FTF65433:FTL65433 GDB65433:GDH65433 GMX65433:GND65433 GWT65433:GWZ65433 HGP65433:HGV65433 HQL65433:HQR65433 IAH65433:IAN65433 IKD65433:IKJ65433 ITZ65433:IUF65433 JDV65433:JEB65433 JNR65433:JNX65433 JXN65433:JXT65433 KHJ65433:KHP65433 KRF65433:KRL65433 LBB65433:LBH65433 LKX65433:LLD65433 LUT65433:LUZ65433 MEP65433:MEV65433 MOL65433:MOR65433 MYH65433:MYN65433 NID65433:NIJ65433 NRZ65433:NSF65433 OBV65433:OCB65433 OLR65433:OLX65433 OVN65433:OVT65433 PFJ65433:PFP65433 PPF65433:PPL65433 PZB65433:PZH65433 QIX65433:QJD65433 QST65433:QSZ65433 RCP65433:RCV65433 RML65433:RMR65433 RWH65433:RWN65433 SGD65433:SGJ65433 SPZ65433:SQF65433 SZV65433:TAB65433 TJR65433:TJX65433 TTN65433:TTT65433 UDJ65433:UDP65433 UNF65433:UNL65433 UXB65433:UXH65433 VGX65433:VHD65433 VQT65433:VQZ65433 WAP65433:WAV65433 WKL65433:WKR65433 WUH65433:WUN65433 K130969:Q130969 HV130969:IB130969 RR130969:RX130969 ABN130969:ABT130969 ALJ130969:ALP130969 AVF130969:AVL130969 BFB130969:BFH130969 BOX130969:BPD130969 BYT130969:BYZ130969 CIP130969:CIV130969 CSL130969:CSR130969 DCH130969:DCN130969 DMD130969:DMJ130969 DVZ130969:DWF130969 EFV130969:EGB130969 EPR130969:EPX130969 EZN130969:EZT130969 FJJ130969:FJP130969 FTF130969:FTL130969 GDB130969:GDH130969 GMX130969:GND130969 GWT130969:GWZ130969 HGP130969:HGV130969 HQL130969:HQR130969 IAH130969:IAN130969 IKD130969:IKJ130969 ITZ130969:IUF130969 JDV130969:JEB130969 JNR130969:JNX130969 JXN130969:JXT130969 KHJ130969:KHP130969 KRF130969:KRL130969 LBB130969:LBH130969 LKX130969:LLD130969 LUT130969:LUZ130969 MEP130969:MEV130969 MOL130969:MOR130969 MYH130969:MYN130969 NID130969:NIJ130969 NRZ130969:NSF130969 OBV130969:OCB130969 OLR130969:OLX130969 OVN130969:OVT130969 PFJ130969:PFP130969 PPF130969:PPL130969 PZB130969:PZH130969 QIX130969:QJD130969 QST130969:QSZ130969 RCP130969:RCV130969 RML130969:RMR130969 RWH130969:RWN130969 SGD130969:SGJ130969 SPZ130969:SQF130969 SZV130969:TAB130969 TJR130969:TJX130969 TTN130969:TTT130969 UDJ130969:UDP130969 UNF130969:UNL130969 UXB130969:UXH130969 VGX130969:VHD130969 VQT130969:VQZ130969 WAP130969:WAV130969 WKL130969:WKR130969 WUH130969:WUN130969 K196505:Q196505 HV196505:IB196505 RR196505:RX196505 ABN196505:ABT196505 ALJ196505:ALP196505 AVF196505:AVL196505 BFB196505:BFH196505 BOX196505:BPD196505 BYT196505:BYZ196505 CIP196505:CIV196505 CSL196505:CSR196505 DCH196505:DCN196505 DMD196505:DMJ196505 DVZ196505:DWF196505 EFV196505:EGB196505 EPR196505:EPX196505 EZN196505:EZT196505 FJJ196505:FJP196505 FTF196505:FTL196505 GDB196505:GDH196505 GMX196505:GND196505 GWT196505:GWZ196505 HGP196505:HGV196505 HQL196505:HQR196505 IAH196505:IAN196505 IKD196505:IKJ196505 ITZ196505:IUF196505 JDV196505:JEB196505 JNR196505:JNX196505 JXN196505:JXT196505 KHJ196505:KHP196505 KRF196505:KRL196505 LBB196505:LBH196505 LKX196505:LLD196505 LUT196505:LUZ196505 MEP196505:MEV196505 MOL196505:MOR196505 MYH196505:MYN196505 NID196505:NIJ196505 NRZ196505:NSF196505 OBV196505:OCB196505 OLR196505:OLX196505 OVN196505:OVT196505 PFJ196505:PFP196505 PPF196505:PPL196505 PZB196505:PZH196505 QIX196505:QJD196505 QST196505:QSZ196505 RCP196505:RCV196505 RML196505:RMR196505 RWH196505:RWN196505 SGD196505:SGJ196505 SPZ196505:SQF196505 SZV196505:TAB196505 TJR196505:TJX196505 TTN196505:TTT196505 UDJ196505:UDP196505 UNF196505:UNL196505 UXB196505:UXH196505 VGX196505:VHD196505 VQT196505:VQZ196505 WAP196505:WAV196505 WKL196505:WKR196505 WUH196505:WUN196505 K262041:Q262041 HV262041:IB262041 RR262041:RX262041 ABN262041:ABT262041 ALJ262041:ALP262041 AVF262041:AVL262041 BFB262041:BFH262041 BOX262041:BPD262041 BYT262041:BYZ262041 CIP262041:CIV262041 CSL262041:CSR262041 DCH262041:DCN262041 DMD262041:DMJ262041 DVZ262041:DWF262041 EFV262041:EGB262041 EPR262041:EPX262041 EZN262041:EZT262041 FJJ262041:FJP262041 FTF262041:FTL262041 GDB262041:GDH262041 GMX262041:GND262041 GWT262041:GWZ262041 HGP262041:HGV262041 HQL262041:HQR262041 IAH262041:IAN262041 IKD262041:IKJ262041 ITZ262041:IUF262041 JDV262041:JEB262041 JNR262041:JNX262041 JXN262041:JXT262041 KHJ262041:KHP262041 KRF262041:KRL262041 LBB262041:LBH262041 LKX262041:LLD262041 LUT262041:LUZ262041 MEP262041:MEV262041 MOL262041:MOR262041 MYH262041:MYN262041 NID262041:NIJ262041 NRZ262041:NSF262041 OBV262041:OCB262041 OLR262041:OLX262041 OVN262041:OVT262041 PFJ262041:PFP262041 PPF262041:PPL262041 PZB262041:PZH262041 QIX262041:QJD262041 QST262041:QSZ262041 RCP262041:RCV262041 RML262041:RMR262041 RWH262041:RWN262041 SGD262041:SGJ262041 SPZ262041:SQF262041 SZV262041:TAB262041 TJR262041:TJX262041 TTN262041:TTT262041 UDJ262041:UDP262041 UNF262041:UNL262041 UXB262041:UXH262041 VGX262041:VHD262041 VQT262041:VQZ262041 WAP262041:WAV262041 WKL262041:WKR262041 WUH262041:WUN262041 K327577:Q327577 HV327577:IB327577 RR327577:RX327577 ABN327577:ABT327577 ALJ327577:ALP327577 AVF327577:AVL327577 BFB327577:BFH327577 BOX327577:BPD327577 BYT327577:BYZ327577 CIP327577:CIV327577 CSL327577:CSR327577 DCH327577:DCN327577 DMD327577:DMJ327577 DVZ327577:DWF327577 EFV327577:EGB327577 EPR327577:EPX327577 EZN327577:EZT327577 FJJ327577:FJP327577 FTF327577:FTL327577 GDB327577:GDH327577 GMX327577:GND327577 GWT327577:GWZ327577 HGP327577:HGV327577 HQL327577:HQR327577 IAH327577:IAN327577 IKD327577:IKJ327577 ITZ327577:IUF327577 JDV327577:JEB327577 JNR327577:JNX327577 JXN327577:JXT327577 KHJ327577:KHP327577 KRF327577:KRL327577 LBB327577:LBH327577 LKX327577:LLD327577 LUT327577:LUZ327577 MEP327577:MEV327577 MOL327577:MOR327577 MYH327577:MYN327577 NID327577:NIJ327577 NRZ327577:NSF327577 OBV327577:OCB327577 OLR327577:OLX327577 OVN327577:OVT327577 PFJ327577:PFP327577 PPF327577:PPL327577 PZB327577:PZH327577 QIX327577:QJD327577 QST327577:QSZ327577 RCP327577:RCV327577 RML327577:RMR327577 RWH327577:RWN327577 SGD327577:SGJ327577 SPZ327577:SQF327577 SZV327577:TAB327577 TJR327577:TJX327577 TTN327577:TTT327577 UDJ327577:UDP327577 UNF327577:UNL327577 UXB327577:UXH327577 VGX327577:VHD327577 VQT327577:VQZ327577 WAP327577:WAV327577 WKL327577:WKR327577 WUH327577:WUN327577 K393113:Q393113 HV393113:IB393113 RR393113:RX393113 ABN393113:ABT393113 ALJ393113:ALP393113 AVF393113:AVL393113 BFB393113:BFH393113 BOX393113:BPD393113 BYT393113:BYZ393113 CIP393113:CIV393113 CSL393113:CSR393113 DCH393113:DCN393113 DMD393113:DMJ393113 DVZ393113:DWF393113 EFV393113:EGB393113 EPR393113:EPX393113 EZN393113:EZT393113 FJJ393113:FJP393113 FTF393113:FTL393113 GDB393113:GDH393113 GMX393113:GND393113 GWT393113:GWZ393113 HGP393113:HGV393113 HQL393113:HQR393113 IAH393113:IAN393113 IKD393113:IKJ393113 ITZ393113:IUF393113 JDV393113:JEB393113 JNR393113:JNX393113 JXN393113:JXT393113 KHJ393113:KHP393113 KRF393113:KRL393113 LBB393113:LBH393113 LKX393113:LLD393113 LUT393113:LUZ393113 MEP393113:MEV393113 MOL393113:MOR393113 MYH393113:MYN393113 NID393113:NIJ393113 NRZ393113:NSF393113 OBV393113:OCB393113 OLR393113:OLX393113 OVN393113:OVT393113 PFJ393113:PFP393113 PPF393113:PPL393113 PZB393113:PZH393113 QIX393113:QJD393113 QST393113:QSZ393113 RCP393113:RCV393113 RML393113:RMR393113 RWH393113:RWN393113 SGD393113:SGJ393113 SPZ393113:SQF393113 SZV393113:TAB393113 TJR393113:TJX393113 TTN393113:TTT393113 UDJ393113:UDP393113 UNF393113:UNL393113 UXB393113:UXH393113 VGX393113:VHD393113 VQT393113:VQZ393113 WAP393113:WAV393113 WKL393113:WKR393113 WUH393113:WUN393113 K458649:Q458649 HV458649:IB458649 RR458649:RX458649 ABN458649:ABT458649 ALJ458649:ALP458649 AVF458649:AVL458649 BFB458649:BFH458649 BOX458649:BPD458649 BYT458649:BYZ458649 CIP458649:CIV458649 CSL458649:CSR458649 DCH458649:DCN458649 DMD458649:DMJ458649 DVZ458649:DWF458649 EFV458649:EGB458649 EPR458649:EPX458649 EZN458649:EZT458649 FJJ458649:FJP458649 FTF458649:FTL458649 GDB458649:GDH458649 GMX458649:GND458649 GWT458649:GWZ458649 HGP458649:HGV458649 HQL458649:HQR458649 IAH458649:IAN458649 IKD458649:IKJ458649 ITZ458649:IUF458649 JDV458649:JEB458649 JNR458649:JNX458649 JXN458649:JXT458649 KHJ458649:KHP458649 KRF458649:KRL458649 LBB458649:LBH458649 LKX458649:LLD458649 LUT458649:LUZ458649 MEP458649:MEV458649 MOL458649:MOR458649 MYH458649:MYN458649 NID458649:NIJ458649 NRZ458649:NSF458649 OBV458649:OCB458649 OLR458649:OLX458649 OVN458649:OVT458649 PFJ458649:PFP458649 PPF458649:PPL458649 PZB458649:PZH458649 QIX458649:QJD458649 QST458649:QSZ458649 RCP458649:RCV458649 RML458649:RMR458649 RWH458649:RWN458649 SGD458649:SGJ458649 SPZ458649:SQF458649 SZV458649:TAB458649 TJR458649:TJX458649 TTN458649:TTT458649 UDJ458649:UDP458649 UNF458649:UNL458649 UXB458649:UXH458649 VGX458649:VHD458649 VQT458649:VQZ458649 WAP458649:WAV458649 WKL458649:WKR458649 WUH458649:WUN458649 K524185:Q524185 HV524185:IB524185 RR524185:RX524185 ABN524185:ABT524185 ALJ524185:ALP524185 AVF524185:AVL524185 BFB524185:BFH524185 BOX524185:BPD524185 BYT524185:BYZ524185 CIP524185:CIV524185 CSL524185:CSR524185 DCH524185:DCN524185 DMD524185:DMJ524185 DVZ524185:DWF524185 EFV524185:EGB524185 EPR524185:EPX524185 EZN524185:EZT524185 FJJ524185:FJP524185 FTF524185:FTL524185 GDB524185:GDH524185 GMX524185:GND524185 GWT524185:GWZ524185 HGP524185:HGV524185 HQL524185:HQR524185 IAH524185:IAN524185 IKD524185:IKJ524185 ITZ524185:IUF524185 JDV524185:JEB524185 JNR524185:JNX524185 JXN524185:JXT524185 KHJ524185:KHP524185 KRF524185:KRL524185 LBB524185:LBH524185 LKX524185:LLD524185 LUT524185:LUZ524185 MEP524185:MEV524185 MOL524185:MOR524185 MYH524185:MYN524185 NID524185:NIJ524185 NRZ524185:NSF524185 OBV524185:OCB524185 OLR524185:OLX524185 OVN524185:OVT524185 PFJ524185:PFP524185 PPF524185:PPL524185 PZB524185:PZH524185 QIX524185:QJD524185 QST524185:QSZ524185 RCP524185:RCV524185 RML524185:RMR524185 RWH524185:RWN524185 SGD524185:SGJ524185 SPZ524185:SQF524185 SZV524185:TAB524185 TJR524185:TJX524185 TTN524185:TTT524185 UDJ524185:UDP524185 UNF524185:UNL524185 UXB524185:UXH524185 VGX524185:VHD524185 VQT524185:VQZ524185 WAP524185:WAV524185 WKL524185:WKR524185 WUH524185:WUN524185 K589721:Q589721 HV589721:IB589721 RR589721:RX589721 ABN589721:ABT589721 ALJ589721:ALP589721 AVF589721:AVL589721 BFB589721:BFH589721 BOX589721:BPD589721 BYT589721:BYZ589721 CIP589721:CIV589721 CSL589721:CSR589721 DCH589721:DCN589721 DMD589721:DMJ589721 DVZ589721:DWF589721 EFV589721:EGB589721 EPR589721:EPX589721 EZN589721:EZT589721 FJJ589721:FJP589721 FTF589721:FTL589721 GDB589721:GDH589721 GMX589721:GND589721 GWT589721:GWZ589721 HGP589721:HGV589721 HQL589721:HQR589721 IAH589721:IAN589721 IKD589721:IKJ589721 ITZ589721:IUF589721 JDV589721:JEB589721 JNR589721:JNX589721 JXN589721:JXT589721 KHJ589721:KHP589721 KRF589721:KRL589721 LBB589721:LBH589721 LKX589721:LLD589721 LUT589721:LUZ589721 MEP589721:MEV589721 MOL589721:MOR589721 MYH589721:MYN589721 NID589721:NIJ589721 NRZ589721:NSF589721 OBV589721:OCB589721 OLR589721:OLX589721 OVN589721:OVT589721 PFJ589721:PFP589721 PPF589721:PPL589721 PZB589721:PZH589721 QIX589721:QJD589721 QST589721:QSZ589721 RCP589721:RCV589721 RML589721:RMR589721 RWH589721:RWN589721 SGD589721:SGJ589721 SPZ589721:SQF589721 SZV589721:TAB589721 TJR589721:TJX589721 TTN589721:TTT589721 UDJ589721:UDP589721 UNF589721:UNL589721 UXB589721:UXH589721 VGX589721:VHD589721 VQT589721:VQZ589721 WAP589721:WAV589721 WKL589721:WKR589721 WUH589721:WUN589721 K655257:Q655257 HV655257:IB655257 RR655257:RX655257 ABN655257:ABT655257 ALJ655257:ALP655257 AVF655257:AVL655257 BFB655257:BFH655257 BOX655257:BPD655257 BYT655257:BYZ655257 CIP655257:CIV655257 CSL655257:CSR655257 DCH655257:DCN655257 DMD655257:DMJ655257 DVZ655257:DWF655257 EFV655257:EGB655257 EPR655257:EPX655257 EZN655257:EZT655257 FJJ655257:FJP655257 FTF655257:FTL655257 GDB655257:GDH655257 GMX655257:GND655257 GWT655257:GWZ655257 HGP655257:HGV655257 HQL655257:HQR655257 IAH655257:IAN655257 IKD655257:IKJ655257 ITZ655257:IUF655257 JDV655257:JEB655257 JNR655257:JNX655257 JXN655257:JXT655257 KHJ655257:KHP655257 KRF655257:KRL655257 LBB655257:LBH655257 LKX655257:LLD655257 LUT655257:LUZ655257 MEP655257:MEV655257 MOL655257:MOR655257 MYH655257:MYN655257 NID655257:NIJ655257 NRZ655257:NSF655257 OBV655257:OCB655257 OLR655257:OLX655257 OVN655257:OVT655257 PFJ655257:PFP655257 PPF655257:PPL655257 PZB655257:PZH655257 QIX655257:QJD655257 QST655257:QSZ655257 RCP655257:RCV655257 RML655257:RMR655257 RWH655257:RWN655257 SGD655257:SGJ655257 SPZ655257:SQF655257 SZV655257:TAB655257 TJR655257:TJX655257 TTN655257:TTT655257 UDJ655257:UDP655257 UNF655257:UNL655257 UXB655257:UXH655257 VGX655257:VHD655257 VQT655257:VQZ655257 WAP655257:WAV655257 WKL655257:WKR655257 WUH655257:WUN655257 K720793:Q720793 HV720793:IB720793 RR720793:RX720793 ABN720793:ABT720793 ALJ720793:ALP720793 AVF720793:AVL720793 BFB720793:BFH720793 BOX720793:BPD720793 BYT720793:BYZ720793 CIP720793:CIV720793 CSL720793:CSR720793 DCH720793:DCN720793 DMD720793:DMJ720793 DVZ720793:DWF720793 EFV720793:EGB720793 EPR720793:EPX720793 EZN720793:EZT720793 FJJ720793:FJP720793 FTF720793:FTL720793 GDB720793:GDH720793 GMX720793:GND720793 GWT720793:GWZ720793 HGP720793:HGV720793 HQL720793:HQR720793 IAH720793:IAN720793 IKD720793:IKJ720793 ITZ720793:IUF720793 JDV720793:JEB720793 JNR720793:JNX720793 JXN720793:JXT720793 KHJ720793:KHP720793 KRF720793:KRL720793 LBB720793:LBH720793 LKX720793:LLD720793 LUT720793:LUZ720793 MEP720793:MEV720793 MOL720793:MOR720793 MYH720793:MYN720793 NID720793:NIJ720793 NRZ720793:NSF720793 OBV720793:OCB720793 OLR720793:OLX720793 OVN720793:OVT720793 PFJ720793:PFP720793 PPF720793:PPL720793 PZB720793:PZH720793 QIX720793:QJD720793 QST720793:QSZ720793 RCP720793:RCV720793 RML720793:RMR720793 RWH720793:RWN720793 SGD720793:SGJ720793 SPZ720793:SQF720793 SZV720793:TAB720793 TJR720793:TJX720793 TTN720793:TTT720793 UDJ720793:UDP720793 UNF720793:UNL720793 UXB720793:UXH720793 VGX720793:VHD720793 VQT720793:VQZ720793 WAP720793:WAV720793 WKL720793:WKR720793 WUH720793:WUN720793 K786329:Q786329 HV786329:IB786329 RR786329:RX786329 ABN786329:ABT786329 ALJ786329:ALP786329 AVF786329:AVL786329 BFB786329:BFH786329 BOX786329:BPD786329 BYT786329:BYZ786329 CIP786329:CIV786329 CSL786329:CSR786329 DCH786329:DCN786329 DMD786329:DMJ786329 DVZ786329:DWF786329 EFV786329:EGB786329 EPR786329:EPX786329 EZN786329:EZT786329 FJJ786329:FJP786329 FTF786329:FTL786329 GDB786329:GDH786329 GMX786329:GND786329 GWT786329:GWZ786329 HGP786329:HGV786329 HQL786329:HQR786329 IAH786329:IAN786329 IKD786329:IKJ786329 ITZ786329:IUF786329 JDV786329:JEB786329 JNR786329:JNX786329 JXN786329:JXT786329 KHJ786329:KHP786329 KRF786329:KRL786329 LBB786329:LBH786329 LKX786329:LLD786329 LUT786329:LUZ786329 MEP786329:MEV786329 MOL786329:MOR786329 MYH786329:MYN786329 NID786329:NIJ786329 NRZ786329:NSF786329 OBV786329:OCB786329 OLR786329:OLX786329 OVN786329:OVT786329 PFJ786329:PFP786329 PPF786329:PPL786329 PZB786329:PZH786329 QIX786329:QJD786329 QST786329:QSZ786329 RCP786329:RCV786329 RML786329:RMR786329 RWH786329:RWN786329 SGD786329:SGJ786329 SPZ786329:SQF786329 SZV786329:TAB786329 TJR786329:TJX786329 TTN786329:TTT786329 UDJ786329:UDP786329 UNF786329:UNL786329 UXB786329:UXH786329 VGX786329:VHD786329 VQT786329:VQZ786329 WAP786329:WAV786329 WKL786329:WKR786329 WUH786329:WUN786329 K851865:Q851865 HV851865:IB851865 RR851865:RX851865 ABN851865:ABT851865 ALJ851865:ALP851865 AVF851865:AVL851865 BFB851865:BFH851865 BOX851865:BPD851865 BYT851865:BYZ851865 CIP851865:CIV851865 CSL851865:CSR851865 DCH851865:DCN851865 DMD851865:DMJ851865 DVZ851865:DWF851865 EFV851865:EGB851865 EPR851865:EPX851865 EZN851865:EZT851865 FJJ851865:FJP851865 FTF851865:FTL851865 GDB851865:GDH851865 GMX851865:GND851865 GWT851865:GWZ851865 HGP851865:HGV851865 HQL851865:HQR851865 IAH851865:IAN851865 IKD851865:IKJ851865 ITZ851865:IUF851865 JDV851865:JEB851865 JNR851865:JNX851865 JXN851865:JXT851865 KHJ851865:KHP851865 KRF851865:KRL851865 LBB851865:LBH851865 LKX851865:LLD851865 LUT851865:LUZ851865 MEP851865:MEV851865 MOL851865:MOR851865 MYH851865:MYN851865 NID851865:NIJ851865 NRZ851865:NSF851865 OBV851865:OCB851865 OLR851865:OLX851865 OVN851865:OVT851865 PFJ851865:PFP851865 PPF851865:PPL851865 PZB851865:PZH851865 QIX851865:QJD851865 QST851865:QSZ851865 RCP851865:RCV851865 RML851865:RMR851865 RWH851865:RWN851865 SGD851865:SGJ851865 SPZ851865:SQF851865 SZV851865:TAB851865 TJR851865:TJX851865 TTN851865:TTT851865 UDJ851865:UDP851865 UNF851865:UNL851865 UXB851865:UXH851865 VGX851865:VHD851865 VQT851865:VQZ851865 WAP851865:WAV851865 WKL851865:WKR851865 WUH851865:WUN851865 K917401:Q917401 HV917401:IB917401 RR917401:RX917401 ABN917401:ABT917401 ALJ917401:ALP917401 AVF917401:AVL917401 BFB917401:BFH917401 BOX917401:BPD917401 BYT917401:BYZ917401 CIP917401:CIV917401 CSL917401:CSR917401 DCH917401:DCN917401 DMD917401:DMJ917401 DVZ917401:DWF917401 EFV917401:EGB917401 EPR917401:EPX917401 EZN917401:EZT917401 FJJ917401:FJP917401 FTF917401:FTL917401 GDB917401:GDH917401 GMX917401:GND917401 GWT917401:GWZ917401 HGP917401:HGV917401 HQL917401:HQR917401 IAH917401:IAN917401 IKD917401:IKJ917401 ITZ917401:IUF917401 JDV917401:JEB917401 JNR917401:JNX917401 JXN917401:JXT917401 KHJ917401:KHP917401 KRF917401:KRL917401 LBB917401:LBH917401 LKX917401:LLD917401 LUT917401:LUZ917401 MEP917401:MEV917401 MOL917401:MOR917401 MYH917401:MYN917401 NID917401:NIJ917401 NRZ917401:NSF917401 OBV917401:OCB917401 OLR917401:OLX917401 OVN917401:OVT917401 PFJ917401:PFP917401 PPF917401:PPL917401 PZB917401:PZH917401 QIX917401:QJD917401 QST917401:QSZ917401 RCP917401:RCV917401 RML917401:RMR917401 RWH917401:RWN917401 SGD917401:SGJ917401 SPZ917401:SQF917401 SZV917401:TAB917401 TJR917401:TJX917401 TTN917401:TTT917401 UDJ917401:UDP917401 UNF917401:UNL917401 UXB917401:UXH917401 VGX917401:VHD917401 VQT917401:VQZ917401 WAP917401:WAV917401 WKL917401:WKR917401 WUH917401:WUN917401 K982937:Q982937 HV982937:IB982937 RR982937:RX982937 ABN982937:ABT982937 ALJ982937:ALP982937 AVF982937:AVL982937 BFB982937:BFH982937 BOX982937:BPD982937 BYT982937:BYZ982937 CIP982937:CIV982937 CSL982937:CSR982937 DCH982937:DCN982937 DMD982937:DMJ982937 DVZ982937:DWF982937 EFV982937:EGB982937 EPR982937:EPX982937 EZN982937:EZT982937 FJJ982937:FJP982937 FTF982937:FTL982937 GDB982937:GDH982937 GMX982937:GND982937 GWT982937:GWZ982937 HGP982937:HGV982937 HQL982937:HQR982937 IAH982937:IAN982937 IKD982937:IKJ982937 ITZ982937:IUF982937 JDV982937:JEB982937 JNR982937:JNX982937 JXN982937:JXT982937 KHJ982937:KHP982937 KRF982937:KRL982937 LBB982937:LBH982937 LKX982937:LLD982937 LUT982937:LUZ982937 MEP982937:MEV982937 MOL982937:MOR982937 MYH982937:MYN982937 NID982937:NIJ982937 NRZ982937:NSF982937 OBV982937:OCB982937 OLR982937:OLX982937 OVN982937:OVT982937 PFJ982937:PFP982937 PPF982937:PPL982937 PZB982937:PZH982937 QIX982937:QJD982937 QST982937:QSZ982937 RCP982937:RCV982937 RML982937:RMR982937 RWH982937:RWN982937 SGD982937:SGJ982937 SPZ982937:SQF982937 SZV982937:TAB982937 TJR982937:TJX982937 TTN982937:TTT982937 UDJ982937:UDP982937 UNF982937:UNL982937 UXB982937:UXH982937 VGX982937:VHD982937 VQT982937:VQZ982937 WAP982937:WAV982937 WKL982937:WKR982937 WUH982937:WUN982937 I16:O16 I12:O13" xr:uid="{31C6982A-1279-432A-9E1F-6D5E53A73ACC}">
      <formula1>I12-ROUNDDOWN(I12,1)=0</formula1>
    </dataValidation>
    <dataValidation type="list" allowBlank="1" showInputMessage="1" showErrorMessage="1" sqref="K65430:L65430 HV65430:HW65430 RR65430:RS65430 ABN65430:ABO65430 ALJ65430:ALK65430 AVF65430:AVG65430 BFB65430:BFC65430 BOX65430:BOY65430 BYT65430:BYU65430 CIP65430:CIQ65430 CSL65430:CSM65430 DCH65430:DCI65430 DMD65430:DME65430 DVZ65430:DWA65430 EFV65430:EFW65430 EPR65430:EPS65430 EZN65430:EZO65430 FJJ65430:FJK65430 FTF65430:FTG65430 GDB65430:GDC65430 GMX65430:GMY65430 GWT65430:GWU65430 HGP65430:HGQ65430 HQL65430:HQM65430 IAH65430:IAI65430 IKD65430:IKE65430 ITZ65430:IUA65430 JDV65430:JDW65430 JNR65430:JNS65430 JXN65430:JXO65430 KHJ65430:KHK65430 KRF65430:KRG65430 LBB65430:LBC65430 LKX65430:LKY65430 LUT65430:LUU65430 MEP65430:MEQ65430 MOL65430:MOM65430 MYH65430:MYI65430 NID65430:NIE65430 NRZ65430:NSA65430 OBV65430:OBW65430 OLR65430:OLS65430 OVN65430:OVO65430 PFJ65430:PFK65430 PPF65430:PPG65430 PZB65430:PZC65430 QIX65430:QIY65430 QST65430:QSU65430 RCP65430:RCQ65430 RML65430:RMM65430 RWH65430:RWI65430 SGD65430:SGE65430 SPZ65430:SQA65430 SZV65430:SZW65430 TJR65430:TJS65430 TTN65430:TTO65430 UDJ65430:UDK65430 UNF65430:UNG65430 UXB65430:UXC65430 VGX65430:VGY65430 VQT65430:VQU65430 WAP65430:WAQ65430 WKL65430:WKM65430 WUH65430:WUI65430 K130966:L130966 HV130966:HW130966 RR130966:RS130966 ABN130966:ABO130966 ALJ130966:ALK130966 AVF130966:AVG130966 BFB130966:BFC130966 BOX130966:BOY130966 BYT130966:BYU130966 CIP130966:CIQ130966 CSL130966:CSM130966 DCH130966:DCI130966 DMD130966:DME130966 DVZ130966:DWA130966 EFV130966:EFW130966 EPR130966:EPS130966 EZN130966:EZO130966 FJJ130966:FJK130966 FTF130966:FTG130966 GDB130966:GDC130966 GMX130966:GMY130966 GWT130966:GWU130966 HGP130966:HGQ130966 HQL130966:HQM130966 IAH130966:IAI130966 IKD130966:IKE130966 ITZ130966:IUA130966 JDV130966:JDW130966 JNR130966:JNS130966 JXN130966:JXO130966 KHJ130966:KHK130966 KRF130966:KRG130966 LBB130966:LBC130966 LKX130966:LKY130966 LUT130966:LUU130966 MEP130966:MEQ130966 MOL130966:MOM130966 MYH130966:MYI130966 NID130966:NIE130966 NRZ130966:NSA130966 OBV130966:OBW130966 OLR130966:OLS130966 OVN130966:OVO130966 PFJ130966:PFK130966 PPF130966:PPG130966 PZB130966:PZC130966 QIX130966:QIY130966 QST130966:QSU130966 RCP130966:RCQ130966 RML130966:RMM130966 RWH130966:RWI130966 SGD130966:SGE130966 SPZ130966:SQA130966 SZV130966:SZW130966 TJR130966:TJS130966 TTN130966:TTO130966 UDJ130966:UDK130966 UNF130966:UNG130966 UXB130966:UXC130966 VGX130966:VGY130966 VQT130966:VQU130966 WAP130966:WAQ130966 WKL130966:WKM130966 WUH130966:WUI130966 K196502:L196502 HV196502:HW196502 RR196502:RS196502 ABN196502:ABO196502 ALJ196502:ALK196502 AVF196502:AVG196502 BFB196502:BFC196502 BOX196502:BOY196502 BYT196502:BYU196502 CIP196502:CIQ196502 CSL196502:CSM196502 DCH196502:DCI196502 DMD196502:DME196502 DVZ196502:DWA196502 EFV196502:EFW196502 EPR196502:EPS196502 EZN196502:EZO196502 FJJ196502:FJK196502 FTF196502:FTG196502 GDB196502:GDC196502 GMX196502:GMY196502 GWT196502:GWU196502 HGP196502:HGQ196502 HQL196502:HQM196502 IAH196502:IAI196502 IKD196502:IKE196502 ITZ196502:IUA196502 JDV196502:JDW196502 JNR196502:JNS196502 JXN196502:JXO196502 KHJ196502:KHK196502 KRF196502:KRG196502 LBB196502:LBC196502 LKX196502:LKY196502 LUT196502:LUU196502 MEP196502:MEQ196502 MOL196502:MOM196502 MYH196502:MYI196502 NID196502:NIE196502 NRZ196502:NSA196502 OBV196502:OBW196502 OLR196502:OLS196502 OVN196502:OVO196502 PFJ196502:PFK196502 PPF196502:PPG196502 PZB196502:PZC196502 QIX196502:QIY196502 QST196502:QSU196502 RCP196502:RCQ196502 RML196502:RMM196502 RWH196502:RWI196502 SGD196502:SGE196502 SPZ196502:SQA196502 SZV196502:SZW196502 TJR196502:TJS196502 TTN196502:TTO196502 UDJ196502:UDK196502 UNF196502:UNG196502 UXB196502:UXC196502 VGX196502:VGY196502 VQT196502:VQU196502 WAP196502:WAQ196502 WKL196502:WKM196502 WUH196502:WUI196502 K262038:L262038 HV262038:HW262038 RR262038:RS262038 ABN262038:ABO262038 ALJ262038:ALK262038 AVF262038:AVG262038 BFB262038:BFC262038 BOX262038:BOY262038 BYT262038:BYU262038 CIP262038:CIQ262038 CSL262038:CSM262038 DCH262038:DCI262038 DMD262038:DME262038 DVZ262038:DWA262038 EFV262038:EFW262038 EPR262038:EPS262038 EZN262038:EZO262038 FJJ262038:FJK262038 FTF262038:FTG262038 GDB262038:GDC262038 GMX262038:GMY262038 GWT262038:GWU262038 HGP262038:HGQ262038 HQL262038:HQM262038 IAH262038:IAI262038 IKD262038:IKE262038 ITZ262038:IUA262038 JDV262038:JDW262038 JNR262038:JNS262038 JXN262038:JXO262038 KHJ262038:KHK262038 KRF262038:KRG262038 LBB262038:LBC262038 LKX262038:LKY262038 LUT262038:LUU262038 MEP262038:MEQ262038 MOL262038:MOM262038 MYH262038:MYI262038 NID262038:NIE262038 NRZ262038:NSA262038 OBV262038:OBW262038 OLR262038:OLS262038 OVN262038:OVO262038 PFJ262038:PFK262038 PPF262038:PPG262038 PZB262038:PZC262038 QIX262038:QIY262038 QST262038:QSU262038 RCP262038:RCQ262038 RML262038:RMM262038 RWH262038:RWI262038 SGD262038:SGE262038 SPZ262038:SQA262038 SZV262038:SZW262038 TJR262038:TJS262038 TTN262038:TTO262038 UDJ262038:UDK262038 UNF262038:UNG262038 UXB262038:UXC262038 VGX262038:VGY262038 VQT262038:VQU262038 WAP262038:WAQ262038 WKL262038:WKM262038 WUH262038:WUI262038 K327574:L327574 HV327574:HW327574 RR327574:RS327574 ABN327574:ABO327574 ALJ327574:ALK327574 AVF327574:AVG327574 BFB327574:BFC327574 BOX327574:BOY327574 BYT327574:BYU327574 CIP327574:CIQ327574 CSL327574:CSM327574 DCH327574:DCI327574 DMD327574:DME327574 DVZ327574:DWA327574 EFV327574:EFW327574 EPR327574:EPS327574 EZN327574:EZO327574 FJJ327574:FJK327574 FTF327574:FTG327574 GDB327574:GDC327574 GMX327574:GMY327574 GWT327574:GWU327574 HGP327574:HGQ327574 HQL327574:HQM327574 IAH327574:IAI327574 IKD327574:IKE327574 ITZ327574:IUA327574 JDV327574:JDW327574 JNR327574:JNS327574 JXN327574:JXO327574 KHJ327574:KHK327574 KRF327574:KRG327574 LBB327574:LBC327574 LKX327574:LKY327574 LUT327574:LUU327574 MEP327574:MEQ327574 MOL327574:MOM327574 MYH327574:MYI327574 NID327574:NIE327574 NRZ327574:NSA327574 OBV327574:OBW327574 OLR327574:OLS327574 OVN327574:OVO327574 PFJ327574:PFK327574 PPF327574:PPG327574 PZB327574:PZC327574 QIX327574:QIY327574 QST327574:QSU327574 RCP327574:RCQ327574 RML327574:RMM327574 RWH327574:RWI327574 SGD327574:SGE327574 SPZ327574:SQA327574 SZV327574:SZW327574 TJR327574:TJS327574 TTN327574:TTO327574 UDJ327574:UDK327574 UNF327574:UNG327574 UXB327574:UXC327574 VGX327574:VGY327574 VQT327574:VQU327574 WAP327574:WAQ327574 WKL327574:WKM327574 WUH327574:WUI327574 K393110:L393110 HV393110:HW393110 RR393110:RS393110 ABN393110:ABO393110 ALJ393110:ALK393110 AVF393110:AVG393110 BFB393110:BFC393110 BOX393110:BOY393110 BYT393110:BYU393110 CIP393110:CIQ393110 CSL393110:CSM393110 DCH393110:DCI393110 DMD393110:DME393110 DVZ393110:DWA393110 EFV393110:EFW393110 EPR393110:EPS393110 EZN393110:EZO393110 FJJ393110:FJK393110 FTF393110:FTG393110 GDB393110:GDC393110 GMX393110:GMY393110 GWT393110:GWU393110 HGP393110:HGQ393110 HQL393110:HQM393110 IAH393110:IAI393110 IKD393110:IKE393110 ITZ393110:IUA393110 JDV393110:JDW393110 JNR393110:JNS393110 JXN393110:JXO393110 KHJ393110:KHK393110 KRF393110:KRG393110 LBB393110:LBC393110 LKX393110:LKY393110 LUT393110:LUU393110 MEP393110:MEQ393110 MOL393110:MOM393110 MYH393110:MYI393110 NID393110:NIE393110 NRZ393110:NSA393110 OBV393110:OBW393110 OLR393110:OLS393110 OVN393110:OVO393110 PFJ393110:PFK393110 PPF393110:PPG393110 PZB393110:PZC393110 QIX393110:QIY393110 QST393110:QSU393110 RCP393110:RCQ393110 RML393110:RMM393110 RWH393110:RWI393110 SGD393110:SGE393110 SPZ393110:SQA393110 SZV393110:SZW393110 TJR393110:TJS393110 TTN393110:TTO393110 UDJ393110:UDK393110 UNF393110:UNG393110 UXB393110:UXC393110 VGX393110:VGY393110 VQT393110:VQU393110 WAP393110:WAQ393110 WKL393110:WKM393110 WUH393110:WUI393110 K458646:L458646 HV458646:HW458646 RR458646:RS458646 ABN458646:ABO458646 ALJ458646:ALK458646 AVF458646:AVG458646 BFB458646:BFC458646 BOX458646:BOY458646 BYT458646:BYU458646 CIP458646:CIQ458646 CSL458646:CSM458646 DCH458646:DCI458646 DMD458646:DME458646 DVZ458646:DWA458646 EFV458646:EFW458646 EPR458646:EPS458646 EZN458646:EZO458646 FJJ458646:FJK458646 FTF458646:FTG458646 GDB458646:GDC458646 GMX458646:GMY458646 GWT458646:GWU458646 HGP458646:HGQ458646 HQL458646:HQM458646 IAH458646:IAI458646 IKD458646:IKE458646 ITZ458646:IUA458646 JDV458646:JDW458646 JNR458646:JNS458646 JXN458646:JXO458646 KHJ458646:KHK458646 KRF458646:KRG458646 LBB458646:LBC458646 LKX458646:LKY458646 LUT458646:LUU458646 MEP458646:MEQ458646 MOL458646:MOM458646 MYH458646:MYI458646 NID458646:NIE458646 NRZ458646:NSA458646 OBV458646:OBW458646 OLR458646:OLS458646 OVN458646:OVO458646 PFJ458646:PFK458646 PPF458646:PPG458646 PZB458646:PZC458646 QIX458646:QIY458646 QST458646:QSU458646 RCP458646:RCQ458646 RML458646:RMM458646 RWH458646:RWI458646 SGD458646:SGE458646 SPZ458646:SQA458646 SZV458646:SZW458646 TJR458646:TJS458646 TTN458646:TTO458646 UDJ458646:UDK458646 UNF458646:UNG458646 UXB458646:UXC458646 VGX458646:VGY458646 VQT458646:VQU458646 WAP458646:WAQ458646 WKL458646:WKM458646 WUH458646:WUI458646 K524182:L524182 HV524182:HW524182 RR524182:RS524182 ABN524182:ABO524182 ALJ524182:ALK524182 AVF524182:AVG524182 BFB524182:BFC524182 BOX524182:BOY524182 BYT524182:BYU524182 CIP524182:CIQ524182 CSL524182:CSM524182 DCH524182:DCI524182 DMD524182:DME524182 DVZ524182:DWA524182 EFV524182:EFW524182 EPR524182:EPS524182 EZN524182:EZO524182 FJJ524182:FJK524182 FTF524182:FTG524182 GDB524182:GDC524182 GMX524182:GMY524182 GWT524182:GWU524182 HGP524182:HGQ524182 HQL524182:HQM524182 IAH524182:IAI524182 IKD524182:IKE524182 ITZ524182:IUA524182 JDV524182:JDW524182 JNR524182:JNS524182 JXN524182:JXO524182 KHJ524182:KHK524182 KRF524182:KRG524182 LBB524182:LBC524182 LKX524182:LKY524182 LUT524182:LUU524182 MEP524182:MEQ524182 MOL524182:MOM524182 MYH524182:MYI524182 NID524182:NIE524182 NRZ524182:NSA524182 OBV524182:OBW524182 OLR524182:OLS524182 OVN524182:OVO524182 PFJ524182:PFK524182 PPF524182:PPG524182 PZB524182:PZC524182 QIX524182:QIY524182 QST524182:QSU524182 RCP524182:RCQ524182 RML524182:RMM524182 RWH524182:RWI524182 SGD524182:SGE524182 SPZ524182:SQA524182 SZV524182:SZW524182 TJR524182:TJS524182 TTN524182:TTO524182 UDJ524182:UDK524182 UNF524182:UNG524182 UXB524182:UXC524182 VGX524182:VGY524182 VQT524182:VQU524182 WAP524182:WAQ524182 WKL524182:WKM524182 WUH524182:WUI524182 K589718:L589718 HV589718:HW589718 RR589718:RS589718 ABN589718:ABO589718 ALJ589718:ALK589718 AVF589718:AVG589718 BFB589718:BFC589718 BOX589718:BOY589718 BYT589718:BYU589718 CIP589718:CIQ589718 CSL589718:CSM589718 DCH589718:DCI589718 DMD589718:DME589718 DVZ589718:DWA589718 EFV589718:EFW589718 EPR589718:EPS589718 EZN589718:EZO589718 FJJ589718:FJK589718 FTF589718:FTG589718 GDB589718:GDC589718 GMX589718:GMY589718 GWT589718:GWU589718 HGP589718:HGQ589718 HQL589718:HQM589718 IAH589718:IAI589718 IKD589718:IKE589718 ITZ589718:IUA589718 JDV589718:JDW589718 JNR589718:JNS589718 JXN589718:JXO589718 KHJ589718:KHK589718 KRF589718:KRG589718 LBB589718:LBC589718 LKX589718:LKY589718 LUT589718:LUU589718 MEP589718:MEQ589718 MOL589718:MOM589718 MYH589718:MYI589718 NID589718:NIE589718 NRZ589718:NSA589718 OBV589718:OBW589718 OLR589718:OLS589718 OVN589718:OVO589718 PFJ589718:PFK589718 PPF589718:PPG589718 PZB589718:PZC589718 QIX589718:QIY589718 QST589718:QSU589718 RCP589718:RCQ589718 RML589718:RMM589718 RWH589718:RWI589718 SGD589718:SGE589718 SPZ589718:SQA589718 SZV589718:SZW589718 TJR589718:TJS589718 TTN589718:TTO589718 UDJ589718:UDK589718 UNF589718:UNG589718 UXB589718:UXC589718 VGX589718:VGY589718 VQT589718:VQU589718 WAP589718:WAQ589718 WKL589718:WKM589718 WUH589718:WUI589718 K655254:L655254 HV655254:HW655254 RR655254:RS655254 ABN655254:ABO655254 ALJ655254:ALK655254 AVF655254:AVG655254 BFB655254:BFC655254 BOX655254:BOY655254 BYT655254:BYU655254 CIP655254:CIQ655254 CSL655254:CSM655254 DCH655254:DCI655254 DMD655254:DME655254 DVZ655254:DWA655254 EFV655254:EFW655254 EPR655254:EPS655254 EZN655254:EZO655254 FJJ655254:FJK655254 FTF655254:FTG655254 GDB655254:GDC655254 GMX655254:GMY655254 GWT655254:GWU655254 HGP655254:HGQ655254 HQL655254:HQM655254 IAH655254:IAI655254 IKD655254:IKE655254 ITZ655254:IUA655254 JDV655254:JDW655254 JNR655254:JNS655254 JXN655254:JXO655254 KHJ655254:KHK655254 KRF655254:KRG655254 LBB655254:LBC655254 LKX655254:LKY655254 LUT655254:LUU655254 MEP655254:MEQ655254 MOL655254:MOM655254 MYH655254:MYI655254 NID655254:NIE655254 NRZ655254:NSA655254 OBV655254:OBW655254 OLR655254:OLS655254 OVN655254:OVO655254 PFJ655254:PFK655254 PPF655254:PPG655254 PZB655254:PZC655254 QIX655254:QIY655254 QST655254:QSU655254 RCP655254:RCQ655254 RML655254:RMM655254 RWH655254:RWI655254 SGD655254:SGE655254 SPZ655254:SQA655254 SZV655254:SZW655254 TJR655254:TJS655254 TTN655254:TTO655254 UDJ655254:UDK655254 UNF655254:UNG655254 UXB655254:UXC655254 VGX655254:VGY655254 VQT655254:VQU655254 WAP655254:WAQ655254 WKL655254:WKM655254 WUH655254:WUI655254 K720790:L720790 HV720790:HW720790 RR720790:RS720790 ABN720790:ABO720790 ALJ720790:ALK720790 AVF720790:AVG720790 BFB720790:BFC720790 BOX720790:BOY720790 BYT720790:BYU720790 CIP720790:CIQ720790 CSL720790:CSM720790 DCH720790:DCI720790 DMD720790:DME720790 DVZ720790:DWA720790 EFV720790:EFW720790 EPR720790:EPS720790 EZN720790:EZO720790 FJJ720790:FJK720790 FTF720790:FTG720790 GDB720790:GDC720790 GMX720790:GMY720790 GWT720790:GWU720790 HGP720790:HGQ720790 HQL720790:HQM720790 IAH720790:IAI720790 IKD720790:IKE720790 ITZ720790:IUA720790 JDV720790:JDW720790 JNR720790:JNS720790 JXN720790:JXO720790 KHJ720790:KHK720790 KRF720790:KRG720790 LBB720790:LBC720790 LKX720790:LKY720790 LUT720790:LUU720790 MEP720790:MEQ720790 MOL720790:MOM720790 MYH720790:MYI720790 NID720790:NIE720790 NRZ720790:NSA720790 OBV720790:OBW720790 OLR720790:OLS720790 OVN720790:OVO720790 PFJ720790:PFK720790 PPF720790:PPG720790 PZB720790:PZC720790 QIX720790:QIY720790 QST720790:QSU720790 RCP720790:RCQ720790 RML720790:RMM720790 RWH720790:RWI720790 SGD720790:SGE720790 SPZ720790:SQA720790 SZV720790:SZW720790 TJR720790:TJS720790 TTN720790:TTO720790 UDJ720790:UDK720790 UNF720790:UNG720790 UXB720790:UXC720790 VGX720790:VGY720790 VQT720790:VQU720790 WAP720790:WAQ720790 WKL720790:WKM720790 WUH720790:WUI720790 K786326:L786326 HV786326:HW786326 RR786326:RS786326 ABN786326:ABO786326 ALJ786326:ALK786326 AVF786326:AVG786326 BFB786326:BFC786326 BOX786326:BOY786326 BYT786326:BYU786326 CIP786326:CIQ786326 CSL786326:CSM786326 DCH786326:DCI786326 DMD786326:DME786326 DVZ786326:DWA786326 EFV786326:EFW786326 EPR786326:EPS786326 EZN786326:EZO786326 FJJ786326:FJK786326 FTF786326:FTG786326 GDB786326:GDC786326 GMX786326:GMY786326 GWT786326:GWU786326 HGP786326:HGQ786326 HQL786326:HQM786326 IAH786326:IAI786326 IKD786326:IKE786326 ITZ786326:IUA786326 JDV786326:JDW786326 JNR786326:JNS786326 JXN786326:JXO786326 KHJ786326:KHK786326 KRF786326:KRG786326 LBB786326:LBC786326 LKX786326:LKY786326 LUT786326:LUU786326 MEP786326:MEQ786326 MOL786326:MOM786326 MYH786326:MYI786326 NID786326:NIE786326 NRZ786326:NSA786326 OBV786326:OBW786326 OLR786326:OLS786326 OVN786326:OVO786326 PFJ786326:PFK786326 PPF786326:PPG786326 PZB786326:PZC786326 QIX786326:QIY786326 QST786326:QSU786326 RCP786326:RCQ786326 RML786326:RMM786326 RWH786326:RWI786326 SGD786326:SGE786326 SPZ786326:SQA786326 SZV786326:SZW786326 TJR786326:TJS786326 TTN786326:TTO786326 UDJ786326:UDK786326 UNF786326:UNG786326 UXB786326:UXC786326 VGX786326:VGY786326 VQT786326:VQU786326 WAP786326:WAQ786326 WKL786326:WKM786326 WUH786326:WUI786326 K851862:L851862 HV851862:HW851862 RR851862:RS851862 ABN851862:ABO851862 ALJ851862:ALK851862 AVF851862:AVG851862 BFB851862:BFC851862 BOX851862:BOY851862 BYT851862:BYU851862 CIP851862:CIQ851862 CSL851862:CSM851862 DCH851862:DCI851862 DMD851862:DME851862 DVZ851862:DWA851862 EFV851862:EFW851862 EPR851862:EPS851862 EZN851862:EZO851862 FJJ851862:FJK851862 FTF851862:FTG851862 GDB851862:GDC851862 GMX851862:GMY851862 GWT851862:GWU851862 HGP851862:HGQ851862 HQL851862:HQM851862 IAH851862:IAI851862 IKD851862:IKE851862 ITZ851862:IUA851862 JDV851862:JDW851862 JNR851862:JNS851862 JXN851862:JXO851862 KHJ851862:KHK851862 KRF851862:KRG851862 LBB851862:LBC851862 LKX851862:LKY851862 LUT851862:LUU851862 MEP851862:MEQ851862 MOL851862:MOM851862 MYH851862:MYI851862 NID851862:NIE851862 NRZ851862:NSA851862 OBV851862:OBW851862 OLR851862:OLS851862 OVN851862:OVO851862 PFJ851862:PFK851862 PPF851862:PPG851862 PZB851862:PZC851862 QIX851862:QIY851862 QST851862:QSU851862 RCP851862:RCQ851862 RML851862:RMM851862 RWH851862:RWI851862 SGD851862:SGE851862 SPZ851862:SQA851862 SZV851862:SZW851862 TJR851862:TJS851862 TTN851862:TTO851862 UDJ851862:UDK851862 UNF851862:UNG851862 UXB851862:UXC851862 VGX851862:VGY851862 VQT851862:VQU851862 WAP851862:WAQ851862 WKL851862:WKM851862 WUH851862:WUI851862 K917398:L917398 HV917398:HW917398 RR917398:RS917398 ABN917398:ABO917398 ALJ917398:ALK917398 AVF917398:AVG917398 BFB917398:BFC917398 BOX917398:BOY917398 BYT917398:BYU917398 CIP917398:CIQ917398 CSL917398:CSM917398 DCH917398:DCI917398 DMD917398:DME917398 DVZ917398:DWA917398 EFV917398:EFW917398 EPR917398:EPS917398 EZN917398:EZO917398 FJJ917398:FJK917398 FTF917398:FTG917398 GDB917398:GDC917398 GMX917398:GMY917398 GWT917398:GWU917398 HGP917398:HGQ917398 HQL917398:HQM917398 IAH917398:IAI917398 IKD917398:IKE917398 ITZ917398:IUA917398 JDV917398:JDW917398 JNR917398:JNS917398 JXN917398:JXO917398 KHJ917398:KHK917398 KRF917398:KRG917398 LBB917398:LBC917398 LKX917398:LKY917398 LUT917398:LUU917398 MEP917398:MEQ917398 MOL917398:MOM917398 MYH917398:MYI917398 NID917398:NIE917398 NRZ917398:NSA917398 OBV917398:OBW917398 OLR917398:OLS917398 OVN917398:OVO917398 PFJ917398:PFK917398 PPF917398:PPG917398 PZB917398:PZC917398 QIX917398:QIY917398 QST917398:QSU917398 RCP917398:RCQ917398 RML917398:RMM917398 RWH917398:RWI917398 SGD917398:SGE917398 SPZ917398:SQA917398 SZV917398:SZW917398 TJR917398:TJS917398 TTN917398:TTO917398 UDJ917398:UDK917398 UNF917398:UNG917398 UXB917398:UXC917398 VGX917398:VGY917398 VQT917398:VQU917398 WAP917398:WAQ917398 WKL917398:WKM917398 WUH917398:WUI917398 K982934:L982934 HV982934:HW982934 RR982934:RS982934 ABN982934:ABO982934 ALJ982934:ALK982934 AVF982934:AVG982934 BFB982934:BFC982934 BOX982934:BOY982934 BYT982934:BYU982934 CIP982934:CIQ982934 CSL982934:CSM982934 DCH982934:DCI982934 DMD982934:DME982934 DVZ982934:DWA982934 EFV982934:EFW982934 EPR982934:EPS982934 EZN982934:EZO982934 FJJ982934:FJK982934 FTF982934:FTG982934 GDB982934:GDC982934 GMX982934:GMY982934 GWT982934:GWU982934 HGP982934:HGQ982934 HQL982934:HQM982934 IAH982934:IAI982934 IKD982934:IKE982934 ITZ982934:IUA982934 JDV982934:JDW982934 JNR982934:JNS982934 JXN982934:JXO982934 KHJ982934:KHK982934 KRF982934:KRG982934 LBB982934:LBC982934 LKX982934:LKY982934 LUT982934:LUU982934 MEP982934:MEQ982934 MOL982934:MOM982934 MYH982934:MYI982934 NID982934:NIE982934 NRZ982934:NSA982934 OBV982934:OBW982934 OLR982934:OLS982934 OVN982934:OVO982934 PFJ982934:PFK982934 PPF982934:PPG982934 PZB982934:PZC982934 QIX982934:QIY982934 QST982934:QSU982934 RCP982934:RCQ982934 RML982934:RMM982934 RWH982934:RWI982934 SGD982934:SGE982934 SPZ982934:SQA982934 SZV982934:SZW982934 TJR982934:TJS982934 TTN982934:TTO982934 UDJ982934:UDK982934 UNF982934:UNG982934 UXB982934:UXC982934 VGX982934:VGY982934 VQT982934:VQU982934 WAP982934:WAQ982934 WKL982934:WKM982934 WUH982934:WUI982934" xr:uid="{321EFE11-DFB6-43B2-8A63-A5F053BD8B5C}">
      <formula1>"□,■"</formula1>
    </dataValidation>
    <dataValidation type="custom" imeMode="disabled" allowBlank="1" showInputMessage="1" showErrorMessage="1" error="整数で入力してください。" sqref="WVK983012:WVN983012 HT38:HZ38 RP38:RV38 ABL38:ABR38 ALH38:ALN38 AVD38:AVJ38 BEZ38:BFF38 BOV38:BPB38 BYR38:BYX38 CIN38:CIT38 CSJ38:CSP38 DCF38:DCL38 DMB38:DMH38 DVX38:DWD38 EFT38:EFZ38 EPP38:EPV38 EZL38:EZR38 FJH38:FJN38 FTD38:FTJ38 GCZ38:GDF38 GMV38:GNB38 GWR38:GWX38 HGN38:HGT38 HQJ38:HQP38 IAF38:IAL38 IKB38:IKH38 ITX38:IUD38 JDT38:JDZ38 JNP38:JNV38 JXL38:JXR38 KHH38:KHN38 KRD38:KRJ38 LAZ38:LBF38 LKV38:LLB38 LUR38:LUX38 MEN38:MET38 MOJ38:MOP38 MYF38:MYL38 NIB38:NIH38 NRX38:NSD38 OBT38:OBZ38 OLP38:OLV38 OVL38:OVR38 PFH38:PFN38 PPD38:PPJ38 PYZ38:PZF38 QIV38:QJB38 QSR38:QSX38 RCN38:RCT38 RMJ38:RMP38 RWF38:RWL38 SGB38:SGH38 SPX38:SQD38 SZT38:SZZ38 TJP38:TJV38 TTL38:TTR38 UDH38:UDN38 UND38:UNJ38 UWZ38:UXF38 VGV38:VHB38 VQR38:VQX38 WAN38:WAT38 WKJ38:WKP38 WUF38:WUL38 K65441:Q65441 HV65441:IB65441 RR65441:RX65441 ABN65441:ABT65441 ALJ65441:ALP65441 AVF65441:AVL65441 BFB65441:BFH65441 BOX65441:BPD65441 BYT65441:BYZ65441 CIP65441:CIV65441 CSL65441:CSR65441 DCH65441:DCN65441 DMD65441:DMJ65441 DVZ65441:DWF65441 EFV65441:EGB65441 EPR65441:EPX65441 EZN65441:EZT65441 FJJ65441:FJP65441 FTF65441:FTL65441 GDB65441:GDH65441 GMX65441:GND65441 GWT65441:GWZ65441 HGP65441:HGV65441 HQL65441:HQR65441 IAH65441:IAN65441 IKD65441:IKJ65441 ITZ65441:IUF65441 JDV65441:JEB65441 JNR65441:JNX65441 JXN65441:JXT65441 KHJ65441:KHP65441 KRF65441:KRL65441 LBB65441:LBH65441 LKX65441:LLD65441 LUT65441:LUZ65441 MEP65441:MEV65441 MOL65441:MOR65441 MYH65441:MYN65441 NID65441:NIJ65441 NRZ65441:NSF65441 OBV65441:OCB65441 OLR65441:OLX65441 OVN65441:OVT65441 PFJ65441:PFP65441 PPF65441:PPL65441 PZB65441:PZH65441 QIX65441:QJD65441 QST65441:QSZ65441 RCP65441:RCV65441 RML65441:RMR65441 RWH65441:RWN65441 SGD65441:SGJ65441 SPZ65441:SQF65441 SZV65441:TAB65441 TJR65441:TJX65441 TTN65441:TTT65441 UDJ65441:UDP65441 UNF65441:UNL65441 UXB65441:UXH65441 VGX65441:VHD65441 VQT65441:VQZ65441 WAP65441:WAV65441 WKL65441:WKR65441 WUH65441:WUN65441 K130977:Q130977 HV130977:IB130977 RR130977:RX130977 ABN130977:ABT130977 ALJ130977:ALP130977 AVF130977:AVL130977 BFB130977:BFH130977 BOX130977:BPD130977 BYT130977:BYZ130977 CIP130977:CIV130977 CSL130977:CSR130977 DCH130977:DCN130977 DMD130977:DMJ130977 DVZ130977:DWF130977 EFV130977:EGB130977 EPR130977:EPX130977 EZN130977:EZT130977 FJJ130977:FJP130977 FTF130977:FTL130977 GDB130977:GDH130977 GMX130977:GND130977 GWT130977:GWZ130977 HGP130977:HGV130977 HQL130977:HQR130977 IAH130977:IAN130977 IKD130977:IKJ130977 ITZ130977:IUF130977 JDV130977:JEB130977 JNR130977:JNX130977 JXN130977:JXT130977 KHJ130977:KHP130977 KRF130977:KRL130977 LBB130977:LBH130977 LKX130977:LLD130977 LUT130977:LUZ130977 MEP130977:MEV130977 MOL130977:MOR130977 MYH130977:MYN130977 NID130977:NIJ130977 NRZ130977:NSF130977 OBV130977:OCB130977 OLR130977:OLX130977 OVN130977:OVT130977 PFJ130977:PFP130977 PPF130977:PPL130977 PZB130977:PZH130977 QIX130977:QJD130977 QST130977:QSZ130977 RCP130977:RCV130977 RML130977:RMR130977 RWH130977:RWN130977 SGD130977:SGJ130977 SPZ130977:SQF130977 SZV130977:TAB130977 TJR130977:TJX130977 TTN130977:TTT130977 UDJ130977:UDP130977 UNF130977:UNL130977 UXB130977:UXH130977 VGX130977:VHD130977 VQT130977:VQZ130977 WAP130977:WAV130977 WKL130977:WKR130977 WUH130977:WUN130977 K196513:Q196513 HV196513:IB196513 RR196513:RX196513 ABN196513:ABT196513 ALJ196513:ALP196513 AVF196513:AVL196513 BFB196513:BFH196513 BOX196513:BPD196513 BYT196513:BYZ196513 CIP196513:CIV196513 CSL196513:CSR196513 DCH196513:DCN196513 DMD196513:DMJ196513 DVZ196513:DWF196513 EFV196513:EGB196513 EPR196513:EPX196513 EZN196513:EZT196513 FJJ196513:FJP196513 FTF196513:FTL196513 GDB196513:GDH196513 GMX196513:GND196513 GWT196513:GWZ196513 HGP196513:HGV196513 HQL196513:HQR196513 IAH196513:IAN196513 IKD196513:IKJ196513 ITZ196513:IUF196513 JDV196513:JEB196513 JNR196513:JNX196513 JXN196513:JXT196513 KHJ196513:KHP196513 KRF196513:KRL196513 LBB196513:LBH196513 LKX196513:LLD196513 LUT196513:LUZ196513 MEP196513:MEV196513 MOL196513:MOR196513 MYH196513:MYN196513 NID196513:NIJ196513 NRZ196513:NSF196513 OBV196513:OCB196513 OLR196513:OLX196513 OVN196513:OVT196513 PFJ196513:PFP196513 PPF196513:PPL196513 PZB196513:PZH196513 QIX196513:QJD196513 QST196513:QSZ196513 RCP196513:RCV196513 RML196513:RMR196513 RWH196513:RWN196513 SGD196513:SGJ196513 SPZ196513:SQF196513 SZV196513:TAB196513 TJR196513:TJX196513 TTN196513:TTT196513 UDJ196513:UDP196513 UNF196513:UNL196513 UXB196513:UXH196513 VGX196513:VHD196513 VQT196513:VQZ196513 WAP196513:WAV196513 WKL196513:WKR196513 WUH196513:WUN196513 K262049:Q262049 HV262049:IB262049 RR262049:RX262049 ABN262049:ABT262049 ALJ262049:ALP262049 AVF262049:AVL262049 BFB262049:BFH262049 BOX262049:BPD262049 BYT262049:BYZ262049 CIP262049:CIV262049 CSL262049:CSR262049 DCH262049:DCN262049 DMD262049:DMJ262049 DVZ262049:DWF262049 EFV262049:EGB262049 EPR262049:EPX262049 EZN262049:EZT262049 FJJ262049:FJP262049 FTF262049:FTL262049 GDB262049:GDH262049 GMX262049:GND262049 GWT262049:GWZ262049 HGP262049:HGV262049 HQL262049:HQR262049 IAH262049:IAN262049 IKD262049:IKJ262049 ITZ262049:IUF262049 JDV262049:JEB262049 JNR262049:JNX262049 JXN262049:JXT262049 KHJ262049:KHP262049 KRF262049:KRL262049 LBB262049:LBH262049 LKX262049:LLD262049 LUT262049:LUZ262049 MEP262049:MEV262049 MOL262049:MOR262049 MYH262049:MYN262049 NID262049:NIJ262049 NRZ262049:NSF262049 OBV262049:OCB262049 OLR262049:OLX262049 OVN262049:OVT262049 PFJ262049:PFP262049 PPF262049:PPL262049 PZB262049:PZH262049 QIX262049:QJD262049 QST262049:QSZ262049 RCP262049:RCV262049 RML262049:RMR262049 RWH262049:RWN262049 SGD262049:SGJ262049 SPZ262049:SQF262049 SZV262049:TAB262049 TJR262049:TJX262049 TTN262049:TTT262049 UDJ262049:UDP262049 UNF262049:UNL262049 UXB262049:UXH262049 VGX262049:VHD262049 VQT262049:VQZ262049 WAP262049:WAV262049 WKL262049:WKR262049 WUH262049:WUN262049 K327585:Q327585 HV327585:IB327585 RR327585:RX327585 ABN327585:ABT327585 ALJ327585:ALP327585 AVF327585:AVL327585 BFB327585:BFH327585 BOX327585:BPD327585 BYT327585:BYZ327585 CIP327585:CIV327585 CSL327585:CSR327585 DCH327585:DCN327585 DMD327585:DMJ327585 DVZ327585:DWF327585 EFV327585:EGB327585 EPR327585:EPX327585 EZN327585:EZT327585 FJJ327585:FJP327585 FTF327585:FTL327585 GDB327585:GDH327585 GMX327585:GND327585 GWT327585:GWZ327585 HGP327585:HGV327585 HQL327585:HQR327585 IAH327585:IAN327585 IKD327585:IKJ327585 ITZ327585:IUF327585 JDV327585:JEB327585 JNR327585:JNX327585 JXN327585:JXT327585 KHJ327585:KHP327585 KRF327585:KRL327585 LBB327585:LBH327585 LKX327585:LLD327585 LUT327585:LUZ327585 MEP327585:MEV327585 MOL327585:MOR327585 MYH327585:MYN327585 NID327585:NIJ327585 NRZ327585:NSF327585 OBV327585:OCB327585 OLR327585:OLX327585 OVN327585:OVT327585 PFJ327585:PFP327585 PPF327585:PPL327585 PZB327585:PZH327585 QIX327585:QJD327585 QST327585:QSZ327585 RCP327585:RCV327585 RML327585:RMR327585 RWH327585:RWN327585 SGD327585:SGJ327585 SPZ327585:SQF327585 SZV327585:TAB327585 TJR327585:TJX327585 TTN327585:TTT327585 UDJ327585:UDP327585 UNF327585:UNL327585 UXB327585:UXH327585 VGX327585:VHD327585 VQT327585:VQZ327585 WAP327585:WAV327585 WKL327585:WKR327585 WUH327585:WUN327585 K393121:Q393121 HV393121:IB393121 RR393121:RX393121 ABN393121:ABT393121 ALJ393121:ALP393121 AVF393121:AVL393121 BFB393121:BFH393121 BOX393121:BPD393121 BYT393121:BYZ393121 CIP393121:CIV393121 CSL393121:CSR393121 DCH393121:DCN393121 DMD393121:DMJ393121 DVZ393121:DWF393121 EFV393121:EGB393121 EPR393121:EPX393121 EZN393121:EZT393121 FJJ393121:FJP393121 FTF393121:FTL393121 GDB393121:GDH393121 GMX393121:GND393121 GWT393121:GWZ393121 HGP393121:HGV393121 HQL393121:HQR393121 IAH393121:IAN393121 IKD393121:IKJ393121 ITZ393121:IUF393121 JDV393121:JEB393121 JNR393121:JNX393121 JXN393121:JXT393121 KHJ393121:KHP393121 KRF393121:KRL393121 LBB393121:LBH393121 LKX393121:LLD393121 LUT393121:LUZ393121 MEP393121:MEV393121 MOL393121:MOR393121 MYH393121:MYN393121 NID393121:NIJ393121 NRZ393121:NSF393121 OBV393121:OCB393121 OLR393121:OLX393121 OVN393121:OVT393121 PFJ393121:PFP393121 PPF393121:PPL393121 PZB393121:PZH393121 QIX393121:QJD393121 QST393121:QSZ393121 RCP393121:RCV393121 RML393121:RMR393121 RWH393121:RWN393121 SGD393121:SGJ393121 SPZ393121:SQF393121 SZV393121:TAB393121 TJR393121:TJX393121 TTN393121:TTT393121 UDJ393121:UDP393121 UNF393121:UNL393121 UXB393121:UXH393121 VGX393121:VHD393121 VQT393121:VQZ393121 WAP393121:WAV393121 WKL393121:WKR393121 WUH393121:WUN393121 K458657:Q458657 HV458657:IB458657 RR458657:RX458657 ABN458657:ABT458657 ALJ458657:ALP458657 AVF458657:AVL458657 BFB458657:BFH458657 BOX458657:BPD458657 BYT458657:BYZ458657 CIP458657:CIV458657 CSL458657:CSR458657 DCH458657:DCN458657 DMD458657:DMJ458657 DVZ458657:DWF458657 EFV458657:EGB458657 EPR458657:EPX458657 EZN458657:EZT458657 FJJ458657:FJP458657 FTF458657:FTL458657 GDB458657:GDH458657 GMX458657:GND458657 GWT458657:GWZ458657 HGP458657:HGV458657 HQL458657:HQR458657 IAH458657:IAN458657 IKD458657:IKJ458657 ITZ458657:IUF458657 JDV458657:JEB458657 JNR458657:JNX458657 JXN458657:JXT458657 KHJ458657:KHP458657 KRF458657:KRL458657 LBB458657:LBH458657 LKX458657:LLD458657 LUT458657:LUZ458657 MEP458657:MEV458657 MOL458657:MOR458657 MYH458657:MYN458657 NID458657:NIJ458657 NRZ458657:NSF458657 OBV458657:OCB458657 OLR458657:OLX458657 OVN458657:OVT458657 PFJ458657:PFP458657 PPF458657:PPL458657 PZB458657:PZH458657 QIX458657:QJD458657 QST458657:QSZ458657 RCP458657:RCV458657 RML458657:RMR458657 RWH458657:RWN458657 SGD458657:SGJ458657 SPZ458657:SQF458657 SZV458657:TAB458657 TJR458657:TJX458657 TTN458657:TTT458657 UDJ458657:UDP458657 UNF458657:UNL458657 UXB458657:UXH458657 VGX458657:VHD458657 VQT458657:VQZ458657 WAP458657:WAV458657 WKL458657:WKR458657 WUH458657:WUN458657 K524193:Q524193 HV524193:IB524193 RR524193:RX524193 ABN524193:ABT524193 ALJ524193:ALP524193 AVF524193:AVL524193 BFB524193:BFH524193 BOX524193:BPD524193 BYT524193:BYZ524193 CIP524193:CIV524193 CSL524193:CSR524193 DCH524193:DCN524193 DMD524193:DMJ524193 DVZ524193:DWF524193 EFV524193:EGB524193 EPR524193:EPX524193 EZN524193:EZT524193 FJJ524193:FJP524193 FTF524193:FTL524193 GDB524193:GDH524193 GMX524193:GND524193 GWT524193:GWZ524193 HGP524193:HGV524193 HQL524193:HQR524193 IAH524193:IAN524193 IKD524193:IKJ524193 ITZ524193:IUF524193 JDV524193:JEB524193 JNR524193:JNX524193 JXN524193:JXT524193 KHJ524193:KHP524193 KRF524193:KRL524193 LBB524193:LBH524193 LKX524193:LLD524193 LUT524193:LUZ524193 MEP524193:MEV524193 MOL524193:MOR524193 MYH524193:MYN524193 NID524193:NIJ524193 NRZ524193:NSF524193 OBV524193:OCB524193 OLR524193:OLX524193 OVN524193:OVT524193 PFJ524193:PFP524193 PPF524193:PPL524193 PZB524193:PZH524193 QIX524193:QJD524193 QST524193:QSZ524193 RCP524193:RCV524193 RML524193:RMR524193 RWH524193:RWN524193 SGD524193:SGJ524193 SPZ524193:SQF524193 SZV524193:TAB524193 TJR524193:TJX524193 TTN524193:TTT524193 UDJ524193:UDP524193 UNF524193:UNL524193 UXB524193:UXH524193 VGX524193:VHD524193 VQT524193:VQZ524193 WAP524193:WAV524193 WKL524193:WKR524193 WUH524193:WUN524193 K589729:Q589729 HV589729:IB589729 RR589729:RX589729 ABN589729:ABT589729 ALJ589729:ALP589729 AVF589729:AVL589729 BFB589729:BFH589729 BOX589729:BPD589729 BYT589729:BYZ589729 CIP589729:CIV589729 CSL589729:CSR589729 DCH589729:DCN589729 DMD589729:DMJ589729 DVZ589729:DWF589729 EFV589729:EGB589729 EPR589729:EPX589729 EZN589729:EZT589729 FJJ589729:FJP589729 FTF589729:FTL589729 GDB589729:GDH589729 GMX589729:GND589729 GWT589729:GWZ589729 HGP589729:HGV589729 HQL589729:HQR589729 IAH589729:IAN589729 IKD589729:IKJ589729 ITZ589729:IUF589729 JDV589729:JEB589729 JNR589729:JNX589729 JXN589729:JXT589729 KHJ589729:KHP589729 KRF589729:KRL589729 LBB589729:LBH589729 LKX589729:LLD589729 LUT589729:LUZ589729 MEP589729:MEV589729 MOL589729:MOR589729 MYH589729:MYN589729 NID589729:NIJ589729 NRZ589729:NSF589729 OBV589729:OCB589729 OLR589729:OLX589729 OVN589729:OVT589729 PFJ589729:PFP589729 PPF589729:PPL589729 PZB589729:PZH589729 QIX589729:QJD589729 QST589729:QSZ589729 RCP589729:RCV589729 RML589729:RMR589729 RWH589729:RWN589729 SGD589729:SGJ589729 SPZ589729:SQF589729 SZV589729:TAB589729 TJR589729:TJX589729 TTN589729:TTT589729 UDJ589729:UDP589729 UNF589729:UNL589729 UXB589729:UXH589729 VGX589729:VHD589729 VQT589729:VQZ589729 WAP589729:WAV589729 WKL589729:WKR589729 WUH589729:WUN589729 K655265:Q655265 HV655265:IB655265 RR655265:RX655265 ABN655265:ABT655265 ALJ655265:ALP655265 AVF655265:AVL655265 BFB655265:BFH655265 BOX655265:BPD655265 BYT655265:BYZ655265 CIP655265:CIV655265 CSL655265:CSR655265 DCH655265:DCN655265 DMD655265:DMJ655265 DVZ655265:DWF655265 EFV655265:EGB655265 EPR655265:EPX655265 EZN655265:EZT655265 FJJ655265:FJP655265 FTF655265:FTL655265 GDB655265:GDH655265 GMX655265:GND655265 GWT655265:GWZ655265 HGP655265:HGV655265 HQL655265:HQR655265 IAH655265:IAN655265 IKD655265:IKJ655265 ITZ655265:IUF655265 JDV655265:JEB655265 JNR655265:JNX655265 JXN655265:JXT655265 KHJ655265:KHP655265 KRF655265:KRL655265 LBB655265:LBH655265 LKX655265:LLD655265 LUT655265:LUZ655265 MEP655265:MEV655265 MOL655265:MOR655265 MYH655265:MYN655265 NID655265:NIJ655265 NRZ655265:NSF655265 OBV655265:OCB655265 OLR655265:OLX655265 OVN655265:OVT655265 PFJ655265:PFP655265 PPF655265:PPL655265 PZB655265:PZH655265 QIX655265:QJD655265 QST655265:QSZ655265 RCP655265:RCV655265 RML655265:RMR655265 RWH655265:RWN655265 SGD655265:SGJ655265 SPZ655265:SQF655265 SZV655265:TAB655265 TJR655265:TJX655265 TTN655265:TTT655265 UDJ655265:UDP655265 UNF655265:UNL655265 UXB655265:UXH655265 VGX655265:VHD655265 VQT655265:VQZ655265 WAP655265:WAV655265 WKL655265:WKR655265 WUH655265:WUN655265 K720801:Q720801 HV720801:IB720801 RR720801:RX720801 ABN720801:ABT720801 ALJ720801:ALP720801 AVF720801:AVL720801 BFB720801:BFH720801 BOX720801:BPD720801 BYT720801:BYZ720801 CIP720801:CIV720801 CSL720801:CSR720801 DCH720801:DCN720801 DMD720801:DMJ720801 DVZ720801:DWF720801 EFV720801:EGB720801 EPR720801:EPX720801 EZN720801:EZT720801 FJJ720801:FJP720801 FTF720801:FTL720801 GDB720801:GDH720801 GMX720801:GND720801 GWT720801:GWZ720801 HGP720801:HGV720801 HQL720801:HQR720801 IAH720801:IAN720801 IKD720801:IKJ720801 ITZ720801:IUF720801 JDV720801:JEB720801 JNR720801:JNX720801 JXN720801:JXT720801 KHJ720801:KHP720801 KRF720801:KRL720801 LBB720801:LBH720801 LKX720801:LLD720801 LUT720801:LUZ720801 MEP720801:MEV720801 MOL720801:MOR720801 MYH720801:MYN720801 NID720801:NIJ720801 NRZ720801:NSF720801 OBV720801:OCB720801 OLR720801:OLX720801 OVN720801:OVT720801 PFJ720801:PFP720801 PPF720801:PPL720801 PZB720801:PZH720801 QIX720801:QJD720801 QST720801:QSZ720801 RCP720801:RCV720801 RML720801:RMR720801 RWH720801:RWN720801 SGD720801:SGJ720801 SPZ720801:SQF720801 SZV720801:TAB720801 TJR720801:TJX720801 TTN720801:TTT720801 UDJ720801:UDP720801 UNF720801:UNL720801 UXB720801:UXH720801 VGX720801:VHD720801 VQT720801:VQZ720801 WAP720801:WAV720801 WKL720801:WKR720801 WUH720801:WUN720801 K786337:Q786337 HV786337:IB786337 RR786337:RX786337 ABN786337:ABT786337 ALJ786337:ALP786337 AVF786337:AVL786337 BFB786337:BFH786337 BOX786337:BPD786337 BYT786337:BYZ786337 CIP786337:CIV786337 CSL786337:CSR786337 DCH786337:DCN786337 DMD786337:DMJ786337 DVZ786337:DWF786337 EFV786337:EGB786337 EPR786337:EPX786337 EZN786337:EZT786337 FJJ786337:FJP786337 FTF786337:FTL786337 GDB786337:GDH786337 GMX786337:GND786337 GWT786337:GWZ786337 HGP786337:HGV786337 HQL786337:HQR786337 IAH786337:IAN786337 IKD786337:IKJ786337 ITZ786337:IUF786337 JDV786337:JEB786337 JNR786337:JNX786337 JXN786337:JXT786337 KHJ786337:KHP786337 KRF786337:KRL786337 LBB786337:LBH786337 LKX786337:LLD786337 LUT786337:LUZ786337 MEP786337:MEV786337 MOL786337:MOR786337 MYH786337:MYN786337 NID786337:NIJ786337 NRZ786337:NSF786337 OBV786337:OCB786337 OLR786337:OLX786337 OVN786337:OVT786337 PFJ786337:PFP786337 PPF786337:PPL786337 PZB786337:PZH786337 QIX786337:QJD786337 QST786337:QSZ786337 RCP786337:RCV786337 RML786337:RMR786337 RWH786337:RWN786337 SGD786337:SGJ786337 SPZ786337:SQF786337 SZV786337:TAB786337 TJR786337:TJX786337 TTN786337:TTT786337 UDJ786337:UDP786337 UNF786337:UNL786337 UXB786337:UXH786337 VGX786337:VHD786337 VQT786337:VQZ786337 WAP786337:WAV786337 WKL786337:WKR786337 WUH786337:WUN786337 K851873:Q851873 HV851873:IB851873 RR851873:RX851873 ABN851873:ABT851873 ALJ851873:ALP851873 AVF851873:AVL851873 BFB851873:BFH851873 BOX851873:BPD851873 BYT851873:BYZ851873 CIP851873:CIV851873 CSL851873:CSR851873 DCH851873:DCN851873 DMD851873:DMJ851873 DVZ851873:DWF851873 EFV851873:EGB851873 EPR851873:EPX851873 EZN851873:EZT851873 FJJ851873:FJP851873 FTF851873:FTL851873 GDB851873:GDH851873 GMX851873:GND851873 GWT851873:GWZ851873 HGP851873:HGV851873 HQL851873:HQR851873 IAH851873:IAN851873 IKD851873:IKJ851873 ITZ851873:IUF851873 JDV851873:JEB851873 JNR851873:JNX851873 JXN851873:JXT851873 KHJ851873:KHP851873 KRF851873:KRL851873 LBB851873:LBH851873 LKX851873:LLD851873 LUT851873:LUZ851873 MEP851873:MEV851873 MOL851873:MOR851873 MYH851873:MYN851873 NID851873:NIJ851873 NRZ851873:NSF851873 OBV851873:OCB851873 OLR851873:OLX851873 OVN851873:OVT851873 PFJ851873:PFP851873 PPF851873:PPL851873 PZB851873:PZH851873 QIX851873:QJD851873 QST851873:QSZ851873 RCP851873:RCV851873 RML851873:RMR851873 RWH851873:RWN851873 SGD851873:SGJ851873 SPZ851873:SQF851873 SZV851873:TAB851873 TJR851873:TJX851873 TTN851873:TTT851873 UDJ851873:UDP851873 UNF851873:UNL851873 UXB851873:UXH851873 VGX851873:VHD851873 VQT851873:VQZ851873 WAP851873:WAV851873 WKL851873:WKR851873 WUH851873:WUN851873 K917409:Q917409 HV917409:IB917409 RR917409:RX917409 ABN917409:ABT917409 ALJ917409:ALP917409 AVF917409:AVL917409 BFB917409:BFH917409 BOX917409:BPD917409 BYT917409:BYZ917409 CIP917409:CIV917409 CSL917409:CSR917409 DCH917409:DCN917409 DMD917409:DMJ917409 DVZ917409:DWF917409 EFV917409:EGB917409 EPR917409:EPX917409 EZN917409:EZT917409 FJJ917409:FJP917409 FTF917409:FTL917409 GDB917409:GDH917409 GMX917409:GND917409 GWT917409:GWZ917409 HGP917409:HGV917409 HQL917409:HQR917409 IAH917409:IAN917409 IKD917409:IKJ917409 ITZ917409:IUF917409 JDV917409:JEB917409 JNR917409:JNX917409 JXN917409:JXT917409 KHJ917409:KHP917409 KRF917409:KRL917409 LBB917409:LBH917409 LKX917409:LLD917409 LUT917409:LUZ917409 MEP917409:MEV917409 MOL917409:MOR917409 MYH917409:MYN917409 NID917409:NIJ917409 NRZ917409:NSF917409 OBV917409:OCB917409 OLR917409:OLX917409 OVN917409:OVT917409 PFJ917409:PFP917409 PPF917409:PPL917409 PZB917409:PZH917409 QIX917409:QJD917409 QST917409:QSZ917409 RCP917409:RCV917409 RML917409:RMR917409 RWH917409:RWN917409 SGD917409:SGJ917409 SPZ917409:SQF917409 SZV917409:TAB917409 TJR917409:TJX917409 TTN917409:TTT917409 UDJ917409:UDP917409 UNF917409:UNL917409 UXB917409:UXH917409 VGX917409:VHD917409 VQT917409:VQZ917409 WAP917409:WAV917409 WKL917409:WKR917409 WUH917409:WUN917409 K982945:Q982945 HV982945:IB982945 RR982945:RX982945 ABN982945:ABT982945 ALJ982945:ALP982945 AVF982945:AVL982945 BFB982945:BFH982945 BOX982945:BPD982945 BYT982945:BYZ982945 CIP982945:CIV982945 CSL982945:CSR982945 DCH982945:DCN982945 DMD982945:DMJ982945 DVZ982945:DWF982945 EFV982945:EGB982945 EPR982945:EPX982945 EZN982945:EZT982945 FJJ982945:FJP982945 FTF982945:FTL982945 GDB982945:GDH982945 GMX982945:GND982945 GWT982945:GWZ982945 HGP982945:HGV982945 HQL982945:HQR982945 IAH982945:IAN982945 IKD982945:IKJ982945 ITZ982945:IUF982945 JDV982945:JEB982945 JNR982945:JNX982945 JXN982945:JXT982945 KHJ982945:KHP982945 KRF982945:KRL982945 LBB982945:LBH982945 LKX982945:LLD982945 LUT982945:LUZ982945 MEP982945:MEV982945 MOL982945:MOR982945 MYH982945:MYN982945 NID982945:NIJ982945 NRZ982945:NSF982945 OBV982945:OCB982945 OLR982945:OLX982945 OVN982945:OVT982945 PFJ982945:PFP982945 PPF982945:PPL982945 PZB982945:PZH982945 QIX982945:QJD982945 QST982945:QSZ982945 RCP982945:RCV982945 RML982945:RMR982945 RWH982945:RWN982945 SGD982945:SGJ982945 SPZ982945:SQF982945 SZV982945:TAB982945 TJR982945:TJX982945 TTN982945:TTT982945 UDJ982945:UDP982945 UNF982945:UNL982945 UXB982945:UXH982945 VGX982945:VHD982945 VQT982945:VQZ982945 WAP982945:WAV982945 WKL982945:WKR982945 WUH982945:WUN982945 IY65500:JB65502 SU65500:SX65502 ACQ65500:ACT65502 AMM65500:AMP65502 AWI65500:AWL65502 BGE65500:BGH65502 BQA65500:BQD65502 BZW65500:BZZ65502 CJS65500:CJV65502 CTO65500:CTR65502 DDK65500:DDN65502 DNG65500:DNJ65502 DXC65500:DXF65502 EGY65500:EHB65502 EQU65500:EQX65502 FAQ65500:FAT65502 FKM65500:FKP65502 FUI65500:FUL65502 GEE65500:GEH65502 GOA65500:GOD65502 GXW65500:GXZ65502 HHS65500:HHV65502 HRO65500:HRR65502 IBK65500:IBN65502 ILG65500:ILJ65502 IVC65500:IVF65502 JEY65500:JFB65502 JOU65500:JOX65502 JYQ65500:JYT65502 KIM65500:KIP65502 KSI65500:KSL65502 LCE65500:LCH65502 LMA65500:LMD65502 LVW65500:LVZ65502 MFS65500:MFV65502 MPO65500:MPR65502 MZK65500:MZN65502 NJG65500:NJJ65502 NTC65500:NTF65502 OCY65500:ODB65502 OMU65500:OMX65502 OWQ65500:OWT65502 PGM65500:PGP65502 PQI65500:PQL65502 QAE65500:QAH65502 QKA65500:QKD65502 QTW65500:QTZ65502 RDS65500:RDV65502 RNO65500:RNR65502 RXK65500:RXN65502 SHG65500:SHJ65502 SRC65500:SRF65502 TAY65500:TBB65502 TKU65500:TKX65502 TUQ65500:TUT65502 UEM65500:UEP65502 UOI65500:UOL65502 UYE65500:UYH65502 VIA65500:VID65502 VRW65500:VRZ65502 WBS65500:WBV65502 WLO65500:WLR65502 WVK65500:WVN65502 IY131036:JB131038 SU131036:SX131038 ACQ131036:ACT131038 AMM131036:AMP131038 AWI131036:AWL131038 BGE131036:BGH131038 BQA131036:BQD131038 BZW131036:BZZ131038 CJS131036:CJV131038 CTO131036:CTR131038 DDK131036:DDN131038 DNG131036:DNJ131038 DXC131036:DXF131038 EGY131036:EHB131038 EQU131036:EQX131038 FAQ131036:FAT131038 FKM131036:FKP131038 FUI131036:FUL131038 GEE131036:GEH131038 GOA131036:GOD131038 GXW131036:GXZ131038 HHS131036:HHV131038 HRO131036:HRR131038 IBK131036:IBN131038 ILG131036:ILJ131038 IVC131036:IVF131038 JEY131036:JFB131038 JOU131036:JOX131038 JYQ131036:JYT131038 KIM131036:KIP131038 KSI131036:KSL131038 LCE131036:LCH131038 LMA131036:LMD131038 LVW131036:LVZ131038 MFS131036:MFV131038 MPO131036:MPR131038 MZK131036:MZN131038 NJG131036:NJJ131038 NTC131036:NTF131038 OCY131036:ODB131038 OMU131036:OMX131038 OWQ131036:OWT131038 PGM131036:PGP131038 PQI131036:PQL131038 QAE131036:QAH131038 QKA131036:QKD131038 QTW131036:QTZ131038 RDS131036:RDV131038 RNO131036:RNR131038 RXK131036:RXN131038 SHG131036:SHJ131038 SRC131036:SRF131038 TAY131036:TBB131038 TKU131036:TKX131038 TUQ131036:TUT131038 UEM131036:UEP131038 UOI131036:UOL131038 UYE131036:UYH131038 VIA131036:VID131038 VRW131036:VRZ131038 WBS131036:WBV131038 WLO131036:WLR131038 WVK131036:WVN131038 IY196572:JB196574 SU196572:SX196574 ACQ196572:ACT196574 AMM196572:AMP196574 AWI196572:AWL196574 BGE196572:BGH196574 BQA196572:BQD196574 BZW196572:BZZ196574 CJS196572:CJV196574 CTO196572:CTR196574 DDK196572:DDN196574 DNG196572:DNJ196574 DXC196572:DXF196574 EGY196572:EHB196574 EQU196572:EQX196574 FAQ196572:FAT196574 FKM196572:FKP196574 FUI196572:FUL196574 GEE196572:GEH196574 GOA196572:GOD196574 GXW196572:GXZ196574 HHS196572:HHV196574 HRO196572:HRR196574 IBK196572:IBN196574 ILG196572:ILJ196574 IVC196572:IVF196574 JEY196572:JFB196574 JOU196572:JOX196574 JYQ196572:JYT196574 KIM196572:KIP196574 KSI196572:KSL196574 LCE196572:LCH196574 LMA196572:LMD196574 LVW196572:LVZ196574 MFS196572:MFV196574 MPO196572:MPR196574 MZK196572:MZN196574 NJG196572:NJJ196574 NTC196572:NTF196574 OCY196572:ODB196574 OMU196572:OMX196574 OWQ196572:OWT196574 PGM196572:PGP196574 PQI196572:PQL196574 QAE196572:QAH196574 QKA196572:QKD196574 QTW196572:QTZ196574 RDS196572:RDV196574 RNO196572:RNR196574 RXK196572:RXN196574 SHG196572:SHJ196574 SRC196572:SRF196574 TAY196572:TBB196574 TKU196572:TKX196574 TUQ196572:TUT196574 UEM196572:UEP196574 UOI196572:UOL196574 UYE196572:UYH196574 VIA196572:VID196574 VRW196572:VRZ196574 WBS196572:WBV196574 WLO196572:WLR196574 WVK196572:WVN196574 IY262108:JB262110 SU262108:SX262110 ACQ262108:ACT262110 AMM262108:AMP262110 AWI262108:AWL262110 BGE262108:BGH262110 BQA262108:BQD262110 BZW262108:BZZ262110 CJS262108:CJV262110 CTO262108:CTR262110 DDK262108:DDN262110 DNG262108:DNJ262110 DXC262108:DXF262110 EGY262108:EHB262110 EQU262108:EQX262110 FAQ262108:FAT262110 FKM262108:FKP262110 FUI262108:FUL262110 GEE262108:GEH262110 GOA262108:GOD262110 GXW262108:GXZ262110 HHS262108:HHV262110 HRO262108:HRR262110 IBK262108:IBN262110 ILG262108:ILJ262110 IVC262108:IVF262110 JEY262108:JFB262110 JOU262108:JOX262110 JYQ262108:JYT262110 KIM262108:KIP262110 KSI262108:KSL262110 LCE262108:LCH262110 LMA262108:LMD262110 LVW262108:LVZ262110 MFS262108:MFV262110 MPO262108:MPR262110 MZK262108:MZN262110 NJG262108:NJJ262110 NTC262108:NTF262110 OCY262108:ODB262110 OMU262108:OMX262110 OWQ262108:OWT262110 PGM262108:PGP262110 PQI262108:PQL262110 QAE262108:QAH262110 QKA262108:QKD262110 QTW262108:QTZ262110 RDS262108:RDV262110 RNO262108:RNR262110 RXK262108:RXN262110 SHG262108:SHJ262110 SRC262108:SRF262110 TAY262108:TBB262110 TKU262108:TKX262110 TUQ262108:TUT262110 UEM262108:UEP262110 UOI262108:UOL262110 UYE262108:UYH262110 VIA262108:VID262110 VRW262108:VRZ262110 WBS262108:WBV262110 WLO262108:WLR262110 WVK262108:WVN262110 IY327644:JB327646 SU327644:SX327646 ACQ327644:ACT327646 AMM327644:AMP327646 AWI327644:AWL327646 BGE327644:BGH327646 BQA327644:BQD327646 BZW327644:BZZ327646 CJS327644:CJV327646 CTO327644:CTR327646 DDK327644:DDN327646 DNG327644:DNJ327646 DXC327644:DXF327646 EGY327644:EHB327646 EQU327644:EQX327646 FAQ327644:FAT327646 FKM327644:FKP327646 FUI327644:FUL327646 GEE327644:GEH327646 GOA327644:GOD327646 GXW327644:GXZ327646 HHS327644:HHV327646 HRO327644:HRR327646 IBK327644:IBN327646 ILG327644:ILJ327646 IVC327644:IVF327646 JEY327644:JFB327646 JOU327644:JOX327646 JYQ327644:JYT327646 KIM327644:KIP327646 KSI327644:KSL327646 LCE327644:LCH327646 LMA327644:LMD327646 LVW327644:LVZ327646 MFS327644:MFV327646 MPO327644:MPR327646 MZK327644:MZN327646 NJG327644:NJJ327646 NTC327644:NTF327646 OCY327644:ODB327646 OMU327644:OMX327646 OWQ327644:OWT327646 PGM327644:PGP327646 PQI327644:PQL327646 QAE327644:QAH327646 QKA327644:QKD327646 QTW327644:QTZ327646 RDS327644:RDV327646 RNO327644:RNR327646 RXK327644:RXN327646 SHG327644:SHJ327646 SRC327644:SRF327646 TAY327644:TBB327646 TKU327644:TKX327646 TUQ327644:TUT327646 UEM327644:UEP327646 UOI327644:UOL327646 UYE327644:UYH327646 VIA327644:VID327646 VRW327644:VRZ327646 WBS327644:WBV327646 WLO327644:WLR327646 WVK327644:WVN327646 IY393180:JB393182 SU393180:SX393182 ACQ393180:ACT393182 AMM393180:AMP393182 AWI393180:AWL393182 BGE393180:BGH393182 BQA393180:BQD393182 BZW393180:BZZ393182 CJS393180:CJV393182 CTO393180:CTR393182 DDK393180:DDN393182 DNG393180:DNJ393182 DXC393180:DXF393182 EGY393180:EHB393182 EQU393180:EQX393182 FAQ393180:FAT393182 FKM393180:FKP393182 FUI393180:FUL393182 GEE393180:GEH393182 GOA393180:GOD393182 GXW393180:GXZ393182 HHS393180:HHV393182 HRO393180:HRR393182 IBK393180:IBN393182 ILG393180:ILJ393182 IVC393180:IVF393182 JEY393180:JFB393182 JOU393180:JOX393182 JYQ393180:JYT393182 KIM393180:KIP393182 KSI393180:KSL393182 LCE393180:LCH393182 LMA393180:LMD393182 LVW393180:LVZ393182 MFS393180:MFV393182 MPO393180:MPR393182 MZK393180:MZN393182 NJG393180:NJJ393182 NTC393180:NTF393182 OCY393180:ODB393182 OMU393180:OMX393182 OWQ393180:OWT393182 PGM393180:PGP393182 PQI393180:PQL393182 QAE393180:QAH393182 QKA393180:QKD393182 QTW393180:QTZ393182 RDS393180:RDV393182 RNO393180:RNR393182 RXK393180:RXN393182 SHG393180:SHJ393182 SRC393180:SRF393182 TAY393180:TBB393182 TKU393180:TKX393182 TUQ393180:TUT393182 UEM393180:UEP393182 UOI393180:UOL393182 UYE393180:UYH393182 VIA393180:VID393182 VRW393180:VRZ393182 WBS393180:WBV393182 WLO393180:WLR393182 WVK393180:WVN393182 IY458716:JB458718 SU458716:SX458718 ACQ458716:ACT458718 AMM458716:AMP458718 AWI458716:AWL458718 BGE458716:BGH458718 BQA458716:BQD458718 BZW458716:BZZ458718 CJS458716:CJV458718 CTO458716:CTR458718 DDK458716:DDN458718 DNG458716:DNJ458718 DXC458716:DXF458718 EGY458716:EHB458718 EQU458716:EQX458718 FAQ458716:FAT458718 FKM458716:FKP458718 FUI458716:FUL458718 GEE458716:GEH458718 GOA458716:GOD458718 GXW458716:GXZ458718 HHS458716:HHV458718 HRO458716:HRR458718 IBK458716:IBN458718 ILG458716:ILJ458718 IVC458716:IVF458718 JEY458716:JFB458718 JOU458716:JOX458718 JYQ458716:JYT458718 KIM458716:KIP458718 KSI458716:KSL458718 LCE458716:LCH458718 LMA458716:LMD458718 LVW458716:LVZ458718 MFS458716:MFV458718 MPO458716:MPR458718 MZK458716:MZN458718 NJG458716:NJJ458718 NTC458716:NTF458718 OCY458716:ODB458718 OMU458716:OMX458718 OWQ458716:OWT458718 PGM458716:PGP458718 PQI458716:PQL458718 QAE458716:QAH458718 QKA458716:QKD458718 QTW458716:QTZ458718 RDS458716:RDV458718 RNO458716:RNR458718 RXK458716:RXN458718 SHG458716:SHJ458718 SRC458716:SRF458718 TAY458716:TBB458718 TKU458716:TKX458718 TUQ458716:TUT458718 UEM458716:UEP458718 UOI458716:UOL458718 UYE458716:UYH458718 VIA458716:VID458718 VRW458716:VRZ458718 WBS458716:WBV458718 WLO458716:WLR458718 WVK458716:WVN458718 IY524252:JB524254 SU524252:SX524254 ACQ524252:ACT524254 AMM524252:AMP524254 AWI524252:AWL524254 BGE524252:BGH524254 BQA524252:BQD524254 BZW524252:BZZ524254 CJS524252:CJV524254 CTO524252:CTR524254 DDK524252:DDN524254 DNG524252:DNJ524254 DXC524252:DXF524254 EGY524252:EHB524254 EQU524252:EQX524254 FAQ524252:FAT524254 FKM524252:FKP524254 FUI524252:FUL524254 GEE524252:GEH524254 GOA524252:GOD524254 GXW524252:GXZ524254 HHS524252:HHV524254 HRO524252:HRR524254 IBK524252:IBN524254 ILG524252:ILJ524254 IVC524252:IVF524254 JEY524252:JFB524254 JOU524252:JOX524254 JYQ524252:JYT524254 KIM524252:KIP524254 KSI524252:KSL524254 LCE524252:LCH524254 LMA524252:LMD524254 LVW524252:LVZ524254 MFS524252:MFV524254 MPO524252:MPR524254 MZK524252:MZN524254 NJG524252:NJJ524254 NTC524252:NTF524254 OCY524252:ODB524254 OMU524252:OMX524254 OWQ524252:OWT524254 PGM524252:PGP524254 PQI524252:PQL524254 QAE524252:QAH524254 QKA524252:QKD524254 QTW524252:QTZ524254 RDS524252:RDV524254 RNO524252:RNR524254 RXK524252:RXN524254 SHG524252:SHJ524254 SRC524252:SRF524254 TAY524252:TBB524254 TKU524252:TKX524254 TUQ524252:TUT524254 UEM524252:UEP524254 UOI524252:UOL524254 UYE524252:UYH524254 VIA524252:VID524254 VRW524252:VRZ524254 WBS524252:WBV524254 WLO524252:WLR524254 WVK524252:WVN524254 IY589788:JB589790 SU589788:SX589790 ACQ589788:ACT589790 AMM589788:AMP589790 AWI589788:AWL589790 BGE589788:BGH589790 BQA589788:BQD589790 BZW589788:BZZ589790 CJS589788:CJV589790 CTO589788:CTR589790 DDK589788:DDN589790 DNG589788:DNJ589790 DXC589788:DXF589790 EGY589788:EHB589790 EQU589788:EQX589790 FAQ589788:FAT589790 FKM589788:FKP589790 FUI589788:FUL589790 GEE589788:GEH589790 GOA589788:GOD589790 GXW589788:GXZ589790 HHS589788:HHV589790 HRO589788:HRR589790 IBK589788:IBN589790 ILG589788:ILJ589790 IVC589788:IVF589790 JEY589788:JFB589790 JOU589788:JOX589790 JYQ589788:JYT589790 KIM589788:KIP589790 KSI589788:KSL589790 LCE589788:LCH589790 LMA589788:LMD589790 LVW589788:LVZ589790 MFS589788:MFV589790 MPO589788:MPR589790 MZK589788:MZN589790 NJG589788:NJJ589790 NTC589788:NTF589790 OCY589788:ODB589790 OMU589788:OMX589790 OWQ589788:OWT589790 PGM589788:PGP589790 PQI589788:PQL589790 QAE589788:QAH589790 QKA589788:QKD589790 QTW589788:QTZ589790 RDS589788:RDV589790 RNO589788:RNR589790 RXK589788:RXN589790 SHG589788:SHJ589790 SRC589788:SRF589790 TAY589788:TBB589790 TKU589788:TKX589790 TUQ589788:TUT589790 UEM589788:UEP589790 UOI589788:UOL589790 UYE589788:UYH589790 VIA589788:VID589790 VRW589788:VRZ589790 WBS589788:WBV589790 WLO589788:WLR589790 WVK589788:WVN589790 IY655324:JB655326 SU655324:SX655326 ACQ655324:ACT655326 AMM655324:AMP655326 AWI655324:AWL655326 BGE655324:BGH655326 BQA655324:BQD655326 BZW655324:BZZ655326 CJS655324:CJV655326 CTO655324:CTR655326 DDK655324:DDN655326 DNG655324:DNJ655326 DXC655324:DXF655326 EGY655324:EHB655326 EQU655324:EQX655326 FAQ655324:FAT655326 FKM655324:FKP655326 FUI655324:FUL655326 GEE655324:GEH655326 GOA655324:GOD655326 GXW655324:GXZ655326 HHS655324:HHV655326 HRO655324:HRR655326 IBK655324:IBN655326 ILG655324:ILJ655326 IVC655324:IVF655326 JEY655324:JFB655326 JOU655324:JOX655326 JYQ655324:JYT655326 KIM655324:KIP655326 KSI655324:KSL655326 LCE655324:LCH655326 LMA655324:LMD655326 LVW655324:LVZ655326 MFS655324:MFV655326 MPO655324:MPR655326 MZK655324:MZN655326 NJG655324:NJJ655326 NTC655324:NTF655326 OCY655324:ODB655326 OMU655324:OMX655326 OWQ655324:OWT655326 PGM655324:PGP655326 PQI655324:PQL655326 QAE655324:QAH655326 QKA655324:QKD655326 QTW655324:QTZ655326 RDS655324:RDV655326 RNO655324:RNR655326 RXK655324:RXN655326 SHG655324:SHJ655326 SRC655324:SRF655326 TAY655324:TBB655326 TKU655324:TKX655326 TUQ655324:TUT655326 UEM655324:UEP655326 UOI655324:UOL655326 UYE655324:UYH655326 VIA655324:VID655326 VRW655324:VRZ655326 WBS655324:WBV655326 WLO655324:WLR655326 WVK655324:WVN655326 IY720860:JB720862 SU720860:SX720862 ACQ720860:ACT720862 AMM720860:AMP720862 AWI720860:AWL720862 BGE720860:BGH720862 BQA720860:BQD720862 BZW720860:BZZ720862 CJS720860:CJV720862 CTO720860:CTR720862 DDK720860:DDN720862 DNG720860:DNJ720862 DXC720860:DXF720862 EGY720860:EHB720862 EQU720860:EQX720862 FAQ720860:FAT720862 FKM720860:FKP720862 FUI720860:FUL720862 GEE720860:GEH720862 GOA720860:GOD720862 GXW720860:GXZ720862 HHS720860:HHV720862 HRO720860:HRR720862 IBK720860:IBN720862 ILG720860:ILJ720862 IVC720860:IVF720862 JEY720860:JFB720862 JOU720860:JOX720862 JYQ720860:JYT720862 KIM720860:KIP720862 KSI720860:KSL720862 LCE720860:LCH720862 LMA720860:LMD720862 LVW720860:LVZ720862 MFS720860:MFV720862 MPO720860:MPR720862 MZK720860:MZN720862 NJG720860:NJJ720862 NTC720860:NTF720862 OCY720860:ODB720862 OMU720860:OMX720862 OWQ720860:OWT720862 PGM720860:PGP720862 PQI720860:PQL720862 QAE720860:QAH720862 QKA720860:QKD720862 QTW720860:QTZ720862 RDS720860:RDV720862 RNO720860:RNR720862 RXK720860:RXN720862 SHG720860:SHJ720862 SRC720860:SRF720862 TAY720860:TBB720862 TKU720860:TKX720862 TUQ720860:TUT720862 UEM720860:UEP720862 UOI720860:UOL720862 UYE720860:UYH720862 VIA720860:VID720862 VRW720860:VRZ720862 WBS720860:WBV720862 WLO720860:WLR720862 WVK720860:WVN720862 IY786396:JB786398 SU786396:SX786398 ACQ786396:ACT786398 AMM786396:AMP786398 AWI786396:AWL786398 BGE786396:BGH786398 BQA786396:BQD786398 BZW786396:BZZ786398 CJS786396:CJV786398 CTO786396:CTR786398 DDK786396:DDN786398 DNG786396:DNJ786398 DXC786396:DXF786398 EGY786396:EHB786398 EQU786396:EQX786398 FAQ786396:FAT786398 FKM786396:FKP786398 FUI786396:FUL786398 GEE786396:GEH786398 GOA786396:GOD786398 GXW786396:GXZ786398 HHS786396:HHV786398 HRO786396:HRR786398 IBK786396:IBN786398 ILG786396:ILJ786398 IVC786396:IVF786398 JEY786396:JFB786398 JOU786396:JOX786398 JYQ786396:JYT786398 KIM786396:KIP786398 KSI786396:KSL786398 LCE786396:LCH786398 LMA786396:LMD786398 LVW786396:LVZ786398 MFS786396:MFV786398 MPO786396:MPR786398 MZK786396:MZN786398 NJG786396:NJJ786398 NTC786396:NTF786398 OCY786396:ODB786398 OMU786396:OMX786398 OWQ786396:OWT786398 PGM786396:PGP786398 PQI786396:PQL786398 QAE786396:QAH786398 QKA786396:QKD786398 QTW786396:QTZ786398 RDS786396:RDV786398 RNO786396:RNR786398 RXK786396:RXN786398 SHG786396:SHJ786398 SRC786396:SRF786398 TAY786396:TBB786398 TKU786396:TKX786398 TUQ786396:TUT786398 UEM786396:UEP786398 UOI786396:UOL786398 UYE786396:UYH786398 VIA786396:VID786398 VRW786396:VRZ786398 WBS786396:WBV786398 WLO786396:WLR786398 WVK786396:WVN786398 IY851932:JB851934 SU851932:SX851934 ACQ851932:ACT851934 AMM851932:AMP851934 AWI851932:AWL851934 BGE851932:BGH851934 BQA851932:BQD851934 BZW851932:BZZ851934 CJS851932:CJV851934 CTO851932:CTR851934 DDK851932:DDN851934 DNG851932:DNJ851934 DXC851932:DXF851934 EGY851932:EHB851934 EQU851932:EQX851934 FAQ851932:FAT851934 FKM851932:FKP851934 FUI851932:FUL851934 GEE851932:GEH851934 GOA851932:GOD851934 GXW851932:GXZ851934 HHS851932:HHV851934 HRO851932:HRR851934 IBK851932:IBN851934 ILG851932:ILJ851934 IVC851932:IVF851934 JEY851932:JFB851934 JOU851932:JOX851934 JYQ851932:JYT851934 KIM851932:KIP851934 KSI851932:KSL851934 LCE851932:LCH851934 LMA851932:LMD851934 LVW851932:LVZ851934 MFS851932:MFV851934 MPO851932:MPR851934 MZK851932:MZN851934 NJG851932:NJJ851934 NTC851932:NTF851934 OCY851932:ODB851934 OMU851932:OMX851934 OWQ851932:OWT851934 PGM851932:PGP851934 PQI851932:PQL851934 QAE851932:QAH851934 QKA851932:QKD851934 QTW851932:QTZ851934 RDS851932:RDV851934 RNO851932:RNR851934 RXK851932:RXN851934 SHG851932:SHJ851934 SRC851932:SRF851934 TAY851932:TBB851934 TKU851932:TKX851934 TUQ851932:TUT851934 UEM851932:UEP851934 UOI851932:UOL851934 UYE851932:UYH851934 VIA851932:VID851934 VRW851932:VRZ851934 WBS851932:WBV851934 WLO851932:WLR851934 WVK851932:WVN851934 IY917468:JB917470 SU917468:SX917470 ACQ917468:ACT917470 AMM917468:AMP917470 AWI917468:AWL917470 BGE917468:BGH917470 BQA917468:BQD917470 BZW917468:BZZ917470 CJS917468:CJV917470 CTO917468:CTR917470 DDK917468:DDN917470 DNG917468:DNJ917470 DXC917468:DXF917470 EGY917468:EHB917470 EQU917468:EQX917470 FAQ917468:FAT917470 FKM917468:FKP917470 FUI917468:FUL917470 GEE917468:GEH917470 GOA917468:GOD917470 GXW917468:GXZ917470 HHS917468:HHV917470 HRO917468:HRR917470 IBK917468:IBN917470 ILG917468:ILJ917470 IVC917468:IVF917470 JEY917468:JFB917470 JOU917468:JOX917470 JYQ917468:JYT917470 KIM917468:KIP917470 KSI917468:KSL917470 LCE917468:LCH917470 LMA917468:LMD917470 LVW917468:LVZ917470 MFS917468:MFV917470 MPO917468:MPR917470 MZK917468:MZN917470 NJG917468:NJJ917470 NTC917468:NTF917470 OCY917468:ODB917470 OMU917468:OMX917470 OWQ917468:OWT917470 PGM917468:PGP917470 PQI917468:PQL917470 QAE917468:QAH917470 QKA917468:QKD917470 QTW917468:QTZ917470 RDS917468:RDV917470 RNO917468:RNR917470 RXK917468:RXN917470 SHG917468:SHJ917470 SRC917468:SRF917470 TAY917468:TBB917470 TKU917468:TKX917470 TUQ917468:TUT917470 UEM917468:UEP917470 UOI917468:UOL917470 UYE917468:UYH917470 VIA917468:VID917470 VRW917468:VRZ917470 WBS917468:WBV917470 WLO917468:WLR917470 WVK917468:WVN917470 IY983004:JB983006 SU983004:SX983006 ACQ983004:ACT983006 AMM983004:AMP983006 AWI983004:AWL983006 BGE983004:BGH983006 BQA983004:BQD983006 BZW983004:BZZ983006 CJS983004:CJV983006 CTO983004:CTR983006 DDK983004:DDN983006 DNG983004:DNJ983006 DXC983004:DXF983006 EGY983004:EHB983006 EQU983004:EQX983006 FAQ983004:FAT983006 FKM983004:FKP983006 FUI983004:FUL983006 GEE983004:GEH983006 GOA983004:GOD983006 GXW983004:GXZ983006 HHS983004:HHV983006 HRO983004:HRR983006 IBK983004:IBN983006 ILG983004:ILJ983006 IVC983004:IVF983006 JEY983004:JFB983006 JOU983004:JOX983006 JYQ983004:JYT983006 KIM983004:KIP983006 KSI983004:KSL983006 LCE983004:LCH983006 LMA983004:LMD983006 LVW983004:LVZ983006 MFS983004:MFV983006 MPO983004:MPR983006 MZK983004:MZN983006 NJG983004:NJJ983006 NTC983004:NTF983006 OCY983004:ODB983006 OMU983004:OMX983006 OWQ983004:OWT983006 PGM983004:PGP983006 PQI983004:PQL983006 QAE983004:QAH983006 QKA983004:QKD983006 QTW983004:QTZ983006 RDS983004:RDV983006 RNO983004:RNR983006 RXK983004:RXN983006 SHG983004:SHJ983006 SRC983004:SRF983006 TAY983004:TBB983006 TKU983004:TKX983006 TUQ983004:TUT983006 UEM983004:UEP983006 UOI983004:UOL983006 UYE983004:UYH983006 VIA983004:VID983006 VRW983004:VRZ983006 WBS983004:WBV983006 WLO983004:WLR983006 WVK983004:WVN983006 IY65508:JB65508 SU65508:SX65508 ACQ65508:ACT65508 AMM65508:AMP65508 AWI65508:AWL65508 BGE65508:BGH65508 BQA65508:BQD65508 BZW65508:BZZ65508 CJS65508:CJV65508 CTO65508:CTR65508 DDK65508:DDN65508 DNG65508:DNJ65508 DXC65508:DXF65508 EGY65508:EHB65508 EQU65508:EQX65508 FAQ65508:FAT65508 FKM65508:FKP65508 FUI65508:FUL65508 GEE65508:GEH65508 GOA65508:GOD65508 GXW65508:GXZ65508 HHS65508:HHV65508 HRO65508:HRR65508 IBK65508:IBN65508 ILG65508:ILJ65508 IVC65508:IVF65508 JEY65508:JFB65508 JOU65508:JOX65508 JYQ65508:JYT65508 KIM65508:KIP65508 KSI65508:KSL65508 LCE65508:LCH65508 LMA65508:LMD65508 LVW65508:LVZ65508 MFS65508:MFV65508 MPO65508:MPR65508 MZK65508:MZN65508 NJG65508:NJJ65508 NTC65508:NTF65508 OCY65508:ODB65508 OMU65508:OMX65508 OWQ65508:OWT65508 PGM65508:PGP65508 PQI65508:PQL65508 QAE65508:QAH65508 QKA65508:QKD65508 QTW65508:QTZ65508 RDS65508:RDV65508 RNO65508:RNR65508 RXK65508:RXN65508 SHG65508:SHJ65508 SRC65508:SRF65508 TAY65508:TBB65508 TKU65508:TKX65508 TUQ65508:TUT65508 UEM65508:UEP65508 UOI65508:UOL65508 UYE65508:UYH65508 VIA65508:VID65508 VRW65508:VRZ65508 WBS65508:WBV65508 WLO65508:WLR65508 WVK65508:WVN65508 IY131044:JB131044 SU131044:SX131044 ACQ131044:ACT131044 AMM131044:AMP131044 AWI131044:AWL131044 BGE131044:BGH131044 BQA131044:BQD131044 BZW131044:BZZ131044 CJS131044:CJV131044 CTO131044:CTR131044 DDK131044:DDN131044 DNG131044:DNJ131044 DXC131044:DXF131044 EGY131044:EHB131044 EQU131044:EQX131044 FAQ131044:FAT131044 FKM131044:FKP131044 FUI131044:FUL131044 GEE131044:GEH131044 GOA131044:GOD131044 GXW131044:GXZ131044 HHS131044:HHV131044 HRO131044:HRR131044 IBK131044:IBN131044 ILG131044:ILJ131044 IVC131044:IVF131044 JEY131044:JFB131044 JOU131044:JOX131044 JYQ131044:JYT131044 KIM131044:KIP131044 KSI131044:KSL131044 LCE131044:LCH131044 LMA131044:LMD131044 LVW131044:LVZ131044 MFS131044:MFV131044 MPO131044:MPR131044 MZK131044:MZN131044 NJG131044:NJJ131044 NTC131044:NTF131044 OCY131044:ODB131044 OMU131044:OMX131044 OWQ131044:OWT131044 PGM131044:PGP131044 PQI131044:PQL131044 QAE131044:QAH131044 QKA131044:QKD131044 QTW131044:QTZ131044 RDS131044:RDV131044 RNO131044:RNR131044 RXK131044:RXN131044 SHG131044:SHJ131044 SRC131044:SRF131044 TAY131044:TBB131044 TKU131044:TKX131044 TUQ131044:TUT131044 UEM131044:UEP131044 UOI131044:UOL131044 UYE131044:UYH131044 VIA131044:VID131044 VRW131044:VRZ131044 WBS131044:WBV131044 WLO131044:WLR131044 WVK131044:WVN131044 IY196580:JB196580 SU196580:SX196580 ACQ196580:ACT196580 AMM196580:AMP196580 AWI196580:AWL196580 BGE196580:BGH196580 BQA196580:BQD196580 BZW196580:BZZ196580 CJS196580:CJV196580 CTO196580:CTR196580 DDK196580:DDN196580 DNG196580:DNJ196580 DXC196580:DXF196580 EGY196580:EHB196580 EQU196580:EQX196580 FAQ196580:FAT196580 FKM196580:FKP196580 FUI196580:FUL196580 GEE196580:GEH196580 GOA196580:GOD196580 GXW196580:GXZ196580 HHS196580:HHV196580 HRO196580:HRR196580 IBK196580:IBN196580 ILG196580:ILJ196580 IVC196580:IVF196580 JEY196580:JFB196580 JOU196580:JOX196580 JYQ196580:JYT196580 KIM196580:KIP196580 KSI196580:KSL196580 LCE196580:LCH196580 LMA196580:LMD196580 LVW196580:LVZ196580 MFS196580:MFV196580 MPO196580:MPR196580 MZK196580:MZN196580 NJG196580:NJJ196580 NTC196580:NTF196580 OCY196580:ODB196580 OMU196580:OMX196580 OWQ196580:OWT196580 PGM196580:PGP196580 PQI196580:PQL196580 QAE196580:QAH196580 QKA196580:QKD196580 QTW196580:QTZ196580 RDS196580:RDV196580 RNO196580:RNR196580 RXK196580:RXN196580 SHG196580:SHJ196580 SRC196580:SRF196580 TAY196580:TBB196580 TKU196580:TKX196580 TUQ196580:TUT196580 UEM196580:UEP196580 UOI196580:UOL196580 UYE196580:UYH196580 VIA196580:VID196580 VRW196580:VRZ196580 WBS196580:WBV196580 WLO196580:WLR196580 WVK196580:WVN196580 IY262116:JB262116 SU262116:SX262116 ACQ262116:ACT262116 AMM262116:AMP262116 AWI262116:AWL262116 BGE262116:BGH262116 BQA262116:BQD262116 BZW262116:BZZ262116 CJS262116:CJV262116 CTO262116:CTR262116 DDK262116:DDN262116 DNG262116:DNJ262116 DXC262116:DXF262116 EGY262116:EHB262116 EQU262116:EQX262116 FAQ262116:FAT262116 FKM262116:FKP262116 FUI262116:FUL262116 GEE262116:GEH262116 GOA262116:GOD262116 GXW262116:GXZ262116 HHS262116:HHV262116 HRO262116:HRR262116 IBK262116:IBN262116 ILG262116:ILJ262116 IVC262116:IVF262116 JEY262116:JFB262116 JOU262116:JOX262116 JYQ262116:JYT262116 KIM262116:KIP262116 KSI262116:KSL262116 LCE262116:LCH262116 LMA262116:LMD262116 LVW262116:LVZ262116 MFS262116:MFV262116 MPO262116:MPR262116 MZK262116:MZN262116 NJG262116:NJJ262116 NTC262116:NTF262116 OCY262116:ODB262116 OMU262116:OMX262116 OWQ262116:OWT262116 PGM262116:PGP262116 PQI262116:PQL262116 QAE262116:QAH262116 QKA262116:QKD262116 QTW262116:QTZ262116 RDS262116:RDV262116 RNO262116:RNR262116 RXK262116:RXN262116 SHG262116:SHJ262116 SRC262116:SRF262116 TAY262116:TBB262116 TKU262116:TKX262116 TUQ262116:TUT262116 UEM262116:UEP262116 UOI262116:UOL262116 UYE262116:UYH262116 VIA262116:VID262116 VRW262116:VRZ262116 WBS262116:WBV262116 WLO262116:WLR262116 WVK262116:WVN262116 IY327652:JB327652 SU327652:SX327652 ACQ327652:ACT327652 AMM327652:AMP327652 AWI327652:AWL327652 BGE327652:BGH327652 BQA327652:BQD327652 BZW327652:BZZ327652 CJS327652:CJV327652 CTO327652:CTR327652 DDK327652:DDN327652 DNG327652:DNJ327652 DXC327652:DXF327652 EGY327652:EHB327652 EQU327652:EQX327652 FAQ327652:FAT327652 FKM327652:FKP327652 FUI327652:FUL327652 GEE327652:GEH327652 GOA327652:GOD327652 GXW327652:GXZ327652 HHS327652:HHV327652 HRO327652:HRR327652 IBK327652:IBN327652 ILG327652:ILJ327652 IVC327652:IVF327652 JEY327652:JFB327652 JOU327652:JOX327652 JYQ327652:JYT327652 KIM327652:KIP327652 KSI327652:KSL327652 LCE327652:LCH327652 LMA327652:LMD327652 LVW327652:LVZ327652 MFS327652:MFV327652 MPO327652:MPR327652 MZK327652:MZN327652 NJG327652:NJJ327652 NTC327652:NTF327652 OCY327652:ODB327652 OMU327652:OMX327652 OWQ327652:OWT327652 PGM327652:PGP327652 PQI327652:PQL327652 QAE327652:QAH327652 QKA327652:QKD327652 QTW327652:QTZ327652 RDS327652:RDV327652 RNO327652:RNR327652 RXK327652:RXN327652 SHG327652:SHJ327652 SRC327652:SRF327652 TAY327652:TBB327652 TKU327652:TKX327652 TUQ327652:TUT327652 UEM327652:UEP327652 UOI327652:UOL327652 UYE327652:UYH327652 VIA327652:VID327652 VRW327652:VRZ327652 WBS327652:WBV327652 WLO327652:WLR327652 WVK327652:WVN327652 IY393188:JB393188 SU393188:SX393188 ACQ393188:ACT393188 AMM393188:AMP393188 AWI393188:AWL393188 BGE393188:BGH393188 BQA393188:BQD393188 BZW393188:BZZ393188 CJS393188:CJV393188 CTO393188:CTR393188 DDK393188:DDN393188 DNG393188:DNJ393188 DXC393188:DXF393188 EGY393188:EHB393188 EQU393188:EQX393188 FAQ393188:FAT393188 FKM393188:FKP393188 FUI393188:FUL393188 GEE393188:GEH393188 GOA393188:GOD393188 GXW393188:GXZ393188 HHS393188:HHV393188 HRO393188:HRR393188 IBK393188:IBN393188 ILG393188:ILJ393188 IVC393188:IVF393188 JEY393188:JFB393188 JOU393188:JOX393188 JYQ393188:JYT393188 KIM393188:KIP393188 KSI393188:KSL393188 LCE393188:LCH393188 LMA393188:LMD393188 LVW393188:LVZ393188 MFS393188:MFV393188 MPO393188:MPR393188 MZK393188:MZN393188 NJG393188:NJJ393188 NTC393188:NTF393188 OCY393188:ODB393188 OMU393188:OMX393188 OWQ393188:OWT393188 PGM393188:PGP393188 PQI393188:PQL393188 QAE393188:QAH393188 QKA393188:QKD393188 QTW393188:QTZ393188 RDS393188:RDV393188 RNO393188:RNR393188 RXK393188:RXN393188 SHG393188:SHJ393188 SRC393188:SRF393188 TAY393188:TBB393188 TKU393188:TKX393188 TUQ393188:TUT393188 UEM393188:UEP393188 UOI393188:UOL393188 UYE393188:UYH393188 VIA393188:VID393188 VRW393188:VRZ393188 WBS393188:WBV393188 WLO393188:WLR393188 WVK393188:WVN393188 IY458724:JB458724 SU458724:SX458724 ACQ458724:ACT458724 AMM458724:AMP458724 AWI458724:AWL458724 BGE458724:BGH458724 BQA458724:BQD458724 BZW458724:BZZ458724 CJS458724:CJV458724 CTO458724:CTR458724 DDK458724:DDN458724 DNG458724:DNJ458724 DXC458724:DXF458724 EGY458724:EHB458724 EQU458724:EQX458724 FAQ458724:FAT458724 FKM458724:FKP458724 FUI458724:FUL458724 GEE458724:GEH458724 GOA458724:GOD458724 GXW458724:GXZ458724 HHS458724:HHV458724 HRO458724:HRR458724 IBK458724:IBN458724 ILG458724:ILJ458724 IVC458724:IVF458724 JEY458724:JFB458724 JOU458724:JOX458724 JYQ458724:JYT458724 KIM458724:KIP458724 KSI458724:KSL458724 LCE458724:LCH458724 LMA458724:LMD458724 LVW458724:LVZ458724 MFS458724:MFV458724 MPO458724:MPR458724 MZK458724:MZN458724 NJG458724:NJJ458724 NTC458724:NTF458724 OCY458724:ODB458724 OMU458724:OMX458724 OWQ458724:OWT458724 PGM458724:PGP458724 PQI458724:PQL458724 QAE458724:QAH458724 QKA458724:QKD458724 QTW458724:QTZ458724 RDS458724:RDV458724 RNO458724:RNR458724 RXK458724:RXN458724 SHG458724:SHJ458724 SRC458724:SRF458724 TAY458724:TBB458724 TKU458724:TKX458724 TUQ458724:TUT458724 UEM458724:UEP458724 UOI458724:UOL458724 UYE458724:UYH458724 VIA458724:VID458724 VRW458724:VRZ458724 WBS458724:WBV458724 WLO458724:WLR458724 WVK458724:WVN458724 IY524260:JB524260 SU524260:SX524260 ACQ524260:ACT524260 AMM524260:AMP524260 AWI524260:AWL524260 BGE524260:BGH524260 BQA524260:BQD524260 BZW524260:BZZ524260 CJS524260:CJV524260 CTO524260:CTR524260 DDK524260:DDN524260 DNG524260:DNJ524260 DXC524260:DXF524260 EGY524260:EHB524260 EQU524260:EQX524260 FAQ524260:FAT524260 FKM524260:FKP524260 FUI524260:FUL524260 GEE524260:GEH524260 GOA524260:GOD524260 GXW524260:GXZ524260 HHS524260:HHV524260 HRO524260:HRR524260 IBK524260:IBN524260 ILG524260:ILJ524260 IVC524260:IVF524260 JEY524260:JFB524260 JOU524260:JOX524260 JYQ524260:JYT524260 KIM524260:KIP524260 KSI524260:KSL524260 LCE524260:LCH524260 LMA524260:LMD524260 LVW524260:LVZ524260 MFS524260:MFV524260 MPO524260:MPR524260 MZK524260:MZN524260 NJG524260:NJJ524260 NTC524260:NTF524260 OCY524260:ODB524260 OMU524260:OMX524260 OWQ524260:OWT524260 PGM524260:PGP524260 PQI524260:PQL524260 QAE524260:QAH524260 QKA524260:QKD524260 QTW524260:QTZ524260 RDS524260:RDV524260 RNO524260:RNR524260 RXK524260:RXN524260 SHG524260:SHJ524260 SRC524260:SRF524260 TAY524260:TBB524260 TKU524260:TKX524260 TUQ524260:TUT524260 UEM524260:UEP524260 UOI524260:UOL524260 UYE524260:UYH524260 VIA524260:VID524260 VRW524260:VRZ524260 WBS524260:WBV524260 WLO524260:WLR524260 WVK524260:WVN524260 IY589796:JB589796 SU589796:SX589796 ACQ589796:ACT589796 AMM589796:AMP589796 AWI589796:AWL589796 BGE589796:BGH589796 BQA589796:BQD589796 BZW589796:BZZ589796 CJS589796:CJV589796 CTO589796:CTR589796 DDK589796:DDN589796 DNG589796:DNJ589796 DXC589796:DXF589796 EGY589796:EHB589796 EQU589796:EQX589796 FAQ589796:FAT589796 FKM589796:FKP589796 FUI589796:FUL589796 GEE589796:GEH589796 GOA589796:GOD589796 GXW589796:GXZ589796 HHS589796:HHV589796 HRO589796:HRR589796 IBK589796:IBN589796 ILG589796:ILJ589796 IVC589796:IVF589796 JEY589796:JFB589796 JOU589796:JOX589796 JYQ589796:JYT589796 KIM589796:KIP589796 KSI589796:KSL589796 LCE589796:LCH589796 LMA589796:LMD589796 LVW589796:LVZ589796 MFS589796:MFV589796 MPO589796:MPR589796 MZK589796:MZN589796 NJG589796:NJJ589796 NTC589796:NTF589796 OCY589796:ODB589796 OMU589796:OMX589796 OWQ589796:OWT589796 PGM589796:PGP589796 PQI589796:PQL589796 QAE589796:QAH589796 QKA589796:QKD589796 QTW589796:QTZ589796 RDS589796:RDV589796 RNO589796:RNR589796 RXK589796:RXN589796 SHG589796:SHJ589796 SRC589796:SRF589796 TAY589796:TBB589796 TKU589796:TKX589796 TUQ589796:TUT589796 UEM589796:UEP589796 UOI589796:UOL589796 UYE589796:UYH589796 VIA589796:VID589796 VRW589796:VRZ589796 WBS589796:WBV589796 WLO589796:WLR589796 WVK589796:WVN589796 IY655332:JB655332 SU655332:SX655332 ACQ655332:ACT655332 AMM655332:AMP655332 AWI655332:AWL655332 BGE655332:BGH655332 BQA655332:BQD655332 BZW655332:BZZ655332 CJS655332:CJV655332 CTO655332:CTR655332 DDK655332:DDN655332 DNG655332:DNJ655332 DXC655332:DXF655332 EGY655332:EHB655332 EQU655332:EQX655332 FAQ655332:FAT655332 FKM655332:FKP655332 FUI655332:FUL655332 GEE655332:GEH655332 GOA655332:GOD655332 GXW655332:GXZ655332 HHS655332:HHV655332 HRO655332:HRR655332 IBK655332:IBN655332 ILG655332:ILJ655332 IVC655332:IVF655332 JEY655332:JFB655332 JOU655332:JOX655332 JYQ655332:JYT655332 KIM655332:KIP655332 KSI655332:KSL655332 LCE655332:LCH655332 LMA655332:LMD655332 LVW655332:LVZ655332 MFS655332:MFV655332 MPO655332:MPR655332 MZK655332:MZN655332 NJG655332:NJJ655332 NTC655332:NTF655332 OCY655332:ODB655332 OMU655332:OMX655332 OWQ655332:OWT655332 PGM655332:PGP655332 PQI655332:PQL655332 QAE655332:QAH655332 QKA655332:QKD655332 QTW655332:QTZ655332 RDS655332:RDV655332 RNO655332:RNR655332 RXK655332:RXN655332 SHG655332:SHJ655332 SRC655332:SRF655332 TAY655332:TBB655332 TKU655332:TKX655332 TUQ655332:TUT655332 UEM655332:UEP655332 UOI655332:UOL655332 UYE655332:UYH655332 VIA655332:VID655332 VRW655332:VRZ655332 WBS655332:WBV655332 WLO655332:WLR655332 WVK655332:WVN655332 IY720868:JB720868 SU720868:SX720868 ACQ720868:ACT720868 AMM720868:AMP720868 AWI720868:AWL720868 BGE720868:BGH720868 BQA720868:BQD720868 BZW720868:BZZ720868 CJS720868:CJV720868 CTO720868:CTR720868 DDK720868:DDN720868 DNG720868:DNJ720868 DXC720868:DXF720868 EGY720868:EHB720868 EQU720868:EQX720868 FAQ720868:FAT720868 FKM720868:FKP720868 FUI720868:FUL720868 GEE720868:GEH720868 GOA720868:GOD720868 GXW720868:GXZ720868 HHS720868:HHV720868 HRO720868:HRR720868 IBK720868:IBN720868 ILG720868:ILJ720868 IVC720868:IVF720868 JEY720868:JFB720868 JOU720868:JOX720868 JYQ720868:JYT720868 KIM720868:KIP720868 KSI720868:KSL720868 LCE720868:LCH720868 LMA720868:LMD720868 LVW720868:LVZ720868 MFS720868:MFV720868 MPO720868:MPR720868 MZK720868:MZN720868 NJG720868:NJJ720868 NTC720868:NTF720868 OCY720868:ODB720868 OMU720868:OMX720868 OWQ720868:OWT720868 PGM720868:PGP720868 PQI720868:PQL720868 QAE720868:QAH720868 QKA720868:QKD720868 QTW720868:QTZ720868 RDS720868:RDV720868 RNO720868:RNR720868 RXK720868:RXN720868 SHG720868:SHJ720868 SRC720868:SRF720868 TAY720868:TBB720868 TKU720868:TKX720868 TUQ720868:TUT720868 UEM720868:UEP720868 UOI720868:UOL720868 UYE720868:UYH720868 VIA720868:VID720868 VRW720868:VRZ720868 WBS720868:WBV720868 WLO720868:WLR720868 WVK720868:WVN720868 IY786404:JB786404 SU786404:SX786404 ACQ786404:ACT786404 AMM786404:AMP786404 AWI786404:AWL786404 BGE786404:BGH786404 BQA786404:BQD786404 BZW786404:BZZ786404 CJS786404:CJV786404 CTO786404:CTR786404 DDK786404:DDN786404 DNG786404:DNJ786404 DXC786404:DXF786404 EGY786404:EHB786404 EQU786404:EQX786404 FAQ786404:FAT786404 FKM786404:FKP786404 FUI786404:FUL786404 GEE786404:GEH786404 GOA786404:GOD786404 GXW786404:GXZ786404 HHS786404:HHV786404 HRO786404:HRR786404 IBK786404:IBN786404 ILG786404:ILJ786404 IVC786404:IVF786404 JEY786404:JFB786404 JOU786404:JOX786404 JYQ786404:JYT786404 KIM786404:KIP786404 KSI786404:KSL786404 LCE786404:LCH786404 LMA786404:LMD786404 LVW786404:LVZ786404 MFS786404:MFV786404 MPO786404:MPR786404 MZK786404:MZN786404 NJG786404:NJJ786404 NTC786404:NTF786404 OCY786404:ODB786404 OMU786404:OMX786404 OWQ786404:OWT786404 PGM786404:PGP786404 PQI786404:PQL786404 QAE786404:QAH786404 QKA786404:QKD786404 QTW786404:QTZ786404 RDS786404:RDV786404 RNO786404:RNR786404 RXK786404:RXN786404 SHG786404:SHJ786404 SRC786404:SRF786404 TAY786404:TBB786404 TKU786404:TKX786404 TUQ786404:TUT786404 UEM786404:UEP786404 UOI786404:UOL786404 UYE786404:UYH786404 VIA786404:VID786404 VRW786404:VRZ786404 WBS786404:WBV786404 WLO786404:WLR786404 WVK786404:WVN786404 IY851940:JB851940 SU851940:SX851940 ACQ851940:ACT851940 AMM851940:AMP851940 AWI851940:AWL851940 BGE851940:BGH851940 BQA851940:BQD851940 BZW851940:BZZ851940 CJS851940:CJV851940 CTO851940:CTR851940 DDK851940:DDN851940 DNG851940:DNJ851940 DXC851940:DXF851940 EGY851940:EHB851940 EQU851940:EQX851940 FAQ851940:FAT851940 FKM851940:FKP851940 FUI851940:FUL851940 GEE851940:GEH851940 GOA851940:GOD851940 GXW851940:GXZ851940 HHS851940:HHV851940 HRO851940:HRR851940 IBK851940:IBN851940 ILG851940:ILJ851940 IVC851940:IVF851940 JEY851940:JFB851940 JOU851940:JOX851940 JYQ851940:JYT851940 KIM851940:KIP851940 KSI851940:KSL851940 LCE851940:LCH851940 LMA851940:LMD851940 LVW851940:LVZ851940 MFS851940:MFV851940 MPO851940:MPR851940 MZK851940:MZN851940 NJG851940:NJJ851940 NTC851940:NTF851940 OCY851940:ODB851940 OMU851940:OMX851940 OWQ851940:OWT851940 PGM851940:PGP851940 PQI851940:PQL851940 QAE851940:QAH851940 QKA851940:QKD851940 QTW851940:QTZ851940 RDS851940:RDV851940 RNO851940:RNR851940 RXK851940:RXN851940 SHG851940:SHJ851940 SRC851940:SRF851940 TAY851940:TBB851940 TKU851940:TKX851940 TUQ851940:TUT851940 UEM851940:UEP851940 UOI851940:UOL851940 UYE851940:UYH851940 VIA851940:VID851940 VRW851940:VRZ851940 WBS851940:WBV851940 WLO851940:WLR851940 WVK851940:WVN851940 IY917476:JB917476 SU917476:SX917476 ACQ917476:ACT917476 AMM917476:AMP917476 AWI917476:AWL917476 BGE917476:BGH917476 BQA917476:BQD917476 BZW917476:BZZ917476 CJS917476:CJV917476 CTO917476:CTR917476 DDK917476:DDN917476 DNG917476:DNJ917476 DXC917476:DXF917476 EGY917476:EHB917476 EQU917476:EQX917476 FAQ917476:FAT917476 FKM917476:FKP917476 FUI917476:FUL917476 GEE917476:GEH917476 GOA917476:GOD917476 GXW917476:GXZ917476 HHS917476:HHV917476 HRO917476:HRR917476 IBK917476:IBN917476 ILG917476:ILJ917476 IVC917476:IVF917476 JEY917476:JFB917476 JOU917476:JOX917476 JYQ917476:JYT917476 KIM917476:KIP917476 KSI917476:KSL917476 LCE917476:LCH917476 LMA917476:LMD917476 LVW917476:LVZ917476 MFS917476:MFV917476 MPO917476:MPR917476 MZK917476:MZN917476 NJG917476:NJJ917476 NTC917476:NTF917476 OCY917476:ODB917476 OMU917476:OMX917476 OWQ917476:OWT917476 PGM917476:PGP917476 PQI917476:PQL917476 QAE917476:QAH917476 QKA917476:QKD917476 QTW917476:QTZ917476 RDS917476:RDV917476 RNO917476:RNR917476 RXK917476:RXN917476 SHG917476:SHJ917476 SRC917476:SRF917476 TAY917476:TBB917476 TKU917476:TKX917476 TUQ917476:TUT917476 UEM917476:UEP917476 UOI917476:UOL917476 UYE917476:UYH917476 VIA917476:VID917476 VRW917476:VRZ917476 WBS917476:WBV917476 WLO917476:WLR917476 WVK917476:WVN917476 IY983012:JB983012 SU983012:SX983012 ACQ983012:ACT983012 AMM983012:AMP983012 AWI983012:AWL983012 BGE983012:BGH983012 BQA983012:BQD983012 BZW983012:BZZ983012 CJS983012:CJV983012 CTO983012:CTR983012 DDK983012:DDN983012 DNG983012:DNJ983012 DXC983012:DXF983012 EGY983012:EHB983012 EQU983012:EQX983012 FAQ983012:FAT983012 FKM983012:FKP983012 FUI983012:FUL983012 GEE983012:GEH983012 GOA983012:GOD983012 GXW983012:GXZ983012 HHS983012:HHV983012 HRO983012:HRR983012 IBK983012:IBN983012 ILG983012:ILJ983012 IVC983012:IVF983012 JEY983012:JFB983012 JOU983012:JOX983012 JYQ983012:JYT983012 KIM983012:KIP983012 KSI983012:KSL983012 LCE983012:LCH983012 LMA983012:LMD983012 LVW983012:LVZ983012 MFS983012:MFV983012 MPO983012:MPR983012 MZK983012:MZN983012 NJG983012:NJJ983012 NTC983012:NTF983012 OCY983012:ODB983012 OMU983012:OMX983012 OWQ983012:OWT983012 PGM983012:PGP983012 PQI983012:PQL983012 QAE983012:QAH983012 QKA983012:QKD983012 QTW983012:QTZ983012 RDS983012:RDV983012 RNO983012:RNR983012 RXK983012:RXN983012 SHG983012:SHJ983012 SRC983012:SRF983012 TAY983012:TBB983012 TKU983012:TKX983012 TUQ983012:TUT983012 UEM983012:UEP983012 UOI983012:UOL983012 UYE983012:UYH983012 VIA983012:VID983012 VRW983012:VRZ983012 WBS983012:WBV983012 WLO983012:WLR983012 ALH18:ALN18 ABL18:ABR18 RP18:RV18 HT18:HZ18 WUF18:WUL18 WKJ18:WKP18 WAN18:WAT18 VQR18:VQX18 VGV18:VHB18 UWZ18:UXF18 UND18:UNJ18 UDH18:UDN18 TTL18:TTR18 TJP18:TJV18 SZT18:SZZ18 SPX18:SQD18 SGB18:SGH18 RWF18:RWL18 RMJ18:RMP18 RCN18:RCT18 QSR18:QSX18 QIV18:QJB18 PYZ18:PZF18 PPD18:PPJ18 PFH18:PFN18 OVL18:OVR18 OLP18:OLV18 OBT18:OBZ18 NRX18:NSD18 NIB18:NIH18 MYF18:MYL18 MOJ18:MOP18 MEN18:MET18 LUR18:LUX18 LKV18:LLB18 LAZ18:LBF18 KRD18:KRJ18 KHH18:KHN18 JXL18:JXR18 JNP18:JNV18 JDT18:JDZ18 ITX18:IUD18 IKB18:IKH18 IAF18:IAL18 HQJ18:HQP18 HGN18:HGT18 GWR18:GWX18 GMV18:GNB18 GCZ18:GDF18 FTD18:FTJ18 FJH18:FJN18 EZL18:EZR18 EPP18:EPV18 EFT18:EFZ18 DVX18:DWD18 DMB18:DMH18 DCF18:DCL18 CSJ18:CSP18 CIN18:CIT18 BYR18:BYX18 BOV18:BPB18 BEZ18:BFF18 AVD18:AVJ18 BEZ20:BFF20 BOV20:BPB20 BYR20:BYX20 CIN20:CIT20 CSJ20:CSP20 DCF20:DCL20 DMB20:DMH20 DVX20:DWD20 EFT20:EFZ20 EPP20:EPV20 EZL20:EZR20 FJH20:FJN20 FTD20:FTJ20 GCZ20:GDF20 GMV20:GNB20 GWR20:GWX20 HGN20:HGT20 HQJ20:HQP20 IAF20:IAL20 IKB20:IKH20 ITX20:IUD20 JDT20:JDZ20 JNP20:JNV20 JXL20:JXR20 KHH20:KHN20 KRD20:KRJ20 LAZ20:LBF20 LKV20:LLB20 LUR20:LUX20 MEN20:MET20 MOJ20:MOP20 MYF20:MYL20 NIB20:NIH20 NRX20:NSD20 OBT20:OBZ20 OLP20:OLV20 OVL20:OVR20 PFH20:PFN20 PPD20:PPJ20 PYZ20:PZF20 QIV20:QJB20 QSR20:QSX20 RCN20:RCT20 RMJ20:RMP20 RWF20:RWL20 SGB20:SGH20 SPX20:SQD20 SZT20:SZZ20 TJP20:TJV20 TTL20:TTR20 UDH20:UDN20 UND20:UNJ20 UWZ20:UXF20 VGV20:VHB20 VQR20:VQX20 WAN20:WAT20 WKJ20:WKP20 WUF20:WUL20 HT20:HZ20 RP20:RV20 ABL20:ABR20 ALH20:ALN20 AVD20:AVJ20 ALJ19:ALP19 ABN19:ABT19 RR19:RX19 HV19:IB19 WUH19:WUN19 WKL19:WKR19 WAP19:WAV19 VQT19:VQZ19 VGX19:VHD19 UXB19:UXH19 UNF19:UNL19 UDJ19:UDP19 TTN19:TTT19 TJR19:TJX19 SZV19:TAB19 SPZ19:SQF19 SGD19:SGJ19 RWH19:RWN19 RML19:RMR19 RCP19:RCV19 QST19:QSZ19 QIX19:QJD19 PZB19:PZH19 PPF19:PPL19 PFJ19:PFP19 OVN19:OVT19 OLR19:OLX19 OBV19:OCB19 NRZ19:NSF19 NID19:NIJ19 MYH19:MYN19 MOL19:MOR19 MEP19:MEV19 LUT19:LUZ19 LKX19:LLD19 LBB19:LBH19 KRF19:KRL19 KHJ19:KHP19 JXN19:JXT19 JNR19:JNX19 JDV19:JEB19 ITZ19:IUF19 IKD19:IKJ19 IAH19:IAN19 HQL19:HQR19 HGP19:HGV19 GWT19:GWZ19 GMX19:GND19 GDB19:GDH19 FTF19:FTL19 FJJ19:FJP19 EZN19:EZT19 EPR19:EPX19 EFV19:EGB19 DVZ19:DWF19 DMD19:DMJ19 DCH19:DCN19 CSL19:CSR19 CIP19:CIV19 BYT19:BYZ19 BOX19:BPD19 BFB19:BFH19 AVF19:AVL19" xr:uid="{57C2E3C8-A4AB-498F-8CD6-22BE2718432E}">
      <formula1>K18-ROUNDDOWN(K18,0)=0</formula1>
    </dataValidation>
    <dataValidation imeMode="halfAlpha" allowBlank="1" showInputMessage="1" showErrorMessage="1" sqref="I11:O11" xr:uid="{646D9DD5-54ED-4C4F-9948-B2019EDEE3F0}"/>
    <dataValidation type="whole" imeMode="disabled" operator="greaterThanOrEqual" allowBlank="1" showInputMessage="1" showErrorMessage="1" errorTitle="入力エラー" error="保証年数は10年以上を設定してください。" sqref="I14:O14" xr:uid="{8E0E1CB7-DBBF-4281-A301-62EC1DE99D09}">
      <formula1>10</formula1>
    </dataValidation>
    <dataValidation type="list" allowBlank="1" showInputMessage="1" showErrorMessage="1" sqref="I15:O15" xr:uid="{B3005912-3E90-42F1-B451-C9B1F50D45FF}">
      <formula1>"専用,ハイブリッド"</formula1>
    </dataValidation>
  </dataValidations>
  <printOptions horizontalCentered="1"/>
  <pageMargins left="0.59055118110236227" right="0.39370078740157483" top="0.59055118110236227" bottom="0.35433070866141736" header="0.31496062992125984" footer="0.11811023622047245"/>
  <pageSetup paperSize="9" scale="97" orientation="portrait" cellComments="asDisplayed" r:id="rId1"/>
  <headerFooter scaleWithDoc="0">
    <oddFooter>&amp;R&amp;8&amp;K000000R2高層ZEH-M</oddFooter>
  </headerFooter>
  <extLst>
    <ext xmlns:x14="http://schemas.microsoft.com/office/spreadsheetml/2009/9/main" uri="{CCE6A557-97BC-4b89-ADB6-D9C93CAAB3DF}">
      <x14:dataValidations xmlns:xm="http://schemas.microsoft.com/office/excel/2006/main" count="2">
        <x14:dataValidation imeMode="disabled" allowBlank="1" showInputMessage="1" showErrorMessage="1" xr:uid="{E9346820-D7C8-49C7-BA7A-E7BB82280594}">
          <xm:sqref>IO65480 SK65480 ACG65480 AMC65480 AVY65480 BFU65480 BPQ65480 BZM65480 CJI65480 CTE65480 DDA65480 DMW65480 DWS65480 EGO65480 EQK65480 FAG65480 FKC65480 FTY65480 GDU65480 GNQ65480 GXM65480 HHI65480 HRE65480 IBA65480 IKW65480 IUS65480 JEO65480 JOK65480 JYG65480 KIC65480 KRY65480 LBU65480 LLQ65480 LVM65480 MFI65480 MPE65480 MZA65480 NIW65480 NSS65480 OCO65480 OMK65480 OWG65480 PGC65480 PPY65480 PZU65480 QJQ65480 QTM65480 RDI65480 RNE65480 RXA65480 SGW65480 SQS65480 TAO65480 TKK65480 TUG65480 UEC65480 UNY65480 UXU65480 VHQ65480 VRM65480 WBI65480 WLE65480 WVA65480 IO131016 SK131016 ACG131016 AMC131016 AVY131016 BFU131016 BPQ131016 BZM131016 CJI131016 CTE131016 DDA131016 DMW131016 DWS131016 EGO131016 EQK131016 FAG131016 FKC131016 FTY131016 GDU131016 GNQ131016 GXM131016 HHI131016 HRE131016 IBA131016 IKW131016 IUS131016 JEO131016 JOK131016 JYG131016 KIC131016 KRY131016 LBU131016 LLQ131016 LVM131016 MFI131016 MPE131016 MZA131016 NIW131016 NSS131016 OCO131016 OMK131016 OWG131016 PGC131016 PPY131016 PZU131016 QJQ131016 QTM131016 RDI131016 RNE131016 RXA131016 SGW131016 SQS131016 TAO131016 TKK131016 TUG131016 UEC131016 UNY131016 UXU131016 VHQ131016 VRM131016 WBI131016 WLE131016 WVA131016 IO196552 SK196552 ACG196552 AMC196552 AVY196552 BFU196552 BPQ196552 BZM196552 CJI196552 CTE196552 DDA196552 DMW196552 DWS196552 EGO196552 EQK196552 FAG196552 FKC196552 FTY196552 GDU196552 GNQ196552 GXM196552 HHI196552 HRE196552 IBA196552 IKW196552 IUS196552 JEO196552 JOK196552 JYG196552 KIC196552 KRY196552 LBU196552 LLQ196552 LVM196552 MFI196552 MPE196552 MZA196552 NIW196552 NSS196552 OCO196552 OMK196552 OWG196552 PGC196552 PPY196552 PZU196552 QJQ196552 QTM196552 RDI196552 RNE196552 RXA196552 SGW196552 SQS196552 TAO196552 TKK196552 TUG196552 UEC196552 UNY196552 UXU196552 VHQ196552 VRM196552 WBI196552 WLE196552 WVA196552 IO262088 SK262088 ACG262088 AMC262088 AVY262088 BFU262088 BPQ262088 BZM262088 CJI262088 CTE262088 DDA262088 DMW262088 DWS262088 EGO262088 EQK262088 FAG262088 FKC262088 FTY262088 GDU262088 GNQ262088 GXM262088 HHI262088 HRE262088 IBA262088 IKW262088 IUS262088 JEO262088 JOK262088 JYG262088 KIC262088 KRY262088 LBU262088 LLQ262088 LVM262088 MFI262088 MPE262088 MZA262088 NIW262088 NSS262088 OCO262088 OMK262088 OWG262088 PGC262088 PPY262088 PZU262088 QJQ262088 QTM262088 RDI262088 RNE262088 RXA262088 SGW262088 SQS262088 TAO262088 TKK262088 TUG262088 UEC262088 UNY262088 UXU262088 VHQ262088 VRM262088 WBI262088 WLE262088 WVA262088 IO327624 SK327624 ACG327624 AMC327624 AVY327624 BFU327624 BPQ327624 BZM327624 CJI327624 CTE327624 DDA327624 DMW327624 DWS327624 EGO327624 EQK327624 FAG327624 FKC327624 FTY327624 GDU327624 GNQ327624 GXM327624 HHI327624 HRE327624 IBA327624 IKW327624 IUS327624 JEO327624 JOK327624 JYG327624 KIC327624 KRY327624 LBU327624 LLQ327624 LVM327624 MFI327624 MPE327624 MZA327624 NIW327624 NSS327624 OCO327624 OMK327624 OWG327624 PGC327624 PPY327624 PZU327624 QJQ327624 QTM327624 RDI327624 RNE327624 RXA327624 SGW327624 SQS327624 TAO327624 TKK327624 TUG327624 UEC327624 UNY327624 UXU327624 VHQ327624 VRM327624 WBI327624 WLE327624 WVA327624 IO393160 SK393160 ACG393160 AMC393160 AVY393160 BFU393160 BPQ393160 BZM393160 CJI393160 CTE393160 DDA393160 DMW393160 DWS393160 EGO393160 EQK393160 FAG393160 FKC393160 FTY393160 GDU393160 GNQ393160 GXM393160 HHI393160 HRE393160 IBA393160 IKW393160 IUS393160 JEO393160 JOK393160 JYG393160 KIC393160 KRY393160 LBU393160 LLQ393160 LVM393160 MFI393160 MPE393160 MZA393160 NIW393160 NSS393160 OCO393160 OMK393160 OWG393160 PGC393160 PPY393160 PZU393160 QJQ393160 QTM393160 RDI393160 RNE393160 RXA393160 SGW393160 SQS393160 TAO393160 TKK393160 TUG393160 UEC393160 UNY393160 UXU393160 VHQ393160 VRM393160 WBI393160 WLE393160 WVA393160 IO458696 SK458696 ACG458696 AMC458696 AVY458696 BFU458696 BPQ458696 BZM458696 CJI458696 CTE458696 DDA458696 DMW458696 DWS458696 EGO458696 EQK458696 FAG458696 FKC458696 FTY458696 GDU458696 GNQ458696 GXM458696 HHI458696 HRE458696 IBA458696 IKW458696 IUS458696 JEO458696 JOK458696 JYG458696 KIC458696 KRY458696 LBU458696 LLQ458696 LVM458696 MFI458696 MPE458696 MZA458696 NIW458696 NSS458696 OCO458696 OMK458696 OWG458696 PGC458696 PPY458696 PZU458696 QJQ458696 QTM458696 RDI458696 RNE458696 RXA458696 SGW458696 SQS458696 TAO458696 TKK458696 TUG458696 UEC458696 UNY458696 UXU458696 VHQ458696 VRM458696 WBI458696 WLE458696 WVA458696 IO524232 SK524232 ACG524232 AMC524232 AVY524232 BFU524232 BPQ524232 BZM524232 CJI524232 CTE524232 DDA524232 DMW524232 DWS524232 EGO524232 EQK524232 FAG524232 FKC524232 FTY524232 GDU524232 GNQ524232 GXM524232 HHI524232 HRE524232 IBA524232 IKW524232 IUS524232 JEO524232 JOK524232 JYG524232 KIC524232 KRY524232 LBU524232 LLQ524232 LVM524232 MFI524232 MPE524232 MZA524232 NIW524232 NSS524232 OCO524232 OMK524232 OWG524232 PGC524232 PPY524232 PZU524232 QJQ524232 QTM524232 RDI524232 RNE524232 RXA524232 SGW524232 SQS524232 TAO524232 TKK524232 TUG524232 UEC524232 UNY524232 UXU524232 VHQ524232 VRM524232 WBI524232 WLE524232 WVA524232 IO589768 SK589768 ACG589768 AMC589768 AVY589768 BFU589768 BPQ589768 BZM589768 CJI589768 CTE589768 DDA589768 DMW589768 DWS589768 EGO589768 EQK589768 FAG589768 FKC589768 FTY589768 GDU589768 GNQ589768 GXM589768 HHI589768 HRE589768 IBA589768 IKW589768 IUS589768 JEO589768 JOK589768 JYG589768 KIC589768 KRY589768 LBU589768 LLQ589768 LVM589768 MFI589768 MPE589768 MZA589768 NIW589768 NSS589768 OCO589768 OMK589768 OWG589768 PGC589768 PPY589768 PZU589768 QJQ589768 QTM589768 RDI589768 RNE589768 RXA589768 SGW589768 SQS589768 TAO589768 TKK589768 TUG589768 UEC589768 UNY589768 UXU589768 VHQ589768 VRM589768 WBI589768 WLE589768 WVA589768 IO655304 SK655304 ACG655304 AMC655304 AVY655304 BFU655304 BPQ655304 BZM655304 CJI655304 CTE655304 DDA655304 DMW655304 DWS655304 EGO655304 EQK655304 FAG655304 FKC655304 FTY655304 GDU655304 GNQ655304 GXM655304 HHI655304 HRE655304 IBA655304 IKW655304 IUS655304 JEO655304 JOK655304 JYG655304 KIC655304 KRY655304 LBU655304 LLQ655304 LVM655304 MFI655304 MPE655304 MZA655304 NIW655304 NSS655304 OCO655304 OMK655304 OWG655304 PGC655304 PPY655304 PZU655304 QJQ655304 QTM655304 RDI655304 RNE655304 RXA655304 SGW655304 SQS655304 TAO655304 TKK655304 TUG655304 UEC655304 UNY655304 UXU655304 VHQ655304 VRM655304 WBI655304 WLE655304 WVA655304 IO720840 SK720840 ACG720840 AMC720840 AVY720840 BFU720840 BPQ720840 BZM720840 CJI720840 CTE720840 DDA720840 DMW720840 DWS720840 EGO720840 EQK720840 FAG720840 FKC720840 FTY720840 GDU720840 GNQ720840 GXM720840 HHI720840 HRE720840 IBA720840 IKW720840 IUS720840 JEO720840 JOK720840 JYG720840 KIC720840 KRY720840 LBU720840 LLQ720840 LVM720840 MFI720840 MPE720840 MZA720840 NIW720840 NSS720840 OCO720840 OMK720840 OWG720840 PGC720840 PPY720840 PZU720840 QJQ720840 QTM720840 RDI720840 RNE720840 RXA720840 SGW720840 SQS720840 TAO720840 TKK720840 TUG720840 UEC720840 UNY720840 UXU720840 VHQ720840 VRM720840 WBI720840 WLE720840 WVA720840 IO786376 SK786376 ACG786376 AMC786376 AVY786376 BFU786376 BPQ786376 BZM786376 CJI786376 CTE786376 DDA786376 DMW786376 DWS786376 EGO786376 EQK786376 FAG786376 FKC786376 FTY786376 GDU786376 GNQ786376 GXM786376 HHI786376 HRE786376 IBA786376 IKW786376 IUS786376 JEO786376 JOK786376 JYG786376 KIC786376 KRY786376 LBU786376 LLQ786376 LVM786376 MFI786376 MPE786376 MZA786376 NIW786376 NSS786376 OCO786376 OMK786376 OWG786376 PGC786376 PPY786376 PZU786376 QJQ786376 QTM786376 RDI786376 RNE786376 RXA786376 SGW786376 SQS786376 TAO786376 TKK786376 TUG786376 UEC786376 UNY786376 UXU786376 VHQ786376 VRM786376 WBI786376 WLE786376 WVA786376 IO851912 SK851912 ACG851912 AMC851912 AVY851912 BFU851912 BPQ851912 BZM851912 CJI851912 CTE851912 DDA851912 DMW851912 DWS851912 EGO851912 EQK851912 FAG851912 FKC851912 FTY851912 GDU851912 GNQ851912 GXM851912 HHI851912 HRE851912 IBA851912 IKW851912 IUS851912 JEO851912 JOK851912 JYG851912 KIC851912 KRY851912 LBU851912 LLQ851912 LVM851912 MFI851912 MPE851912 MZA851912 NIW851912 NSS851912 OCO851912 OMK851912 OWG851912 PGC851912 PPY851912 PZU851912 QJQ851912 QTM851912 RDI851912 RNE851912 RXA851912 SGW851912 SQS851912 TAO851912 TKK851912 TUG851912 UEC851912 UNY851912 UXU851912 VHQ851912 VRM851912 WBI851912 WLE851912 WVA851912 IO917448 SK917448 ACG917448 AMC917448 AVY917448 BFU917448 BPQ917448 BZM917448 CJI917448 CTE917448 DDA917448 DMW917448 DWS917448 EGO917448 EQK917448 FAG917448 FKC917448 FTY917448 GDU917448 GNQ917448 GXM917448 HHI917448 HRE917448 IBA917448 IKW917448 IUS917448 JEO917448 JOK917448 JYG917448 KIC917448 KRY917448 LBU917448 LLQ917448 LVM917448 MFI917448 MPE917448 MZA917448 NIW917448 NSS917448 OCO917448 OMK917448 OWG917448 PGC917448 PPY917448 PZU917448 QJQ917448 QTM917448 RDI917448 RNE917448 RXA917448 SGW917448 SQS917448 TAO917448 TKK917448 TUG917448 UEC917448 UNY917448 UXU917448 VHQ917448 VRM917448 WBI917448 WLE917448 WVA917448 IO982984 SK982984 ACG982984 AMC982984 AVY982984 BFU982984 BPQ982984 BZM982984 CJI982984 CTE982984 DDA982984 DMW982984 DWS982984 EGO982984 EQK982984 FAG982984 FKC982984 FTY982984 GDU982984 GNQ982984 GXM982984 HHI982984 HRE982984 IBA982984 IKW982984 IUS982984 JEO982984 JOK982984 JYG982984 KIC982984 KRY982984 LBU982984 LLQ982984 LVM982984 MFI982984 MPE982984 MZA982984 NIW982984 NSS982984 OCO982984 OMK982984 OWG982984 PGC982984 PPY982984 PZU982984 QJQ982984 QTM982984 RDI982984 RNE982984 RXA982984 SGW982984 SQS982984 TAO982984 TKK982984 TUG982984 UEC982984 UNY982984 UXU982984 VHQ982984 VRM982984 WBI982984 WLE982984 WVA982984 IT65510:IT65511 SP65510:SP65511 ACL65510:ACL65511 AMH65510:AMH65511 AWD65510:AWD65511 BFZ65510:BFZ65511 BPV65510:BPV65511 BZR65510:BZR65511 CJN65510:CJN65511 CTJ65510:CTJ65511 DDF65510:DDF65511 DNB65510:DNB65511 DWX65510:DWX65511 EGT65510:EGT65511 EQP65510:EQP65511 FAL65510:FAL65511 FKH65510:FKH65511 FUD65510:FUD65511 GDZ65510:GDZ65511 GNV65510:GNV65511 GXR65510:GXR65511 HHN65510:HHN65511 HRJ65510:HRJ65511 IBF65510:IBF65511 ILB65510:ILB65511 IUX65510:IUX65511 JET65510:JET65511 JOP65510:JOP65511 JYL65510:JYL65511 KIH65510:KIH65511 KSD65510:KSD65511 LBZ65510:LBZ65511 LLV65510:LLV65511 LVR65510:LVR65511 MFN65510:MFN65511 MPJ65510:MPJ65511 MZF65510:MZF65511 NJB65510:NJB65511 NSX65510:NSX65511 OCT65510:OCT65511 OMP65510:OMP65511 OWL65510:OWL65511 PGH65510:PGH65511 PQD65510:PQD65511 PZZ65510:PZZ65511 QJV65510:QJV65511 QTR65510:QTR65511 RDN65510:RDN65511 RNJ65510:RNJ65511 RXF65510:RXF65511 SHB65510:SHB65511 SQX65510:SQX65511 TAT65510:TAT65511 TKP65510:TKP65511 TUL65510:TUL65511 UEH65510:UEH65511 UOD65510:UOD65511 UXZ65510:UXZ65511 VHV65510:VHV65511 VRR65510:VRR65511 WBN65510:WBN65511 WLJ65510:WLJ65511 WVF65510:WVF65511 IT131046:IT131047 SP131046:SP131047 ACL131046:ACL131047 AMH131046:AMH131047 AWD131046:AWD131047 BFZ131046:BFZ131047 BPV131046:BPV131047 BZR131046:BZR131047 CJN131046:CJN131047 CTJ131046:CTJ131047 DDF131046:DDF131047 DNB131046:DNB131047 DWX131046:DWX131047 EGT131046:EGT131047 EQP131046:EQP131047 FAL131046:FAL131047 FKH131046:FKH131047 FUD131046:FUD131047 GDZ131046:GDZ131047 GNV131046:GNV131047 GXR131046:GXR131047 HHN131046:HHN131047 HRJ131046:HRJ131047 IBF131046:IBF131047 ILB131046:ILB131047 IUX131046:IUX131047 JET131046:JET131047 JOP131046:JOP131047 JYL131046:JYL131047 KIH131046:KIH131047 KSD131046:KSD131047 LBZ131046:LBZ131047 LLV131046:LLV131047 LVR131046:LVR131047 MFN131046:MFN131047 MPJ131046:MPJ131047 MZF131046:MZF131047 NJB131046:NJB131047 NSX131046:NSX131047 OCT131046:OCT131047 OMP131046:OMP131047 OWL131046:OWL131047 PGH131046:PGH131047 PQD131046:PQD131047 PZZ131046:PZZ131047 QJV131046:QJV131047 QTR131046:QTR131047 RDN131046:RDN131047 RNJ131046:RNJ131047 RXF131046:RXF131047 SHB131046:SHB131047 SQX131046:SQX131047 TAT131046:TAT131047 TKP131046:TKP131047 TUL131046:TUL131047 UEH131046:UEH131047 UOD131046:UOD131047 UXZ131046:UXZ131047 VHV131046:VHV131047 VRR131046:VRR131047 WBN131046:WBN131047 WLJ131046:WLJ131047 WVF131046:WVF131047 IT196582:IT196583 SP196582:SP196583 ACL196582:ACL196583 AMH196582:AMH196583 AWD196582:AWD196583 BFZ196582:BFZ196583 BPV196582:BPV196583 BZR196582:BZR196583 CJN196582:CJN196583 CTJ196582:CTJ196583 DDF196582:DDF196583 DNB196582:DNB196583 DWX196582:DWX196583 EGT196582:EGT196583 EQP196582:EQP196583 FAL196582:FAL196583 FKH196582:FKH196583 FUD196582:FUD196583 GDZ196582:GDZ196583 GNV196582:GNV196583 GXR196582:GXR196583 HHN196582:HHN196583 HRJ196582:HRJ196583 IBF196582:IBF196583 ILB196582:ILB196583 IUX196582:IUX196583 JET196582:JET196583 JOP196582:JOP196583 JYL196582:JYL196583 KIH196582:KIH196583 KSD196582:KSD196583 LBZ196582:LBZ196583 LLV196582:LLV196583 LVR196582:LVR196583 MFN196582:MFN196583 MPJ196582:MPJ196583 MZF196582:MZF196583 NJB196582:NJB196583 NSX196582:NSX196583 OCT196582:OCT196583 OMP196582:OMP196583 OWL196582:OWL196583 PGH196582:PGH196583 PQD196582:PQD196583 PZZ196582:PZZ196583 QJV196582:QJV196583 QTR196582:QTR196583 RDN196582:RDN196583 RNJ196582:RNJ196583 RXF196582:RXF196583 SHB196582:SHB196583 SQX196582:SQX196583 TAT196582:TAT196583 TKP196582:TKP196583 TUL196582:TUL196583 UEH196582:UEH196583 UOD196582:UOD196583 UXZ196582:UXZ196583 VHV196582:VHV196583 VRR196582:VRR196583 WBN196582:WBN196583 WLJ196582:WLJ196583 WVF196582:WVF196583 IT262118:IT262119 SP262118:SP262119 ACL262118:ACL262119 AMH262118:AMH262119 AWD262118:AWD262119 BFZ262118:BFZ262119 BPV262118:BPV262119 BZR262118:BZR262119 CJN262118:CJN262119 CTJ262118:CTJ262119 DDF262118:DDF262119 DNB262118:DNB262119 DWX262118:DWX262119 EGT262118:EGT262119 EQP262118:EQP262119 FAL262118:FAL262119 FKH262118:FKH262119 FUD262118:FUD262119 GDZ262118:GDZ262119 GNV262118:GNV262119 GXR262118:GXR262119 HHN262118:HHN262119 HRJ262118:HRJ262119 IBF262118:IBF262119 ILB262118:ILB262119 IUX262118:IUX262119 JET262118:JET262119 JOP262118:JOP262119 JYL262118:JYL262119 KIH262118:KIH262119 KSD262118:KSD262119 LBZ262118:LBZ262119 LLV262118:LLV262119 LVR262118:LVR262119 MFN262118:MFN262119 MPJ262118:MPJ262119 MZF262118:MZF262119 NJB262118:NJB262119 NSX262118:NSX262119 OCT262118:OCT262119 OMP262118:OMP262119 OWL262118:OWL262119 PGH262118:PGH262119 PQD262118:PQD262119 PZZ262118:PZZ262119 QJV262118:QJV262119 QTR262118:QTR262119 RDN262118:RDN262119 RNJ262118:RNJ262119 RXF262118:RXF262119 SHB262118:SHB262119 SQX262118:SQX262119 TAT262118:TAT262119 TKP262118:TKP262119 TUL262118:TUL262119 UEH262118:UEH262119 UOD262118:UOD262119 UXZ262118:UXZ262119 VHV262118:VHV262119 VRR262118:VRR262119 WBN262118:WBN262119 WLJ262118:WLJ262119 WVF262118:WVF262119 IT327654:IT327655 SP327654:SP327655 ACL327654:ACL327655 AMH327654:AMH327655 AWD327654:AWD327655 BFZ327654:BFZ327655 BPV327654:BPV327655 BZR327654:BZR327655 CJN327654:CJN327655 CTJ327654:CTJ327655 DDF327654:DDF327655 DNB327654:DNB327655 DWX327654:DWX327655 EGT327654:EGT327655 EQP327654:EQP327655 FAL327654:FAL327655 FKH327654:FKH327655 FUD327654:FUD327655 GDZ327654:GDZ327655 GNV327654:GNV327655 GXR327654:GXR327655 HHN327654:HHN327655 HRJ327654:HRJ327655 IBF327654:IBF327655 ILB327654:ILB327655 IUX327654:IUX327655 JET327654:JET327655 JOP327654:JOP327655 JYL327654:JYL327655 KIH327654:KIH327655 KSD327654:KSD327655 LBZ327654:LBZ327655 LLV327654:LLV327655 LVR327654:LVR327655 MFN327654:MFN327655 MPJ327654:MPJ327655 MZF327654:MZF327655 NJB327654:NJB327655 NSX327654:NSX327655 OCT327654:OCT327655 OMP327654:OMP327655 OWL327654:OWL327655 PGH327654:PGH327655 PQD327654:PQD327655 PZZ327654:PZZ327655 QJV327654:QJV327655 QTR327654:QTR327655 RDN327654:RDN327655 RNJ327654:RNJ327655 RXF327654:RXF327655 SHB327654:SHB327655 SQX327654:SQX327655 TAT327654:TAT327655 TKP327654:TKP327655 TUL327654:TUL327655 UEH327654:UEH327655 UOD327654:UOD327655 UXZ327654:UXZ327655 VHV327654:VHV327655 VRR327654:VRR327655 WBN327654:WBN327655 WLJ327654:WLJ327655 WVF327654:WVF327655 IT393190:IT393191 SP393190:SP393191 ACL393190:ACL393191 AMH393190:AMH393191 AWD393190:AWD393191 BFZ393190:BFZ393191 BPV393190:BPV393191 BZR393190:BZR393191 CJN393190:CJN393191 CTJ393190:CTJ393191 DDF393190:DDF393191 DNB393190:DNB393191 DWX393190:DWX393191 EGT393190:EGT393191 EQP393190:EQP393191 FAL393190:FAL393191 FKH393190:FKH393191 FUD393190:FUD393191 GDZ393190:GDZ393191 GNV393190:GNV393191 GXR393190:GXR393191 HHN393190:HHN393191 HRJ393190:HRJ393191 IBF393190:IBF393191 ILB393190:ILB393191 IUX393190:IUX393191 JET393190:JET393191 JOP393190:JOP393191 JYL393190:JYL393191 KIH393190:KIH393191 KSD393190:KSD393191 LBZ393190:LBZ393191 LLV393190:LLV393191 LVR393190:LVR393191 MFN393190:MFN393191 MPJ393190:MPJ393191 MZF393190:MZF393191 NJB393190:NJB393191 NSX393190:NSX393191 OCT393190:OCT393191 OMP393190:OMP393191 OWL393190:OWL393191 PGH393190:PGH393191 PQD393190:PQD393191 PZZ393190:PZZ393191 QJV393190:QJV393191 QTR393190:QTR393191 RDN393190:RDN393191 RNJ393190:RNJ393191 RXF393190:RXF393191 SHB393190:SHB393191 SQX393190:SQX393191 TAT393190:TAT393191 TKP393190:TKP393191 TUL393190:TUL393191 UEH393190:UEH393191 UOD393190:UOD393191 UXZ393190:UXZ393191 VHV393190:VHV393191 VRR393190:VRR393191 WBN393190:WBN393191 WLJ393190:WLJ393191 WVF393190:WVF393191 IT458726:IT458727 SP458726:SP458727 ACL458726:ACL458727 AMH458726:AMH458727 AWD458726:AWD458727 BFZ458726:BFZ458727 BPV458726:BPV458727 BZR458726:BZR458727 CJN458726:CJN458727 CTJ458726:CTJ458727 DDF458726:DDF458727 DNB458726:DNB458727 DWX458726:DWX458727 EGT458726:EGT458727 EQP458726:EQP458727 FAL458726:FAL458727 FKH458726:FKH458727 FUD458726:FUD458727 GDZ458726:GDZ458727 GNV458726:GNV458727 GXR458726:GXR458727 HHN458726:HHN458727 HRJ458726:HRJ458727 IBF458726:IBF458727 ILB458726:ILB458727 IUX458726:IUX458727 JET458726:JET458727 JOP458726:JOP458727 JYL458726:JYL458727 KIH458726:KIH458727 KSD458726:KSD458727 LBZ458726:LBZ458727 LLV458726:LLV458727 LVR458726:LVR458727 MFN458726:MFN458727 MPJ458726:MPJ458727 MZF458726:MZF458727 NJB458726:NJB458727 NSX458726:NSX458727 OCT458726:OCT458727 OMP458726:OMP458727 OWL458726:OWL458727 PGH458726:PGH458727 PQD458726:PQD458727 PZZ458726:PZZ458727 QJV458726:QJV458727 QTR458726:QTR458727 RDN458726:RDN458727 RNJ458726:RNJ458727 RXF458726:RXF458727 SHB458726:SHB458727 SQX458726:SQX458727 TAT458726:TAT458727 TKP458726:TKP458727 TUL458726:TUL458727 UEH458726:UEH458727 UOD458726:UOD458727 UXZ458726:UXZ458727 VHV458726:VHV458727 VRR458726:VRR458727 WBN458726:WBN458727 WLJ458726:WLJ458727 WVF458726:WVF458727 IT524262:IT524263 SP524262:SP524263 ACL524262:ACL524263 AMH524262:AMH524263 AWD524262:AWD524263 BFZ524262:BFZ524263 BPV524262:BPV524263 BZR524262:BZR524263 CJN524262:CJN524263 CTJ524262:CTJ524263 DDF524262:DDF524263 DNB524262:DNB524263 DWX524262:DWX524263 EGT524262:EGT524263 EQP524262:EQP524263 FAL524262:FAL524263 FKH524262:FKH524263 FUD524262:FUD524263 GDZ524262:GDZ524263 GNV524262:GNV524263 GXR524262:GXR524263 HHN524262:HHN524263 HRJ524262:HRJ524263 IBF524262:IBF524263 ILB524262:ILB524263 IUX524262:IUX524263 JET524262:JET524263 JOP524262:JOP524263 JYL524262:JYL524263 KIH524262:KIH524263 KSD524262:KSD524263 LBZ524262:LBZ524263 LLV524262:LLV524263 LVR524262:LVR524263 MFN524262:MFN524263 MPJ524262:MPJ524263 MZF524262:MZF524263 NJB524262:NJB524263 NSX524262:NSX524263 OCT524262:OCT524263 OMP524262:OMP524263 OWL524262:OWL524263 PGH524262:PGH524263 PQD524262:PQD524263 PZZ524262:PZZ524263 QJV524262:QJV524263 QTR524262:QTR524263 RDN524262:RDN524263 RNJ524262:RNJ524263 RXF524262:RXF524263 SHB524262:SHB524263 SQX524262:SQX524263 TAT524262:TAT524263 TKP524262:TKP524263 TUL524262:TUL524263 UEH524262:UEH524263 UOD524262:UOD524263 UXZ524262:UXZ524263 VHV524262:VHV524263 VRR524262:VRR524263 WBN524262:WBN524263 WLJ524262:WLJ524263 WVF524262:WVF524263 IT589798:IT589799 SP589798:SP589799 ACL589798:ACL589799 AMH589798:AMH589799 AWD589798:AWD589799 BFZ589798:BFZ589799 BPV589798:BPV589799 BZR589798:BZR589799 CJN589798:CJN589799 CTJ589798:CTJ589799 DDF589798:DDF589799 DNB589798:DNB589799 DWX589798:DWX589799 EGT589798:EGT589799 EQP589798:EQP589799 FAL589798:FAL589799 FKH589798:FKH589799 FUD589798:FUD589799 GDZ589798:GDZ589799 GNV589798:GNV589799 GXR589798:GXR589799 HHN589798:HHN589799 HRJ589798:HRJ589799 IBF589798:IBF589799 ILB589798:ILB589799 IUX589798:IUX589799 JET589798:JET589799 JOP589798:JOP589799 JYL589798:JYL589799 KIH589798:KIH589799 KSD589798:KSD589799 LBZ589798:LBZ589799 LLV589798:LLV589799 LVR589798:LVR589799 MFN589798:MFN589799 MPJ589798:MPJ589799 MZF589798:MZF589799 NJB589798:NJB589799 NSX589798:NSX589799 OCT589798:OCT589799 OMP589798:OMP589799 OWL589798:OWL589799 PGH589798:PGH589799 PQD589798:PQD589799 PZZ589798:PZZ589799 QJV589798:QJV589799 QTR589798:QTR589799 RDN589798:RDN589799 RNJ589798:RNJ589799 RXF589798:RXF589799 SHB589798:SHB589799 SQX589798:SQX589799 TAT589798:TAT589799 TKP589798:TKP589799 TUL589798:TUL589799 UEH589798:UEH589799 UOD589798:UOD589799 UXZ589798:UXZ589799 VHV589798:VHV589799 VRR589798:VRR589799 WBN589798:WBN589799 WLJ589798:WLJ589799 WVF589798:WVF589799 IT655334:IT655335 SP655334:SP655335 ACL655334:ACL655335 AMH655334:AMH655335 AWD655334:AWD655335 BFZ655334:BFZ655335 BPV655334:BPV655335 BZR655334:BZR655335 CJN655334:CJN655335 CTJ655334:CTJ655335 DDF655334:DDF655335 DNB655334:DNB655335 DWX655334:DWX655335 EGT655334:EGT655335 EQP655334:EQP655335 FAL655334:FAL655335 FKH655334:FKH655335 FUD655334:FUD655335 GDZ655334:GDZ655335 GNV655334:GNV655335 GXR655334:GXR655335 HHN655334:HHN655335 HRJ655334:HRJ655335 IBF655334:IBF655335 ILB655334:ILB655335 IUX655334:IUX655335 JET655334:JET655335 JOP655334:JOP655335 JYL655334:JYL655335 KIH655334:KIH655335 KSD655334:KSD655335 LBZ655334:LBZ655335 LLV655334:LLV655335 LVR655334:LVR655335 MFN655334:MFN655335 MPJ655334:MPJ655335 MZF655334:MZF655335 NJB655334:NJB655335 NSX655334:NSX655335 OCT655334:OCT655335 OMP655334:OMP655335 OWL655334:OWL655335 PGH655334:PGH655335 PQD655334:PQD655335 PZZ655334:PZZ655335 QJV655334:QJV655335 QTR655334:QTR655335 RDN655334:RDN655335 RNJ655334:RNJ655335 RXF655334:RXF655335 SHB655334:SHB655335 SQX655334:SQX655335 TAT655334:TAT655335 TKP655334:TKP655335 TUL655334:TUL655335 UEH655334:UEH655335 UOD655334:UOD655335 UXZ655334:UXZ655335 VHV655334:VHV655335 VRR655334:VRR655335 WBN655334:WBN655335 WLJ655334:WLJ655335 WVF655334:WVF655335 IT720870:IT720871 SP720870:SP720871 ACL720870:ACL720871 AMH720870:AMH720871 AWD720870:AWD720871 BFZ720870:BFZ720871 BPV720870:BPV720871 BZR720870:BZR720871 CJN720870:CJN720871 CTJ720870:CTJ720871 DDF720870:DDF720871 DNB720870:DNB720871 DWX720870:DWX720871 EGT720870:EGT720871 EQP720870:EQP720871 FAL720870:FAL720871 FKH720870:FKH720871 FUD720870:FUD720871 GDZ720870:GDZ720871 GNV720870:GNV720871 GXR720870:GXR720871 HHN720870:HHN720871 HRJ720870:HRJ720871 IBF720870:IBF720871 ILB720870:ILB720871 IUX720870:IUX720871 JET720870:JET720871 JOP720870:JOP720871 JYL720870:JYL720871 KIH720870:KIH720871 KSD720870:KSD720871 LBZ720870:LBZ720871 LLV720870:LLV720871 LVR720870:LVR720871 MFN720870:MFN720871 MPJ720870:MPJ720871 MZF720870:MZF720871 NJB720870:NJB720871 NSX720870:NSX720871 OCT720870:OCT720871 OMP720870:OMP720871 OWL720870:OWL720871 PGH720870:PGH720871 PQD720870:PQD720871 PZZ720870:PZZ720871 QJV720870:QJV720871 QTR720870:QTR720871 RDN720870:RDN720871 RNJ720870:RNJ720871 RXF720870:RXF720871 SHB720870:SHB720871 SQX720870:SQX720871 TAT720870:TAT720871 TKP720870:TKP720871 TUL720870:TUL720871 UEH720870:UEH720871 UOD720870:UOD720871 UXZ720870:UXZ720871 VHV720870:VHV720871 VRR720870:VRR720871 WBN720870:WBN720871 WLJ720870:WLJ720871 WVF720870:WVF720871 IT786406:IT786407 SP786406:SP786407 ACL786406:ACL786407 AMH786406:AMH786407 AWD786406:AWD786407 BFZ786406:BFZ786407 BPV786406:BPV786407 BZR786406:BZR786407 CJN786406:CJN786407 CTJ786406:CTJ786407 DDF786406:DDF786407 DNB786406:DNB786407 DWX786406:DWX786407 EGT786406:EGT786407 EQP786406:EQP786407 FAL786406:FAL786407 FKH786406:FKH786407 FUD786406:FUD786407 GDZ786406:GDZ786407 GNV786406:GNV786407 GXR786406:GXR786407 HHN786406:HHN786407 HRJ786406:HRJ786407 IBF786406:IBF786407 ILB786406:ILB786407 IUX786406:IUX786407 JET786406:JET786407 JOP786406:JOP786407 JYL786406:JYL786407 KIH786406:KIH786407 KSD786406:KSD786407 LBZ786406:LBZ786407 LLV786406:LLV786407 LVR786406:LVR786407 MFN786406:MFN786407 MPJ786406:MPJ786407 MZF786406:MZF786407 NJB786406:NJB786407 NSX786406:NSX786407 OCT786406:OCT786407 OMP786406:OMP786407 OWL786406:OWL786407 PGH786406:PGH786407 PQD786406:PQD786407 PZZ786406:PZZ786407 QJV786406:QJV786407 QTR786406:QTR786407 RDN786406:RDN786407 RNJ786406:RNJ786407 RXF786406:RXF786407 SHB786406:SHB786407 SQX786406:SQX786407 TAT786406:TAT786407 TKP786406:TKP786407 TUL786406:TUL786407 UEH786406:UEH786407 UOD786406:UOD786407 UXZ786406:UXZ786407 VHV786406:VHV786407 VRR786406:VRR786407 WBN786406:WBN786407 WLJ786406:WLJ786407 WVF786406:WVF786407 IT851942:IT851943 SP851942:SP851943 ACL851942:ACL851943 AMH851942:AMH851943 AWD851942:AWD851943 BFZ851942:BFZ851943 BPV851942:BPV851943 BZR851942:BZR851943 CJN851942:CJN851943 CTJ851942:CTJ851943 DDF851942:DDF851943 DNB851942:DNB851943 DWX851942:DWX851943 EGT851942:EGT851943 EQP851942:EQP851943 FAL851942:FAL851943 FKH851942:FKH851943 FUD851942:FUD851943 GDZ851942:GDZ851943 GNV851942:GNV851943 GXR851942:GXR851943 HHN851942:HHN851943 HRJ851942:HRJ851943 IBF851942:IBF851943 ILB851942:ILB851943 IUX851942:IUX851943 JET851942:JET851943 JOP851942:JOP851943 JYL851942:JYL851943 KIH851942:KIH851943 KSD851942:KSD851943 LBZ851942:LBZ851943 LLV851942:LLV851943 LVR851942:LVR851943 MFN851942:MFN851943 MPJ851942:MPJ851943 MZF851942:MZF851943 NJB851942:NJB851943 NSX851942:NSX851943 OCT851942:OCT851943 OMP851942:OMP851943 OWL851942:OWL851943 PGH851942:PGH851943 PQD851942:PQD851943 PZZ851942:PZZ851943 QJV851942:QJV851943 QTR851942:QTR851943 RDN851942:RDN851943 RNJ851942:RNJ851943 RXF851942:RXF851943 SHB851942:SHB851943 SQX851942:SQX851943 TAT851942:TAT851943 TKP851942:TKP851943 TUL851942:TUL851943 UEH851942:UEH851943 UOD851942:UOD851943 UXZ851942:UXZ851943 VHV851942:VHV851943 VRR851942:VRR851943 WBN851942:WBN851943 WLJ851942:WLJ851943 WVF851942:WVF851943 IT917478:IT917479 SP917478:SP917479 ACL917478:ACL917479 AMH917478:AMH917479 AWD917478:AWD917479 BFZ917478:BFZ917479 BPV917478:BPV917479 BZR917478:BZR917479 CJN917478:CJN917479 CTJ917478:CTJ917479 DDF917478:DDF917479 DNB917478:DNB917479 DWX917478:DWX917479 EGT917478:EGT917479 EQP917478:EQP917479 FAL917478:FAL917479 FKH917478:FKH917479 FUD917478:FUD917479 GDZ917478:GDZ917479 GNV917478:GNV917479 GXR917478:GXR917479 HHN917478:HHN917479 HRJ917478:HRJ917479 IBF917478:IBF917479 ILB917478:ILB917479 IUX917478:IUX917479 JET917478:JET917479 JOP917478:JOP917479 JYL917478:JYL917479 KIH917478:KIH917479 KSD917478:KSD917479 LBZ917478:LBZ917479 LLV917478:LLV917479 LVR917478:LVR917479 MFN917478:MFN917479 MPJ917478:MPJ917479 MZF917478:MZF917479 NJB917478:NJB917479 NSX917478:NSX917479 OCT917478:OCT917479 OMP917478:OMP917479 OWL917478:OWL917479 PGH917478:PGH917479 PQD917478:PQD917479 PZZ917478:PZZ917479 QJV917478:QJV917479 QTR917478:QTR917479 RDN917478:RDN917479 RNJ917478:RNJ917479 RXF917478:RXF917479 SHB917478:SHB917479 SQX917478:SQX917479 TAT917478:TAT917479 TKP917478:TKP917479 TUL917478:TUL917479 UEH917478:UEH917479 UOD917478:UOD917479 UXZ917478:UXZ917479 VHV917478:VHV917479 VRR917478:VRR917479 WBN917478:WBN917479 WLJ917478:WLJ917479 WVF917478:WVF917479 IT983014:IT983015 SP983014:SP983015 ACL983014:ACL983015 AMH983014:AMH983015 AWD983014:AWD983015 BFZ983014:BFZ983015 BPV983014:BPV983015 BZR983014:BZR983015 CJN983014:CJN983015 CTJ983014:CTJ983015 DDF983014:DDF983015 DNB983014:DNB983015 DWX983014:DWX983015 EGT983014:EGT983015 EQP983014:EQP983015 FAL983014:FAL983015 FKH983014:FKH983015 FUD983014:FUD983015 GDZ983014:GDZ983015 GNV983014:GNV983015 GXR983014:GXR983015 HHN983014:HHN983015 HRJ983014:HRJ983015 IBF983014:IBF983015 ILB983014:ILB983015 IUX983014:IUX983015 JET983014:JET983015 JOP983014:JOP983015 JYL983014:JYL983015 KIH983014:KIH983015 KSD983014:KSD983015 LBZ983014:LBZ983015 LLV983014:LLV983015 LVR983014:LVR983015 MFN983014:MFN983015 MPJ983014:MPJ983015 MZF983014:MZF983015 NJB983014:NJB983015 NSX983014:NSX983015 OCT983014:OCT983015 OMP983014:OMP983015 OWL983014:OWL983015 PGH983014:PGH983015 PQD983014:PQD983015 PZZ983014:PZZ983015 QJV983014:QJV983015 QTR983014:QTR983015 RDN983014:RDN983015 RNJ983014:RNJ983015 RXF983014:RXF983015 SHB983014:SHB983015 SQX983014:SQX983015 TAT983014:TAT983015 TKP983014:TKP983015 TUL983014:TUL983015 UEH983014:UEH983015 UOD983014:UOD983015 UXZ983014:UXZ983015 VHV983014:VHV983015 VRR983014:VRR983015 WBN983014:WBN983015 WLJ983014:WLJ983015 WVF983014:WVF983015 IO65492 SK65492 ACG65492 AMC65492 AVY65492 BFU65492 BPQ65492 BZM65492 CJI65492 CTE65492 DDA65492 DMW65492 DWS65492 EGO65492 EQK65492 FAG65492 FKC65492 FTY65492 GDU65492 GNQ65492 GXM65492 HHI65492 HRE65492 IBA65492 IKW65492 IUS65492 JEO65492 JOK65492 JYG65492 KIC65492 KRY65492 LBU65492 LLQ65492 LVM65492 MFI65492 MPE65492 MZA65492 NIW65492 NSS65492 OCO65492 OMK65492 OWG65492 PGC65492 PPY65492 PZU65492 QJQ65492 QTM65492 RDI65492 RNE65492 RXA65492 SGW65492 SQS65492 TAO65492 TKK65492 TUG65492 UEC65492 UNY65492 UXU65492 VHQ65492 VRM65492 WBI65492 WLE65492 WVA65492 IO131028 SK131028 ACG131028 AMC131028 AVY131028 BFU131028 BPQ131028 BZM131028 CJI131028 CTE131028 DDA131028 DMW131028 DWS131028 EGO131028 EQK131028 FAG131028 FKC131028 FTY131028 GDU131028 GNQ131028 GXM131028 HHI131028 HRE131028 IBA131028 IKW131028 IUS131028 JEO131028 JOK131028 JYG131028 KIC131028 KRY131028 LBU131028 LLQ131028 LVM131028 MFI131028 MPE131028 MZA131028 NIW131028 NSS131028 OCO131028 OMK131028 OWG131028 PGC131028 PPY131028 PZU131028 QJQ131028 QTM131028 RDI131028 RNE131028 RXA131028 SGW131028 SQS131028 TAO131028 TKK131028 TUG131028 UEC131028 UNY131028 UXU131028 VHQ131028 VRM131028 WBI131028 WLE131028 WVA131028 IO196564 SK196564 ACG196564 AMC196564 AVY196564 BFU196564 BPQ196564 BZM196564 CJI196564 CTE196564 DDA196564 DMW196564 DWS196564 EGO196564 EQK196564 FAG196564 FKC196564 FTY196564 GDU196564 GNQ196564 GXM196564 HHI196564 HRE196564 IBA196564 IKW196564 IUS196564 JEO196564 JOK196564 JYG196564 KIC196564 KRY196564 LBU196564 LLQ196564 LVM196564 MFI196564 MPE196564 MZA196564 NIW196564 NSS196564 OCO196564 OMK196564 OWG196564 PGC196564 PPY196564 PZU196564 QJQ196564 QTM196564 RDI196564 RNE196564 RXA196564 SGW196564 SQS196564 TAO196564 TKK196564 TUG196564 UEC196564 UNY196564 UXU196564 VHQ196564 VRM196564 WBI196564 WLE196564 WVA196564 IO262100 SK262100 ACG262100 AMC262100 AVY262100 BFU262100 BPQ262100 BZM262100 CJI262100 CTE262100 DDA262100 DMW262100 DWS262100 EGO262100 EQK262100 FAG262100 FKC262100 FTY262100 GDU262100 GNQ262100 GXM262100 HHI262100 HRE262100 IBA262100 IKW262100 IUS262100 JEO262100 JOK262100 JYG262100 KIC262100 KRY262100 LBU262100 LLQ262100 LVM262100 MFI262100 MPE262100 MZA262100 NIW262100 NSS262100 OCO262100 OMK262100 OWG262100 PGC262100 PPY262100 PZU262100 QJQ262100 QTM262100 RDI262100 RNE262100 RXA262100 SGW262100 SQS262100 TAO262100 TKK262100 TUG262100 UEC262100 UNY262100 UXU262100 VHQ262100 VRM262100 WBI262100 WLE262100 WVA262100 IO327636 SK327636 ACG327636 AMC327636 AVY327636 BFU327636 BPQ327636 BZM327636 CJI327636 CTE327636 DDA327636 DMW327636 DWS327636 EGO327636 EQK327636 FAG327636 FKC327636 FTY327636 GDU327636 GNQ327636 GXM327636 HHI327636 HRE327636 IBA327636 IKW327636 IUS327636 JEO327636 JOK327636 JYG327636 KIC327636 KRY327636 LBU327636 LLQ327636 LVM327636 MFI327636 MPE327636 MZA327636 NIW327636 NSS327636 OCO327636 OMK327636 OWG327636 PGC327636 PPY327636 PZU327636 QJQ327636 QTM327636 RDI327636 RNE327636 RXA327636 SGW327636 SQS327636 TAO327636 TKK327636 TUG327636 UEC327636 UNY327636 UXU327636 VHQ327636 VRM327636 WBI327636 WLE327636 WVA327636 IO393172 SK393172 ACG393172 AMC393172 AVY393172 BFU393172 BPQ393172 BZM393172 CJI393172 CTE393172 DDA393172 DMW393172 DWS393172 EGO393172 EQK393172 FAG393172 FKC393172 FTY393172 GDU393172 GNQ393172 GXM393172 HHI393172 HRE393172 IBA393172 IKW393172 IUS393172 JEO393172 JOK393172 JYG393172 KIC393172 KRY393172 LBU393172 LLQ393172 LVM393172 MFI393172 MPE393172 MZA393172 NIW393172 NSS393172 OCO393172 OMK393172 OWG393172 PGC393172 PPY393172 PZU393172 QJQ393172 QTM393172 RDI393172 RNE393172 RXA393172 SGW393172 SQS393172 TAO393172 TKK393172 TUG393172 UEC393172 UNY393172 UXU393172 VHQ393172 VRM393172 WBI393172 WLE393172 WVA393172 IO458708 SK458708 ACG458708 AMC458708 AVY458708 BFU458708 BPQ458708 BZM458708 CJI458708 CTE458708 DDA458708 DMW458708 DWS458708 EGO458708 EQK458708 FAG458708 FKC458708 FTY458708 GDU458708 GNQ458708 GXM458708 HHI458708 HRE458708 IBA458708 IKW458708 IUS458708 JEO458708 JOK458708 JYG458708 KIC458708 KRY458708 LBU458708 LLQ458708 LVM458708 MFI458708 MPE458708 MZA458708 NIW458708 NSS458708 OCO458708 OMK458708 OWG458708 PGC458708 PPY458708 PZU458708 QJQ458708 QTM458708 RDI458708 RNE458708 RXA458708 SGW458708 SQS458708 TAO458708 TKK458708 TUG458708 UEC458708 UNY458708 UXU458708 VHQ458708 VRM458708 WBI458708 WLE458708 WVA458708 IO524244 SK524244 ACG524244 AMC524244 AVY524244 BFU524244 BPQ524244 BZM524244 CJI524244 CTE524244 DDA524244 DMW524244 DWS524244 EGO524244 EQK524244 FAG524244 FKC524244 FTY524244 GDU524244 GNQ524244 GXM524244 HHI524244 HRE524244 IBA524244 IKW524244 IUS524244 JEO524244 JOK524244 JYG524244 KIC524244 KRY524244 LBU524244 LLQ524244 LVM524244 MFI524244 MPE524244 MZA524244 NIW524244 NSS524244 OCO524244 OMK524244 OWG524244 PGC524244 PPY524244 PZU524244 QJQ524244 QTM524244 RDI524244 RNE524244 RXA524244 SGW524244 SQS524244 TAO524244 TKK524244 TUG524244 UEC524244 UNY524244 UXU524244 VHQ524244 VRM524244 WBI524244 WLE524244 WVA524244 IO589780 SK589780 ACG589780 AMC589780 AVY589780 BFU589780 BPQ589780 BZM589780 CJI589780 CTE589780 DDA589780 DMW589780 DWS589780 EGO589780 EQK589780 FAG589780 FKC589780 FTY589780 GDU589780 GNQ589780 GXM589780 HHI589780 HRE589780 IBA589780 IKW589780 IUS589780 JEO589780 JOK589780 JYG589780 KIC589780 KRY589780 LBU589780 LLQ589780 LVM589780 MFI589780 MPE589780 MZA589780 NIW589780 NSS589780 OCO589780 OMK589780 OWG589780 PGC589780 PPY589780 PZU589780 QJQ589780 QTM589780 RDI589780 RNE589780 RXA589780 SGW589780 SQS589780 TAO589780 TKK589780 TUG589780 UEC589780 UNY589780 UXU589780 VHQ589780 VRM589780 WBI589780 WLE589780 WVA589780 IO655316 SK655316 ACG655316 AMC655316 AVY655316 BFU655316 BPQ655316 BZM655316 CJI655316 CTE655316 DDA655316 DMW655316 DWS655316 EGO655316 EQK655316 FAG655316 FKC655316 FTY655316 GDU655316 GNQ655316 GXM655316 HHI655316 HRE655316 IBA655316 IKW655316 IUS655316 JEO655316 JOK655316 JYG655316 KIC655316 KRY655316 LBU655316 LLQ655316 LVM655316 MFI655316 MPE655316 MZA655316 NIW655316 NSS655316 OCO655316 OMK655316 OWG655316 PGC655316 PPY655316 PZU655316 QJQ655316 QTM655316 RDI655316 RNE655316 RXA655316 SGW655316 SQS655316 TAO655316 TKK655316 TUG655316 UEC655316 UNY655316 UXU655316 VHQ655316 VRM655316 WBI655316 WLE655316 WVA655316 IO720852 SK720852 ACG720852 AMC720852 AVY720852 BFU720852 BPQ720852 BZM720852 CJI720852 CTE720852 DDA720852 DMW720852 DWS720852 EGO720852 EQK720852 FAG720852 FKC720852 FTY720852 GDU720852 GNQ720852 GXM720852 HHI720852 HRE720852 IBA720852 IKW720852 IUS720852 JEO720852 JOK720852 JYG720852 KIC720852 KRY720852 LBU720852 LLQ720852 LVM720852 MFI720852 MPE720852 MZA720852 NIW720852 NSS720852 OCO720852 OMK720852 OWG720852 PGC720852 PPY720852 PZU720852 QJQ720852 QTM720852 RDI720852 RNE720852 RXA720852 SGW720852 SQS720852 TAO720852 TKK720852 TUG720852 UEC720852 UNY720852 UXU720852 VHQ720852 VRM720852 WBI720852 WLE720852 WVA720852 IO786388 SK786388 ACG786388 AMC786388 AVY786388 BFU786388 BPQ786388 BZM786388 CJI786388 CTE786388 DDA786388 DMW786388 DWS786388 EGO786388 EQK786388 FAG786388 FKC786388 FTY786388 GDU786388 GNQ786388 GXM786388 HHI786388 HRE786388 IBA786388 IKW786388 IUS786388 JEO786388 JOK786388 JYG786388 KIC786388 KRY786388 LBU786388 LLQ786388 LVM786388 MFI786388 MPE786388 MZA786388 NIW786388 NSS786388 OCO786388 OMK786388 OWG786388 PGC786388 PPY786388 PZU786388 QJQ786388 QTM786388 RDI786388 RNE786388 RXA786388 SGW786388 SQS786388 TAO786388 TKK786388 TUG786388 UEC786388 UNY786388 UXU786388 VHQ786388 VRM786388 WBI786388 WLE786388 WVA786388 IO851924 SK851924 ACG851924 AMC851924 AVY851924 BFU851924 BPQ851924 BZM851924 CJI851924 CTE851924 DDA851924 DMW851924 DWS851924 EGO851924 EQK851924 FAG851924 FKC851924 FTY851924 GDU851924 GNQ851924 GXM851924 HHI851924 HRE851924 IBA851924 IKW851924 IUS851924 JEO851924 JOK851924 JYG851924 KIC851924 KRY851924 LBU851924 LLQ851924 LVM851924 MFI851924 MPE851924 MZA851924 NIW851924 NSS851924 OCO851924 OMK851924 OWG851924 PGC851924 PPY851924 PZU851924 QJQ851924 QTM851924 RDI851924 RNE851924 RXA851924 SGW851924 SQS851924 TAO851924 TKK851924 TUG851924 UEC851924 UNY851924 UXU851924 VHQ851924 VRM851924 WBI851924 WLE851924 WVA851924 IO917460 SK917460 ACG917460 AMC917460 AVY917460 BFU917460 BPQ917460 BZM917460 CJI917460 CTE917460 DDA917460 DMW917460 DWS917460 EGO917460 EQK917460 FAG917460 FKC917460 FTY917460 GDU917460 GNQ917460 GXM917460 HHI917460 HRE917460 IBA917460 IKW917460 IUS917460 JEO917460 JOK917460 JYG917460 KIC917460 KRY917460 LBU917460 LLQ917460 LVM917460 MFI917460 MPE917460 MZA917460 NIW917460 NSS917460 OCO917460 OMK917460 OWG917460 PGC917460 PPY917460 PZU917460 QJQ917460 QTM917460 RDI917460 RNE917460 RXA917460 SGW917460 SQS917460 TAO917460 TKK917460 TUG917460 UEC917460 UNY917460 UXU917460 VHQ917460 VRM917460 WBI917460 WLE917460 WVA917460 IO982996 SK982996 ACG982996 AMC982996 AVY982996 BFU982996 BPQ982996 BZM982996 CJI982996 CTE982996 DDA982996 DMW982996 DWS982996 EGO982996 EQK982996 FAG982996 FKC982996 FTY982996 GDU982996 GNQ982996 GXM982996 HHI982996 HRE982996 IBA982996 IKW982996 IUS982996 JEO982996 JOK982996 JYG982996 KIC982996 KRY982996 LBU982996 LLQ982996 LVM982996 MFI982996 MPE982996 MZA982996 NIW982996 NSS982996 OCO982996 OMK982996 OWG982996 PGC982996 PPY982996 PZU982996 QJQ982996 QTM982996 RDI982996 RNE982996 RXA982996 SGW982996 SQS982996 TAO982996 TKK982996 TUG982996 UEC982996 UNY982996 UXU982996 VHQ982996 VRM982996 WBI982996 WLE982996 WVA982996 IL65497 SH65497 ACD65497 ALZ65497 AVV65497 BFR65497 BPN65497 BZJ65497 CJF65497 CTB65497 DCX65497 DMT65497 DWP65497 EGL65497 EQH65497 FAD65497 FJZ65497 FTV65497 GDR65497 GNN65497 GXJ65497 HHF65497 HRB65497 IAX65497 IKT65497 IUP65497 JEL65497 JOH65497 JYD65497 KHZ65497 KRV65497 LBR65497 LLN65497 LVJ65497 MFF65497 MPB65497 MYX65497 NIT65497 NSP65497 OCL65497 OMH65497 OWD65497 PFZ65497 PPV65497 PZR65497 QJN65497 QTJ65497 RDF65497 RNB65497 RWX65497 SGT65497 SQP65497 TAL65497 TKH65497 TUD65497 UDZ65497 UNV65497 UXR65497 VHN65497 VRJ65497 WBF65497 WLB65497 WUX65497 IL131033 SH131033 ACD131033 ALZ131033 AVV131033 BFR131033 BPN131033 BZJ131033 CJF131033 CTB131033 DCX131033 DMT131033 DWP131033 EGL131033 EQH131033 FAD131033 FJZ131033 FTV131033 GDR131033 GNN131033 GXJ131033 HHF131033 HRB131033 IAX131033 IKT131033 IUP131033 JEL131033 JOH131033 JYD131033 KHZ131033 KRV131033 LBR131033 LLN131033 LVJ131033 MFF131033 MPB131033 MYX131033 NIT131033 NSP131033 OCL131033 OMH131033 OWD131033 PFZ131033 PPV131033 PZR131033 QJN131033 QTJ131033 RDF131033 RNB131033 RWX131033 SGT131033 SQP131033 TAL131033 TKH131033 TUD131033 UDZ131033 UNV131033 UXR131033 VHN131033 VRJ131033 WBF131033 WLB131033 WUX131033 IL196569 SH196569 ACD196569 ALZ196569 AVV196569 BFR196569 BPN196569 BZJ196569 CJF196569 CTB196569 DCX196569 DMT196569 DWP196569 EGL196569 EQH196569 FAD196569 FJZ196569 FTV196569 GDR196569 GNN196569 GXJ196569 HHF196569 HRB196569 IAX196569 IKT196569 IUP196569 JEL196569 JOH196569 JYD196569 KHZ196569 KRV196569 LBR196569 LLN196569 LVJ196569 MFF196569 MPB196569 MYX196569 NIT196569 NSP196569 OCL196569 OMH196569 OWD196569 PFZ196569 PPV196569 PZR196569 QJN196569 QTJ196569 RDF196569 RNB196569 RWX196569 SGT196569 SQP196569 TAL196569 TKH196569 TUD196569 UDZ196569 UNV196569 UXR196569 VHN196569 VRJ196569 WBF196569 WLB196569 WUX196569 IL262105 SH262105 ACD262105 ALZ262105 AVV262105 BFR262105 BPN262105 BZJ262105 CJF262105 CTB262105 DCX262105 DMT262105 DWP262105 EGL262105 EQH262105 FAD262105 FJZ262105 FTV262105 GDR262105 GNN262105 GXJ262105 HHF262105 HRB262105 IAX262105 IKT262105 IUP262105 JEL262105 JOH262105 JYD262105 KHZ262105 KRV262105 LBR262105 LLN262105 LVJ262105 MFF262105 MPB262105 MYX262105 NIT262105 NSP262105 OCL262105 OMH262105 OWD262105 PFZ262105 PPV262105 PZR262105 QJN262105 QTJ262105 RDF262105 RNB262105 RWX262105 SGT262105 SQP262105 TAL262105 TKH262105 TUD262105 UDZ262105 UNV262105 UXR262105 VHN262105 VRJ262105 WBF262105 WLB262105 WUX262105 IL327641 SH327641 ACD327641 ALZ327641 AVV327641 BFR327641 BPN327641 BZJ327641 CJF327641 CTB327641 DCX327641 DMT327641 DWP327641 EGL327641 EQH327641 FAD327641 FJZ327641 FTV327641 GDR327641 GNN327641 GXJ327641 HHF327641 HRB327641 IAX327641 IKT327641 IUP327641 JEL327641 JOH327641 JYD327641 KHZ327641 KRV327641 LBR327641 LLN327641 LVJ327641 MFF327641 MPB327641 MYX327641 NIT327641 NSP327641 OCL327641 OMH327641 OWD327641 PFZ327641 PPV327641 PZR327641 QJN327641 QTJ327641 RDF327641 RNB327641 RWX327641 SGT327641 SQP327641 TAL327641 TKH327641 TUD327641 UDZ327641 UNV327641 UXR327641 VHN327641 VRJ327641 WBF327641 WLB327641 WUX327641 IL393177 SH393177 ACD393177 ALZ393177 AVV393177 BFR393177 BPN393177 BZJ393177 CJF393177 CTB393177 DCX393177 DMT393177 DWP393177 EGL393177 EQH393177 FAD393177 FJZ393177 FTV393177 GDR393177 GNN393177 GXJ393177 HHF393177 HRB393177 IAX393177 IKT393177 IUP393177 JEL393177 JOH393177 JYD393177 KHZ393177 KRV393177 LBR393177 LLN393177 LVJ393177 MFF393177 MPB393177 MYX393177 NIT393177 NSP393177 OCL393177 OMH393177 OWD393177 PFZ393177 PPV393177 PZR393177 QJN393177 QTJ393177 RDF393177 RNB393177 RWX393177 SGT393177 SQP393177 TAL393177 TKH393177 TUD393177 UDZ393177 UNV393177 UXR393177 VHN393177 VRJ393177 WBF393177 WLB393177 WUX393177 IL458713 SH458713 ACD458713 ALZ458713 AVV458713 BFR458713 BPN458713 BZJ458713 CJF458713 CTB458713 DCX458713 DMT458713 DWP458713 EGL458713 EQH458713 FAD458713 FJZ458713 FTV458713 GDR458713 GNN458713 GXJ458713 HHF458713 HRB458713 IAX458713 IKT458713 IUP458713 JEL458713 JOH458713 JYD458713 KHZ458713 KRV458713 LBR458713 LLN458713 LVJ458713 MFF458713 MPB458713 MYX458713 NIT458713 NSP458713 OCL458713 OMH458713 OWD458713 PFZ458713 PPV458713 PZR458713 QJN458713 QTJ458713 RDF458713 RNB458713 RWX458713 SGT458713 SQP458713 TAL458713 TKH458713 TUD458713 UDZ458713 UNV458713 UXR458713 VHN458713 VRJ458713 WBF458713 WLB458713 WUX458713 IL524249 SH524249 ACD524249 ALZ524249 AVV524249 BFR524249 BPN524249 BZJ524249 CJF524249 CTB524249 DCX524249 DMT524249 DWP524249 EGL524249 EQH524249 FAD524249 FJZ524249 FTV524249 GDR524249 GNN524249 GXJ524249 HHF524249 HRB524249 IAX524249 IKT524249 IUP524249 JEL524249 JOH524249 JYD524249 KHZ524249 KRV524249 LBR524249 LLN524249 LVJ524249 MFF524249 MPB524249 MYX524249 NIT524249 NSP524249 OCL524249 OMH524249 OWD524249 PFZ524249 PPV524249 PZR524249 QJN524249 QTJ524249 RDF524249 RNB524249 RWX524249 SGT524249 SQP524249 TAL524249 TKH524249 TUD524249 UDZ524249 UNV524249 UXR524249 VHN524249 VRJ524249 WBF524249 WLB524249 WUX524249 IL589785 SH589785 ACD589785 ALZ589785 AVV589785 BFR589785 BPN589785 BZJ589785 CJF589785 CTB589785 DCX589785 DMT589785 DWP589785 EGL589785 EQH589785 FAD589785 FJZ589785 FTV589785 GDR589785 GNN589785 GXJ589785 HHF589785 HRB589785 IAX589785 IKT589785 IUP589785 JEL589785 JOH589785 JYD589785 KHZ589785 KRV589785 LBR589785 LLN589785 LVJ589785 MFF589785 MPB589785 MYX589785 NIT589785 NSP589785 OCL589785 OMH589785 OWD589785 PFZ589785 PPV589785 PZR589785 QJN589785 QTJ589785 RDF589785 RNB589785 RWX589785 SGT589785 SQP589785 TAL589785 TKH589785 TUD589785 UDZ589785 UNV589785 UXR589785 VHN589785 VRJ589785 WBF589785 WLB589785 WUX589785 IL655321 SH655321 ACD655321 ALZ655321 AVV655321 BFR655321 BPN655321 BZJ655321 CJF655321 CTB655321 DCX655321 DMT655321 DWP655321 EGL655321 EQH655321 FAD655321 FJZ655321 FTV655321 GDR655321 GNN655321 GXJ655321 HHF655321 HRB655321 IAX655321 IKT655321 IUP655321 JEL655321 JOH655321 JYD655321 KHZ655321 KRV655321 LBR655321 LLN655321 LVJ655321 MFF655321 MPB655321 MYX655321 NIT655321 NSP655321 OCL655321 OMH655321 OWD655321 PFZ655321 PPV655321 PZR655321 QJN655321 QTJ655321 RDF655321 RNB655321 RWX655321 SGT655321 SQP655321 TAL655321 TKH655321 TUD655321 UDZ655321 UNV655321 UXR655321 VHN655321 VRJ655321 WBF655321 WLB655321 WUX655321 IL720857 SH720857 ACD720857 ALZ720857 AVV720857 BFR720857 BPN720857 BZJ720857 CJF720857 CTB720857 DCX720857 DMT720857 DWP720857 EGL720857 EQH720857 FAD720857 FJZ720857 FTV720857 GDR720857 GNN720857 GXJ720857 HHF720857 HRB720857 IAX720857 IKT720857 IUP720857 JEL720857 JOH720857 JYD720857 KHZ720857 KRV720857 LBR720857 LLN720857 LVJ720857 MFF720857 MPB720857 MYX720857 NIT720857 NSP720857 OCL720857 OMH720857 OWD720857 PFZ720857 PPV720857 PZR720857 QJN720857 QTJ720857 RDF720857 RNB720857 RWX720857 SGT720857 SQP720857 TAL720857 TKH720857 TUD720857 UDZ720857 UNV720857 UXR720857 VHN720857 VRJ720857 WBF720857 WLB720857 WUX720857 IL786393 SH786393 ACD786393 ALZ786393 AVV786393 BFR786393 BPN786393 BZJ786393 CJF786393 CTB786393 DCX786393 DMT786393 DWP786393 EGL786393 EQH786393 FAD786393 FJZ786393 FTV786393 GDR786393 GNN786393 GXJ786393 HHF786393 HRB786393 IAX786393 IKT786393 IUP786393 JEL786393 JOH786393 JYD786393 KHZ786393 KRV786393 LBR786393 LLN786393 LVJ786393 MFF786393 MPB786393 MYX786393 NIT786393 NSP786393 OCL786393 OMH786393 OWD786393 PFZ786393 PPV786393 PZR786393 QJN786393 QTJ786393 RDF786393 RNB786393 RWX786393 SGT786393 SQP786393 TAL786393 TKH786393 TUD786393 UDZ786393 UNV786393 UXR786393 VHN786393 VRJ786393 WBF786393 WLB786393 WUX786393 IL851929 SH851929 ACD851929 ALZ851929 AVV851929 BFR851929 BPN851929 BZJ851929 CJF851929 CTB851929 DCX851929 DMT851929 DWP851929 EGL851929 EQH851929 FAD851929 FJZ851929 FTV851929 GDR851929 GNN851929 GXJ851929 HHF851929 HRB851929 IAX851929 IKT851929 IUP851929 JEL851929 JOH851929 JYD851929 KHZ851929 KRV851929 LBR851929 LLN851929 LVJ851929 MFF851929 MPB851929 MYX851929 NIT851929 NSP851929 OCL851929 OMH851929 OWD851929 PFZ851929 PPV851929 PZR851929 QJN851929 QTJ851929 RDF851929 RNB851929 RWX851929 SGT851929 SQP851929 TAL851929 TKH851929 TUD851929 UDZ851929 UNV851929 UXR851929 VHN851929 VRJ851929 WBF851929 WLB851929 WUX851929 IL917465 SH917465 ACD917465 ALZ917465 AVV917465 BFR917465 BPN917465 BZJ917465 CJF917465 CTB917465 DCX917465 DMT917465 DWP917465 EGL917465 EQH917465 FAD917465 FJZ917465 FTV917465 GDR917465 GNN917465 GXJ917465 HHF917465 HRB917465 IAX917465 IKT917465 IUP917465 JEL917465 JOH917465 JYD917465 KHZ917465 KRV917465 LBR917465 LLN917465 LVJ917465 MFF917465 MPB917465 MYX917465 NIT917465 NSP917465 OCL917465 OMH917465 OWD917465 PFZ917465 PPV917465 PZR917465 QJN917465 QTJ917465 RDF917465 RNB917465 RWX917465 SGT917465 SQP917465 TAL917465 TKH917465 TUD917465 UDZ917465 UNV917465 UXR917465 VHN917465 VRJ917465 WBF917465 WLB917465 WUX917465 IL983001 SH983001 ACD983001 ALZ983001 AVV983001 BFR983001 BPN983001 BZJ983001 CJF983001 CTB983001 DCX983001 DMT983001 DWP983001 EGL983001 EQH983001 FAD983001 FJZ983001 FTV983001 GDR983001 GNN983001 GXJ983001 HHF983001 HRB983001 IAX983001 IKT983001 IUP983001 JEL983001 JOH983001 JYD983001 KHZ983001 KRV983001 LBR983001 LLN983001 LVJ983001 MFF983001 MPB983001 MYX983001 NIT983001 NSP983001 OCL983001 OMH983001 OWD983001 PFZ983001 PPV983001 PZR983001 QJN983001 QTJ983001 RDF983001 RNB983001 RWX983001 SGT983001 SQP983001 TAL983001 TKH983001 TUD983001 UDZ983001 UNV983001 UXR983001 VHN983001 VRJ983001 WBF983001 WLB983001 WUX983001 IO65486 SK65486 ACG65486 AMC65486 AVY65486 BFU65486 BPQ65486 BZM65486 CJI65486 CTE65486 DDA65486 DMW65486 DWS65486 EGO65486 EQK65486 FAG65486 FKC65486 FTY65486 GDU65486 GNQ65486 GXM65486 HHI65486 HRE65486 IBA65486 IKW65486 IUS65486 JEO65486 JOK65486 JYG65486 KIC65486 KRY65486 LBU65486 LLQ65486 LVM65486 MFI65486 MPE65486 MZA65486 NIW65486 NSS65486 OCO65486 OMK65486 OWG65486 PGC65486 PPY65486 PZU65486 QJQ65486 QTM65486 RDI65486 RNE65486 RXA65486 SGW65486 SQS65486 TAO65486 TKK65486 TUG65486 UEC65486 UNY65486 UXU65486 VHQ65486 VRM65486 WBI65486 WLE65486 WVA65486 IO131022 SK131022 ACG131022 AMC131022 AVY131022 BFU131022 BPQ131022 BZM131022 CJI131022 CTE131022 DDA131022 DMW131022 DWS131022 EGO131022 EQK131022 FAG131022 FKC131022 FTY131022 GDU131022 GNQ131022 GXM131022 HHI131022 HRE131022 IBA131022 IKW131022 IUS131022 JEO131022 JOK131022 JYG131022 KIC131022 KRY131022 LBU131022 LLQ131022 LVM131022 MFI131022 MPE131022 MZA131022 NIW131022 NSS131022 OCO131022 OMK131022 OWG131022 PGC131022 PPY131022 PZU131022 QJQ131022 QTM131022 RDI131022 RNE131022 RXA131022 SGW131022 SQS131022 TAO131022 TKK131022 TUG131022 UEC131022 UNY131022 UXU131022 VHQ131022 VRM131022 WBI131022 WLE131022 WVA131022 IO196558 SK196558 ACG196558 AMC196558 AVY196558 BFU196558 BPQ196558 BZM196558 CJI196558 CTE196558 DDA196558 DMW196558 DWS196558 EGO196558 EQK196558 FAG196558 FKC196558 FTY196558 GDU196558 GNQ196558 GXM196558 HHI196558 HRE196558 IBA196558 IKW196558 IUS196558 JEO196558 JOK196558 JYG196558 KIC196558 KRY196558 LBU196558 LLQ196558 LVM196558 MFI196558 MPE196558 MZA196558 NIW196558 NSS196558 OCO196558 OMK196558 OWG196558 PGC196558 PPY196558 PZU196558 QJQ196558 QTM196558 RDI196558 RNE196558 RXA196558 SGW196558 SQS196558 TAO196558 TKK196558 TUG196558 UEC196558 UNY196558 UXU196558 VHQ196558 VRM196558 WBI196558 WLE196558 WVA196558 IO262094 SK262094 ACG262094 AMC262094 AVY262094 BFU262094 BPQ262094 BZM262094 CJI262094 CTE262094 DDA262094 DMW262094 DWS262094 EGO262094 EQK262094 FAG262094 FKC262094 FTY262094 GDU262094 GNQ262094 GXM262094 HHI262094 HRE262094 IBA262094 IKW262094 IUS262094 JEO262094 JOK262094 JYG262094 KIC262094 KRY262094 LBU262094 LLQ262094 LVM262094 MFI262094 MPE262094 MZA262094 NIW262094 NSS262094 OCO262094 OMK262094 OWG262094 PGC262094 PPY262094 PZU262094 QJQ262094 QTM262094 RDI262094 RNE262094 RXA262094 SGW262094 SQS262094 TAO262094 TKK262094 TUG262094 UEC262094 UNY262094 UXU262094 VHQ262094 VRM262094 WBI262094 WLE262094 WVA262094 IO327630 SK327630 ACG327630 AMC327630 AVY327630 BFU327630 BPQ327630 BZM327630 CJI327630 CTE327630 DDA327630 DMW327630 DWS327630 EGO327630 EQK327630 FAG327630 FKC327630 FTY327630 GDU327630 GNQ327630 GXM327630 HHI327630 HRE327630 IBA327630 IKW327630 IUS327630 JEO327630 JOK327630 JYG327630 KIC327630 KRY327630 LBU327630 LLQ327630 LVM327630 MFI327630 MPE327630 MZA327630 NIW327630 NSS327630 OCO327630 OMK327630 OWG327630 PGC327630 PPY327630 PZU327630 QJQ327630 QTM327630 RDI327630 RNE327630 RXA327630 SGW327630 SQS327630 TAO327630 TKK327630 TUG327630 UEC327630 UNY327630 UXU327630 VHQ327630 VRM327630 WBI327630 WLE327630 WVA327630 IO393166 SK393166 ACG393166 AMC393166 AVY393166 BFU393166 BPQ393166 BZM393166 CJI393166 CTE393166 DDA393166 DMW393166 DWS393166 EGO393166 EQK393166 FAG393166 FKC393166 FTY393166 GDU393166 GNQ393166 GXM393166 HHI393166 HRE393166 IBA393166 IKW393166 IUS393166 JEO393166 JOK393166 JYG393166 KIC393166 KRY393166 LBU393166 LLQ393166 LVM393166 MFI393166 MPE393166 MZA393166 NIW393166 NSS393166 OCO393166 OMK393166 OWG393166 PGC393166 PPY393166 PZU393166 QJQ393166 QTM393166 RDI393166 RNE393166 RXA393166 SGW393166 SQS393166 TAO393166 TKK393166 TUG393166 UEC393166 UNY393166 UXU393166 VHQ393166 VRM393166 WBI393166 WLE393166 WVA393166 IO458702 SK458702 ACG458702 AMC458702 AVY458702 BFU458702 BPQ458702 BZM458702 CJI458702 CTE458702 DDA458702 DMW458702 DWS458702 EGO458702 EQK458702 FAG458702 FKC458702 FTY458702 GDU458702 GNQ458702 GXM458702 HHI458702 HRE458702 IBA458702 IKW458702 IUS458702 JEO458702 JOK458702 JYG458702 KIC458702 KRY458702 LBU458702 LLQ458702 LVM458702 MFI458702 MPE458702 MZA458702 NIW458702 NSS458702 OCO458702 OMK458702 OWG458702 PGC458702 PPY458702 PZU458702 QJQ458702 QTM458702 RDI458702 RNE458702 RXA458702 SGW458702 SQS458702 TAO458702 TKK458702 TUG458702 UEC458702 UNY458702 UXU458702 VHQ458702 VRM458702 WBI458702 WLE458702 WVA458702 IO524238 SK524238 ACG524238 AMC524238 AVY524238 BFU524238 BPQ524238 BZM524238 CJI524238 CTE524238 DDA524238 DMW524238 DWS524238 EGO524238 EQK524238 FAG524238 FKC524238 FTY524238 GDU524238 GNQ524238 GXM524238 HHI524238 HRE524238 IBA524238 IKW524238 IUS524238 JEO524238 JOK524238 JYG524238 KIC524238 KRY524238 LBU524238 LLQ524238 LVM524238 MFI524238 MPE524238 MZA524238 NIW524238 NSS524238 OCO524238 OMK524238 OWG524238 PGC524238 PPY524238 PZU524238 QJQ524238 QTM524238 RDI524238 RNE524238 RXA524238 SGW524238 SQS524238 TAO524238 TKK524238 TUG524238 UEC524238 UNY524238 UXU524238 VHQ524238 VRM524238 WBI524238 WLE524238 WVA524238 IO589774 SK589774 ACG589774 AMC589774 AVY589774 BFU589774 BPQ589774 BZM589774 CJI589774 CTE589774 DDA589774 DMW589774 DWS589774 EGO589774 EQK589774 FAG589774 FKC589774 FTY589774 GDU589774 GNQ589774 GXM589774 HHI589774 HRE589774 IBA589774 IKW589774 IUS589774 JEO589774 JOK589774 JYG589774 KIC589774 KRY589774 LBU589774 LLQ589774 LVM589774 MFI589774 MPE589774 MZA589774 NIW589774 NSS589774 OCO589774 OMK589774 OWG589774 PGC589774 PPY589774 PZU589774 QJQ589774 QTM589774 RDI589774 RNE589774 RXA589774 SGW589774 SQS589774 TAO589774 TKK589774 TUG589774 UEC589774 UNY589774 UXU589774 VHQ589774 VRM589774 WBI589774 WLE589774 WVA589774 IO655310 SK655310 ACG655310 AMC655310 AVY655310 BFU655310 BPQ655310 BZM655310 CJI655310 CTE655310 DDA655310 DMW655310 DWS655310 EGO655310 EQK655310 FAG655310 FKC655310 FTY655310 GDU655310 GNQ655310 GXM655310 HHI655310 HRE655310 IBA655310 IKW655310 IUS655310 JEO655310 JOK655310 JYG655310 KIC655310 KRY655310 LBU655310 LLQ655310 LVM655310 MFI655310 MPE655310 MZA655310 NIW655310 NSS655310 OCO655310 OMK655310 OWG655310 PGC655310 PPY655310 PZU655310 QJQ655310 QTM655310 RDI655310 RNE655310 RXA655310 SGW655310 SQS655310 TAO655310 TKK655310 TUG655310 UEC655310 UNY655310 UXU655310 VHQ655310 VRM655310 WBI655310 WLE655310 WVA655310 IO720846 SK720846 ACG720846 AMC720846 AVY720846 BFU720846 BPQ720846 BZM720846 CJI720846 CTE720846 DDA720846 DMW720846 DWS720846 EGO720846 EQK720846 FAG720846 FKC720846 FTY720846 GDU720846 GNQ720846 GXM720846 HHI720846 HRE720846 IBA720846 IKW720846 IUS720846 JEO720846 JOK720846 JYG720846 KIC720846 KRY720846 LBU720846 LLQ720846 LVM720846 MFI720846 MPE720846 MZA720846 NIW720846 NSS720846 OCO720846 OMK720846 OWG720846 PGC720846 PPY720846 PZU720846 QJQ720846 QTM720846 RDI720846 RNE720846 RXA720846 SGW720846 SQS720846 TAO720846 TKK720846 TUG720846 UEC720846 UNY720846 UXU720846 VHQ720846 VRM720846 WBI720846 WLE720846 WVA720846 IO786382 SK786382 ACG786382 AMC786382 AVY786382 BFU786382 BPQ786382 BZM786382 CJI786382 CTE786382 DDA786382 DMW786382 DWS786382 EGO786382 EQK786382 FAG786382 FKC786382 FTY786382 GDU786382 GNQ786382 GXM786382 HHI786382 HRE786382 IBA786382 IKW786382 IUS786382 JEO786382 JOK786382 JYG786382 KIC786382 KRY786382 LBU786382 LLQ786382 LVM786382 MFI786382 MPE786382 MZA786382 NIW786382 NSS786382 OCO786382 OMK786382 OWG786382 PGC786382 PPY786382 PZU786382 QJQ786382 QTM786382 RDI786382 RNE786382 RXA786382 SGW786382 SQS786382 TAO786382 TKK786382 TUG786382 UEC786382 UNY786382 UXU786382 VHQ786382 VRM786382 WBI786382 WLE786382 WVA786382 IO851918 SK851918 ACG851918 AMC851918 AVY851918 BFU851918 BPQ851918 BZM851918 CJI851918 CTE851918 DDA851918 DMW851918 DWS851918 EGO851918 EQK851918 FAG851918 FKC851918 FTY851918 GDU851918 GNQ851918 GXM851918 HHI851918 HRE851918 IBA851918 IKW851918 IUS851918 JEO851918 JOK851918 JYG851918 KIC851918 KRY851918 LBU851918 LLQ851918 LVM851918 MFI851918 MPE851918 MZA851918 NIW851918 NSS851918 OCO851918 OMK851918 OWG851918 PGC851918 PPY851918 PZU851918 QJQ851918 QTM851918 RDI851918 RNE851918 RXA851918 SGW851918 SQS851918 TAO851918 TKK851918 TUG851918 UEC851918 UNY851918 UXU851918 VHQ851918 VRM851918 WBI851918 WLE851918 WVA851918 IO917454 SK917454 ACG917454 AMC917454 AVY917454 BFU917454 BPQ917454 BZM917454 CJI917454 CTE917454 DDA917454 DMW917454 DWS917454 EGO917454 EQK917454 FAG917454 FKC917454 FTY917454 GDU917454 GNQ917454 GXM917454 HHI917454 HRE917454 IBA917454 IKW917454 IUS917454 JEO917454 JOK917454 JYG917454 KIC917454 KRY917454 LBU917454 LLQ917454 LVM917454 MFI917454 MPE917454 MZA917454 NIW917454 NSS917454 OCO917454 OMK917454 OWG917454 PGC917454 PPY917454 PZU917454 QJQ917454 QTM917454 RDI917454 RNE917454 RXA917454 SGW917454 SQS917454 TAO917454 TKK917454 TUG917454 UEC917454 UNY917454 UXU917454 VHQ917454 VRM917454 WBI917454 WLE917454 WVA917454 IO982990 SK982990 ACG982990 AMC982990 AVY982990 BFU982990 BPQ982990 BZM982990 CJI982990 CTE982990 DDA982990 DMW982990 DWS982990 EGO982990 EQK982990 FAG982990 FKC982990 FTY982990 GDU982990 GNQ982990 GXM982990 HHI982990 HRE982990 IBA982990 IKW982990 IUS982990 JEO982990 JOK982990 JYG982990 KIC982990 KRY982990 LBU982990 LLQ982990 LVM982990 MFI982990 MPE982990 MZA982990 NIW982990 NSS982990 OCO982990 OMK982990 OWG982990 PGC982990 PPY982990 PZU982990 QJQ982990 QTM982990 RDI982990 RNE982990 RXA982990 SGW982990 SQS982990 TAO982990 TKK982990 TUG982990 UEC982990 UNY982990 UXU982990 VHQ982990 VRM982990 WBI982990 WLE982990 WVA982990 IO65514:IQ65514 SK65514:SM65514 ACG65514:ACI65514 AMC65514:AME65514 AVY65514:AWA65514 BFU65514:BFW65514 BPQ65514:BPS65514 BZM65514:BZO65514 CJI65514:CJK65514 CTE65514:CTG65514 DDA65514:DDC65514 DMW65514:DMY65514 DWS65514:DWU65514 EGO65514:EGQ65514 EQK65514:EQM65514 FAG65514:FAI65514 FKC65514:FKE65514 FTY65514:FUA65514 GDU65514:GDW65514 GNQ65514:GNS65514 GXM65514:GXO65514 HHI65514:HHK65514 HRE65514:HRG65514 IBA65514:IBC65514 IKW65514:IKY65514 IUS65514:IUU65514 JEO65514:JEQ65514 JOK65514:JOM65514 JYG65514:JYI65514 KIC65514:KIE65514 KRY65514:KSA65514 LBU65514:LBW65514 LLQ65514:LLS65514 LVM65514:LVO65514 MFI65514:MFK65514 MPE65514:MPG65514 MZA65514:MZC65514 NIW65514:NIY65514 NSS65514:NSU65514 OCO65514:OCQ65514 OMK65514:OMM65514 OWG65514:OWI65514 PGC65514:PGE65514 PPY65514:PQA65514 PZU65514:PZW65514 QJQ65514:QJS65514 QTM65514:QTO65514 RDI65514:RDK65514 RNE65514:RNG65514 RXA65514:RXC65514 SGW65514:SGY65514 SQS65514:SQU65514 TAO65514:TAQ65514 TKK65514:TKM65514 TUG65514:TUI65514 UEC65514:UEE65514 UNY65514:UOA65514 UXU65514:UXW65514 VHQ65514:VHS65514 VRM65514:VRO65514 WBI65514:WBK65514 WLE65514:WLG65514 WVA65514:WVC65514 IO131050:IQ131050 SK131050:SM131050 ACG131050:ACI131050 AMC131050:AME131050 AVY131050:AWA131050 BFU131050:BFW131050 BPQ131050:BPS131050 BZM131050:BZO131050 CJI131050:CJK131050 CTE131050:CTG131050 DDA131050:DDC131050 DMW131050:DMY131050 DWS131050:DWU131050 EGO131050:EGQ131050 EQK131050:EQM131050 FAG131050:FAI131050 FKC131050:FKE131050 FTY131050:FUA131050 GDU131050:GDW131050 GNQ131050:GNS131050 GXM131050:GXO131050 HHI131050:HHK131050 HRE131050:HRG131050 IBA131050:IBC131050 IKW131050:IKY131050 IUS131050:IUU131050 JEO131050:JEQ131050 JOK131050:JOM131050 JYG131050:JYI131050 KIC131050:KIE131050 KRY131050:KSA131050 LBU131050:LBW131050 LLQ131050:LLS131050 LVM131050:LVO131050 MFI131050:MFK131050 MPE131050:MPG131050 MZA131050:MZC131050 NIW131050:NIY131050 NSS131050:NSU131050 OCO131050:OCQ131050 OMK131050:OMM131050 OWG131050:OWI131050 PGC131050:PGE131050 PPY131050:PQA131050 PZU131050:PZW131050 QJQ131050:QJS131050 QTM131050:QTO131050 RDI131050:RDK131050 RNE131050:RNG131050 RXA131050:RXC131050 SGW131050:SGY131050 SQS131050:SQU131050 TAO131050:TAQ131050 TKK131050:TKM131050 TUG131050:TUI131050 UEC131050:UEE131050 UNY131050:UOA131050 UXU131050:UXW131050 VHQ131050:VHS131050 VRM131050:VRO131050 WBI131050:WBK131050 WLE131050:WLG131050 WVA131050:WVC131050 IO196586:IQ196586 SK196586:SM196586 ACG196586:ACI196586 AMC196586:AME196586 AVY196586:AWA196586 BFU196586:BFW196586 BPQ196586:BPS196586 BZM196586:BZO196586 CJI196586:CJK196586 CTE196586:CTG196586 DDA196586:DDC196586 DMW196586:DMY196586 DWS196586:DWU196586 EGO196586:EGQ196586 EQK196586:EQM196586 FAG196586:FAI196586 FKC196586:FKE196586 FTY196586:FUA196586 GDU196586:GDW196586 GNQ196586:GNS196586 GXM196586:GXO196586 HHI196586:HHK196586 HRE196586:HRG196586 IBA196586:IBC196586 IKW196586:IKY196586 IUS196586:IUU196586 JEO196586:JEQ196586 JOK196586:JOM196586 JYG196586:JYI196586 KIC196586:KIE196586 KRY196586:KSA196586 LBU196586:LBW196586 LLQ196586:LLS196586 LVM196586:LVO196586 MFI196586:MFK196586 MPE196586:MPG196586 MZA196586:MZC196586 NIW196586:NIY196586 NSS196586:NSU196586 OCO196586:OCQ196586 OMK196586:OMM196586 OWG196586:OWI196586 PGC196586:PGE196586 PPY196586:PQA196586 PZU196586:PZW196586 QJQ196586:QJS196586 QTM196586:QTO196586 RDI196586:RDK196586 RNE196586:RNG196586 RXA196586:RXC196586 SGW196586:SGY196586 SQS196586:SQU196586 TAO196586:TAQ196586 TKK196586:TKM196586 TUG196586:TUI196586 UEC196586:UEE196586 UNY196586:UOA196586 UXU196586:UXW196586 VHQ196586:VHS196586 VRM196586:VRO196586 WBI196586:WBK196586 WLE196586:WLG196586 WVA196586:WVC196586 IO262122:IQ262122 SK262122:SM262122 ACG262122:ACI262122 AMC262122:AME262122 AVY262122:AWA262122 BFU262122:BFW262122 BPQ262122:BPS262122 BZM262122:BZO262122 CJI262122:CJK262122 CTE262122:CTG262122 DDA262122:DDC262122 DMW262122:DMY262122 DWS262122:DWU262122 EGO262122:EGQ262122 EQK262122:EQM262122 FAG262122:FAI262122 FKC262122:FKE262122 FTY262122:FUA262122 GDU262122:GDW262122 GNQ262122:GNS262122 GXM262122:GXO262122 HHI262122:HHK262122 HRE262122:HRG262122 IBA262122:IBC262122 IKW262122:IKY262122 IUS262122:IUU262122 JEO262122:JEQ262122 JOK262122:JOM262122 JYG262122:JYI262122 KIC262122:KIE262122 KRY262122:KSA262122 LBU262122:LBW262122 LLQ262122:LLS262122 LVM262122:LVO262122 MFI262122:MFK262122 MPE262122:MPG262122 MZA262122:MZC262122 NIW262122:NIY262122 NSS262122:NSU262122 OCO262122:OCQ262122 OMK262122:OMM262122 OWG262122:OWI262122 PGC262122:PGE262122 PPY262122:PQA262122 PZU262122:PZW262122 QJQ262122:QJS262122 QTM262122:QTO262122 RDI262122:RDK262122 RNE262122:RNG262122 RXA262122:RXC262122 SGW262122:SGY262122 SQS262122:SQU262122 TAO262122:TAQ262122 TKK262122:TKM262122 TUG262122:TUI262122 UEC262122:UEE262122 UNY262122:UOA262122 UXU262122:UXW262122 VHQ262122:VHS262122 VRM262122:VRO262122 WBI262122:WBK262122 WLE262122:WLG262122 WVA262122:WVC262122 IO327658:IQ327658 SK327658:SM327658 ACG327658:ACI327658 AMC327658:AME327658 AVY327658:AWA327658 BFU327658:BFW327658 BPQ327658:BPS327658 BZM327658:BZO327658 CJI327658:CJK327658 CTE327658:CTG327658 DDA327658:DDC327658 DMW327658:DMY327658 DWS327658:DWU327658 EGO327658:EGQ327658 EQK327658:EQM327658 FAG327658:FAI327658 FKC327658:FKE327658 FTY327658:FUA327658 GDU327658:GDW327658 GNQ327658:GNS327658 GXM327658:GXO327658 HHI327658:HHK327658 HRE327658:HRG327658 IBA327658:IBC327658 IKW327658:IKY327658 IUS327658:IUU327658 JEO327658:JEQ327658 JOK327658:JOM327658 JYG327658:JYI327658 KIC327658:KIE327658 KRY327658:KSA327658 LBU327658:LBW327658 LLQ327658:LLS327658 LVM327658:LVO327658 MFI327658:MFK327658 MPE327658:MPG327658 MZA327658:MZC327658 NIW327658:NIY327658 NSS327658:NSU327658 OCO327658:OCQ327658 OMK327658:OMM327658 OWG327658:OWI327658 PGC327658:PGE327658 PPY327658:PQA327658 PZU327658:PZW327658 QJQ327658:QJS327658 QTM327658:QTO327658 RDI327658:RDK327658 RNE327658:RNG327658 RXA327658:RXC327658 SGW327658:SGY327658 SQS327658:SQU327658 TAO327658:TAQ327658 TKK327658:TKM327658 TUG327658:TUI327658 UEC327658:UEE327658 UNY327658:UOA327658 UXU327658:UXW327658 VHQ327658:VHS327658 VRM327658:VRO327658 WBI327658:WBK327658 WLE327658:WLG327658 WVA327658:WVC327658 IO393194:IQ393194 SK393194:SM393194 ACG393194:ACI393194 AMC393194:AME393194 AVY393194:AWA393194 BFU393194:BFW393194 BPQ393194:BPS393194 BZM393194:BZO393194 CJI393194:CJK393194 CTE393194:CTG393194 DDA393194:DDC393194 DMW393194:DMY393194 DWS393194:DWU393194 EGO393194:EGQ393194 EQK393194:EQM393194 FAG393194:FAI393194 FKC393194:FKE393194 FTY393194:FUA393194 GDU393194:GDW393194 GNQ393194:GNS393194 GXM393194:GXO393194 HHI393194:HHK393194 HRE393194:HRG393194 IBA393194:IBC393194 IKW393194:IKY393194 IUS393194:IUU393194 JEO393194:JEQ393194 JOK393194:JOM393194 JYG393194:JYI393194 KIC393194:KIE393194 KRY393194:KSA393194 LBU393194:LBW393194 LLQ393194:LLS393194 LVM393194:LVO393194 MFI393194:MFK393194 MPE393194:MPG393194 MZA393194:MZC393194 NIW393194:NIY393194 NSS393194:NSU393194 OCO393194:OCQ393194 OMK393194:OMM393194 OWG393194:OWI393194 PGC393194:PGE393194 PPY393194:PQA393194 PZU393194:PZW393194 QJQ393194:QJS393194 QTM393194:QTO393194 RDI393194:RDK393194 RNE393194:RNG393194 RXA393194:RXC393194 SGW393194:SGY393194 SQS393194:SQU393194 TAO393194:TAQ393194 TKK393194:TKM393194 TUG393194:TUI393194 UEC393194:UEE393194 UNY393194:UOA393194 UXU393194:UXW393194 VHQ393194:VHS393194 VRM393194:VRO393194 WBI393194:WBK393194 WLE393194:WLG393194 WVA393194:WVC393194 IO458730:IQ458730 SK458730:SM458730 ACG458730:ACI458730 AMC458730:AME458730 AVY458730:AWA458730 BFU458730:BFW458730 BPQ458730:BPS458730 BZM458730:BZO458730 CJI458730:CJK458730 CTE458730:CTG458730 DDA458730:DDC458730 DMW458730:DMY458730 DWS458730:DWU458730 EGO458730:EGQ458730 EQK458730:EQM458730 FAG458730:FAI458730 FKC458730:FKE458730 FTY458730:FUA458730 GDU458730:GDW458730 GNQ458730:GNS458730 GXM458730:GXO458730 HHI458730:HHK458730 HRE458730:HRG458730 IBA458730:IBC458730 IKW458730:IKY458730 IUS458730:IUU458730 JEO458730:JEQ458730 JOK458730:JOM458730 JYG458730:JYI458730 KIC458730:KIE458730 KRY458730:KSA458730 LBU458730:LBW458730 LLQ458730:LLS458730 LVM458730:LVO458730 MFI458730:MFK458730 MPE458730:MPG458730 MZA458730:MZC458730 NIW458730:NIY458730 NSS458730:NSU458730 OCO458730:OCQ458730 OMK458730:OMM458730 OWG458730:OWI458730 PGC458730:PGE458730 PPY458730:PQA458730 PZU458730:PZW458730 QJQ458730:QJS458730 QTM458730:QTO458730 RDI458730:RDK458730 RNE458730:RNG458730 RXA458730:RXC458730 SGW458730:SGY458730 SQS458730:SQU458730 TAO458730:TAQ458730 TKK458730:TKM458730 TUG458730:TUI458730 UEC458730:UEE458730 UNY458730:UOA458730 UXU458730:UXW458730 VHQ458730:VHS458730 VRM458730:VRO458730 WBI458730:WBK458730 WLE458730:WLG458730 WVA458730:WVC458730 IO524266:IQ524266 SK524266:SM524266 ACG524266:ACI524266 AMC524266:AME524266 AVY524266:AWA524266 BFU524266:BFW524266 BPQ524266:BPS524266 BZM524266:BZO524266 CJI524266:CJK524266 CTE524266:CTG524266 DDA524266:DDC524266 DMW524266:DMY524266 DWS524266:DWU524266 EGO524266:EGQ524266 EQK524266:EQM524266 FAG524266:FAI524266 FKC524266:FKE524266 FTY524266:FUA524266 GDU524266:GDW524266 GNQ524266:GNS524266 GXM524266:GXO524266 HHI524266:HHK524266 HRE524266:HRG524266 IBA524266:IBC524266 IKW524266:IKY524266 IUS524266:IUU524266 JEO524266:JEQ524266 JOK524266:JOM524266 JYG524266:JYI524266 KIC524266:KIE524266 KRY524266:KSA524266 LBU524266:LBW524266 LLQ524266:LLS524266 LVM524266:LVO524266 MFI524266:MFK524266 MPE524266:MPG524266 MZA524266:MZC524266 NIW524266:NIY524266 NSS524266:NSU524266 OCO524266:OCQ524266 OMK524266:OMM524266 OWG524266:OWI524266 PGC524266:PGE524266 PPY524266:PQA524266 PZU524266:PZW524266 QJQ524266:QJS524266 QTM524266:QTO524266 RDI524266:RDK524266 RNE524266:RNG524266 RXA524266:RXC524266 SGW524266:SGY524266 SQS524266:SQU524266 TAO524266:TAQ524266 TKK524266:TKM524266 TUG524266:TUI524266 UEC524266:UEE524266 UNY524266:UOA524266 UXU524266:UXW524266 VHQ524266:VHS524266 VRM524266:VRO524266 WBI524266:WBK524266 WLE524266:WLG524266 WVA524266:WVC524266 IO589802:IQ589802 SK589802:SM589802 ACG589802:ACI589802 AMC589802:AME589802 AVY589802:AWA589802 BFU589802:BFW589802 BPQ589802:BPS589802 BZM589802:BZO589802 CJI589802:CJK589802 CTE589802:CTG589802 DDA589802:DDC589802 DMW589802:DMY589802 DWS589802:DWU589802 EGO589802:EGQ589802 EQK589802:EQM589802 FAG589802:FAI589802 FKC589802:FKE589802 FTY589802:FUA589802 GDU589802:GDW589802 GNQ589802:GNS589802 GXM589802:GXO589802 HHI589802:HHK589802 HRE589802:HRG589802 IBA589802:IBC589802 IKW589802:IKY589802 IUS589802:IUU589802 JEO589802:JEQ589802 JOK589802:JOM589802 JYG589802:JYI589802 KIC589802:KIE589802 KRY589802:KSA589802 LBU589802:LBW589802 LLQ589802:LLS589802 LVM589802:LVO589802 MFI589802:MFK589802 MPE589802:MPG589802 MZA589802:MZC589802 NIW589802:NIY589802 NSS589802:NSU589802 OCO589802:OCQ589802 OMK589802:OMM589802 OWG589802:OWI589802 PGC589802:PGE589802 PPY589802:PQA589802 PZU589802:PZW589802 QJQ589802:QJS589802 QTM589802:QTO589802 RDI589802:RDK589802 RNE589802:RNG589802 RXA589802:RXC589802 SGW589802:SGY589802 SQS589802:SQU589802 TAO589802:TAQ589802 TKK589802:TKM589802 TUG589802:TUI589802 UEC589802:UEE589802 UNY589802:UOA589802 UXU589802:UXW589802 VHQ589802:VHS589802 VRM589802:VRO589802 WBI589802:WBK589802 WLE589802:WLG589802 WVA589802:WVC589802 IO655338:IQ655338 SK655338:SM655338 ACG655338:ACI655338 AMC655338:AME655338 AVY655338:AWA655338 BFU655338:BFW655338 BPQ655338:BPS655338 BZM655338:BZO655338 CJI655338:CJK655338 CTE655338:CTG655338 DDA655338:DDC655338 DMW655338:DMY655338 DWS655338:DWU655338 EGO655338:EGQ655338 EQK655338:EQM655338 FAG655338:FAI655338 FKC655338:FKE655338 FTY655338:FUA655338 GDU655338:GDW655338 GNQ655338:GNS655338 GXM655338:GXO655338 HHI655338:HHK655338 HRE655338:HRG655338 IBA655338:IBC655338 IKW655338:IKY655338 IUS655338:IUU655338 JEO655338:JEQ655338 JOK655338:JOM655338 JYG655338:JYI655338 KIC655338:KIE655338 KRY655338:KSA655338 LBU655338:LBW655338 LLQ655338:LLS655338 LVM655338:LVO655338 MFI655338:MFK655338 MPE655338:MPG655338 MZA655338:MZC655338 NIW655338:NIY655338 NSS655338:NSU655338 OCO655338:OCQ655338 OMK655338:OMM655338 OWG655338:OWI655338 PGC655338:PGE655338 PPY655338:PQA655338 PZU655338:PZW655338 QJQ655338:QJS655338 QTM655338:QTO655338 RDI655338:RDK655338 RNE655338:RNG655338 RXA655338:RXC655338 SGW655338:SGY655338 SQS655338:SQU655338 TAO655338:TAQ655338 TKK655338:TKM655338 TUG655338:TUI655338 UEC655338:UEE655338 UNY655338:UOA655338 UXU655338:UXW655338 VHQ655338:VHS655338 VRM655338:VRO655338 WBI655338:WBK655338 WLE655338:WLG655338 WVA655338:WVC655338 IO720874:IQ720874 SK720874:SM720874 ACG720874:ACI720874 AMC720874:AME720874 AVY720874:AWA720874 BFU720874:BFW720874 BPQ720874:BPS720874 BZM720874:BZO720874 CJI720874:CJK720874 CTE720874:CTG720874 DDA720874:DDC720874 DMW720874:DMY720874 DWS720874:DWU720874 EGO720874:EGQ720874 EQK720874:EQM720874 FAG720874:FAI720874 FKC720874:FKE720874 FTY720874:FUA720874 GDU720874:GDW720874 GNQ720874:GNS720874 GXM720874:GXO720874 HHI720874:HHK720874 HRE720874:HRG720874 IBA720874:IBC720874 IKW720874:IKY720874 IUS720874:IUU720874 JEO720874:JEQ720874 JOK720874:JOM720874 JYG720874:JYI720874 KIC720874:KIE720874 KRY720874:KSA720874 LBU720874:LBW720874 LLQ720874:LLS720874 LVM720874:LVO720874 MFI720874:MFK720874 MPE720874:MPG720874 MZA720874:MZC720874 NIW720874:NIY720874 NSS720874:NSU720874 OCO720874:OCQ720874 OMK720874:OMM720874 OWG720874:OWI720874 PGC720874:PGE720874 PPY720874:PQA720874 PZU720874:PZW720874 QJQ720874:QJS720874 QTM720874:QTO720874 RDI720874:RDK720874 RNE720874:RNG720874 RXA720874:RXC720874 SGW720874:SGY720874 SQS720874:SQU720874 TAO720874:TAQ720874 TKK720874:TKM720874 TUG720874:TUI720874 UEC720874:UEE720874 UNY720874:UOA720874 UXU720874:UXW720874 VHQ720874:VHS720874 VRM720874:VRO720874 WBI720874:WBK720874 WLE720874:WLG720874 WVA720874:WVC720874 IO786410:IQ786410 SK786410:SM786410 ACG786410:ACI786410 AMC786410:AME786410 AVY786410:AWA786410 BFU786410:BFW786410 BPQ786410:BPS786410 BZM786410:BZO786410 CJI786410:CJK786410 CTE786410:CTG786410 DDA786410:DDC786410 DMW786410:DMY786410 DWS786410:DWU786410 EGO786410:EGQ786410 EQK786410:EQM786410 FAG786410:FAI786410 FKC786410:FKE786410 FTY786410:FUA786410 GDU786410:GDW786410 GNQ786410:GNS786410 GXM786410:GXO786410 HHI786410:HHK786410 HRE786410:HRG786410 IBA786410:IBC786410 IKW786410:IKY786410 IUS786410:IUU786410 JEO786410:JEQ786410 JOK786410:JOM786410 JYG786410:JYI786410 KIC786410:KIE786410 KRY786410:KSA786410 LBU786410:LBW786410 LLQ786410:LLS786410 LVM786410:LVO786410 MFI786410:MFK786410 MPE786410:MPG786410 MZA786410:MZC786410 NIW786410:NIY786410 NSS786410:NSU786410 OCO786410:OCQ786410 OMK786410:OMM786410 OWG786410:OWI786410 PGC786410:PGE786410 PPY786410:PQA786410 PZU786410:PZW786410 QJQ786410:QJS786410 QTM786410:QTO786410 RDI786410:RDK786410 RNE786410:RNG786410 RXA786410:RXC786410 SGW786410:SGY786410 SQS786410:SQU786410 TAO786410:TAQ786410 TKK786410:TKM786410 TUG786410:TUI786410 UEC786410:UEE786410 UNY786410:UOA786410 UXU786410:UXW786410 VHQ786410:VHS786410 VRM786410:VRO786410 WBI786410:WBK786410 WLE786410:WLG786410 WVA786410:WVC786410 IO851946:IQ851946 SK851946:SM851946 ACG851946:ACI851946 AMC851946:AME851946 AVY851946:AWA851946 BFU851946:BFW851946 BPQ851946:BPS851946 BZM851946:BZO851946 CJI851946:CJK851946 CTE851946:CTG851946 DDA851946:DDC851946 DMW851946:DMY851946 DWS851946:DWU851946 EGO851946:EGQ851946 EQK851946:EQM851946 FAG851946:FAI851946 FKC851946:FKE851946 FTY851946:FUA851946 GDU851946:GDW851946 GNQ851946:GNS851946 GXM851946:GXO851946 HHI851946:HHK851946 HRE851946:HRG851946 IBA851946:IBC851946 IKW851946:IKY851946 IUS851946:IUU851946 JEO851946:JEQ851946 JOK851946:JOM851946 JYG851946:JYI851946 KIC851946:KIE851946 KRY851946:KSA851946 LBU851946:LBW851946 LLQ851946:LLS851946 LVM851946:LVO851946 MFI851946:MFK851946 MPE851946:MPG851946 MZA851946:MZC851946 NIW851946:NIY851946 NSS851946:NSU851946 OCO851946:OCQ851946 OMK851946:OMM851946 OWG851946:OWI851946 PGC851946:PGE851946 PPY851946:PQA851946 PZU851946:PZW851946 QJQ851946:QJS851946 QTM851946:QTO851946 RDI851946:RDK851946 RNE851946:RNG851946 RXA851946:RXC851946 SGW851946:SGY851946 SQS851946:SQU851946 TAO851946:TAQ851946 TKK851946:TKM851946 TUG851946:TUI851946 UEC851946:UEE851946 UNY851946:UOA851946 UXU851946:UXW851946 VHQ851946:VHS851946 VRM851946:VRO851946 WBI851946:WBK851946 WLE851946:WLG851946 WVA851946:WVC851946 IO917482:IQ917482 SK917482:SM917482 ACG917482:ACI917482 AMC917482:AME917482 AVY917482:AWA917482 BFU917482:BFW917482 BPQ917482:BPS917482 BZM917482:BZO917482 CJI917482:CJK917482 CTE917482:CTG917482 DDA917482:DDC917482 DMW917482:DMY917482 DWS917482:DWU917482 EGO917482:EGQ917482 EQK917482:EQM917482 FAG917482:FAI917482 FKC917482:FKE917482 FTY917482:FUA917482 GDU917482:GDW917482 GNQ917482:GNS917482 GXM917482:GXO917482 HHI917482:HHK917482 HRE917482:HRG917482 IBA917482:IBC917482 IKW917482:IKY917482 IUS917482:IUU917482 JEO917482:JEQ917482 JOK917482:JOM917482 JYG917482:JYI917482 KIC917482:KIE917482 KRY917482:KSA917482 LBU917482:LBW917482 LLQ917482:LLS917482 LVM917482:LVO917482 MFI917482:MFK917482 MPE917482:MPG917482 MZA917482:MZC917482 NIW917482:NIY917482 NSS917482:NSU917482 OCO917482:OCQ917482 OMK917482:OMM917482 OWG917482:OWI917482 PGC917482:PGE917482 PPY917482:PQA917482 PZU917482:PZW917482 QJQ917482:QJS917482 QTM917482:QTO917482 RDI917482:RDK917482 RNE917482:RNG917482 RXA917482:RXC917482 SGW917482:SGY917482 SQS917482:SQU917482 TAO917482:TAQ917482 TKK917482:TKM917482 TUG917482:TUI917482 UEC917482:UEE917482 UNY917482:UOA917482 UXU917482:UXW917482 VHQ917482:VHS917482 VRM917482:VRO917482 WBI917482:WBK917482 WLE917482:WLG917482 WVA917482:WVC917482 IO983018:IQ983018 SK983018:SM983018 ACG983018:ACI983018 AMC983018:AME983018 AVY983018:AWA983018 BFU983018:BFW983018 BPQ983018:BPS983018 BZM983018:BZO983018 CJI983018:CJK983018 CTE983018:CTG983018 DDA983018:DDC983018 DMW983018:DMY983018 DWS983018:DWU983018 EGO983018:EGQ983018 EQK983018:EQM983018 FAG983018:FAI983018 FKC983018:FKE983018 FTY983018:FUA983018 GDU983018:GDW983018 GNQ983018:GNS983018 GXM983018:GXO983018 HHI983018:HHK983018 HRE983018:HRG983018 IBA983018:IBC983018 IKW983018:IKY983018 IUS983018:IUU983018 JEO983018:JEQ983018 JOK983018:JOM983018 JYG983018:JYI983018 KIC983018:KIE983018 KRY983018:KSA983018 LBU983018:LBW983018 LLQ983018:LLS983018 LVM983018:LVO983018 MFI983018:MFK983018 MPE983018:MPG983018 MZA983018:MZC983018 NIW983018:NIY983018 NSS983018:NSU983018 OCO983018:OCQ983018 OMK983018:OMM983018 OWG983018:OWI983018 PGC983018:PGE983018 PPY983018:PQA983018 PZU983018:PZW983018 QJQ983018:QJS983018 QTM983018:QTO983018 RDI983018:RDK983018 RNE983018:RNG983018 RXA983018:RXC983018 SGW983018:SGY983018 SQS983018:SQU983018 TAO983018:TAQ983018 TKK983018:TKM983018 TUG983018:TUI983018 UEC983018:UEE983018 UNY983018:UOA983018 UXU983018:UXW983018 VHQ983018:VHS983018 VRM983018:VRO983018 WBI983018:WBK983018 WLE983018:WLG983018 WVA983018:WVC983018 IT65512:IV65513 SP65512:SR65513 ACL65512:ACN65513 AMH65512:AMJ65513 AWD65512:AWF65513 BFZ65512:BGB65513 BPV65512:BPX65513 BZR65512:BZT65513 CJN65512:CJP65513 CTJ65512:CTL65513 DDF65512:DDH65513 DNB65512:DND65513 DWX65512:DWZ65513 EGT65512:EGV65513 EQP65512:EQR65513 FAL65512:FAN65513 FKH65512:FKJ65513 FUD65512:FUF65513 GDZ65512:GEB65513 GNV65512:GNX65513 GXR65512:GXT65513 HHN65512:HHP65513 HRJ65512:HRL65513 IBF65512:IBH65513 ILB65512:ILD65513 IUX65512:IUZ65513 JET65512:JEV65513 JOP65512:JOR65513 JYL65512:JYN65513 KIH65512:KIJ65513 KSD65512:KSF65513 LBZ65512:LCB65513 LLV65512:LLX65513 LVR65512:LVT65513 MFN65512:MFP65513 MPJ65512:MPL65513 MZF65512:MZH65513 NJB65512:NJD65513 NSX65512:NSZ65513 OCT65512:OCV65513 OMP65512:OMR65513 OWL65512:OWN65513 PGH65512:PGJ65513 PQD65512:PQF65513 PZZ65512:QAB65513 QJV65512:QJX65513 QTR65512:QTT65513 RDN65512:RDP65513 RNJ65512:RNL65513 RXF65512:RXH65513 SHB65512:SHD65513 SQX65512:SQZ65513 TAT65512:TAV65513 TKP65512:TKR65513 TUL65512:TUN65513 UEH65512:UEJ65513 UOD65512:UOF65513 UXZ65512:UYB65513 VHV65512:VHX65513 VRR65512:VRT65513 WBN65512:WBP65513 WLJ65512:WLL65513 WVF65512:WVH65513 IT131048:IV131049 SP131048:SR131049 ACL131048:ACN131049 AMH131048:AMJ131049 AWD131048:AWF131049 BFZ131048:BGB131049 BPV131048:BPX131049 BZR131048:BZT131049 CJN131048:CJP131049 CTJ131048:CTL131049 DDF131048:DDH131049 DNB131048:DND131049 DWX131048:DWZ131049 EGT131048:EGV131049 EQP131048:EQR131049 FAL131048:FAN131049 FKH131048:FKJ131049 FUD131048:FUF131049 GDZ131048:GEB131049 GNV131048:GNX131049 GXR131048:GXT131049 HHN131048:HHP131049 HRJ131048:HRL131049 IBF131048:IBH131049 ILB131048:ILD131049 IUX131048:IUZ131049 JET131048:JEV131049 JOP131048:JOR131049 JYL131048:JYN131049 KIH131048:KIJ131049 KSD131048:KSF131049 LBZ131048:LCB131049 LLV131048:LLX131049 LVR131048:LVT131049 MFN131048:MFP131049 MPJ131048:MPL131049 MZF131048:MZH131049 NJB131048:NJD131049 NSX131048:NSZ131049 OCT131048:OCV131049 OMP131048:OMR131049 OWL131048:OWN131049 PGH131048:PGJ131049 PQD131048:PQF131049 PZZ131048:QAB131049 QJV131048:QJX131049 QTR131048:QTT131049 RDN131048:RDP131049 RNJ131048:RNL131049 RXF131048:RXH131049 SHB131048:SHD131049 SQX131048:SQZ131049 TAT131048:TAV131049 TKP131048:TKR131049 TUL131048:TUN131049 UEH131048:UEJ131049 UOD131048:UOF131049 UXZ131048:UYB131049 VHV131048:VHX131049 VRR131048:VRT131049 WBN131048:WBP131049 WLJ131048:WLL131049 WVF131048:WVH131049 IT196584:IV196585 SP196584:SR196585 ACL196584:ACN196585 AMH196584:AMJ196585 AWD196584:AWF196585 BFZ196584:BGB196585 BPV196584:BPX196585 BZR196584:BZT196585 CJN196584:CJP196585 CTJ196584:CTL196585 DDF196584:DDH196585 DNB196584:DND196585 DWX196584:DWZ196585 EGT196584:EGV196585 EQP196584:EQR196585 FAL196584:FAN196585 FKH196584:FKJ196585 FUD196584:FUF196585 GDZ196584:GEB196585 GNV196584:GNX196585 GXR196584:GXT196585 HHN196584:HHP196585 HRJ196584:HRL196585 IBF196584:IBH196585 ILB196584:ILD196585 IUX196584:IUZ196585 JET196584:JEV196585 JOP196584:JOR196585 JYL196584:JYN196585 KIH196584:KIJ196585 KSD196584:KSF196585 LBZ196584:LCB196585 LLV196584:LLX196585 LVR196584:LVT196585 MFN196584:MFP196585 MPJ196584:MPL196585 MZF196584:MZH196585 NJB196584:NJD196585 NSX196584:NSZ196585 OCT196584:OCV196585 OMP196584:OMR196585 OWL196584:OWN196585 PGH196584:PGJ196585 PQD196584:PQF196585 PZZ196584:QAB196585 QJV196584:QJX196585 QTR196584:QTT196585 RDN196584:RDP196585 RNJ196584:RNL196585 RXF196584:RXH196585 SHB196584:SHD196585 SQX196584:SQZ196585 TAT196584:TAV196585 TKP196584:TKR196585 TUL196584:TUN196585 UEH196584:UEJ196585 UOD196584:UOF196585 UXZ196584:UYB196585 VHV196584:VHX196585 VRR196584:VRT196585 WBN196584:WBP196585 WLJ196584:WLL196585 WVF196584:WVH196585 IT262120:IV262121 SP262120:SR262121 ACL262120:ACN262121 AMH262120:AMJ262121 AWD262120:AWF262121 BFZ262120:BGB262121 BPV262120:BPX262121 BZR262120:BZT262121 CJN262120:CJP262121 CTJ262120:CTL262121 DDF262120:DDH262121 DNB262120:DND262121 DWX262120:DWZ262121 EGT262120:EGV262121 EQP262120:EQR262121 FAL262120:FAN262121 FKH262120:FKJ262121 FUD262120:FUF262121 GDZ262120:GEB262121 GNV262120:GNX262121 GXR262120:GXT262121 HHN262120:HHP262121 HRJ262120:HRL262121 IBF262120:IBH262121 ILB262120:ILD262121 IUX262120:IUZ262121 JET262120:JEV262121 JOP262120:JOR262121 JYL262120:JYN262121 KIH262120:KIJ262121 KSD262120:KSF262121 LBZ262120:LCB262121 LLV262120:LLX262121 LVR262120:LVT262121 MFN262120:MFP262121 MPJ262120:MPL262121 MZF262120:MZH262121 NJB262120:NJD262121 NSX262120:NSZ262121 OCT262120:OCV262121 OMP262120:OMR262121 OWL262120:OWN262121 PGH262120:PGJ262121 PQD262120:PQF262121 PZZ262120:QAB262121 QJV262120:QJX262121 QTR262120:QTT262121 RDN262120:RDP262121 RNJ262120:RNL262121 RXF262120:RXH262121 SHB262120:SHD262121 SQX262120:SQZ262121 TAT262120:TAV262121 TKP262120:TKR262121 TUL262120:TUN262121 UEH262120:UEJ262121 UOD262120:UOF262121 UXZ262120:UYB262121 VHV262120:VHX262121 VRR262120:VRT262121 WBN262120:WBP262121 WLJ262120:WLL262121 WVF262120:WVH262121 IT327656:IV327657 SP327656:SR327657 ACL327656:ACN327657 AMH327656:AMJ327657 AWD327656:AWF327657 BFZ327656:BGB327657 BPV327656:BPX327657 BZR327656:BZT327657 CJN327656:CJP327657 CTJ327656:CTL327657 DDF327656:DDH327657 DNB327656:DND327657 DWX327656:DWZ327657 EGT327656:EGV327657 EQP327656:EQR327657 FAL327656:FAN327657 FKH327656:FKJ327657 FUD327656:FUF327657 GDZ327656:GEB327657 GNV327656:GNX327657 GXR327656:GXT327657 HHN327656:HHP327657 HRJ327656:HRL327657 IBF327656:IBH327657 ILB327656:ILD327657 IUX327656:IUZ327657 JET327656:JEV327657 JOP327656:JOR327657 JYL327656:JYN327657 KIH327656:KIJ327657 KSD327656:KSF327657 LBZ327656:LCB327657 LLV327656:LLX327657 LVR327656:LVT327657 MFN327656:MFP327657 MPJ327656:MPL327657 MZF327656:MZH327657 NJB327656:NJD327657 NSX327656:NSZ327657 OCT327656:OCV327657 OMP327656:OMR327657 OWL327656:OWN327657 PGH327656:PGJ327657 PQD327656:PQF327657 PZZ327656:QAB327657 QJV327656:QJX327657 QTR327656:QTT327657 RDN327656:RDP327657 RNJ327656:RNL327657 RXF327656:RXH327657 SHB327656:SHD327657 SQX327656:SQZ327657 TAT327656:TAV327657 TKP327656:TKR327657 TUL327656:TUN327657 UEH327656:UEJ327657 UOD327656:UOF327657 UXZ327656:UYB327657 VHV327656:VHX327657 VRR327656:VRT327657 WBN327656:WBP327657 WLJ327656:WLL327657 WVF327656:WVH327657 IT393192:IV393193 SP393192:SR393193 ACL393192:ACN393193 AMH393192:AMJ393193 AWD393192:AWF393193 BFZ393192:BGB393193 BPV393192:BPX393193 BZR393192:BZT393193 CJN393192:CJP393193 CTJ393192:CTL393193 DDF393192:DDH393193 DNB393192:DND393193 DWX393192:DWZ393193 EGT393192:EGV393193 EQP393192:EQR393193 FAL393192:FAN393193 FKH393192:FKJ393193 FUD393192:FUF393193 GDZ393192:GEB393193 GNV393192:GNX393193 GXR393192:GXT393193 HHN393192:HHP393193 HRJ393192:HRL393193 IBF393192:IBH393193 ILB393192:ILD393193 IUX393192:IUZ393193 JET393192:JEV393193 JOP393192:JOR393193 JYL393192:JYN393193 KIH393192:KIJ393193 KSD393192:KSF393193 LBZ393192:LCB393193 LLV393192:LLX393193 LVR393192:LVT393193 MFN393192:MFP393193 MPJ393192:MPL393193 MZF393192:MZH393193 NJB393192:NJD393193 NSX393192:NSZ393193 OCT393192:OCV393193 OMP393192:OMR393193 OWL393192:OWN393193 PGH393192:PGJ393193 PQD393192:PQF393193 PZZ393192:QAB393193 QJV393192:QJX393193 QTR393192:QTT393193 RDN393192:RDP393193 RNJ393192:RNL393193 RXF393192:RXH393193 SHB393192:SHD393193 SQX393192:SQZ393193 TAT393192:TAV393193 TKP393192:TKR393193 TUL393192:TUN393193 UEH393192:UEJ393193 UOD393192:UOF393193 UXZ393192:UYB393193 VHV393192:VHX393193 VRR393192:VRT393193 WBN393192:WBP393193 WLJ393192:WLL393193 WVF393192:WVH393193 IT458728:IV458729 SP458728:SR458729 ACL458728:ACN458729 AMH458728:AMJ458729 AWD458728:AWF458729 BFZ458728:BGB458729 BPV458728:BPX458729 BZR458728:BZT458729 CJN458728:CJP458729 CTJ458728:CTL458729 DDF458728:DDH458729 DNB458728:DND458729 DWX458728:DWZ458729 EGT458728:EGV458729 EQP458728:EQR458729 FAL458728:FAN458729 FKH458728:FKJ458729 FUD458728:FUF458729 GDZ458728:GEB458729 GNV458728:GNX458729 GXR458728:GXT458729 HHN458728:HHP458729 HRJ458728:HRL458729 IBF458728:IBH458729 ILB458728:ILD458729 IUX458728:IUZ458729 JET458728:JEV458729 JOP458728:JOR458729 JYL458728:JYN458729 KIH458728:KIJ458729 KSD458728:KSF458729 LBZ458728:LCB458729 LLV458728:LLX458729 LVR458728:LVT458729 MFN458728:MFP458729 MPJ458728:MPL458729 MZF458728:MZH458729 NJB458728:NJD458729 NSX458728:NSZ458729 OCT458728:OCV458729 OMP458728:OMR458729 OWL458728:OWN458729 PGH458728:PGJ458729 PQD458728:PQF458729 PZZ458728:QAB458729 QJV458728:QJX458729 QTR458728:QTT458729 RDN458728:RDP458729 RNJ458728:RNL458729 RXF458728:RXH458729 SHB458728:SHD458729 SQX458728:SQZ458729 TAT458728:TAV458729 TKP458728:TKR458729 TUL458728:TUN458729 UEH458728:UEJ458729 UOD458728:UOF458729 UXZ458728:UYB458729 VHV458728:VHX458729 VRR458728:VRT458729 WBN458728:WBP458729 WLJ458728:WLL458729 WVF458728:WVH458729 IT524264:IV524265 SP524264:SR524265 ACL524264:ACN524265 AMH524264:AMJ524265 AWD524264:AWF524265 BFZ524264:BGB524265 BPV524264:BPX524265 BZR524264:BZT524265 CJN524264:CJP524265 CTJ524264:CTL524265 DDF524264:DDH524265 DNB524264:DND524265 DWX524264:DWZ524265 EGT524264:EGV524265 EQP524264:EQR524265 FAL524264:FAN524265 FKH524264:FKJ524265 FUD524264:FUF524265 GDZ524264:GEB524265 GNV524264:GNX524265 GXR524264:GXT524265 HHN524264:HHP524265 HRJ524264:HRL524265 IBF524264:IBH524265 ILB524264:ILD524265 IUX524264:IUZ524265 JET524264:JEV524265 JOP524264:JOR524265 JYL524264:JYN524265 KIH524264:KIJ524265 KSD524264:KSF524265 LBZ524264:LCB524265 LLV524264:LLX524265 LVR524264:LVT524265 MFN524264:MFP524265 MPJ524264:MPL524265 MZF524264:MZH524265 NJB524264:NJD524265 NSX524264:NSZ524265 OCT524264:OCV524265 OMP524264:OMR524265 OWL524264:OWN524265 PGH524264:PGJ524265 PQD524264:PQF524265 PZZ524264:QAB524265 QJV524264:QJX524265 QTR524264:QTT524265 RDN524264:RDP524265 RNJ524264:RNL524265 RXF524264:RXH524265 SHB524264:SHD524265 SQX524264:SQZ524265 TAT524264:TAV524265 TKP524264:TKR524265 TUL524264:TUN524265 UEH524264:UEJ524265 UOD524264:UOF524265 UXZ524264:UYB524265 VHV524264:VHX524265 VRR524264:VRT524265 WBN524264:WBP524265 WLJ524264:WLL524265 WVF524264:WVH524265 IT589800:IV589801 SP589800:SR589801 ACL589800:ACN589801 AMH589800:AMJ589801 AWD589800:AWF589801 BFZ589800:BGB589801 BPV589800:BPX589801 BZR589800:BZT589801 CJN589800:CJP589801 CTJ589800:CTL589801 DDF589800:DDH589801 DNB589800:DND589801 DWX589800:DWZ589801 EGT589800:EGV589801 EQP589800:EQR589801 FAL589800:FAN589801 FKH589800:FKJ589801 FUD589800:FUF589801 GDZ589800:GEB589801 GNV589800:GNX589801 GXR589800:GXT589801 HHN589800:HHP589801 HRJ589800:HRL589801 IBF589800:IBH589801 ILB589800:ILD589801 IUX589800:IUZ589801 JET589800:JEV589801 JOP589800:JOR589801 JYL589800:JYN589801 KIH589800:KIJ589801 KSD589800:KSF589801 LBZ589800:LCB589801 LLV589800:LLX589801 LVR589800:LVT589801 MFN589800:MFP589801 MPJ589800:MPL589801 MZF589800:MZH589801 NJB589800:NJD589801 NSX589800:NSZ589801 OCT589800:OCV589801 OMP589800:OMR589801 OWL589800:OWN589801 PGH589800:PGJ589801 PQD589800:PQF589801 PZZ589800:QAB589801 QJV589800:QJX589801 QTR589800:QTT589801 RDN589800:RDP589801 RNJ589800:RNL589801 RXF589800:RXH589801 SHB589800:SHD589801 SQX589800:SQZ589801 TAT589800:TAV589801 TKP589800:TKR589801 TUL589800:TUN589801 UEH589800:UEJ589801 UOD589800:UOF589801 UXZ589800:UYB589801 VHV589800:VHX589801 VRR589800:VRT589801 WBN589800:WBP589801 WLJ589800:WLL589801 WVF589800:WVH589801 IT655336:IV655337 SP655336:SR655337 ACL655336:ACN655337 AMH655336:AMJ655337 AWD655336:AWF655337 BFZ655336:BGB655337 BPV655336:BPX655337 BZR655336:BZT655337 CJN655336:CJP655337 CTJ655336:CTL655337 DDF655336:DDH655337 DNB655336:DND655337 DWX655336:DWZ655337 EGT655336:EGV655337 EQP655336:EQR655337 FAL655336:FAN655337 FKH655336:FKJ655337 FUD655336:FUF655337 GDZ655336:GEB655337 GNV655336:GNX655337 GXR655336:GXT655337 HHN655336:HHP655337 HRJ655336:HRL655337 IBF655336:IBH655337 ILB655336:ILD655337 IUX655336:IUZ655337 JET655336:JEV655337 JOP655336:JOR655337 JYL655336:JYN655337 KIH655336:KIJ655337 KSD655336:KSF655337 LBZ655336:LCB655337 LLV655336:LLX655337 LVR655336:LVT655337 MFN655336:MFP655337 MPJ655336:MPL655337 MZF655336:MZH655337 NJB655336:NJD655337 NSX655336:NSZ655337 OCT655336:OCV655337 OMP655336:OMR655337 OWL655336:OWN655337 PGH655336:PGJ655337 PQD655336:PQF655337 PZZ655336:QAB655337 QJV655336:QJX655337 QTR655336:QTT655337 RDN655336:RDP655337 RNJ655336:RNL655337 RXF655336:RXH655337 SHB655336:SHD655337 SQX655336:SQZ655337 TAT655336:TAV655337 TKP655336:TKR655337 TUL655336:TUN655337 UEH655336:UEJ655337 UOD655336:UOF655337 UXZ655336:UYB655337 VHV655336:VHX655337 VRR655336:VRT655337 WBN655336:WBP655337 WLJ655336:WLL655337 WVF655336:WVH655337 IT720872:IV720873 SP720872:SR720873 ACL720872:ACN720873 AMH720872:AMJ720873 AWD720872:AWF720873 BFZ720872:BGB720873 BPV720872:BPX720873 BZR720872:BZT720873 CJN720872:CJP720873 CTJ720872:CTL720873 DDF720872:DDH720873 DNB720872:DND720873 DWX720872:DWZ720873 EGT720872:EGV720873 EQP720872:EQR720873 FAL720872:FAN720873 FKH720872:FKJ720873 FUD720872:FUF720873 GDZ720872:GEB720873 GNV720872:GNX720873 GXR720872:GXT720873 HHN720872:HHP720873 HRJ720872:HRL720873 IBF720872:IBH720873 ILB720872:ILD720873 IUX720872:IUZ720873 JET720872:JEV720873 JOP720872:JOR720873 JYL720872:JYN720873 KIH720872:KIJ720873 KSD720872:KSF720873 LBZ720872:LCB720873 LLV720872:LLX720873 LVR720872:LVT720873 MFN720872:MFP720873 MPJ720872:MPL720873 MZF720872:MZH720873 NJB720872:NJD720873 NSX720872:NSZ720873 OCT720872:OCV720873 OMP720872:OMR720873 OWL720872:OWN720873 PGH720872:PGJ720873 PQD720872:PQF720873 PZZ720872:QAB720873 QJV720872:QJX720873 QTR720872:QTT720873 RDN720872:RDP720873 RNJ720872:RNL720873 RXF720872:RXH720873 SHB720872:SHD720873 SQX720872:SQZ720873 TAT720872:TAV720873 TKP720872:TKR720873 TUL720872:TUN720873 UEH720872:UEJ720873 UOD720872:UOF720873 UXZ720872:UYB720873 VHV720872:VHX720873 VRR720872:VRT720873 WBN720872:WBP720873 WLJ720872:WLL720873 WVF720872:WVH720873 IT786408:IV786409 SP786408:SR786409 ACL786408:ACN786409 AMH786408:AMJ786409 AWD786408:AWF786409 BFZ786408:BGB786409 BPV786408:BPX786409 BZR786408:BZT786409 CJN786408:CJP786409 CTJ786408:CTL786409 DDF786408:DDH786409 DNB786408:DND786409 DWX786408:DWZ786409 EGT786408:EGV786409 EQP786408:EQR786409 FAL786408:FAN786409 FKH786408:FKJ786409 FUD786408:FUF786409 GDZ786408:GEB786409 GNV786408:GNX786409 GXR786408:GXT786409 HHN786408:HHP786409 HRJ786408:HRL786409 IBF786408:IBH786409 ILB786408:ILD786409 IUX786408:IUZ786409 JET786408:JEV786409 JOP786408:JOR786409 JYL786408:JYN786409 KIH786408:KIJ786409 KSD786408:KSF786409 LBZ786408:LCB786409 LLV786408:LLX786409 LVR786408:LVT786409 MFN786408:MFP786409 MPJ786408:MPL786409 MZF786408:MZH786409 NJB786408:NJD786409 NSX786408:NSZ786409 OCT786408:OCV786409 OMP786408:OMR786409 OWL786408:OWN786409 PGH786408:PGJ786409 PQD786408:PQF786409 PZZ786408:QAB786409 QJV786408:QJX786409 QTR786408:QTT786409 RDN786408:RDP786409 RNJ786408:RNL786409 RXF786408:RXH786409 SHB786408:SHD786409 SQX786408:SQZ786409 TAT786408:TAV786409 TKP786408:TKR786409 TUL786408:TUN786409 UEH786408:UEJ786409 UOD786408:UOF786409 UXZ786408:UYB786409 VHV786408:VHX786409 VRR786408:VRT786409 WBN786408:WBP786409 WLJ786408:WLL786409 WVF786408:WVH786409 IT851944:IV851945 SP851944:SR851945 ACL851944:ACN851945 AMH851944:AMJ851945 AWD851944:AWF851945 BFZ851944:BGB851945 BPV851944:BPX851945 BZR851944:BZT851945 CJN851944:CJP851945 CTJ851944:CTL851945 DDF851944:DDH851945 DNB851944:DND851945 DWX851944:DWZ851945 EGT851944:EGV851945 EQP851944:EQR851945 FAL851944:FAN851945 FKH851944:FKJ851945 FUD851944:FUF851945 GDZ851944:GEB851945 GNV851944:GNX851945 GXR851944:GXT851945 HHN851944:HHP851945 HRJ851944:HRL851945 IBF851944:IBH851945 ILB851944:ILD851945 IUX851944:IUZ851945 JET851944:JEV851945 JOP851944:JOR851945 JYL851944:JYN851945 KIH851944:KIJ851945 KSD851944:KSF851945 LBZ851944:LCB851945 LLV851944:LLX851945 LVR851944:LVT851945 MFN851944:MFP851945 MPJ851944:MPL851945 MZF851944:MZH851945 NJB851944:NJD851945 NSX851944:NSZ851945 OCT851944:OCV851945 OMP851944:OMR851945 OWL851944:OWN851945 PGH851944:PGJ851945 PQD851944:PQF851945 PZZ851944:QAB851945 QJV851944:QJX851945 QTR851944:QTT851945 RDN851944:RDP851945 RNJ851944:RNL851945 RXF851944:RXH851945 SHB851944:SHD851945 SQX851944:SQZ851945 TAT851944:TAV851945 TKP851944:TKR851945 TUL851944:TUN851945 UEH851944:UEJ851945 UOD851944:UOF851945 UXZ851944:UYB851945 VHV851944:VHX851945 VRR851944:VRT851945 WBN851944:WBP851945 WLJ851944:WLL851945 WVF851944:WVH851945 IT917480:IV917481 SP917480:SR917481 ACL917480:ACN917481 AMH917480:AMJ917481 AWD917480:AWF917481 BFZ917480:BGB917481 BPV917480:BPX917481 BZR917480:BZT917481 CJN917480:CJP917481 CTJ917480:CTL917481 DDF917480:DDH917481 DNB917480:DND917481 DWX917480:DWZ917481 EGT917480:EGV917481 EQP917480:EQR917481 FAL917480:FAN917481 FKH917480:FKJ917481 FUD917480:FUF917481 GDZ917480:GEB917481 GNV917480:GNX917481 GXR917480:GXT917481 HHN917480:HHP917481 HRJ917480:HRL917481 IBF917480:IBH917481 ILB917480:ILD917481 IUX917480:IUZ917481 JET917480:JEV917481 JOP917480:JOR917481 JYL917480:JYN917481 KIH917480:KIJ917481 KSD917480:KSF917481 LBZ917480:LCB917481 LLV917480:LLX917481 LVR917480:LVT917481 MFN917480:MFP917481 MPJ917480:MPL917481 MZF917480:MZH917481 NJB917480:NJD917481 NSX917480:NSZ917481 OCT917480:OCV917481 OMP917480:OMR917481 OWL917480:OWN917481 PGH917480:PGJ917481 PQD917480:PQF917481 PZZ917480:QAB917481 QJV917480:QJX917481 QTR917480:QTT917481 RDN917480:RDP917481 RNJ917480:RNL917481 RXF917480:RXH917481 SHB917480:SHD917481 SQX917480:SQZ917481 TAT917480:TAV917481 TKP917480:TKR917481 TUL917480:TUN917481 UEH917480:UEJ917481 UOD917480:UOF917481 UXZ917480:UYB917481 VHV917480:VHX917481 VRR917480:VRT917481 WBN917480:WBP917481 WLJ917480:WLL917481 WVF917480:WVH917481 IT983016:IV983017 SP983016:SR983017 ACL983016:ACN983017 AMH983016:AMJ983017 AWD983016:AWF983017 BFZ983016:BGB983017 BPV983016:BPX983017 BZR983016:BZT983017 CJN983016:CJP983017 CTJ983016:CTL983017 DDF983016:DDH983017 DNB983016:DND983017 DWX983016:DWZ983017 EGT983016:EGV983017 EQP983016:EQR983017 FAL983016:FAN983017 FKH983016:FKJ983017 FUD983016:FUF983017 GDZ983016:GEB983017 GNV983016:GNX983017 GXR983016:GXT983017 HHN983016:HHP983017 HRJ983016:HRL983017 IBF983016:IBH983017 ILB983016:ILD983017 IUX983016:IUZ983017 JET983016:JEV983017 JOP983016:JOR983017 JYL983016:JYN983017 KIH983016:KIJ983017 KSD983016:KSF983017 LBZ983016:LCB983017 LLV983016:LLX983017 LVR983016:LVT983017 MFN983016:MFP983017 MPJ983016:MPL983017 MZF983016:MZH983017 NJB983016:NJD983017 NSX983016:NSZ983017 OCT983016:OCV983017 OMP983016:OMR983017 OWL983016:OWN983017 PGH983016:PGJ983017 PQD983016:PQF983017 PZZ983016:QAB983017 QJV983016:QJX983017 QTR983016:QTT983017 RDN983016:RDP983017 RNJ983016:RNL983017 RXF983016:RXH983017 SHB983016:SHD983017 SQX983016:SQZ983017 TAT983016:TAV983017 TKP983016:TKR983017 TUL983016:TUN983017 UEH983016:UEJ983017 UOD983016:UOF983017 UXZ983016:UYB983017 VHV983016:VHX983017 VRR983016:VRT983017 WBN983016:WBP983017 WLJ983016:WLL983017 WVF983016:WVH983017 O65475 HZ65475 RV65475 ABR65475 ALN65475 AVJ65475 BFF65475 BPB65475 BYX65475 CIT65475 CSP65475 DCL65475 DMH65475 DWD65475 EFZ65475 EPV65475 EZR65475 FJN65475 FTJ65475 GDF65475 GNB65475 GWX65475 HGT65475 HQP65475 IAL65475 IKH65475 IUD65475 JDZ65475 JNV65475 JXR65475 KHN65475 KRJ65475 LBF65475 LLB65475 LUX65475 MET65475 MOP65475 MYL65475 NIH65475 NSD65475 OBZ65475 OLV65475 OVR65475 PFN65475 PPJ65475 PZF65475 QJB65475 QSX65475 RCT65475 RMP65475 RWL65475 SGH65475 SQD65475 SZZ65475 TJV65475 TTR65475 UDN65475 UNJ65475 UXF65475 VHB65475 VQX65475 WAT65475 WKP65475 WUL65475 O131011 HZ131011 RV131011 ABR131011 ALN131011 AVJ131011 BFF131011 BPB131011 BYX131011 CIT131011 CSP131011 DCL131011 DMH131011 DWD131011 EFZ131011 EPV131011 EZR131011 FJN131011 FTJ131011 GDF131011 GNB131011 GWX131011 HGT131011 HQP131011 IAL131011 IKH131011 IUD131011 JDZ131011 JNV131011 JXR131011 KHN131011 KRJ131011 LBF131011 LLB131011 LUX131011 MET131011 MOP131011 MYL131011 NIH131011 NSD131011 OBZ131011 OLV131011 OVR131011 PFN131011 PPJ131011 PZF131011 QJB131011 QSX131011 RCT131011 RMP131011 RWL131011 SGH131011 SQD131011 SZZ131011 TJV131011 TTR131011 UDN131011 UNJ131011 UXF131011 VHB131011 VQX131011 WAT131011 WKP131011 WUL131011 O196547 HZ196547 RV196547 ABR196547 ALN196547 AVJ196547 BFF196547 BPB196547 BYX196547 CIT196547 CSP196547 DCL196547 DMH196547 DWD196547 EFZ196547 EPV196547 EZR196547 FJN196547 FTJ196547 GDF196547 GNB196547 GWX196547 HGT196547 HQP196547 IAL196547 IKH196547 IUD196547 JDZ196547 JNV196547 JXR196547 KHN196547 KRJ196547 LBF196547 LLB196547 LUX196547 MET196547 MOP196547 MYL196547 NIH196547 NSD196547 OBZ196547 OLV196547 OVR196547 PFN196547 PPJ196547 PZF196547 QJB196547 QSX196547 RCT196547 RMP196547 RWL196547 SGH196547 SQD196547 SZZ196547 TJV196547 TTR196547 UDN196547 UNJ196547 UXF196547 VHB196547 VQX196547 WAT196547 WKP196547 WUL196547 O262083 HZ262083 RV262083 ABR262083 ALN262083 AVJ262083 BFF262083 BPB262083 BYX262083 CIT262083 CSP262083 DCL262083 DMH262083 DWD262083 EFZ262083 EPV262083 EZR262083 FJN262083 FTJ262083 GDF262083 GNB262083 GWX262083 HGT262083 HQP262083 IAL262083 IKH262083 IUD262083 JDZ262083 JNV262083 JXR262083 KHN262083 KRJ262083 LBF262083 LLB262083 LUX262083 MET262083 MOP262083 MYL262083 NIH262083 NSD262083 OBZ262083 OLV262083 OVR262083 PFN262083 PPJ262083 PZF262083 QJB262083 QSX262083 RCT262083 RMP262083 RWL262083 SGH262083 SQD262083 SZZ262083 TJV262083 TTR262083 UDN262083 UNJ262083 UXF262083 VHB262083 VQX262083 WAT262083 WKP262083 WUL262083 O327619 HZ327619 RV327619 ABR327619 ALN327619 AVJ327619 BFF327619 BPB327619 BYX327619 CIT327619 CSP327619 DCL327619 DMH327619 DWD327619 EFZ327619 EPV327619 EZR327619 FJN327619 FTJ327619 GDF327619 GNB327619 GWX327619 HGT327619 HQP327619 IAL327619 IKH327619 IUD327619 JDZ327619 JNV327619 JXR327619 KHN327619 KRJ327619 LBF327619 LLB327619 LUX327619 MET327619 MOP327619 MYL327619 NIH327619 NSD327619 OBZ327619 OLV327619 OVR327619 PFN327619 PPJ327619 PZF327619 QJB327619 QSX327619 RCT327619 RMP327619 RWL327619 SGH327619 SQD327619 SZZ327619 TJV327619 TTR327619 UDN327619 UNJ327619 UXF327619 VHB327619 VQX327619 WAT327619 WKP327619 WUL327619 O393155 HZ393155 RV393155 ABR393155 ALN393155 AVJ393155 BFF393155 BPB393155 BYX393155 CIT393155 CSP393155 DCL393155 DMH393155 DWD393155 EFZ393155 EPV393155 EZR393155 FJN393155 FTJ393155 GDF393155 GNB393155 GWX393155 HGT393155 HQP393155 IAL393155 IKH393155 IUD393155 JDZ393155 JNV393155 JXR393155 KHN393155 KRJ393155 LBF393155 LLB393155 LUX393155 MET393155 MOP393155 MYL393155 NIH393155 NSD393155 OBZ393155 OLV393155 OVR393155 PFN393155 PPJ393155 PZF393155 QJB393155 QSX393155 RCT393155 RMP393155 RWL393155 SGH393155 SQD393155 SZZ393155 TJV393155 TTR393155 UDN393155 UNJ393155 UXF393155 VHB393155 VQX393155 WAT393155 WKP393155 WUL393155 O458691 HZ458691 RV458691 ABR458691 ALN458691 AVJ458691 BFF458691 BPB458691 BYX458691 CIT458691 CSP458691 DCL458691 DMH458691 DWD458691 EFZ458691 EPV458691 EZR458691 FJN458691 FTJ458691 GDF458691 GNB458691 GWX458691 HGT458691 HQP458691 IAL458691 IKH458691 IUD458691 JDZ458691 JNV458691 JXR458691 KHN458691 KRJ458691 LBF458691 LLB458691 LUX458691 MET458691 MOP458691 MYL458691 NIH458691 NSD458691 OBZ458691 OLV458691 OVR458691 PFN458691 PPJ458691 PZF458691 QJB458691 QSX458691 RCT458691 RMP458691 RWL458691 SGH458691 SQD458691 SZZ458691 TJV458691 TTR458691 UDN458691 UNJ458691 UXF458691 VHB458691 VQX458691 WAT458691 WKP458691 WUL458691 O524227 HZ524227 RV524227 ABR524227 ALN524227 AVJ524227 BFF524227 BPB524227 BYX524227 CIT524227 CSP524227 DCL524227 DMH524227 DWD524227 EFZ524227 EPV524227 EZR524227 FJN524227 FTJ524227 GDF524227 GNB524227 GWX524227 HGT524227 HQP524227 IAL524227 IKH524227 IUD524227 JDZ524227 JNV524227 JXR524227 KHN524227 KRJ524227 LBF524227 LLB524227 LUX524227 MET524227 MOP524227 MYL524227 NIH524227 NSD524227 OBZ524227 OLV524227 OVR524227 PFN524227 PPJ524227 PZF524227 QJB524227 QSX524227 RCT524227 RMP524227 RWL524227 SGH524227 SQD524227 SZZ524227 TJV524227 TTR524227 UDN524227 UNJ524227 UXF524227 VHB524227 VQX524227 WAT524227 WKP524227 WUL524227 O589763 HZ589763 RV589763 ABR589763 ALN589763 AVJ589763 BFF589763 BPB589763 BYX589763 CIT589763 CSP589763 DCL589763 DMH589763 DWD589763 EFZ589763 EPV589763 EZR589763 FJN589763 FTJ589763 GDF589763 GNB589763 GWX589763 HGT589763 HQP589763 IAL589763 IKH589763 IUD589763 JDZ589763 JNV589763 JXR589763 KHN589763 KRJ589763 LBF589763 LLB589763 LUX589763 MET589763 MOP589763 MYL589763 NIH589763 NSD589763 OBZ589763 OLV589763 OVR589763 PFN589763 PPJ589763 PZF589763 QJB589763 QSX589763 RCT589763 RMP589763 RWL589763 SGH589763 SQD589763 SZZ589763 TJV589763 TTR589763 UDN589763 UNJ589763 UXF589763 VHB589763 VQX589763 WAT589763 WKP589763 WUL589763 O655299 HZ655299 RV655299 ABR655299 ALN655299 AVJ655299 BFF655299 BPB655299 BYX655299 CIT655299 CSP655299 DCL655299 DMH655299 DWD655299 EFZ655299 EPV655299 EZR655299 FJN655299 FTJ655299 GDF655299 GNB655299 GWX655299 HGT655299 HQP655299 IAL655299 IKH655299 IUD655299 JDZ655299 JNV655299 JXR655299 KHN655299 KRJ655299 LBF655299 LLB655299 LUX655299 MET655299 MOP655299 MYL655299 NIH655299 NSD655299 OBZ655299 OLV655299 OVR655299 PFN655299 PPJ655299 PZF655299 QJB655299 QSX655299 RCT655299 RMP655299 RWL655299 SGH655299 SQD655299 SZZ655299 TJV655299 TTR655299 UDN655299 UNJ655299 UXF655299 VHB655299 VQX655299 WAT655299 WKP655299 WUL655299 O720835 HZ720835 RV720835 ABR720835 ALN720835 AVJ720835 BFF720835 BPB720835 BYX720835 CIT720835 CSP720835 DCL720835 DMH720835 DWD720835 EFZ720835 EPV720835 EZR720835 FJN720835 FTJ720835 GDF720835 GNB720835 GWX720835 HGT720835 HQP720835 IAL720835 IKH720835 IUD720835 JDZ720835 JNV720835 JXR720835 KHN720835 KRJ720835 LBF720835 LLB720835 LUX720835 MET720835 MOP720835 MYL720835 NIH720835 NSD720835 OBZ720835 OLV720835 OVR720835 PFN720835 PPJ720835 PZF720835 QJB720835 QSX720835 RCT720835 RMP720835 RWL720835 SGH720835 SQD720835 SZZ720835 TJV720835 TTR720835 UDN720835 UNJ720835 UXF720835 VHB720835 VQX720835 WAT720835 WKP720835 WUL720835 O786371 HZ786371 RV786371 ABR786371 ALN786371 AVJ786371 BFF786371 BPB786371 BYX786371 CIT786371 CSP786371 DCL786371 DMH786371 DWD786371 EFZ786371 EPV786371 EZR786371 FJN786371 FTJ786371 GDF786371 GNB786371 GWX786371 HGT786371 HQP786371 IAL786371 IKH786371 IUD786371 JDZ786371 JNV786371 JXR786371 KHN786371 KRJ786371 LBF786371 LLB786371 LUX786371 MET786371 MOP786371 MYL786371 NIH786371 NSD786371 OBZ786371 OLV786371 OVR786371 PFN786371 PPJ786371 PZF786371 QJB786371 QSX786371 RCT786371 RMP786371 RWL786371 SGH786371 SQD786371 SZZ786371 TJV786371 TTR786371 UDN786371 UNJ786371 UXF786371 VHB786371 VQX786371 WAT786371 WKP786371 WUL786371 O851907 HZ851907 RV851907 ABR851907 ALN851907 AVJ851907 BFF851907 BPB851907 BYX851907 CIT851907 CSP851907 DCL851907 DMH851907 DWD851907 EFZ851907 EPV851907 EZR851907 FJN851907 FTJ851907 GDF851907 GNB851907 GWX851907 HGT851907 HQP851907 IAL851907 IKH851907 IUD851907 JDZ851907 JNV851907 JXR851907 KHN851907 KRJ851907 LBF851907 LLB851907 LUX851907 MET851907 MOP851907 MYL851907 NIH851907 NSD851907 OBZ851907 OLV851907 OVR851907 PFN851907 PPJ851907 PZF851907 QJB851907 QSX851907 RCT851907 RMP851907 RWL851907 SGH851907 SQD851907 SZZ851907 TJV851907 TTR851907 UDN851907 UNJ851907 UXF851907 VHB851907 VQX851907 WAT851907 WKP851907 WUL851907 O917443 HZ917443 RV917443 ABR917443 ALN917443 AVJ917443 BFF917443 BPB917443 BYX917443 CIT917443 CSP917443 DCL917443 DMH917443 DWD917443 EFZ917443 EPV917443 EZR917443 FJN917443 FTJ917443 GDF917443 GNB917443 GWX917443 HGT917443 HQP917443 IAL917443 IKH917443 IUD917443 JDZ917443 JNV917443 JXR917443 KHN917443 KRJ917443 LBF917443 LLB917443 LUX917443 MET917443 MOP917443 MYL917443 NIH917443 NSD917443 OBZ917443 OLV917443 OVR917443 PFN917443 PPJ917443 PZF917443 QJB917443 QSX917443 RCT917443 RMP917443 RWL917443 SGH917443 SQD917443 SZZ917443 TJV917443 TTR917443 UDN917443 UNJ917443 UXF917443 VHB917443 VQX917443 WAT917443 WKP917443 WUL917443 O982979 HZ982979 RV982979 ABR982979 ALN982979 AVJ982979 BFF982979 BPB982979 BYX982979 CIT982979 CSP982979 DCL982979 DMH982979 DWD982979 EFZ982979 EPV982979 EZR982979 FJN982979 FTJ982979 GDF982979 GNB982979 GWX982979 HGT982979 HQP982979 IAL982979 IKH982979 IUD982979 JDZ982979 JNV982979 JXR982979 KHN982979 KRJ982979 LBF982979 LLB982979 LUX982979 MET982979 MOP982979 MYL982979 NIH982979 NSD982979 OBZ982979 OLV982979 OVR982979 PFN982979 PPJ982979 PZF982979 QJB982979 QSX982979 RCT982979 RMP982979 RWL982979 SGH982979 SQD982979 SZZ982979 TJV982979 TTR982979 UDN982979 UNJ982979 UXF982979 VHB982979 VQX982979 WAT982979 WKP982979 WUL982979 IT65503:IV65504 SP65503:SR65504 ACL65503:ACN65504 AMH65503:AMJ65504 AWD65503:AWF65504 BFZ65503:BGB65504 BPV65503:BPX65504 BZR65503:BZT65504 CJN65503:CJP65504 CTJ65503:CTL65504 DDF65503:DDH65504 DNB65503:DND65504 DWX65503:DWZ65504 EGT65503:EGV65504 EQP65503:EQR65504 FAL65503:FAN65504 FKH65503:FKJ65504 FUD65503:FUF65504 GDZ65503:GEB65504 GNV65503:GNX65504 GXR65503:GXT65504 HHN65503:HHP65504 HRJ65503:HRL65504 IBF65503:IBH65504 ILB65503:ILD65504 IUX65503:IUZ65504 JET65503:JEV65504 JOP65503:JOR65504 JYL65503:JYN65504 KIH65503:KIJ65504 KSD65503:KSF65504 LBZ65503:LCB65504 LLV65503:LLX65504 LVR65503:LVT65504 MFN65503:MFP65504 MPJ65503:MPL65504 MZF65503:MZH65504 NJB65503:NJD65504 NSX65503:NSZ65504 OCT65503:OCV65504 OMP65503:OMR65504 OWL65503:OWN65504 PGH65503:PGJ65504 PQD65503:PQF65504 PZZ65503:QAB65504 QJV65503:QJX65504 QTR65503:QTT65504 RDN65503:RDP65504 RNJ65503:RNL65504 RXF65503:RXH65504 SHB65503:SHD65504 SQX65503:SQZ65504 TAT65503:TAV65504 TKP65503:TKR65504 TUL65503:TUN65504 UEH65503:UEJ65504 UOD65503:UOF65504 UXZ65503:UYB65504 VHV65503:VHX65504 VRR65503:VRT65504 WBN65503:WBP65504 WLJ65503:WLL65504 WVF65503:WVH65504 IT131039:IV131040 SP131039:SR131040 ACL131039:ACN131040 AMH131039:AMJ131040 AWD131039:AWF131040 BFZ131039:BGB131040 BPV131039:BPX131040 BZR131039:BZT131040 CJN131039:CJP131040 CTJ131039:CTL131040 DDF131039:DDH131040 DNB131039:DND131040 DWX131039:DWZ131040 EGT131039:EGV131040 EQP131039:EQR131040 FAL131039:FAN131040 FKH131039:FKJ131040 FUD131039:FUF131040 GDZ131039:GEB131040 GNV131039:GNX131040 GXR131039:GXT131040 HHN131039:HHP131040 HRJ131039:HRL131040 IBF131039:IBH131040 ILB131039:ILD131040 IUX131039:IUZ131040 JET131039:JEV131040 JOP131039:JOR131040 JYL131039:JYN131040 KIH131039:KIJ131040 KSD131039:KSF131040 LBZ131039:LCB131040 LLV131039:LLX131040 LVR131039:LVT131040 MFN131039:MFP131040 MPJ131039:MPL131040 MZF131039:MZH131040 NJB131039:NJD131040 NSX131039:NSZ131040 OCT131039:OCV131040 OMP131039:OMR131040 OWL131039:OWN131040 PGH131039:PGJ131040 PQD131039:PQF131040 PZZ131039:QAB131040 QJV131039:QJX131040 QTR131039:QTT131040 RDN131039:RDP131040 RNJ131039:RNL131040 RXF131039:RXH131040 SHB131039:SHD131040 SQX131039:SQZ131040 TAT131039:TAV131040 TKP131039:TKR131040 TUL131039:TUN131040 UEH131039:UEJ131040 UOD131039:UOF131040 UXZ131039:UYB131040 VHV131039:VHX131040 VRR131039:VRT131040 WBN131039:WBP131040 WLJ131039:WLL131040 WVF131039:WVH131040 IT196575:IV196576 SP196575:SR196576 ACL196575:ACN196576 AMH196575:AMJ196576 AWD196575:AWF196576 BFZ196575:BGB196576 BPV196575:BPX196576 BZR196575:BZT196576 CJN196575:CJP196576 CTJ196575:CTL196576 DDF196575:DDH196576 DNB196575:DND196576 DWX196575:DWZ196576 EGT196575:EGV196576 EQP196575:EQR196576 FAL196575:FAN196576 FKH196575:FKJ196576 FUD196575:FUF196576 GDZ196575:GEB196576 GNV196575:GNX196576 GXR196575:GXT196576 HHN196575:HHP196576 HRJ196575:HRL196576 IBF196575:IBH196576 ILB196575:ILD196576 IUX196575:IUZ196576 JET196575:JEV196576 JOP196575:JOR196576 JYL196575:JYN196576 KIH196575:KIJ196576 KSD196575:KSF196576 LBZ196575:LCB196576 LLV196575:LLX196576 LVR196575:LVT196576 MFN196575:MFP196576 MPJ196575:MPL196576 MZF196575:MZH196576 NJB196575:NJD196576 NSX196575:NSZ196576 OCT196575:OCV196576 OMP196575:OMR196576 OWL196575:OWN196576 PGH196575:PGJ196576 PQD196575:PQF196576 PZZ196575:QAB196576 QJV196575:QJX196576 QTR196575:QTT196576 RDN196575:RDP196576 RNJ196575:RNL196576 RXF196575:RXH196576 SHB196575:SHD196576 SQX196575:SQZ196576 TAT196575:TAV196576 TKP196575:TKR196576 TUL196575:TUN196576 UEH196575:UEJ196576 UOD196575:UOF196576 UXZ196575:UYB196576 VHV196575:VHX196576 VRR196575:VRT196576 WBN196575:WBP196576 WLJ196575:WLL196576 WVF196575:WVH196576 IT262111:IV262112 SP262111:SR262112 ACL262111:ACN262112 AMH262111:AMJ262112 AWD262111:AWF262112 BFZ262111:BGB262112 BPV262111:BPX262112 BZR262111:BZT262112 CJN262111:CJP262112 CTJ262111:CTL262112 DDF262111:DDH262112 DNB262111:DND262112 DWX262111:DWZ262112 EGT262111:EGV262112 EQP262111:EQR262112 FAL262111:FAN262112 FKH262111:FKJ262112 FUD262111:FUF262112 GDZ262111:GEB262112 GNV262111:GNX262112 GXR262111:GXT262112 HHN262111:HHP262112 HRJ262111:HRL262112 IBF262111:IBH262112 ILB262111:ILD262112 IUX262111:IUZ262112 JET262111:JEV262112 JOP262111:JOR262112 JYL262111:JYN262112 KIH262111:KIJ262112 KSD262111:KSF262112 LBZ262111:LCB262112 LLV262111:LLX262112 LVR262111:LVT262112 MFN262111:MFP262112 MPJ262111:MPL262112 MZF262111:MZH262112 NJB262111:NJD262112 NSX262111:NSZ262112 OCT262111:OCV262112 OMP262111:OMR262112 OWL262111:OWN262112 PGH262111:PGJ262112 PQD262111:PQF262112 PZZ262111:QAB262112 QJV262111:QJX262112 QTR262111:QTT262112 RDN262111:RDP262112 RNJ262111:RNL262112 RXF262111:RXH262112 SHB262111:SHD262112 SQX262111:SQZ262112 TAT262111:TAV262112 TKP262111:TKR262112 TUL262111:TUN262112 UEH262111:UEJ262112 UOD262111:UOF262112 UXZ262111:UYB262112 VHV262111:VHX262112 VRR262111:VRT262112 WBN262111:WBP262112 WLJ262111:WLL262112 WVF262111:WVH262112 IT327647:IV327648 SP327647:SR327648 ACL327647:ACN327648 AMH327647:AMJ327648 AWD327647:AWF327648 BFZ327647:BGB327648 BPV327647:BPX327648 BZR327647:BZT327648 CJN327647:CJP327648 CTJ327647:CTL327648 DDF327647:DDH327648 DNB327647:DND327648 DWX327647:DWZ327648 EGT327647:EGV327648 EQP327647:EQR327648 FAL327647:FAN327648 FKH327647:FKJ327648 FUD327647:FUF327648 GDZ327647:GEB327648 GNV327647:GNX327648 GXR327647:GXT327648 HHN327647:HHP327648 HRJ327647:HRL327648 IBF327647:IBH327648 ILB327647:ILD327648 IUX327647:IUZ327648 JET327647:JEV327648 JOP327647:JOR327648 JYL327647:JYN327648 KIH327647:KIJ327648 KSD327647:KSF327648 LBZ327647:LCB327648 LLV327647:LLX327648 LVR327647:LVT327648 MFN327647:MFP327648 MPJ327647:MPL327648 MZF327647:MZH327648 NJB327647:NJD327648 NSX327647:NSZ327648 OCT327647:OCV327648 OMP327647:OMR327648 OWL327647:OWN327648 PGH327647:PGJ327648 PQD327647:PQF327648 PZZ327647:QAB327648 QJV327647:QJX327648 QTR327647:QTT327648 RDN327647:RDP327648 RNJ327647:RNL327648 RXF327647:RXH327648 SHB327647:SHD327648 SQX327647:SQZ327648 TAT327647:TAV327648 TKP327647:TKR327648 TUL327647:TUN327648 UEH327647:UEJ327648 UOD327647:UOF327648 UXZ327647:UYB327648 VHV327647:VHX327648 VRR327647:VRT327648 WBN327647:WBP327648 WLJ327647:WLL327648 WVF327647:WVH327648 IT393183:IV393184 SP393183:SR393184 ACL393183:ACN393184 AMH393183:AMJ393184 AWD393183:AWF393184 BFZ393183:BGB393184 BPV393183:BPX393184 BZR393183:BZT393184 CJN393183:CJP393184 CTJ393183:CTL393184 DDF393183:DDH393184 DNB393183:DND393184 DWX393183:DWZ393184 EGT393183:EGV393184 EQP393183:EQR393184 FAL393183:FAN393184 FKH393183:FKJ393184 FUD393183:FUF393184 GDZ393183:GEB393184 GNV393183:GNX393184 GXR393183:GXT393184 HHN393183:HHP393184 HRJ393183:HRL393184 IBF393183:IBH393184 ILB393183:ILD393184 IUX393183:IUZ393184 JET393183:JEV393184 JOP393183:JOR393184 JYL393183:JYN393184 KIH393183:KIJ393184 KSD393183:KSF393184 LBZ393183:LCB393184 LLV393183:LLX393184 LVR393183:LVT393184 MFN393183:MFP393184 MPJ393183:MPL393184 MZF393183:MZH393184 NJB393183:NJD393184 NSX393183:NSZ393184 OCT393183:OCV393184 OMP393183:OMR393184 OWL393183:OWN393184 PGH393183:PGJ393184 PQD393183:PQF393184 PZZ393183:QAB393184 QJV393183:QJX393184 QTR393183:QTT393184 RDN393183:RDP393184 RNJ393183:RNL393184 RXF393183:RXH393184 SHB393183:SHD393184 SQX393183:SQZ393184 TAT393183:TAV393184 TKP393183:TKR393184 TUL393183:TUN393184 UEH393183:UEJ393184 UOD393183:UOF393184 UXZ393183:UYB393184 VHV393183:VHX393184 VRR393183:VRT393184 WBN393183:WBP393184 WLJ393183:WLL393184 WVF393183:WVH393184 IT458719:IV458720 SP458719:SR458720 ACL458719:ACN458720 AMH458719:AMJ458720 AWD458719:AWF458720 BFZ458719:BGB458720 BPV458719:BPX458720 BZR458719:BZT458720 CJN458719:CJP458720 CTJ458719:CTL458720 DDF458719:DDH458720 DNB458719:DND458720 DWX458719:DWZ458720 EGT458719:EGV458720 EQP458719:EQR458720 FAL458719:FAN458720 FKH458719:FKJ458720 FUD458719:FUF458720 GDZ458719:GEB458720 GNV458719:GNX458720 GXR458719:GXT458720 HHN458719:HHP458720 HRJ458719:HRL458720 IBF458719:IBH458720 ILB458719:ILD458720 IUX458719:IUZ458720 JET458719:JEV458720 JOP458719:JOR458720 JYL458719:JYN458720 KIH458719:KIJ458720 KSD458719:KSF458720 LBZ458719:LCB458720 LLV458719:LLX458720 LVR458719:LVT458720 MFN458719:MFP458720 MPJ458719:MPL458720 MZF458719:MZH458720 NJB458719:NJD458720 NSX458719:NSZ458720 OCT458719:OCV458720 OMP458719:OMR458720 OWL458719:OWN458720 PGH458719:PGJ458720 PQD458719:PQF458720 PZZ458719:QAB458720 QJV458719:QJX458720 QTR458719:QTT458720 RDN458719:RDP458720 RNJ458719:RNL458720 RXF458719:RXH458720 SHB458719:SHD458720 SQX458719:SQZ458720 TAT458719:TAV458720 TKP458719:TKR458720 TUL458719:TUN458720 UEH458719:UEJ458720 UOD458719:UOF458720 UXZ458719:UYB458720 VHV458719:VHX458720 VRR458719:VRT458720 WBN458719:WBP458720 WLJ458719:WLL458720 WVF458719:WVH458720 IT524255:IV524256 SP524255:SR524256 ACL524255:ACN524256 AMH524255:AMJ524256 AWD524255:AWF524256 BFZ524255:BGB524256 BPV524255:BPX524256 BZR524255:BZT524256 CJN524255:CJP524256 CTJ524255:CTL524256 DDF524255:DDH524256 DNB524255:DND524256 DWX524255:DWZ524256 EGT524255:EGV524256 EQP524255:EQR524256 FAL524255:FAN524256 FKH524255:FKJ524256 FUD524255:FUF524256 GDZ524255:GEB524256 GNV524255:GNX524256 GXR524255:GXT524256 HHN524255:HHP524256 HRJ524255:HRL524256 IBF524255:IBH524256 ILB524255:ILD524256 IUX524255:IUZ524256 JET524255:JEV524256 JOP524255:JOR524256 JYL524255:JYN524256 KIH524255:KIJ524256 KSD524255:KSF524256 LBZ524255:LCB524256 LLV524255:LLX524256 LVR524255:LVT524256 MFN524255:MFP524256 MPJ524255:MPL524256 MZF524255:MZH524256 NJB524255:NJD524256 NSX524255:NSZ524256 OCT524255:OCV524256 OMP524255:OMR524256 OWL524255:OWN524256 PGH524255:PGJ524256 PQD524255:PQF524256 PZZ524255:QAB524256 QJV524255:QJX524256 QTR524255:QTT524256 RDN524255:RDP524256 RNJ524255:RNL524256 RXF524255:RXH524256 SHB524255:SHD524256 SQX524255:SQZ524256 TAT524255:TAV524256 TKP524255:TKR524256 TUL524255:TUN524256 UEH524255:UEJ524256 UOD524255:UOF524256 UXZ524255:UYB524256 VHV524255:VHX524256 VRR524255:VRT524256 WBN524255:WBP524256 WLJ524255:WLL524256 WVF524255:WVH524256 IT589791:IV589792 SP589791:SR589792 ACL589791:ACN589792 AMH589791:AMJ589792 AWD589791:AWF589792 BFZ589791:BGB589792 BPV589791:BPX589792 BZR589791:BZT589792 CJN589791:CJP589792 CTJ589791:CTL589792 DDF589791:DDH589792 DNB589791:DND589792 DWX589791:DWZ589792 EGT589791:EGV589792 EQP589791:EQR589792 FAL589791:FAN589792 FKH589791:FKJ589792 FUD589791:FUF589792 GDZ589791:GEB589792 GNV589791:GNX589792 GXR589791:GXT589792 HHN589791:HHP589792 HRJ589791:HRL589792 IBF589791:IBH589792 ILB589791:ILD589792 IUX589791:IUZ589792 JET589791:JEV589792 JOP589791:JOR589792 JYL589791:JYN589792 KIH589791:KIJ589792 KSD589791:KSF589792 LBZ589791:LCB589792 LLV589791:LLX589792 LVR589791:LVT589792 MFN589791:MFP589792 MPJ589791:MPL589792 MZF589791:MZH589792 NJB589791:NJD589792 NSX589791:NSZ589792 OCT589791:OCV589792 OMP589791:OMR589792 OWL589791:OWN589792 PGH589791:PGJ589792 PQD589791:PQF589792 PZZ589791:QAB589792 QJV589791:QJX589792 QTR589791:QTT589792 RDN589791:RDP589792 RNJ589791:RNL589792 RXF589791:RXH589792 SHB589791:SHD589792 SQX589791:SQZ589792 TAT589791:TAV589792 TKP589791:TKR589792 TUL589791:TUN589792 UEH589791:UEJ589792 UOD589791:UOF589792 UXZ589791:UYB589792 VHV589791:VHX589792 VRR589791:VRT589792 WBN589791:WBP589792 WLJ589791:WLL589792 WVF589791:WVH589792 IT655327:IV655328 SP655327:SR655328 ACL655327:ACN655328 AMH655327:AMJ655328 AWD655327:AWF655328 BFZ655327:BGB655328 BPV655327:BPX655328 BZR655327:BZT655328 CJN655327:CJP655328 CTJ655327:CTL655328 DDF655327:DDH655328 DNB655327:DND655328 DWX655327:DWZ655328 EGT655327:EGV655328 EQP655327:EQR655328 FAL655327:FAN655328 FKH655327:FKJ655328 FUD655327:FUF655328 GDZ655327:GEB655328 GNV655327:GNX655328 GXR655327:GXT655328 HHN655327:HHP655328 HRJ655327:HRL655328 IBF655327:IBH655328 ILB655327:ILD655328 IUX655327:IUZ655328 JET655327:JEV655328 JOP655327:JOR655328 JYL655327:JYN655328 KIH655327:KIJ655328 KSD655327:KSF655328 LBZ655327:LCB655328 LLV655327:LLX655328 LVR655327:LVT655328 MFN655327:MFP655328 MPJ655327:MPL655328 MZF655327:MZH655328 NJB655327:NJD655328 NSX655327:NSZ655328 OCT655327:OCV655328 OMP655327:OMR655328 OWL655327:OWN655328 PGH655327:PGJ655328 PQD655327:PQF655328 PZZ655327:QAB655328 QJV655327:QJX655328 QTR655327:QTT655328 RDN655327:RDP655328 RNJ655327:RNL655328 RXF655327:RXH655328 SHB655327:SHD655328 SQX655327:SQZ655328 TAT655327:TAV655328 TKP655327:TKR655328 TUL655327:TUN655328 UEH655327:UEJ655328 UOD655327:UOF655328 UXZ655327:UYB655328 VHV655327:VHX655328 VRR655327:VRT655328 WBN655327:WBP655328 WLJ655327:WLL655328 WVF655327:WVH655328 IT720863:IV720864 SP720863:SR720864 ACL720863:ACN720864 AMH720863:AMJ720864 AWD720863:AWF720864 BFZ720863:BGB720864 BPV720863:BPX720864 BZR720863:BZT720864 CJN720863:CJP720864 CTJ720863:CTL720864 DDF720863:DDH720864 DNB720863:DND720864 DWX720863:DWZ720864 EGT720863:EGV720864 EQP720863:EQR720864 FAL720863:FAN720864 FKH720863:FKJ720864 FUD720863:FUF720864 GDZ720863:GEB720864 GNV720863:GNX720864 GXR720863:GXT720864 HHN720863:HHP720864 HRJ720863:HRL720864 IBF720863:IBH720864 ILB720863:ILD720864 IUX720863:IUZ720864 JET720863:JEV720864 JOP720863:JOR720864 JYL720863:JYN720864 KIH720863:KIJ720864 KSD720863:KSF720864 LBZ720863:LCB720864 LLV720863:LLX720864 LVR720863:LVT720864 MFN720863:MFP720864 MPJ720863:MPL720864 MZF720863:MZH720864 NJB720863:NJD720864 NSX720863:NSZ720864 OCT720863:OCV720864 OMP720863:OMR720864 OWL720863:OWN720864 PGH720863:PGJ720864 PQD720863:PQF720864 PZZ720863:QAB720864 QJV720863:QJX720864 QTR720863:QTT720864 RDN720863:RDP720864 RNJ720863:RNL720864 RXF720863:RXH720864 SHB720863:SHD720864 SQX720863:SQZ720864 TAT720863:TAV720864 TKP720863:TKR720864 TUL720863:TUN720864 UEH720863:UEJ720864 UOD720863:UOF720864 UXZ720863:UYB720864 VHV720863:VHX720864 VRR720863:VRT720864 WBN720863:WBP720864 WLJ720863:WLL720864 WVF720863:WVH720864 IT786399:IV786400 SP786399:SR786400 ACL786399:ACN786400 AMH786399:AMJ786400 AWD786399:AWF786400 BFZ786399:BGB786400 BPV786399:BPX786400 BZR786399:BZT786400 CJN786399:CJP786400 CTJ786399:CTL786400 DDF786399:DDH786400 DNB786399:DND786400 DWX786399:DWZ786400 EGT786399:EGV786400 EQP786399:EQR786400 FAL786399:FAN786400 FKH786399:FKJ786400 FUD786399:FUF786400 GDZ786399:GEB786400 GNV786399:GNX786400 GXR786399:GXT786400 HHN786399:HHP786400 HRJ786399:HRL786400 IBF786399:IBH786400 ILB786399:ILD786400 IUX786399:IUZ786400 JET786399:JEV786400 JOP786399:JOR786400 JYL786399:JYN786400 KIH786399:KIJ786400 KSD786399:KSF786400 LBZ786399:LCB786400 LLV786399:LLX786400 LVR786399:LVT786400 MFN786399:MFP786400 MPJ786399:MPL786400 MZF786399:MZH786400 NJB786399:NJD786400 NSX786399:NSZ786400 OCT786399:OCV786400 OMP786399:OMR786400 OWL786399:OWN786400 PGH786399:PGJ786400 PQD786399:PQF786400 PZZ786399:QAB786400 QJV786399:QJX786400 QTR786399:QTT786400 RDN786399:RDP786400 RNJ786399:RNL786400 RXF786399:RXH786400 SHB786399:SHD786400 SQX786399:SQZ786400 TAT786399:TAV786400 TKP786399:TKR786400 TUL786399:TUN786400 UEH786399:UEJ786400 UOD786399:UOF786400 UXZ786399:UYB786400 VHV786399:VHX786400 VRR786399:VRT786400 WBN786399:WBP786400 WLJ786399:WLL786400 WVF786399:WVH786400 IT851935:IV851936 SP851935:SR851936 ACL851935:ACN851936 AMH851935:AMJ851936 AWD851935:AWF851936 BFZ851935:BGB851936 BPV851935:BPX851936 BZR851935:BZT851936 CJN851935:CJP851936 CTJ851935:CTL851936 DDF851935:DDH851936 DNB851935:DND851936 DWX851935:DWZ851936 EGT851935:EGV851936 EQP851935:EQR851936 FAL851935:FAN851936 FKH851935:FKJ851936 FUD851935:FUF851936 GDZ851935:GEB851936 GNV851935:GNX851936 GXR851935:GXT851936 HHN851935:HHP851936 HRJ851935:HRL851936 IBF851935:IBH851936 ILB851935:ILD851936 IUX851935:IUZ851936 JET851935:JEV851936 JOP851935:JOR851936 JYL851935:JYN851936 KIH851935:KIJ851936 KSD851935:KSF851936 LBZ851935:LCB851936 LLV851935:LLX851936 LVR851935:LVT851936 MFN851935:MFP851936 MPJ851935:MPL851936 MZF851935:MZH851936 NJB851935:NJD851936 NSX851935:NSZ851936 OCT851935:OCV851936 OMP851935:OMR851936 OWL851935:OWN851936 PGH851935:PGJ851936 PQD851935:PQF851936 PZZ851935:QAB851936 QJV851935:QJX851936 QTR851935:QTT851936 RDN851935:RDP851936 RNJ851935:RNL851936 RXF851935:RXH851936 SHB851935:SHD851936 SQX851935:SQZ851936 TAT851935:TAV851936 TKP851935:TKR851936 TUL851935:TUN851936 UEH851935:UEJ851936 UOD851935:UOF851936 UXZ851935:UYB851936 VHV851935:VHX851936 VRR851935:VRT851936 WBN851935:WBP851936 WLJ851935:WLL851936 WVF851935:WVH851936 IT917471:IV917472 SP917471:SR917472 ACL917471:ACN917472 AMH917471:AMJ917472 AWD917471:AWF917472 BFZ917471:BGB917472 BPV917471:BPX917472 BZR917471:BZT917472 CJN917471:CJP917472 CTJ917471:CTL917472 DDF917471:DDH917472 DNB917471:DND917472 DWX917471:DWZ917472 EGT917471:EGV917472 EQP917471:EQR917472 FAL917471:FAN917472 FKH917471:FKJ917472 FUD917471:FUF917472 GDZ917471:GEB917472 GNV917471:GNX917472 GXR917471:GXT917472 HHN917471:HHP917472 HRJ917471:HRL917472 IBF917471:IBH917472 ILB917471:ILD917472 IUX917471:IUZ917472 JET917471:JEV917472 JOP917471:JOR917472 JYL917471:JYN917472 KIH917471:KIJ917472 KSD917471:KSF917472 LBZ917471:LCB917472 LLV917471:LLX917472 LVR917471:LVT917472 MFN917471:MFP917472 MPJ917471:MPL917472 MZF917471:MZH917472 NJB917471:NJD917472 NSX917471:NSZ917472 OCT917471:OCV917472 OMP917471:OMR917472 OWL917471:OWN917472 PGH917471:PGJ917472 PQD917471:PQF917472 PZZ917471:QAB917472 QJV917471:QJX917472 QTR917471:QTT917472 RDN917471:RDP917472 RNJ917471:RNL917472 RXF917471:RXH917472 SHB917471:SHD917472 SQX917471:SQZ917472 TAT917471:TAV917472 TKP917471:TKR917472 TUL917471:TUN917472 UEH917471:UEJ917472 UOD917471:UOF917472 UXZ917471:UYB917472 VHV917471:VHX917472 VRR917471:VRT917472 WBN917471:WBP917472 WLJ917471:WLL917472 WVF917471:WVH917472 IT983007:IV983008 SP983007:SR983008 ACL983007:ACN983008 AMH983007:AMJ983008 AWD983007:AWF983008 BFZ983007:BGB983008 BPV983007:BPX983008 BZR983007:BZT983008 CJN983007:CJP983008 CTJ983007:CTL983008 DDF983007:DDH983008 DNB983007:DND983008 DWX983007:DWZ983008 EGT983007:EGV983008 EQP983007:EQR983008 FAL983007:FAN983008 FKH983007:FKJ983008 FUD983007:FUF983008 GDZ983007:GEB983008 GNV983007:GNX983008 GXR983007:GXT983008 HHN983007:HHP983008 HRJ983007:HRL983008 IBF983007:IBH983008 ILB983007:ILD983008 IUX983007:IUZ983008 JET983007:JEV983008 JOP983007:JOR983008 JYL983007:JYN983008 KIH983007:KIJ983008 KSD983007:KSF983008 LBZ983007:LCB983008 LLV983007:LLX983008 LVR983007:LVT983008 MFN983007:MFP983008 MPJ983007:MPL983008 MZF983007:MZH983008 NJB983007:NJD983008 NSX983007:NSZ983008 OCT983007:OCV983008 OMP983007:OMR983008 OWL983007:OWN983008 PGH983007:PGJ983008 PQD983007:PQF983008 PZZ983007:QAB983008 QJV983007:QJX983008 QTR983007:QTT983008 RDN983007:RDP983008 RNJ983007:RNL983008 RXF983007:RXH983008 SHB983007:SHD983008 SQX983007:SQZ983008 TAT983007:TAV983008 TKP983007:TKR983008 TUL983007:TUN983008 UEH983007:UEJ983008 UOD983007:UOF983008 UXZ983007:UYB983008 VHV983007:VHX983008 VRR983007:VRT983008 WBN983007:WBP983008 WLJ983007:WLL983008 WVF983007:WVH983008 IT65508:IV65508 SP65508:SR65508 ACL65508:ACN65508 AMH65508:AMJ65508 AWD65508:AWF65508 BFZ65508:BGB65508 BPV65508:BPX65508 BZR65508:BZT65508 CJN65508:CJP65508 CTJ65508:CTL65508 DDF65508:DDH65508 DNB65508:DND65508 DWX65508:DWZ65508 EGT65508:EGV65508 EQP65508:EQR65508 FAL65508:FAN65508 FKH65508:FKJ65508 FUD65508:FUF65508 GDZ65508:GEB65508 GNV65508:GNX65508 GXR65508:GXT65508 HHN65508:HHP65508 HRJ65508:HRL65508 IBF65508:IBH65508 ILB65508:ILD65508 IUX65508:IUZ65508 JET65508:JEV65508 JOP65508:JOR65508 JYL65508:JYN65508 KIH65508:KIJ65508 KSD65508:KSF65508 LBZ65508:LCB65508 LLV65508:LLX65508 LVR65508:LVT65508 MFN65508:MFP65508 MPJ65508:MPL65508 MZF65508:MZH65508 NJB65508:NJD65508 NSX65508:NSZ65508 OCT65508:OCV65508 OMP65508:OMR65508 OWL65508:OWN65508 PGH65508:PGJ65508 PQD65508:PQF65508 PZZ65508:QAB65508 QJV65508:QJX65508 QTR65508:QTT65508 RDN65508:RDP65508 RNJ65508:RNL65508 RXF65508:RXH65508 SHB65508:SHD65508 SQX65508:SQZ65508 TAT65508:TAV65508 TKP65508:TKR65508 TUL65508:TUN65508 UEH65508:UEJ65508 UOD65508:UOF65508 UXZ65508:UYB65508 VHV65508:VHX65508 VRR65508:VRT65508 WBN65508:WBP65508 WLJ65508:WLL65508 WVF65508:WVH65508 IT131044:IV131044 SP131044:SR131044 ACL131044:ACN131044 AMH131044:AMJ131044 AWD131044:AWF131044 BFZ131044:BGB131044 BPV131044:BPX131044 BZR131044:BZT131044 CJN131044:CJP131044 CTJ131044:CTL131044 DDF131044:DDH131044 DNB131044:DND131044 DWX131044:DWZ131044 EGT131044:EGV131044 EQP131044:EQR131044 FAL131044:FAN131044 FKH131044:FKJ131044 FUD131044:FUF131044 GDZ131044:GEB131044 GNV131044:GNX131044 GXR131044:GXT131044 HHN131044:HHP131044 HRJ131044:HRL131044 IBF131044:IBH131044 ILB131044:ILD131044 IUX131044:IUZ131044 JET131044:JEV131044 JOP131044:JOR131044 JYL131044:JYN131044 KIH131044:KIJ131044 KSD131044:KSF131044 LBZ131044:LCB131044 LLV131044:LLX131044 LVR131044:LVT131044 MFN131044:MFP131044 MPJ131044:MPL131044 MZF131044:MZH131044 NJB131044:NJD131044 NSX131044:NSZ131044 OCT131044:OCV131044 OMP131044:OMR131044 OWL131044:OWN131044 PGH131044:PGJ131044 PQD131044:PQF131044 PZZ131044:QAB131044 QJV131044:QJX131044 QTR131044:QTT131044 RDN131044:RDP131044 RNJ131044:RNL131044 RXF131044:RXH131044 SHB131044:SHD131044 SQX131044:SQZ131044 TAT131044:TAV131044 TKP131044:TKR131044 TUL131044:TUN131044 UEH131044:UEJ131044 UOD131044:UOF131044 UXZ131044:UYB131044 VHV131044:VHX131044 VRR131044:VRT131044 WBN131044:WBP131044 WLJ131044:WLL131044 WVF131044:WVH131044 IT196580:IV196580 SP196580:SR196580 ACL196580:ACN196580 AMH196580:AMJ196580 AWD196580:AWF196580 BFZ196580:BGB196580 BPV196580:BPX196580 BZR196580:BZT196580 CJN196580:CJP196580 CTJ196580:CTL196580 DDF196580:DDH196580 DNB196580:DND196580 DWX196580:DWZ196580 EGT196580:EGV196580 EQP196580:EQR196580 FAL196580:FAN196580 FKH196580:FKJ196580 FUD196580:FUF196580 GDZ196580:GEB196580 GNV196580:GNX196580 GXR196580:GXT196580 HHN196580:HHP196580 HRJ196580:HRL196580 IBF196580:IBH196580 ILB196580:ILD196580 IUX196580:IUZ196580 JET196580:JEV196580 JOP196580:JOR196580 JYL196580:JYN196580 KIH196580:KIJ196580 KSD196580:KSF196580 LBZ196580:LCB196580 LLV196580:LLX196580 LVR196580:LVT196580 MFN196580:MFP196580 MPJ196580:MPL196580 MZF196580:MZH196580 NJB196580:NJD196580 NSX196580:NSZ196580 OCT196580:OCV196580 OMP196580:OMR196580 OWL196580:OWN196580 PGH196580:PGJ196580 PQD196580:PQF196580 PZZ196580:QAB196580 QJV196580:QJX196580 QTR196580:QTT196580 RDN196580:RDP196580 RNJ196580:RNL196580 RXF196580:RXH196580 SHB196580:SHD196580 SQX196580:SQZ196580 TAT196580:TAV196580 TKP196580:TKR196580 TUL196580:TUN196580 UEH196580:UEJ196580 UOD196580:UOF196580 UXZ196580:UYB196580 VHV196580:VHX196580 VRR196580:VRT196580 WBN196580:WBP196580 WLJ196580:WLL196580 WVF196580:WVH196580 IT262116:IV262116 SP262116:SR262116 ACL262116:ACN262116 AMH262116:AMJ262116 AWD262116:AWF262116 BFZ262116:BGB262116 BPV262116:BPX262116 BZR262116:BZT262116 CJN262116:CJP262116 CTJ262116:CTL262116 DDF262116:DDH262116 DNB262116:DND262116 DWX262116:DWZ262116 EGT262116:EGV262116 EQP262116:EQR262116 FAL262116:FAN262116 FKH262116:FKJ262116 FUD262116:FUF262116 GDZ262116:GEB262116 GNV262116:GNX262116 GXR262116:GXT262116 HHN262116:HHP262116 HRJ262116:HRL262116 IBF262116:IBH262116 ILB262116:ILD262116 IUX262116:IUZ262116 JET262116:JEV262116 JOP262116:JOR262116 JYL262116:JYN262116 KIH262116:KIJ262116 KSD262116:KSF262116 LBZ262116:LCB262116 LLV262116:LLX262116 LVR262116:LVT262116 MFN262116:MFP262116 MPJ262116:MPL262116 MZF262116:MZH262116 NJB262116:NJD262116 NSX262116:NSZ262116 OCT262116:OCV262116 OMP262116:OMR262116 OWL262116:OWN262116 PGH262116:PGJ262116 PQD262116:PQF262116 PZZ262116:QAB262116 QJV262116:QJX262116 QTR262116:QTT262116 RDN262116:RDP262116 RNJ262116:RNL262116 RXF262116:RXH262116 SHB262116:SHD262116 SQX262116:SQZ262116 TAT262116:TAV262116 TKP262116:TKR262116 TUL262116:TUN262116 UEH262116:UEJ262116 UOD262116:UOF262116 UXZ262116:UYB262116 VHV262116:VHX262116 VRR262116:VRT262116 WBN262116:WBP262116 WLJ262116:WLL262116 WVF262116:WVH262116 IT327652:IV327652 SP327652:SR327652 ACL327652:ACN327652 AMH327652:AMJ327652 AWD327652:AWF327652 BFZ327652:BGB327652 BPV327652:BPX327652 BZR327652:BZT327652 CJN327652:CJP327652 CTJ327652:CTL327652 DDF327652:DDH327652 DNB327652:DND327652 DWX327652:DWZ327652 EGT327652:EGV327652 EQP327652:EQR327652 FAL327652:FAN327652 FKH327652:FKJ327652 FUD327652:FUF327652 GDZ327652:GEB327652 GNV327652:GNX327652 GXR327652:GXT327652 HHN327652:HHP327652 HRJ327652:HRL327652 IBF327652:IBH327652 ILB327652:ILD327652 IUX327652:IUZ327652 JET327652:JEV327652 JOP327652:JOR327652 JYL327652:JYN327652 KIH327652:KIJ327652 KSD327652:KSF327652 LBZ327652:LCB327652 LLV327652:LLX327652 LVR327652:LVT327652 MFN327652:MFP327652 MPJ327652:MPL327652 MZF327652:MZH327652 NJB327652:NJD327652 NSX327652:NSZ327652 OCT327652:OCV327652 OMP327652:OMR327652 OWL327652:OWN327652 PGH327652:PGJ327652 PQD327652:PQF327652 PZZ327652:QAB327652 QJV327652:QJX327652 QTR327652:QTT327652 RDN327652:RDP327652 RNJ327652:RNL327652 RXF327652:RXH327652 SHB327652:SHD327652 SQX327652:SQZ327652 TAT327652:TAV327652 TKP327652:TKR327652 TUL327652:TUN327652 UEH327652:UEJ327652 UOD327652:UOF327652 UXZ327652:UYB327652 VHV327652:VHX327652 VRR327652:VRT327652 WBN327652:WBP327652 WLJ327652:WLL327652 WVF327652:WVH327652 IT393188:IV393188 SP393188:SR393188 ACL393188:ACN393188 AMH393188:AMJ393188 AWD393188:AWF393188 BFZ393188:BGB393188 BPV393188:BPX393188 BZR393188:BZT393188 CJN393188:CJP393188 CTJ393188:CTL393188 DDF393188:DDH393188 DNB393188:DND393188 DWX393188:DWZ393188 EGT393188:EGV393188 EQP393188:EQR393188 FAL393188:FAN393188 FKH393188:FKJ393188 FUD393188:FUF393188 GDZ393188:GEB393188 GNV393188:GNX393188 GXR393188:GXT393188 HHN393188:HHP393188 HRJ393188:HRL393188 IBF393188:IBH393188 ILB393188:ILD393188 IUX393188:IUZ393188 JET393188:JEV393188 JOP393188:JOR393188 JYL393188:JYN393188 KIH393188:KIJ393188 KSD393188:KSF393188 LBZ393188:LCB393188 LLV393188:LLX393188 LVR393188:LVT393188 MFN393188:MFP393188 MPJ393188:MPL393188 MZF393188:MZH393188 NJB393188:NJD393188 NSX393188:NSZ393188 OCT393188:OCV393188 OMP393188:OMR393188 OWL393188:OWN393188 PGH393188:PGJ393188 PQD393188:PQF393188 PZZ393188:QAB393188 QJV393188:QJX393188 QTR393188:QTT393188 RDN393188:RDP393188 RNJ393188:RNL393188 RXF393188:RXH393188 SHB393188:SHD393188 SQX393188:SQZ393188 TAT393188:TAV393188 TKP393188:TKR393188 TUL393188:TUN393188 UEH393188:UEJ393188 UOD393188:UOF393188 UXZ393188:UYB393188 VHV393188:VHX393188 VRR393188:VRT393188 WBN393188:WBP393188 WLJ393188:WLL393188 WVF393188:WVH393188 IT458724:IV458724 SP458724:SR458724 ACL458724:ACN458724 AMH458724:AMJ458724 AWD458724:AWF458724 BFZ458724:BGB458724 BPV458724:BPX458724 BZR458724:BZT458724 CJN458724:CJP458724 CTJ458724:CTL458724 DDF458724:DDH458724 DNB458724:DND458724 DWX458724:DWZ458724 EGT458724:EGV458724 EQP458724:EQR458724 FAL458724:FAN458724 FKH458724:FKJ458724 FUD458724:FUF458724 GDZ458724:GEB458724 GNV458724:GNX458724 GXR458724:GXT458724 HHN458724:HHP458724 HRJ458724:HRL458724 IBF458724:IBH458724 ILB458724:ILD458724 IUX458724:IUZ458724 JET458724:JEV458724 JOP458724:JOR458724 JYL458724:JYN458724 KIH458724:KIJ458724 KSD458724:KSF458724 LBZ458724:LCB458724 LLV458724:LLX458724 LVR458724:LVT458724 MFN458724:MFP458724 MPJ458724:MPL458724 MZF458724:MZH458724 NJB458724:NJD458724 NSX458724:NSZ458724 OCT458724:OCV458724 OMP458724:OMR458724 OWL458724:OWN458724 PGH458724:PGJ458724 PQD458724:PQF458724 PZZ458724:QAB458724 QJV458724:QJX458724 QTR458724:QTT458724 RDN458724:RDP458724 RNJ458724:RNL458724 RXF458724:RXH458724 SHB458724:SHD458724 SQX458724:SQZ458724 TAT458724:TAV458724 TKP458724:TKR458724 TUL458724:TUN458724 UEH458724:UEJ458724 UOD458724:UOF458724 UXZ458724:UYB458724 VHV458724:VHX458724 VRR458724:VRT458724 WBN458724:WBP458724 WLJ458724:WLL458724 WVF458724:WVH458724 IT524260:IV524260 SP524260:SR524260 ACL524260:ACN524260 AMH524260:AMJ524260 AWD524260:AWF524260 BFZ524260:BGB524260 BPV524260:BPX524260 BZR524260:BZT524260 CJN524260:CJP524260 CTJ524260:CTL524260 DDF524260:DDH524260 DNB524260:DND524260 DWX524260:DWZ524260 EGT524260:EGV524260 EQP524260:EQR524260 FAL524260:FAN524260 FKH524260:FKJ524260 FUD524260:FUF524260 GDZ524260:GEB524260 GNV524260:GNX524260 GXR524260:GXT524260 HHN524260:HHP524260 HRJ524260:HRL524260 IBF524260:IBH524260 ILB524260:ILD524260 IUX524260:IUZ524260 JET524260:JEV524260 JOP524260:JOR524260 JYL524260:JYN524260 KIH524260:KIJ524260 KSD524260:KSF524260 LBZ524260:LCB524260 LLV524260:LLX524260 LVR524260:LVT524260 MFN524260:MFP524260 MPJ524260:MPL524260 MZF524260:MZH524260 NJB524260:NJD524260 NSX524260:NSZ524260 OCT524260:OCV524260 OMP524260:OMR524260 OWL524260:OWN524260 PGH524260:PGJ524260 PQD524260:PQF524260 PZZ524260:QAB524260 QJV524260:QJX524260 QTR524260:QTT524260 RDN524260:RDP524260 RNJ524260:RNL524260 RXF524260:RXH524260 SHB524260:SHD524260 SQX524260:SQZ524260 TAT524260:TAV524260 TKP524260:TKR524260 TUL524260:TUN524260 UEH524260:UEJ524260 UOD524260:UOF524260 UXZ524260:UYB524260 VHV524260:VHX524260 VRR524260:VRT524260 WBN524260:WBP524260 WLJ524260:WLL524260 WVF524260:WVH524260 IT589796:IV589796 SP589796:SR589796 ACL589796:ACN589796 AMH589796:AMJ589796 AWD589796:AWF589796 BFZ589796:BGB589796 BPV589796:BPX589796 BZR589796:BZT589796 CJN589796:CJP589796 CTJ589796:CTL589796 DDF589796:DDH589796 DNB589796:DND589796 DWX589796:DWZ589796 EGT589796:EGV589796 EQP589796:EQR589796 FAL589796:FAN589796 FKH589796:FKJ589796 FUD589796:FUF589796 GDZ589796:GEB589796 GNV589796:GNX589796 GXR589796:GXT589796 HHN589796:HHP589796 HRJ589796:HRL589796 IBF589796:IBH589796 ILB589796:ILD589796 IUX589796:IUZ589796 JET589796:JEV589796 JOP589796:JOR589796 JYL589796:JYN589796 KIH589796:KIJ589796 KSD589796:KSF589796 LBZ589796:LCB589796 LLV589796:LLX589796 LVR589796:LVT589796 MFN589796:MFP589796 MPJ589796:MPL589796 MZF589796:MZH589796 NJB589796:NJD589796 NSX589796:NSZ589796 OCT589796:OCV589796 OMP589796:OMR589796 OWL589796:OWN589796 PGH589796:PGJ589796 PQD589796:PQF589796 PZZ589796:QAB589796 QJV589796:QJX589796 QTR589796:QTT589796 RDN589796:RDP589796 RNJ589796:RNL589796 RXF589796:RXH589796 SHB589796:SHD589796 SQX589796:SQZ589796 TAT589796:TAV589796 TKP589796:TKR589796 TUL589796:TUN589796 UEH589796:UEJ589796 UOD589796:UOF589796 UXZ589796:UYB589796 VHV589796:VHX589796 VRR589796:VRT589796 WBN589796:WBP589796 WLJ589796:WLL589796 WVF589796:WVH589796 IT655332:IV655332 SP655332:SR655332 ACL655332:ACN655332 AMH655332:AMJ655332 AWD655332:AWF655332 BFZ655332:BGB655332 BPV655332:BPX655332 BZR655332:BZT655332 CJN655332:CJP655332 CTJ655332:CTL655332 DDF655332:DDH655332 DNB655332:DND655332 DWX655332:DWZ655332 EGT655332:EGV655332 EQP655332:EQR655332 FAL655332:FAN655332 FKH655332:FKJ655332 FUD655332:FUF655332 GDZ655332:GEB655332 GNV655332:GNX655332 GXR655332:GXT655332 HHN655332:HHP655332 HRJ655332:HRL655332 IBF655332:IBH655332 ILB655332:ILD655332 IUX655332:IUZ655332 JET655332:JEV655332 JOP655332:JOR655332 JYL655332:JYN655332 KIH655332:KIJ655332 KSD655332:KSF655332 LBZ655332:LCB655332 LLV655332:LLX655332 LVR655332:LVT655332 MFN655332:MFP655332 MPJ655332:MPL655332 MZF655332:MZH655332 NJB655332:NJD655332 NSX655332:NSZ655332 OCT655332:OCV655332 OMP655332:OMR655332 OWL655332:OWN655332 PGH655332:PGJ655332 PQD655332:PQF655332 PZZ655332:QAB655332 QJV655332:QJX655332 QTR655332:QTT655332 RDN655332:RDP655332 RNJ655332:RNL655332 RXF655332:RXH655332 SHB655332:SHD655332 SQX655332:SQZ655332 TAT655332:TAV655332 TKP655332:TKR655332 TUL655332:TUN655332 UEH655332:UEJ655332 UOD655332:UOF655332 UXZ655332:UYB655332 VHV655332:VHX655332 VRR655332:VRT655332 WBN655332:WBP655332 WLJ655332:WLL655332 WVF655332:WVH655332 IT720868:IV720868 SP720868:SR720868 ACL720868:ACN720868 AMH720868:AMJ720868 AWD720868:AWF720868 BFZ720868:BGB720868 BPV720868:BPX720868 BZR720868:BZT720868 CJN720868:CJP720868 CTJ720868:CTL720868 DDF720868:DDH720868 DNB720868:DND720868 DWX720868:DWZ720868 EGT720868:EGV720868 EQP720868:EQR720868 FAL720868:FAN720868 FKH720868:FKJ720868 FUD720868:FUF720868 GDZ720868:GEB720868 GNV720868:GNX720868 GXR720868:GXT720868 HHN720868:HHP720868 HRJ720868:HRL720868 IBF720868:IBH720868 ILB720868:ILD720868 IUX720868:IUZ720868 JET720868:JEV720868 JOP720868:JOR720868 JYL720868:JYN720868 KIH720868:KIJ720868 KSD720868:KSF720868 LBZ720868:LCB720868 LLV720868:LLX720868 LVR720868:LVT720868 MFN720868:MFP720868 MPJ720868:MPL720868 MZF720868:MZH720868 NJB720868:NJD720868 NSX720868:NSZ720868 OCT720868:OCV720868 OMP720868:OMR720868 OWL720868:OWN720868 PGH720868:PGJ720868 PQD720868:PQF720868 PZZ720868:QAB720868 QJV720868:QJX720868 QTR720868:QTT720868 RDN720868:RDP720868 RNJ720868:RNL720868 RXF720868:RXH720868 SHB720868:SHD720868 SQX720868:SQZ720868 TAT720868:TAV720868 TKP720868:TKR720868 TUL720868:TUN720868 UEH720868:UEJ720868 UOD720868:UOF720868 UXZ720868:UYB720868 VHV720868:VHX720868 VRR720868:VRT720868 WBN720868:WBP720868 WLJ720868:WLL720868 WVF720868:WVH720868 IT786404:IV786404 SP786404:SR786404 ACL786404:ACN786404 AMH786404:AMJ786404 AWD786404:AWF786404 BFZ786404:BGB786404 BPV786404:BPX786404 BZR786404:BZT786404 CJN786404:CJP786404 CTJ786404:CTL786404 DDF786404:DDH786404 DNB786404:DND786404 DWX786404:DWZ786404 EGT786404:EGV786404 EQP786404:EQR786404 FAL786404:FAN786404 FKH786404:FKJ786404 FUD786404:FUF786404 GDZ786404:GEB786404 GNV786404:GNX786404 GXR786404:GXT786404 HHN786404:HHP786404 HRJ786404:HRL786404 IBF786404:IBH786404 ILB786404:ILD786404 IUX786404:IUZ786404 JET786404:JEV786404 JOP786404:JOR786404 JYL786404:JYN786404 KIH786404:KIJ786404 KSD786404:KSF786404 LBZ786404:LCB786404 LLV786404:LLX786404 LVR786404:LVT786404 MFN786404:MFP786404 MPJ786404:MPL786404 MZF786404:MZH786404 NJB786404:NJD786404 NSX786404:NSZ786404 OCT786404:OCV786404 OMP786404:OMR786404 OWL786404:OWN786404 PGH786404:PGJ786404 PQD786404:PQF786404 PZZ786404:QAB786404 QJV786404:QJX786404 QTR786404:QTT786404 RDN786404:RDP786404 RNJ786404:RNL786404 RXF786404:RXH786404 SHB786404:SHD786404 SQX786404:SQZ786404 TAT786404:TAV786404 TKP786404:TKR786404 TUL786404:TUN786404 UEH786404:UEJ786404 UOD786404:UOF786404 UXZ786404:UYB786404 VHV786404:VHX786404 VRR786404:VRT786404 WBN786404:WBP786404 WLJ786404:WLL786404 WVF786404:WVH786404 IT851940:IV851940 SP851940:SR851940 ACL851940:ACN851940 AMH851940:AMJ851940 AWD851940:AWF851940 BFZ851940:BGB851940 BPV851940:BPX851940 BZR851940:BZT851940 CJN851940:CJP851940 CTJ851940:CTL851940 DDF851940:DDH851940 DNB851940:DND851940 DWX851940:DWZ851940 EGT851940:EGV851940 EQP851940:EQR851940 FAL851940:FAN851940 FKH851940:FKJ851940 FUD851940:FUF851940 GDZ851940:GEB851940 GNV851940:GNX851940 GXR851940:GXT851940 HHN851940:HHP851940 HRJ851940:HRL851940 IBF851940:IBH851940 ILB851940:ILD851940 IUX851940:IUZ851940 JET851940:JEV851940 JOP851940:JOR851940 JYL851940:JYN851940 KIH851940:KIJ851940 KSD851940:KSF851940 LBZ851940:LCB851940 LLV851940:LLX851940 LVR851940:LVT851940 MFN851940:MFP851940 MPJ851940:MPL851940 MZF851940:MZH851940 NJB851940:NJD851940 NSX851940:NSZ851940 OCT851940:OCV851940 OMP851940:OMR851940 OWL851940:OWN851940 PGH851940:PGJ851940 PQD851940:PQF851940 PZZ851940:QAB851940 QJV851940:QJX851940 QTR851940:QTT851940 RDN851940:RDP851940 RNJ851940:RNL851940 RXF851940:RXH851940 SHB851940:SHD851940 SQX851940:SQZ851940 TAT851940:TAV851940 TKP851940:TKR851940 TUL851940:TUN851940 UEH851940:UEJ851940 UOD851940:UOF851940 UXZ851940:UYB851940 VHV851940:VHX851940 VRR851940:VRT851940 WBN851940:WBP851940 WLJ851940:WLL851940 WVF851940:WVH851940 IT917476:IV917476 SP917476:SR917476 ACL917476:ACN917476 AMH917476:AMJ917476 AWD917476:AWF917476 BFZ917476:BGB917476 BPV917476:BPX917476 BZR917476:BZT917476 CJN917476:CJP917476 CTJ917476:CTL917476 DDF917476:DDH917476 DNB917476:DND917476 DWX917476:DWZ917476 EGT917476:EGV917476 EQP917476:EQR917476 FAL917476:FAN917476 FKH917476:FKJ917476 FUD917476:FUF917476 GDZ917476:GEB917476 GNV917476:GNX917476 GXR917476:GXT917476 HHN917476:HHP917476 HRJ917476:HRL917476 IBF917476:IBH917476 ILB917476:ILD917476 IUX917476:IUZ917476 JET917476:JEV917476 JOP917476:JOR917476 JYL917476:JYN917476 KIH917476:KIJ917476 KSD917476:KSF917476 LBZ917476:LCB917476 LLV917476:LLX917476 LVR917476:LVT917476 MFN917476:MFP917476 MPJ917476:MPL917476 MZF917476:MZH917476 NJB917476:NJD917476 NSX917476:NSZ917476 OCT917476:OCV917476 OMP917476:OMR917476 OWL917476:OWN917476 PGH917476:PGJ917476 PQD917476:PQF917476 PZZ917476:QAB917476 QJV917476:QJX917476 QTR917476:QTT917476 RDN917476:RDP917476 RNJ917476:RNL917476 RXF917476:RXH917476 SHB917476:SHD917476 SQX917476:SQZ917476 TAT917476:TAV917476 TKP917476:TKR917476 TUL917476:TUN917476 UEH917476:UEJ917476 UOD917476:UOF917476 UXZ917476:UYB917476 VHV917476:VHX917476 VRR917476:VRT917476 WBN917476:WBP917476 WLJ917476:WLL917476 WVF917476:WVH917476 IT983012:IV983012 SP983012:SR983012 ACL983012:ACN983012 AMH983012:AMJ983012 AWD983012:AWF983012 BFZ983012:BGB983012 BPV983012:BPX983012 BZR983012:BZT983012 CJN983012:CJP983012 CTJ983012:CTL983012 DDF983012:DDH983012 DNB983012:DND983012 DWX983012:DWZ983012 EGT983012:EGV983012 EQP983012:EQR983012 FAL983012:FAN983012 FKH983012:FKJ983012 FUD983012:FUF983012 GDZ983012:GEB983012 GNV983012:GNX983012 GXR983012:GXT983012 HHN983012:HHP983012 HRJ983012:HRL983012 IBF983012:IBH983012 ILB983012:ILD983012 IUX983012:IUZ983012 JET983012:JEV983012 JOP983012:JOR983012 JYL983012:JYN983012 KIH983012:KIJ983012 KSD983012:KSF983012 LBZ983012:LCB983012 LLV983012:LLX983012 LVR983012:LVT983012 MFN983012:MFP983012 MPJ983012:MPL983012 MZF983012:MZH983012 NJB983012:NJD983012 NSX983012:NSZ983012 OCT983012:OCV983012 OMP983012:OMR983012 OWL983012:OWN983012 PGH983012:PGJ983012 PQD983012:PQF983012 PZZ983012:QAB983012 QJV983012:QJX983012 QTR983012:QTT983012 RDN983012:RDP983012 RNJ983012:RNL983012 RXF983012:RXH983012 SHB983012:SHD983012 SQX983012:SQZ983012 TAT983012:TAV983012 TKP983012:TKR983012 TUL983012:TUN983012 UEH983012:UEJ983012 UOD983012:UOF983012 UXZ983012:UYB983012 VHV983012:VHX983012 VRR983012:VRT983012 WBN983012:WBP983012 WLJ983012:WLL983012 WVF983012:WVH983012 IT65502 SP65502 ACL65502 AMH65502 AWD65502 BFZ65502 BPV65502 BZR65502 CJN65502 CTJ65502 DDF65502 DNB65502 DWX65502 EGT65502 EQP65502 FAL65502 FKH65502 FUD65502 GDZ65502 GNV65502 GXR65502 HHN65502 HRJ65502 IBF65502 ILB65502 IUX65502 JET65502 JOP65502 JYL65502 KIH65502 KSD65502 LBZ65502 LLV65502 LVR65502 MFN65502 MPJ65502 MZF65502 NJB65502 NSX65502 OCT65502 OMP65502 OWL65502 PGH65502 PQD65502 PZZ65502 QJV65502 QTR65502 RDN65502 RNJ65502 RXF65502 SHB65502 SQX65502 TAT65502 TKP65502 TUL65502 UEH65502 UOD65502 UXZ65502 VHV65502 VRR65502 WBN65502 WLJ65502 WVF65502 IT131038 SP131038 ACL131038 AMH131038 AWD131038 BFZ131038 BPV131038 BZR131038 CJN131038 CTJ131038 DDF131038 DNB131038 DWX131038 EGT131038 EQP131038 FAL131038 FKH131038 FUD131038 GDZ131038 GNV131038 GXR131038 HHN131038 HRJ131038 IBF131038 ILB131038 IUX131038 JET131038 JOP131038 JYL131038 KIH131038 KSD131038 LBZ131038 LLV131038 LVR131038 MFN131038 MPJ131038 MZF131038 NJB131038 NSX131038 OCT131038 OMP131038 OWL131038 PGH131038 PQD131038 PZZ131038 QJV131038 QTR131038 RDN131038 RNJ131038 RXF131038 SHB131038 SQX131038 TAT131038 TKP131038 TUL131038 UEH131038 UOD131038 UXZ131038 VHV131038 VRR131038 WBN131038 WLJ131038 WVF131038 IT196574 SP196574 ACL196574 AMH196574 AWD196574 BFZ196574 BPV196574 BZR196574 CJN196574 CTJ196574 DDF196574 DNB196574 DWX196574 EGT196574 EQP196574 FAL196574 FKH196574 FUD196574 GDZ196574 GNV196574 GXR196574 HHN196574 HRJ196574 IBF196574 ILB196574 IUX196574 JET196574 JOP196574 JYL196574 KIH196574 KSD196574 LBZ196574 LLV196574 LVR196574 MFN196574 MPJ196574 MZF196574 NJB196574 NSX196574 OCT196574 OMP196574 OWL196574 PGH196574 PQD196574 PZZ196574 QJV196574 QTR196574 RDN196574 RNJ196574 RXF196574 SHB196574 SQX196574 TAT196574 TKP196574 TUL196574 UEH196574 UOD196574 UXZ196574 VHV196574 VRR196574 WBN196574 WLJ196574 WVF196574 IT262110 SP262110 ACL262110 AMH262110 AWD262110 BFZ262110 BPV262110 BZR262110 CJN262110 CTJ262110 DDF262110 DNB262110 DWX262110 EGT262110 EQP262110 FAL262110 FKH262110 FUD262110 GDZ262110 GNV262110 GXR262110 HHN262110 HRJ262110 IBF262110 ILB262110 IUX262110 JET262110 JOP262110 JYL262110 KIH262110 KSD262110 LBZ262110 LLV262110 LVR262110 MFN262110 MPJ262110 MZF262110 NJB262110 NSX262110 OCT262110 OMP262110 OWL262110 PGH262110 PQD262110 PZZ262110 QJV262110 QTR262110 RDN262110 RNJ262110 RXF262110 SHB262110 SQX262110 TAT262110 TKP262110 TUL262110 UEH262110 UOD262110 UXZ262110 VHV262110 VRR262110 WBN262110 WLJ262110 WVF262110 IT327646 SP327646 ACL327646 AMH327646 AWD327646 BFZ327646 BPV327646 BZR327646 CJN327646 CTJ327646 DDF327646 DNB327646 DWX327646 EGT327646 EQP327646 FAL327646 FKH327646 FUD327646 GDZ327646 GNV327646 GXR327646 HHN327646 HRJ327646 IBF327646 ILB327646 IUX327646 JET327646 JOP327646 JYL327646 KIH327646 KSD327646 LBZ327646 LLV327646 LVR327646 MFN327646 MPJ327646 MZF327646 NJB327646 NSX327646 OCT327646 OMP327646 OWL327646 PGH327646 PQD327646 PZZ327646 QJV327646 QTR327646 RDN327646 RNJ327646 RXF327646 SHB327646 SQX327646 TAT327646 TKP327646 TUL327646 UEH327646 UOD327646 UXZ327646 VHV327646 VRR327646 WBN327646 WLJ327646 WVF327646 IT393182 SP393182 ACL393182 AMH393182 AWD393182 BFZ393182 BPV393182 BZR393182 CJN393182 CTJ393182 DDF393182 DNB393182 DWX393182 EGT393182 EQP393182 FAL393182 FKH393182 FUD393182 GDZ393182 GNV393182 GXR393182 HHN393182 HRJ393182 IBF393182 ILB393182 IUX393182 JET393182 JOP393182 JYL393182 KIH393182 KSD393182 LBZ393182 LLV393182 LVR393182 MFN393182 MPJ393182 MZF393182 NJB393182 NSX393182 OCT393182 OMP393182 OWL393182 PGH393182 PQD393182 PZZ393182 QJV393182 QTR393182 RDN393182 RNJ393182 RXF393182 SHB393182 SQX393182 TAT393182 TKP393182 TUL393182 UEH393182 UOD393182 UXZ393182 VHV393182 VRR393182 WBN393182 WLJ393182 WVF393182 IT458718 SP458718 ACL458718 AMH458718 AWD458718 BFZ458718 BPV458718 BZR458718 CJN458718 CTJ458718 DDF458718 DNB458718 DWX458718 EGT458718 EQP458718 FAL458718 FKH458718 FUD458718 GDZ458718 GNV458718 GXR458718 HHN458718 HRJ458718 IBF458718 ILB458718 IUX458718 JET458718 JOP458718 JYL458718 KIH458718 KSD458718 LBZ458718 LLV458718 LVR458718 MFN458718 MPJ458718 MZF458718 NJB458718 NSX458718 OCT458718 OMP458718 OWL458718 PGH458718 PQD458718 PZZ458718 QJV458718 QTR458718 RDN458718 RNJ458718 RXF458718 SHB458718 SQX458718 TAT458718 TKP458718 TUL458718 UEH458718 UOD458718 UXZ458718 VHV458718 VRR458718 WBN458718 WLJ458718 WVF458718 IT524254 SP524254 ACL524254 AMH524254 AWD524254 BFZ524254 BPV524254 BZR524254 CJN524254 CTJ524254 DDF524254 DNB524254 DWX524254 EGT524254 EQP524254 FAL524254 FKH524254 FUD524254 GDZ524254 GNV524254 GXR524254 HHN524254 HRJ524254 IBF524254 ILB524254 IUX524254 JET524254 JOP524254 JYL524254 KIH524254 KSD524254 LBZ524254 LLV524254 LVR524254 MFN524254 MPJ524254 MZF524254 NJB524254 NSX524254 OCT524254 OMP524254 OWL524254 PGH524254 PQD524254 PZZ524254 QJV524254 QTR524254 RDN524254 RNJ524254 RXF524254 SHB524254 SQX524254 TAT524254 TKP524254 TUL524254 UEH524254 UOD524254 UXZ524254 VHV524254 VRR524254 WBN524254 WLJ524254 WVF524254 IT589790 SP589790 ACL589790 AMH589790 AWD589790 BFZ589790 BPV589790 BZR589790 CJN589790 CTJ589790 DDF589790 DNB589790 DWX589790 EGT589790 EQP589790 FAL589790 FKH589790 FUD589790 GDZ589790 GNV589790 GXR589790 HHN589790 HRJ589790 IBF589790 ILB589790 IUX589790 JET589790 JOP589790 JYL589790 KIH589790 KSD589790 LBZ589790 LLV589790 LVR589790 MFN589790 MPJ589790 MZF589790 NJB589790 NSX589790 OCT589790 OMP589790 OWL589790 PGH589790 PQD589790 PZZ589790 QJV589790 QTR589790 RDN589790 RNJ589790 RXF589790 SHB589790 SQX589790 TAT589790 TKP589790 TUL589790 UEH589790 UOD589790 UXZ589790 VHV589790 VRR589790 WBN589790 WLJ589790 WVF589790 IT655326 SP655326 ACL655326 AMH655326 AWD655326 BFZ655326 BPV655326 BZR655326 CJN655326 CTJ655326 DDF655326 DNB655326 DWX655326 EGT655326 EQP655326 FAL655326 FKH655326 FUD655326 GDZ655326 GNV655326 GXR655326 HHN655326 HRJ655326 IBF655326 ILB655326 IUX655326 JET655326 JOP655326 JYL655326 KIH655326 KSD655326 LBZ655326 LLV655326 LVR655326 MFN655326 MPJ655326 MZF655326 NJB655326 NSX655326 OCT655326 OMP655326 OWL655326 PGH655326 PQD655326 PZZ655326 QJV655326 QTR655326 RDN655326 RNJ655326 RXF655326 SHB655326 SQX655326 TAT655326 TKP655326 TUL655326 UEH655326 UOD655326 UXZ655326 VHV655326 VRR655326 WBN655326 WLJ655326 WVF655326 IT720862 SP720862 ACL720862 AMH720862 AWD720862 BFZ720862 BPV720862 BZR720862 CJN720862 CTJ720862 DDF720862 DNB720862 DWX720862 EGT720862 EQP720862 FAL720862 FKH720862 FUD720862 GDZ720862 GNV720862 GXR720862 HHN720862 HRJ720862 IBF720862 ILB720862 IUX720862 JET720862 JOP720862 JYL720862 KIH720862 KSD720862 LBZ720862 LLV720862 LVR720862 MFN720862 MPJ720862 MZF720862 NJB720862 NSX720862 OCT720862 OMP720862 OWL720862 PGH720862 PQD720862 PZZ720862 QJV720862 QTR720862 RDN720862 RNJ720862 RXF720862 SHB720862 SQX720862 TAT720862 TKP720862 TUL720862 UEH720862 UOD720862 UXZ720862 VHV720862 VRR720862 WBN720862 WLJ720862 WVF720862 IT786398 SP786398 ACL786398 AMH786398 AWD786398 BFZ786398 BPV786398 BZR786398 CJN786398 CTJ786398 DDF786398 DNB786398 DWX786398 EGT786398 EQP786398 FAL786398 FKH786398 FUD786398 GDZ786398 GNV786398 GXR786398 HHN786398 HRJ786398 IBF786398 ILB786398 IUX786398 JET786398 JOP786398 JYL786398 KIH786398 KSD786398 LBZ786398 LLV786398 LVR786398 MFN786398 MPJ786398 MZF786398 NJB786398 NSX786398 OCT786398 OMP786398 OWL786398 PGH786398 PQD786398 PZZ786398 QJV786398 QTR786398 RDN786398 RNJ786398 RXF786398 SHB786398 SQX786398 TAT786398 TKP786398 TUL786398 UEH786398 UOD786398 UXZ786398 VHV786398 VRR786398 WBN786398 WLJ786398 WVF786398 IT851934 SP851934 ACL851934 AMH851934 AWD851934 BFZ851934 BPV851934 BZR851934 CJN851934 CTJ851934 DDF851934 DNB851934 DWX851934 EGT851934 EQP851934 FAL851934 FKH851934 FUD851934 GDZ851934 GNV851934 GXR851934 HHN851934 HRJ851934 IBF851934 ILB851934 IUX851934 JET851934 JOP851934 JYL851934 KIH851934 KSD851934 LBZ851934 LLV851934 LVR851934 MFN851934 MPJ851934 MZF851934 NJB851934 NSX851934 OCT851934 OMP851934 OWL851934 PGH851934 PQD851934 PZZ851934 QJV851934 QTR851934 RDN851934 RNJ851934 RXF851934 SHB851934 SQX851934 TAT851934 TKP851934 TUL851934 UEH851934 UOD851934 UXZ851934 VHV851934 VRR851934 WBN851934 WLJ851934 WVF851934 IT917470 SP917470 ACL917470 AMH917470 AWD917470 BFZ917470 BPV917470 BZR917470 CJN917470 CTJ917470 DDF917470 DNB917470 DWX917470 EGT917470 EQP917470 FAL917470 FKH917470 FUD917470 GDZ917470 GNV917470 GXR917470 HHN917470 HRJ917470 IBF917470 ILB917470 IUX917470 JET917470 JOP917470 JYL917470 KIH917470 KSD917470 LBZ917470 LLV917470 LVR917470 MFN917470 MPJ917470 MZF917470 NJB917470 NSX917470 OCT917470 OMP917470 OWL917470 PGH917470 PQD917470 PZZ917470 QJV917470 QTR917470 RDN917470 RNJ917470 RXF917470 SHB917470 SQX917470 TAT917470 TKP917470 TUL917470 UEH917470 UOD917470 UXZ917470 VHV917470 VRR917470 WBN917470 WLJ917470 WVF917470 IT983006 SP983006 ACL983006 AMH983006 AWD983006 BFZ983006 BPV983006 BZR983006 CJN983006 CTJ983006 DDF983006 DNB983006 DWX983006 EGT983006 EQP983006 FAL983006 FKH983006 FUD983006 GDZ983006 GNV983006 GXR983006 HHN983006 HRJ983006 IBF983006 ILB983006 IUX983006 JET983006 JOP983006 JYL983006 KIH983006 KSD983006 LBZ983006 LLV983006 LVR983006 MFN983006 MPJ983006 MZF983006 NJB983006 NSX983006 OCT983006 OMP983006 OWL983006 PGH983006 PQD983006 PZZ983006 QJV983006 QTR983006 RDN983006 RNJ983006 RXF983006 SHB983006 SQX983006 TAT983006 TKP983006 TUL983006 UEH983006 UOD983006 UXZ983006 VHV983006 VRR983006 WBN983006 WLJ983006 WVF983006 IT65507 SP65507 ACL65507 AMH65507 AWD65507 BFZ65507 BPV65507 BZR65507 CJN65507 CTJ65507 DDF65507 DNB65507 DWX65507 EGT65507 EQP65507 FAL65507 FKH65507 FUD65507 GDZ65507 GNV65507 GXR65507 HHN65507 HRJ65507 IBF65507 ILB65507 IUX65507 JET65507 JOP65507 JYL65507 KIH65507 KSD65507 LBZ65507 LLV65507 LVR65507 MFN65507 MPJ65507 MZF65507 NJB65507 NSX65507 OCT65507 OMP65507 OWL65507 PGH65507 PQD65507 PZZ65507 QJV65507 QTR65507 RDN65507 RNJ65507 RXF65507 SHB65507 SQX65507 TAT65507 TKP65507 TUL65507 UEH65507 UOD65507 UXZ65507 VHV65507 VRR65507 WBN65507 WLJ65507 WVF65507 IT131043 SP131043 ACL131043 AMH131043 AWD131043 BFZ131043 BPV131043 BZR131043 CJN131043 CTJ131043 DDF131043 DNB131043 DWX131043 EGT131043 EQP131043 FAL131043 FKH131043 FUD131043 GDZ131043 GNV131043 GXR131043 HHN131043 HRJ131043 IBF131043 ILB131043 IUX131043 JET131043 JOP131043 JYL131043 KIH131043 KSD131043 LBZ131043 LLV131043 LVR131043 MFN131043 MPJ131043 MZF131043 NJB131043 NSX131043 OCT131043 OMP131043 OWL131043 PGH131043 PQD131043 PZZ131043 QJV131043 QTR131043 RDN131043 RNJ131043 RXF131043 SHB131043 SQX131043 TAT131043 TKP131043 TUL131043 UEH131043 UOD131043 UXZ131043 VHV131043 VRR131043 WBN131043 WLJ131043 WVF131043 IT196579 SP196579 ACL196579 AMH196579 AWD196579 BFZ196579 BPV196579 BZR196579 CJN196579 CTJ196579 DDF196579 DNB196579 DWX196579 EGT196579 EQP196579 FAL196579 FKH196579 FUD196579 GDZ196579 GNV196579 GXR196579 HHN196579 HRJ196579 IBF196579 ILB196579 IUX196579 JET196579 JOP196579 JYL196579 KIH196579 KSD196579 LBZ196579 LLV196579 LVR196579 MFN196579 MPJ196579 MZF196579 NJB196579 NSX196579 OCT196579 OMP196579 OWL196579 PGH196579 PQD196579 PZZ196579 QJV196579 QTR196579 RDN196579 RNJ196579 RXF196579 SHB196579 SQX196579 TAT196579 TKP196579 TUL196579 UEH196579 UOD196579 UXZ196579 VHV196579 VRR196579 WBN196579 WLJ196579 WVF196579 IT262115 SP262115 ACL262115 AMH262115 AWD262115 BFZ262115 BPV262115 BZR262115 CJN262115 CTJ262115 DDF262115 DNB262115 DWX262115 EGT262115 EQP262115 FAL262115 FKH262115 FUD262115 GDZ262115 GNV262115 GXR262115 HHN262115 HRJ262115 IBF262115 ILB262115 IUX262115 JET262115 JOP262115 JYL262115 KIH262115 KSD262115 LBZ262115 LLV262115 LVR262115 MFN262115 MPJ262115 MZF262115 NJB262115 NSX262115 OCT262115 OMP262115 OWL262115 PGH262115 PQD262115 PZZ262115 QJV262115 QTR262115 RDN262115 RNJ262115 RXF262115 SHB262115 SQX262115 TAT262115 TKP262115 TUL262115 UEH262115 UOD262115 UXZ262115 VHV262115 VRR262115 WBN262115 WLJ262115 WVF262115 IT327651 SP327651 ACL327651 AMH327651 AWD327651 BFZ327651 BPV327651 BZR327651 CJN327651 CTJ327651 DDF327651 DNB327651 DWX327651 EGT327651 EQP327651 FAL327651 FKH327651 FUD327651 GDZ327651 GNV327651 GXR327651 HHN327651 HRJ327651 IBF327651 ILB327651 IUX327651 JET327651 JOP327651 JYL327651 KIH327651 KSD327651 LBZ327651 LLV327651 LVR327651 MFN327651 MPJ327651 MZF327651 NJB327651 NSX327651 OCT327651 OMP327651 OWL327651 PGH327651 PQD327651 PZZ327651 QJV327651 QTR327651 RDN327651 RNJ327651 RXF327651 SHB327651 SQX327651 TAT327651 TKP327651 TUL327651 UEH327651 UOD327651 UXZ327651 VHV327651 VRR327651 WBN327651 WLJ327651 WVF327651 IT393187 SP393187 ACL393187 AMH393187 AWD393187 BFZ393187 BPV393187 BZR393187 CJN393187 CTJ393187 DDF393187 DNB393187 DWX393187 EGT393187 EQP393187 FAL393187 FKH393187 FUD393187 GDZ393187 GNV393187 GXR393187 HHN393187 HRJ393187 IBF393187 ILB393187 IUX393187 JET393187 JOP393187 JYL393187 KIH393187 KSD393187 LBZ393187 LLV393187 LVR393187 MFN393187 MPJ393187 MZF393187 NJB393187 NSX393187 OCT393187 OMP393187 OWL393187 PGH393187 PQD393187 PZZ393187 QJV393187 QTR393187 RDN393187 RNJ393187 RXF393187 SHB393187 SQX393187 TAT393187 TKP393187 TUL393187 UEH393187 UOD393187 UXZ393187 VHV393187 VRR393187 WBN393187 WLJ393187 WVF393187 IT458723 SP458723 ACL458723 AMH458723 AWD458723 BFZ458723 BPV458723 BZR458723 CJN458723 CTJ458723 DDF458723 DNB458723 DWX458723 EGT458723 EQP458723 FAL458723 FKH458723 FUD458723 GDZ458723 GNV458723 GXR458723 HHN458723 HRJ458723 IBF458723 ILB458723 IUX458723 JET458723 JOP458723 JYL458723 KIH458723 KSD458723 LBZ458723 LLV458723 LVR458723 MFN458723 MPJ458723 MZF458723 NJB458723 NSX458723 OCT458723 OMP458723 OWL458723 PGH458723 PQD458723 PZZ458723 QJV458723 QTR458723 RDN458723 RNJ458723 RXF458723 SHB458723 SQX458723 TAT458723 TKP458723 TUL458723 UEH458723 UOD458723 UXZ458723 VHV458723 VRR458723 WBN458723 WLJ458723 WVF458723 IT524259 SP524259 ACL524259 AMH524259 AWD524259 BFZ524259 BPV524259 BZR524259 CJN524259 CTJ524259 DDF524259 DNB524259 DWX524259 EGT524259 EQP524259 FAL524259 FKH524259 FUD524259 GDZ524259 GNV524259 GXR524259 HHN524259 HRJ524259 IBF524259 ILB524259 IUX524259 JET524259 JOP524259 JYL524259 KIH524259 KSD524259 LBZ524259 LLV524259 LVR524259 MFN524259 MPJ524259 MZF524259 NJB524259 NSX524259 OCT524259 OMP524259 OWL524259 PGH524259 PQD524259 PZZ524259 QJV524259 QTR524259 RDN524259 RNJ524259 RXF524259 SHB524259 SQX524259 TAT524259 TKP524259 TUL524259 UEH524259 UOD524259 UXZ524259 VHV524259 VRR524259 WBN524259 WLJ524259 WVF524259 IT589795 SP589795 ACL589795 AMH589795 AWD589795 BFZ589795 BPV589795 BZR589795 CJN589795 CTJ589795 DDF589795 DNB589795 DWX589795 EGT589795 EQP589795 FAL589795 FKH589795 FUD589795 GDZ589795 GNV589795 GXR589795 HHN589795 HRJ589795 IBF589795 ILB589795 IUX589795 JET589795 JOP589795 JYL589795 KIH589795 KSD589795 LBZ589795 LLV589795 LVR589795 MFN589795 MPJ589795 MZF589795 NJB589795 NSX589795 OCT589795 OMP589795 OWL589795 PGH589795 PQD589795 PZZ589795 QJV589795 QTR589795 RDN589795 RNJ589795 RXF589795 SHB589795 SQX589795 TAT589795 TKP589795 TUL589795 UEH589795 UOD589795 UXZ589795 VHV589795 VRR589795 WBN589795 WLJ589795 WVF589795 IT655331 SP655331 ACL655331 AMH655331 AWD655331 BFZ655331 BPV655331 BZR655331 CJN655331 CTJ655331 DDF655331 DNB655331 DWX655331 EGT655331 EQP655331 FAL655331 FKH655331 FUD655331 GDZ655331 GNV655331 GXR655331 HHN655331 HRJ655331 IBF655331 ILB655331 IUX655331 JET655331 JOP655331 JYL655331 KIH655331 KSD655331 LBZ655331 LLV655331 LVR655331 MFN655331 MPJ655331 MZF655331 NJB655331 NSX655331 OCT655331 OMP655331 OWL655331 PGH655331 PQD655331 PZZ655331 QJV655331 QTR655331 RDN655331 RNJ655331 RXF655331 SHB655331 SQX655331 TAT655331 TKP655331 TUL655331 UEH655331 UOD655331 UXZ655331 VHV655331 VRR655331 WBN655331 WLJ655331 WVF655331 IT720867 SP720867 ACL720867 AMH720867 AWD720867 BFZ720867 BPV720867 BZR720867 CJN720867 CTJ720867 DDF720867 DNB720867 DWX720867 EGT720867 EQP720867 FAL720867 FKH720867 FUD720867 GDZ720867 GNV720867 GXR720867 HHN720867 HRJ720867 IBF720867 ILB720867 IUX720867 JET720867 JOP720867 JYL720867 KIH720867 KSD720867 LBZ720867 LLV720867 LVR720867 MFN720867 MPJ720867 MZF720867 NJB720867 NSX720867 OCT720867 OMP720867 OWL720867 PGH720867 PQD720867 PZZ720867 QJV720867 QTR720867 RDN720867 RNJ720867 RXF720867 SHB720867 SQX720867 TAT720867 TKP720867 TUL720867 UEH720867 UOD720867 UXZ720867 VHV720867 VRR720867 WBN720867 WLJ720867 WVF720867 IT786403 SP786403 ACL786403 AMH786403 AWD786403 BFZ786403 BPV786403 BZR786403 CJN786403 CTJ786403 DDF786403 DNB786403 DWX786403 EGT786403 EQP786403 FAL786403 FKH786403 FUD786403 GDZ786403 GNV786403 GXR786403 HHN786403 HRJ786403 IBF786403 ILB786403 IUX786403 JET786403 JOP786403 JYL786403 KIH786403 KSD786403 LBZ786403 LLV786403 LVR786403 MFN786403 MPJ786403 MZF786403 NJB786403 NSX786403 OCT786403 OMP786403 OWL786403 PGH786403 PQD786403 PZZ786403 QJV786403 QTR786403 RDN786403 RNJ786403 RXF786403 SHB786403 SQX786403 TAT786403 TKP786403 TUL786403 UEH786403 UOD786403 UXZ786403 VHV786403 VRR786403 WBN786403 WLJ786403 WVF786403 IT851939 SP851939 ACL851939 AMH851939 AWD851939 BFZ851939 BPV851939 BZR851939 CJN851939 CTJ851939 DDF851939 DNB851939 DWX851939 EGT851939 EQP851939 FAL851939 FKH851939 FUD851939 GDZ851939 GNV851939 GXR851939 HHN851939 HRJ851939 IBF851939 ILB851939 IUX851939 JET851939 JOP851939 JYL851939 KIH851939 KSD851939 LBZ851939 LLV851939 LVR851939 MFN851939 MPJ851939 MZF851939 NJB851939 NSX851939 OCT851939 OMP851939 OWL851939 PGH851939 PQD851939 PZZ851939 QJV851939 QTR851939 RDN851939 RNJ851939 RXF851939 SHB851939 SQX851939 TAT851939 TKP851939 TUL851939 UEH851939 UOD851939 UXZ851939 VHV851939 VRR851939 WBN851939 WLJ851939 WVF851939 IT917475 SP917475 ACL917475 AMH917475 AWD917475 BFZ917475 BPV917475 BZR917475 CJN917475 CTJ917475 DDF917475 DNB917475 DWX917475 EGT917475 EQP917475 FAL917475 FKH917475 FUD917475 GDZ917475 GNV917475 GXR917475 HHN917475 HRJ917475 IBF917475 ILB917475 IUX917475 JET917475 JOP917475 JYL917475 KIH917475 KSD917475 LBZ917475 LLV917475 LVR917475 MFN917475 MPJ917475 MZF917475 NJB917475 NSX917475 OCT917475 OMP917475 OWL917475 PGH917475 PQD917475 PZZ917475 QJV917475 QTR917475 RDN917475 RNJ917475 RXF917475 SHB917475 SQX917475 TAT917475 TKP917475 TUL917475 UEH917475 UOD917475 UXZ917475 VHV917475 VRR917475 WBN917475 WLJ917475 WVF917475 IT983011 SP983011 ACL983011 AMH983011 AWD983011 BFZ983011 BPV983011 BZR983011 CJN983011 CTJ983011 DDF983011 DNB983011 DWX983011 EGT983011 EQP983011 FAL983011 FKH983011 FUD983011 GDZ983011 GNV983011 GXR983011 HHN983011 HRJ983011 IBF983011 ILB983011 IUX983011 JET983011 JOP983011 JYL983011 KIH983011 KSD983011 LBZ983011 LLV983011 LVR983011 MFN983011 MPJ983011 MZF983011 NJB983011 NSX983011 OCT983011 OMP983011 OWL983011 PGH983011 PQD983011 PZZ983011 QJV983011 QTR983011 RDN983011 RNJ983011 RXF983011 SHB983011 SQX983011 TAT983011 TKP983011 TUL983011 UEH983011 UOD983011 UXZ983011 VHV983011 VRR983011 WBN983011 WLJ983011 WVF983011 IY65517 SU65517 ACQ65517 AMM65517 AWI65517 BGE65517 BQA65517 BZW65517 CJS65517 CTO65517 DDK65517 DNG65517 DXC65517 EGY65517 EQU65517 FAQ65517 FKM65517 FUI65517 GEE65517 GOA65517 GXW65517 HHS65517 HRO65517 IBK65517 ILG65517 IVC65517 JEY65517 JOU65517 JYQ65517 KIM65517 KSI65517 LCE65517 LMA65517 LVW65517 MFS65517 MPO65517 MZK65517 NJG65517 NTC65517 OCY65517 OMU65517 OWQ65517 PGM65517 PQI65517 QAE65517 QKA65517 QTW65517 RDS65517 RNO65517 RXK65517 SHG65517 SRC65517 TAY65517 TKU65517 TUQ65517 UEM65517 UOI65517 UYE65517 VIA65517 VRW65517 WBS65517 WLO65517 WVK65517 IY131053 SU131053 ACQ131053 AMM131053 AWI131053 BGE131053 BQA131053 BZW131053 CJS131053 CTO131053 DDK131053 DNG131053 DXC131053 EGY131053 EQU131053 FAQ131053 FKM131053 FUI131053 GEE131053 GOA131053 GXW131053 HHS131053 HRO131053 IBK131053 ILG131053 IVC131053 JEY131053 JOU131053 JYQ131053 KIM131053 KSI131053 LCE131053 LMA131053 LVW131053 MFS131053 MPO131053 MZK131053 NJG131053 NTC131053 OCY131053 OMU131053 OWQ131053 PGM131053 PQI131053 QAE131053 QKA131053 QTW131053 RDS131053 RNO131053 RXK131053 SHG131053 SRC131053 TAY131053 TKU131053 TUQ131053 UEM131053 UOI131053 UYE131053 VIA131053 VRW131053 WBS131053 WLO131053 WVK131053 IY196589 SU196589 ACQ196589 AMM196589 AWI196589 BGE196589 BQA196589 BZW196589 CJS196589 CTO196589 DDK196589 DNG196589 DXC196589 EGY196589 EQU196589 FAQ196589 FKM196589 FUI196589 GEE196589 GOA196589 GXW196589 HHS196589 HRO196589 IBK196589 ILG196589 IVC196589 JEY196589 JOU196589 JYQ196589 KIM196589 KSI196589 LCE196589 LMA196589 LVW196589 MFS196589 MPO196589 MZK196589 NJG196589 NTC196589 OCY196589 OMU196589 OWQ196589 PGM196589 PQI196589 QAE196589 QKA196589 QTW196589 RDS196589 RNO196589 RXK196589 SHG196589 SRC196589 TAY196589 TKU196589 TUQ196589 UEM196589 UOI196589 UYE196589 VIA196589 VRW196589 WBS196589 WLO196589 WVK196589 IY262125 SU262125 ACQ262125 AMM262125 AWI262125 BGE262125 BQA262125 BZW262125 CJS262125 CTO262125 DDK262125 DNG262125 DXC262125 EGY262125 EQU262125 FAQ262125 FKM262125 FUI262125 GEE262125 GOA262125 GXW262125 HHS262125 HRO262125 IBK262125 ILG262125 IVC262125 JEY262125 JOU262125 JYQ262125 KIM262125 KSI262125 LCE262125 LMA262125 LVW262125 MFS262125 MPO262125 MZK262125 NJG262125 NTC262125 OCY262125 OMU262125 OWQ262125 PGM262125 PQI262125 QAE262125 QKA262125 QTW262125 RDS262125 RNO262125 RXK262125 SHG262125 SRC262125 TAY262125 TKU262125 TUQ262125 UEM262125 UOI262125 UYE262125 VIA262125 VRW262125 WBS262125 WLO262125 WVK262125 IY327661 SU327661 ACQ327661 AMM327661 AWI327661 BGE327661 BQA327661 BZW327661 CJS327661 CTO327661 DDK327661 DNG327661 DXC327661 EGY327661 EQU327661 FAQ327661 FKM327661 FUI327661 GEE327661 GOA327661 GXW327661 HHS327661 HRO327661 IBK327661 ILG327661 IVC327661 JEY327661 JOU327661 JYQ327661 KIM327661 KSI327661 LCE327661 LMA327661 LVW327661 MFS327661 MPO327661 MZK327661 NJG327661 NTC327661 OCY327661 OMU327661 OWQ327661 PGM327661 PQI327661 QAE327661 QKA327661 QTW327661 RDS327661 RNO327661 RXK327661 SHG327661 SRC327661 TAY327661 TKU327661 TUQ327661 UEM327661 UOI327661 UYE327661 VIA327661 VRW327661 WBS327661 WLO327661 WVK327661 IY393197 SU393197 ACQ393197 AMM393197 AWI393197 BGE393197 BQA393197 BZW393197 CJS393197 CTO393197 DDK393197 DNG393197 DXC393197 EGY393197 EQU393197 FAQ393197 FKM393197 FUI393197 GEE393197 GOA393197 GXW393197 HHS393197 HRO393197 IBK393197 ILG393197 IVC393197 JEY393197 JOU393197 JYQ393197 KIM393197 KSI393197 LCE393197 LMA393197 LVW393197 MFS393197 MPO393197 MZK393197 NJG393197 NTC393197 OCY393197 OMU393197 OWQ393197 PGM393197 PQI393197 QAE393197 QKA393197 QTW393197 RDS393197 RNO393197 RXK393197 SHG393197 SRC393197 TAY393197 TKU393197 TUQ393197 UEM393197 UOI393197 UYE393197 VIA393197 VRW393197 WBS393197 WLO393197 WVK393197 IY458733 SU458733 ACQ458733 AMM458733 AWI458733 BGE458733 BQA458733 BZW458733 CJS458733 CTO458733 DDK458733 DNG458733 DXC458733 EGY458733 EQU458733 FAQ458733 FKM458733 FUI458733 GEE458733 GOA458733 GXW458733 HHS458733 HRO458733 IBK458733 ILG458733 IVC458733 JEY458733 JOU458733 JYQ458733 KIM458733 KSI458733 LCE458733 LMA458733 LVW458733 MFS458733 MPO458733 MZK458733 NJG458733 NTC458733 OCY458733 OMU458733 OWQ458733 PGM458733 PQI458733 QAE458733 QKA458733 QTW458733 RDS458733 RNO458733 RXK458733 SHG458733 SRC458733 TAY458733 TKU458733 TUQ458733 UEM458733 UOI458733 UYE458733 VIA458733 VRW458733 WBS458733 WLO458733 WVK458733 IY524269 SU524269 ACQ524269 AMM524269 AWI524269 BGE524269 BQA524269 BZW524269 CJS524269 CTO524269 DDK524269 DNG524269 DXC524269 EGY524269 EQU524269 FAQ524269 FKM524269 FUI524269 GEE524269 GOA524269 GXW524269 HHS524269 HRO524269 IBK524269 ILG524269 IVC524269 JEY524269 JOU524269 JYQ524269 KIM524269 KSI524269 LCE524269 LMA524269 LVW524269 MFS524269 MPO524269 MZK524269 NJG524269 NTC524269 OCY524269 OMU524269 OWQ524269 PGM524269 PQI524269 QAE524269 QKA524269 QTW524269 RDS524269 RNO524269 RXK524269 SHG524269 SRC524269 TAY524269 TKU524269 TUQ524269 UEM524269 UOI524269 UYE524269 VIA524269 VRW524269 WBS524269 WLO524269 WVK524269 IY589805 SU589805 ACQ589805 AMM589805 AWI589805 BGE589805 BQA589805 BZW589805 CJS589805 CTO589805 DDK589805 DNG589805 DXC589805 EGY589805 EQU589805 FAQ589805 FKM589805 FUI589805 GEE589805 GOA589805 GXW589805 HHS589805 HRO589805 IBK589805 ILG589805 IVC589805 JEY589805 JOU589805 JYQ589805 KIM589805 KSI589805 LCE589805 LMA589805 LVW589805 MFS589805 MPO589805 MZK589805 NJG589805 NTC589805 OCY589805 OMU589805 OWQ589805 PGM589805 PQI589805 QAE589805 QKA589805 QTW589805 RDS589805 RNO589805 RXK589805 SHG589805 SRC589805 TAY589805 TKU589805 TUQ589805 UEM589805 UOI589805 UYE589805 VIA589805 VRW589805 WBS589805 WLO589805 WVK589805 IY655341 SU655341 ACQ655341 AMM655341 AWI655341 BGE655341 BQA655341 BZW655341 CJS655341 CTO655341 DDK655341 DNG655341 DXC655341 EGY655341 EQU655341 FAQ655341 FKM655341 FUI655341 GEE655341 GOA655341 GXW655341 HHS655341 HRO655341 IBK655341 ILG655341 IVC655341 JEY655341 JOU655341 JYQ655341 KIM655341 KSI655341 LCE655341 LMA655341 LVW655341 MFS655341 MPO655341 MZK655341 NJG655341 NTC655341 OCY655341 OMU655341 OWQ655341 PGM655341 PQI655341 QAE655341 QKA655341 QTW655341 RDS655341 RNO655341 RXK655341 SHG655341 SRC655341 TAY655341 TKU655341 TUQ655341 UEM655341 UOI655341 UYE655341 VIA655341 VRW655341 WBS655341 WLO655341 WVK655341 IY720877 SU720877 ACQ720877 AMM720877 AWI720877 BGE720877 BQA720877 BZW720877 CJS720877 CTO720877 DDK720877 DNG720877 DXC720877 EGY720877 EQU720877 FAQ720877 FKM720877 FUI720877 GEE720877 GOA720877 GXW720877 HHS720877 HRO720877 IBK720877 ILG720877 IVC720877 JEY720877 JOU720877 JYQ720877 KIM720877 KSI720877 LCE720877 LMA720877 LVW720877 MFS720877 MPO720877 MZK720877 NJG720877 NTC720877 OCY720877 OMU720877 OWQ720877 PGM720877 PQI720877 QAE720877 QKA720877 QTW720877 RDS720877 RNO720877 RXK720877 SHG720877 SRC720877 TAY720877 TKU720877 TUQ720877 UEM720877 UOI720877 UYE720877 VIA720877 VRW720877 WBS720877 WLO720877 WVK720877 IY786413 SU786413 ACQ786413 AMM786413 AWI786413 BGE786413 BQA786413 BZW786413 CJS786413 CTO786413 DDK786413 DNG786413 DXC786413 EGY786413 EQU786413 FAQ786413 FKM786413 FUI786413 GEE786413 GOA786413 GXW786413 HHS786413 HRO786413 IBK786413 ILG786413 IVC786413 JEY786413 JOU786413 JYQ786413 KIM786413 KSI786413 LCE786413 LMA786413 LVW786413 MFS786413 MPO786413 MZK786413 NJG786413 NTC786413 OCY786413 OMU786413 OWQ786413 PGM786413 PQI786413 QAE786413 QKA786413 QTW786413 RDS786413 RNO786413 RXK786413 SHG786413 SRC786413 TAY786413 TKU786413 TUQ786413 UEM786413 UOI786413 UYE786413 VIA786413 VRW786413 WBS786413 WLO786413 WVK786413 IY851949 SU851949 ACQ851949 AMM851949 AWI851949 BGE851949 BQA851949 BZW851949 CJS851949 CTO851949 DDK851949 DNG851949 DXC851949 EGY851949 EQU851949 FAQ851949 FKM851949 FUI851949 GEE851949 GOA851949 GXW851949 HHS851949 HRO851949 IBK851949 ILG851949 IVC851949 JEY851949 JOU851949 JYQ851949 KIM851949 KSI851949 LCE851949 LMA851949 LVW851949 MFS851949 MPO851949 MZK851949 NJG851949 NTC851949 OCY851949 OMU851949 OWQ851949 PGM851949 PQI851949 QAE851949 QKA851949 QTW851949 RDS851949 RNO851949 RXK851949 SHG851949 SRC851949 TAY851949 TKU851949 TUQ851949 UEM851949 UOI851949 UYE851949 VIA851949 VRW851949 WBS851949 WLO851949 WVK851949 IY917485 SU917485 ACQ917485 AMM917485 AWI917485 BGE917485 BQA917485 BZW917485 CJS917485 CTO917485 DDK917485 DNG917485 DXC917485 EGY917485 EQU917485 FAQ917485 FKM917485 FUI917485 GEE917485 GOA917485 GXW917485 HHS917485 HRO917485 IBK917485 ILG917485 IVC917485 JEY917485 JOU917485 JYQ917485 KIM917485 KSI917485 LCE917485 LMA917485 LVW917485 MFS917485 MPO917485 MZK917485 NJG917485 NTC917485 OCY917485 OMU917485 OWQ917485 PGM917485 PQI917485 QAE917485 QKA917485 QTW917485 RDS917485 RNO917485 RXK917485 SHG917485 SRC917485 TAY917485 TKU917485 TUQ917485 UEM917485 UOI917485 UYE917485 VIA917485 VRW917485 WBS917485 WLO917485 WVK917485 IY983021 SU983021 ACQ983021 AMM983021 AWI983021 BGE983021 BQA983021 BZW983021 CJS983021 CTO983021 DDK983021 DNG983021 DXC983021 EGY983021 EQU983021 FAQ983021 FKM983021 FUI983021 GEE983021 GOA983021 GXW983021 HHS983021 HRO983021 IBK983021 ILG983021 IVC983021 JEY983021 JOU983021 JYQ983021 KIM983021 KSI983021 LCE983021 LMA983021 LVW983021 MFS983021 MPO983021 MZK983021 NJG983021 NTC983021 OCY983021 OMU983021 OWQ983021 PGM983021 PQI983021 QAE983021 QKA983021 QTW983021 RDS983021 RNO983021 RXK983021 SHG983021 SRC983021 TAY983021 TKU983021 TUQ983021 UEM983021 UOI983021 UYE983021 VIA983021 VRW983021 WBS983021 WLO983021 WVK983021 IS65481 SO65481 ACK65481 AMG65481 AWC65481 BFY65481 BPU65481 BZQ65481 CJM65481 CTI65481 DDE65481 DNA65481 DWW65481 EGS65481 EQO65481 FAK65481 FKG65481 FUC65481 GDY65481 GNU65481 GXQ65481 HHM65481 HRI65481 IBE65481 ILA65481 IUW65481 JES65481 JOO65481 JYK65481 KIG65481 KSC65481 LBY65481 LLU65481 LVQ65481 MFM65481 MPI65481 MZE65481 NJA65481 NSW65481 OCS65481 OMO65481 OWK65481 PGG65481 PQC65481 PZY65481 QJU65481 QTQ65481 RDM65481 RNI65481 RXE65481 SHA65481 SQW65481 TAS65481 TKO65481 TUK65481 UEG65481 UOC65481 UXY65481 VHU65481 VRQ65481 WBM65481 WLI65481 WVE65481 IS131017 SO131017 ACK131017 AMG131017 AWC131017 BFY131017 BPU131017 BZQ131017 CJM131017 CTI131017 DDE131017 DNA131017 DWW131017 EGS131017 EQO131017 FAK131017 FKG131017 FUC131017 GDY131017 GNU131017 GXQ131017 HHM131017 HRI131017 IBE131017 ILA131017 IUW131017 JES131017 JOO131017 JYK131017 KIG131017 KSC131017 LBY131017 LLU131017 LVQ131017 MFM131017 MPI131017 MZE131017 NJA131017 NSW131017 OCS131017 OMO131017 OWK131017 PGG131017 PQC131017 PZY131017 QJU131017 QTQ131017 RDM131017 RNI131017 RXE131017 SHA131017 SQW131017 TAS131017 TKO131017 TUK131017 UEG131017 UOC131017 UXY131017 VHU131017 VRQ131017 WBM131017 WLI131017 WVE131017 IS196553 SO196553 ACK196553 AMG196553 AWC196553 BFY196553 BPU196553 BZQ196553 CJM196553 CTI196553 DDE196553 DNA196553 DWW196553 EGS196553 EQO196553 FAK196553 FKG196553 FUC196553 GDY196553 GNU196553 GXQ196553 HHM196553 HRI196553 IBE196553 ILA196553 IUW196553 JES196553 JOO196553 JYK196553 KIG196553 KSC196553 LBY196553 LLU196553 LVQ196553 MFM196553 MPI196553 MZE196553 NJA196553 NSW196553 OCS196553 OMO196553 OWK196553 PGG196553 PQC196553 PZY196553 QJU196553 QTQ196553 RDM196553 RNI196553 RXE196553 SHA196553 SQW196553 TAS196553 TKO196553 TUK196553 UEG196553 UOC196553 UXY196553 VHU196553 VRQ196553 WBM196553 WLI196553 WVE196553 IS262089 SO262089 ACK262089 AMG262089 AWC262089 BFY262089 BPU262089 BZQ262089 CJM262089 CTI262089 DDE262089 DNA262089 DWW262089 EGS262089 EQO262089 FAK262089 FKG262089 FUC262089 GDY262089 GNU262089 GXQ262089 HHM262089 HRI262089 IBE262089 ILA262089 IUW262089 JES262089 JOO262089 JYK262089 KIG262089 KSC262089 LBY262089 LLU262089 LVQ262089 MFM262089 MPI262089 MZE262089 NJA262089 NSW262089 OCS262089 OMO262089 OWK262089 PGG262089 PQC262089 PZY262089 QJU262089 QTQ262089 RDM262089 RNI262089 RXE262089 SHA262089 SQW262089 TAS262089 TKO262089 TUK262089 UEG262089 UOC262089 UXY262089 VHU262089 VRQ262089 WBM262089 WLI262089 WVE262089 IS327625 SO327625 ACK327625 AMG327625 AWC327625 BFY327625 BPU327625 BZQ327625 CJM327625 CTI327625 DDE327625 DNA327625 DWW327625 EGS327625 EQO327625 FAK327625 FKG327625 FUC327625 GDY327625 GNU327625 GXQ327625 HHM327625 HRI327625 IBE327625 ILA327625 IUW327625 JES327625 JOO327625 JYK327625 KIG327625 KSC327625 LBY327625 LLU327625 LVQ327625 MFM327625 MPI327625 MZE327625 NJA327625 NSW327625 OCS327625 OMO327625 OWK327625 PGG327625 PQC327625 PZY327625 QJU327625 QTQ327625 RDM327625 RNI327625 RXE327625 SHA327625 SQW327625 TAS327625 TKO327625 TUK327625 UEG327625 UOC327625 UXY327625 VHU327625 VRQ327625 WBM327625 WLI327625 WVE327625 IS393161 SO393161 ACK393161 AMG393161 AWC393161 BFY393161 BPU393161 BZQ393161 CJM393161 CTI393161 DDE393161 DNA393161 DWW393161 EGS393161 EQO393161 FAK393161 FKG393161 FUC393161 GDY393161 GNU393161 GXQ393161 HHM393161 HRI393161 IBE393161 ILA393161 IUW393161 JES393161 JOO393161 JYK393161 KIG393161 KSC393161 LBY393161 LLU393161 LVQ393161 MFM393161 MPI393161 MZE393161 NJA393161 NSW393161 OCS393161 OMO393161 OWK393161 PGG393161 PQC393161 PZY393161 QJU393161 QTQ393161 RDM393161 RNI393161 RXE393161 SHA393161 SQW393161 TAS393161 TKO393161 TUK393161 UEG393161 UOC393161 UXY393161 VHU393161 VRQ393161 WBM393161 WLI393161 WVE393161 IS458697 SO458697 ACK458697 AMG458697 AWC458697 BFY458697 BPU458697 BZQ458697 CJM458697 CTI458697 DDE458697 DNA458697 DWW458697 EGS458697 EQO458697 FAK458697 FKG458697 FUC458697 GDY458697 GNU458697 GXQ458697 HHM458697 HRI458697 IBE458697 ILA458697 IUW458697 JES458697 JOO458697 JYK458697 KIG458697 KSC458697 LBY458697 LLU458697 LVQ458697 MFM458697 MPI458697 MZE458697 NJA458697 NSW458697 OCS458697 OMO458697 OWK458697 PGG458697 PQC458697 PZY458697 QJU458697 QTQ458697 RDM458697 RNI458697 RXE458697 SHA458697 SQW458697 TAS458697 TKO458697 TUK458697 UEG458697 UOC458697 UXY458697 VHU458697 VRQ458697 WBM458697 WLI458697 WVE458697 IS524233 SO524233 ACK524233 AMG524233 AWC524233 BFY524233 BPU524233 BZQ524233 CJM524233 CTI524233 DDE524233 DNA524233 DWW524233 EGS524233 EQO524233 FAK524233 FKG524233 FUC524233 GDY524233 GNU524233 GXQ524233 HHM524233 HRI524233 IBE524233 ILA524233 IUW524233 JES524233 JOO524233 JYK524233 KIG524233 KSC524233 LBY524233 LLU524233 LVQ524233 MFM524233 MPI524233 MZE524233 NJA524233 NSW524233 OCS524233 OMO524233 OWK524233 PGG524233 PQC524233 PZY524233 QJU524233 QTQ524233 RDM524233 RNI524233 RXE524233 SHA524233 SQW524233 TAS524233 TKO524233 TUK524233 UEG524233 UOC524233 UXY524233 VHU524233 VRQ524233 WBM524233 WLI524233 WVE524233 IS589769 SO589769 ACK589769 AMG589769 AWC589769 BFY589769 BPU589769 BZQ589769 CJM589769 CTI589769 DDE589769 DNA589769 DWW589769 EGS589769 EQO589769 FAK589769 FKG589769 FUC589769 GDY589769 GNU589769 GXQ589769 HHM589769 HRI589769 IBE589769 ILA589769 IUW589769 JES589769 JOO589769 JYK589769 KIG589769 KSC589769 LBY589769 LLU589769 LVQ589769 MFM589769 MPI589769 MZE589769 NJA589769 NSW589769 OCS589769 OMO589769 OWK589769 PGG589769 PQC589769 PZY589769 QJU589769 QTQ589769 RDM589769 RNI589769 RXE589769 SHA589769 SQW589769 TAS589769 TKO589769 TUK589769 UEG589769 UOC589769 UXY589769 VHU589769 VRQ589769 WBM589769 WLI589769 WVE589769 IS655305 SO655305 ACK655305 AMG655305 AWC655305 BFY655305 BPU655305 BZQ655305 CJM655305 CTI655305 DDE655305 DNA655305 DWW655305 EGS655305 EQO655305 FAK655305 FKG655305 FUC655305 GDY655305 GNU655305 GXQ655305 HHM655305 HRI655305 IBE655305 ILA655305 IUW655305 JES655305 JOO655305 JYK655305 KIG655305 KSC655305 LBY655305 LLU655305 LVQ655305 MFM655305 MPI655305 MZE655305 NJA655305 NSW655305 OCS655305 OMO655305 OWK655305 PGG655305 PQC655305 PZY655305 QJU655305 QTQ655305 RDM655305 RNI655305 RXE655305 SHA655305 SQW655305 TAS655305 TKO655305 TUK655305 UEG655305 UOC655305 UXY655305 VHU655305 VRQ655305 WBM655305 WLI655305 WVE655305 IS720841 SO720841 ACK720841 AMG720841 AWC720841 BFY720841 BPU720841 BZQ720841 CJM720841 CTI720841 DDE720841 DNA720841 DWW720841 EGS720841 EQO720841 FAK720841 FKG720841 FUC720841 GDY720841 GNU720841 GXQ720841 HHM720841 HRI720841 IBE720841 ILA720841 IUW720841 JES720841 JOO720841 JYK720841 KIG720841 KSC720841 LBY720841 LLU720841 LVQ720841 MFM720841 MPI720841 MZE720841 NJA720841 NSW720841 OCS720841 OMO720841 OWK720841 PGG720841 PQC720841 PZY720841 QJU720841 QTQ720841 RDM720841 RNI720841 RXE720841 SHA720841 SQW720841 TAS720841 TKO720841 TUK720841 UEG720841 UOC720841 UXY720841 VHU720841 VRQ720841 WBM720841 WLI720841 WVE720841 IS786377 SO786377 ACK786377 AMG786377 AWC786377 BFY786377 BPU786377 BZQ786377 CJM786377 CTI786377 DDE786377 DNA786377 DWW786377 EGS786377 EQO786377 FAK786377 FKG786377 FUC786377 GDY786377 GNU786377 GXQ786377 HHM786377 HRI786377 IBE786377 ILA786377 IUW786377 JES786377 JOO786377 JYK786377 KIG786377 KSC786377 LBY786377 LLU786377 LVQ786377 MFM786377 MPI786377 MZE786377 NJA786377 NSW786377 OCS786377 OMO786377 OWK786377 PGG786377 PQC786377 PZY786377 QJU786377 QTQ786377 RDM786377 RNI786377 RXE786377 SHA786377 SQW786377 TAS786377 TKO786377 TUK786377 UEG786377 UOC786377 UXY786377 VHU786377 VRQ786377 WBM786377 WLI786377 WVE786377 IS851913 SO851913 ACK851913 AMG851913 AWC851913 BFY851913 BPU851913 BZQ851913 CJM851913 CTI851913 DDE851913 DNA851913 DWW851913 EGS851913 EQO851913 FAK851913 FKG851913 FUC851913 GDY851913 GNU851913 GXQ851913 HHM851913 HRI851913 IBE851913 ILA851913 IUW851913 JES851913 JOO851913 JYK851913 KIG851913 KSC851913 LBY851913 LLU851913 LVQ851913 MFM851913 MPI851913 MZE851913 NJA851913 NSW851913 OCS851913 OMO851913 OWK851913 PGG851913 PQC851913 PZY851913 QJU851913 QTQ851913 RDM851913 RNI851913 RXE851913 SHA851913 SQW851913 TAS851913 TKO851913 TUK851913 UEG851913 UOC851913 UXY851913 VHU851913 VRQ851913 WBM851913 WLI851913 WVE851913 IS917449 SO917449 ACK917449 AMG917449 AWC917449 BFY917449 BPU917449 BZQ917449 CJM917449 CTI917449 DDE917449 DNA917449 DWW917449 EGS917449 EQO917449 FAK917449 FKG917449 FUC917449 GDY917449 GNU917449 GXQ917449 HHM917449 HRI917449 IBE917449 ILA917449 IUW917449 JES917449 JOO917449 JYK917449 KIG917449 KSC917449 LBY917449 LLU917449 LVQ917449 MFM917449 MPI917449 MZE917449 NJA917449 NSW917449 OCS917449 OMO917449 OWK917449 PGG917449 PQC917449 PZY917449 QJU917449 QTQ917449 RDM917449 RNI917449 RXE917449 SHA917449 SQW917449 TAS917449 TKO917449 TUK917449 UEG917449 UOC917449 UXY917449 VHU917449 VRQ917449 WBM917449 WLI917449 WVE917449 IS982985 SO982985 ACK982985 AMG982985 AWC982985 BFY982985 BPU982985 BZQ982985 CJM982985 CTI982985 DDE982985 DNA982985 DWW982985 EGS982985 EQO982985 FAK982985 FKG982985 FUC982985 GDY982985 GNU982985 GXQ982985 HHM982985 HRI982985 IBE982985 ILA982985 IUW982985 JES982985 JOO982985 JYK982985 KIG982985 KSC982985 LBY982985 LLU982985 LVQ982985 MFM982985 MPI982985 MZE982985 NJA982985 NSW982985 OCS982985 OMO982985 OWK982985 PGG982985 PQC982985 PZY982985 QJU982985 QTQ982985 RDM982985 RNI982985 RXE982985 SHA982985 SQW982985 TAS982985 TKO982985 TUK982985 UEG982985 UOC982985 UXY982985 VHU982985 VRQ982985 WBM982985 WLI982985 WVE982985 IO65475 SK65475 ACG65475 AMC65475 AVY65475 BFU65475 BPQ65475 BZM65475 CJI65475 CTE65475 DDA65475 DMW65475 DWS65475 EGO65475 EQK65475 FAG65475 FKC65475 FTY65475 GDU65475 GNQ65475 GXM65475 HHI65475 HRE65475 IBA65475 IKW65475 IUS65475 JEO65475 JOK65475 JYG65475 KIC65475 KRY65475 LBU65475 LLQ65475 LVM65475 MFI65475 MPE65475 MZA65475 NIW65475 NSS65475 OCO65475 OMK65475 OWG65475 PGC65475 PPY65475 PZU65475 QJQ65475 QTM65475 RDI65475 RNE65475 RXA65475 SGW65475 SQS65475 TAO65475 TKK65475 TUG65475 UEC65475 UNY65475 UXU65475 VHQ65475 VRM65475 WBI65475 WLE65475 WVA65475 IO131011 SK131011 ACG131011 AMC131011 AVY131011 BFU131011 BPQ131011 BZM131011 CJI131011 CTE131011 DDA131011 DMW131011 DWS131011 EGO131011 EQK131011 FAG131011 FKC131011 FTY131011 GDU131011 GNQ131011 GXM131011 HHI131011 HRE131011 IBA131011 IKW131011 IUS131011 JEO131011 JOK131011 JYG131011 KIC131011 KRY131011 LBU131011 LLQ131011 LVM131011 MFI131011 MPE131011 MZA131011 NIW131011 NSS131011 OCO131011 OMK131011 OWG131011 PGC131011 PPY131011 PZU131011 QJQ131011 QTM131011 RDI131011 RNE131011 RXA131011 SGW131011 SQS131011 TAO131011 TKK131011 TUG131011 UEC131011 UNY131011 UXU131011 VHQ131011 VRM131011 WBI131011 WLE131011 WVA131011 IO196547 SK196547 ACG196547 AMC196547 AVY196547 BFU196547 BPQ196547 BZM196547 CJI196547 CTE196547 DDA196547 DMW196547 DWS196547 EGO196547 EQK196547 FAG196547 FKC196547 FTY196547 GDU196547 GNQ196547 GXM196547 HHI196547 HRE196547 IBA196547 IKW196547 IUS196547 JEO196547 JOK196547 JYG196547 KIC196547 KRY196547 LBU196547 LLQ196547 LVM196547 MFI196547 MPE196547 MZA196547 NIW196547 NSS196547 OCO196547 OMK196547 OWG196547 PGC196547 PPY196547 PZU196547 QJQ196547 QTM196547 RDI196547 RNE196547 RXA196547 SGW196547 SQS196547 TAO196547 TKK196547 TUG196547 UEC196547 UNY196547 UXU196547 VHQ196547 VRM196547 WBI196547 WLE196547 WVA196547 IO262083 SK262083 ACG262083 AMC262083 AVY262083 BFU262083 BPQ262083 BZM262083 CJI262083 CTE262083 DDA262083 DMW262083 DWS262083 EGO262083 EQK262083 FAG262083 FKC262083 FTY262083 GDU262083 GNQ262083 GXM262083 HHI262083 HRE262083 IBA262083 IKW262083 IUS262083 JEO262083 JOK262083 JYG262083 KIC262083 KRY262083 LBU262083 LLQ262083 LVM262083 MFI262083 MPE262083 MZA262083 NIW262083 NSS262083 OCO262083 OMK262083 OWG262083 PGC262083 PPY262083 PZU262083 QJQ262083 QTM262083 RDI262083 RNE262083 RXA262083 SGW262083 SQS262083 TAO262083 TKK262083 TUG262083 UEC262083 UNY262083 UXU262083 VHQ262083 VRM262083 WBI262083 WLE262083 WVA262083 IO327619 SK327619 ACG327619 AMC327619 AVY327619 BFU327619 BPQ327619 BZM327619 CJI327619 CTE327619 DDA327619 DMW327619 DWS327619 EGO327619 EQK327619 FAG327619 FKC327619 FTY327619 GDU327619 GNQ327619 GXM327619 HHI327619 HRE327619 IBA327619 IKW327619 IUS327619 JEO327619 JOK327619 JYG327619 KIC327619 KRY327619 LBU327619 LLQ327619 LVM327619 MFI327619 MPE327619 MZA327619 NIW327619 NSS327619 OCO327619 OMK327619 OWG327619 PGC327619 PPY327619 PZU327619 QJQ327619 QTM327619 RDI327619 RNE327619 RXA327619 SGW327619 SQS327619 TAO327619 TKK327619 TUG327619 UEC327619 UNY327619 UXU327619 VHQ327619 VRM327619 WBI327619 WLE327619 WVA327619 IO393155 SK393155 ACG393155 AMC393155 AVY393155 BFU393155 BPQ393155 BZM393155 CJI393155 CTE393155 DDA393155 DMW393155 DWS393155 EGO393155 EQK393155 FAG393155 FKC393155 FTY393155 GDU393155 GNQ393155 GXM393155 HHI393155 HRE393155 IBA393155 IKW393155 IUS393155 JEO393155 JOK393155 JYG393155 KIC393155 KRY393155 LBU393155 LLQ393155 LVM393155 MFI393155 MPE393155 MZA393155 NIW393155 NSS393155 OCO393155 OMK393155 OWG393155 PGC393155 PPY393155 PZU393155 QJQ393155 QTM393155 RDI393155 RNE393155 RXA393155 SGW393155 SQS393155 TAO393155 TKK393155 TUG393155 UEC393155 UNY393155 UXU393155 VHQ393155 VRM393155 WBI393155 WLE393155 WVA393155 IO458691 SK458691 ACG458691 AMC458691 AVY458691 BFU458691 BPQ458691 BZM458691 CJI458691 CTE458691 DDA458691 DMW458691 DWS458691 EGO458691 EQK458691 FAG458691 FKC458691 FTY458691 GDU458691 GNQ458691 GXM458691 HHI458691 HRE458691 IBA458691 IKW458691 IUS458691 JEO458691 JOK458691 JYG458691 KIC458691 KRY458691 LBU458691 LLQ458691 LVM458691 MFI458691 MPE458691 MZA458691 NIW458691 NSS458691 OCO458691 OMK458691 OWG458691 PGC458691 PPY458691 PZU458691 QJQ458691 QTM458691 RDI458691 RNE458691 RXA458691 SGW458691 SQS458691 TAO458691 TKK458691 TUG458691 UEC458691 UNY458691 UXU458691 VHQ458691 VRM458691 WBI458691 WLE458691 WVA458691 IO524227 SK524227 ACG524227 AMC524227 AVY524227 BFU524227 BPQ524227 BZM524227 CJI524227 CTE524227 DDA524227 DMW524227 DWS524227 EGO524227 EQK524227 FAG524227 FKC524227 FTY524227 GDU524227 GNQ524227 GXM524227 HHI524227 HRE524227 IBA524227 IKW524227 IUS524227 JEO524227 JOK524227 JYG524227 KIC524227 KRY524227 LBU524227 LLQ524227 LVM524227 MFI524227 MPE524227 MZA524227 NIW524227 NSS524227 OCO524227 OMK524227 OWG524227 PGC524227 PPY524227 PZU524227 QJQ524227 QTM524227 RDI524227 RNE524227 RXA524227 SGW524227 SQS524227 TAO524227 TKK524227 TUG524227 UEC524227 UNY524227 UXU524227 VHQ524227 VRM524227 WBI524227 WLE524227 WVA524227 IO589763 SK589763 ACG589763 AMC589763 AVY589763 BFU589763 BPQ589763 BZM589763 CJI589763 CTE589763 DDA589763 DMW589763 DWS589763 EGO589763 EQK589763 FAG589763 FKC589763 FTY589763 GDU589763 GNQ589763 GXM589763 HHI589763 HRE589763 IBA589763 IKW589763 IUS589763 JEO589763 JOK589763 JYG589763 KIC589763 KRY589763 LBU589763 LLQ589763 LVM589763 MFI589763 MPE589763 MZA589763 NIW589763 NSS589763 OCO589763 OMK589763 OWG589763 PGC589763 PPY589763 PZU589763 QJQ589763 QTM589763 RDI589763 RNE589763 RXA589763 SGW589763 SQS589763 TAO589763 TKK589763 TUG589763 UEC589763 UNY589763 UXU589763 VHQ589763 VRM589763 WBI589763 WLE589763 WVA589763 IO655299 SK655299 ACG655299 AMC655299 AVY655299 BFU655299 BPQ655299 BZM655299 CJI655299 CTE655299 DDA655299 DMW655299 DWS655299 EGO655299 EQK655299 FAG655299 FKC655299 FTY655299 GDU655299 GNQ655299 GXM655299 HHI655299 HRE655299 IBA655299 IKW655299 IUS655299 JEO655299 JOK655299 JYG655299 KIC655299 KRY655299 LBU655299 LLQ655299 LVM655299 MFI655299 MPE655299 MZA655299 NIW655299 NSS655299 OCO655299 OMK655299 OWG655299 PGC655299 PPY655299 PZU655299 QJQ655299 QTM655299 RDI655299 RNE655299 RXA655299 SGW655299 SQS655299 TAO655299 TKK655299 TUG655299 UEC655299 UNY655299 UXU655299 VHQ655299 VRM655299 WBI655299 WLE655299 WVA655299 IO720835 SK720835 ACG720835 AMC720835 AVY720835 BFU720835 BPQ720835 BZM720835 CJI720835 CTE720835 DDA720835 DMW720835 DWS720835 EGO720835 EQK720835 FAG720835 FKC720835 FTY720835 GDU720835 GNQ720835 GXM720835 HHI720835 HRE720835 IBA720835 IKW720835 IUS720835 JEO720835 JOK720835 JYG720835 KIC720835 KRY720835 LBU720835 LLQ720835 LVM720835 MFI720835 MPE720835 MZA720835 NIW720835 NSS720835 OCO720835 OMK720835 OWG720835 PGC720835 PPY720835 PZU720835 QJQ720835 QTM720835 RDI720835 RNE720835 RXA720835 SGW720835 SQS720835 TAO720835 TKK720835 TUG720835 UEC720835 UNY720835 UXU720835 VHQ720835 VRM720835 WBI720835 WLE720835 WVA720835 IO786371 SK786371 ACG786371 AMC786371 AVY786371 BFU786371 BPQ786371 BZM786371 CJI786371 CTE786371 DDA786371 DMW786371 DWS786371 EGO786371 EQK786371 FAG786371 FKC786371 FTY786371 GDU786371 GNQ786371 GXM786371 HHI786371 HRE786371 IBA786371 IKW786371 IUS786371 JEO786371 JOK786371 JYG786371 KIC786371 KRY786371 LBU786371 LLQ786371 LVM786371 MFI786371 MPE786371 MZA786371 NIW786371 NSS786371 OCO786371 OMK786371 OWG786371 PGC786371 PPY786371 PZU786371 QJQ786371 QTM786371 RDI786371 RNE786371 RXA786371 SGW786371 SQS786371 TAO786371 TKK786371 TUG786371 UEC786371 UNY786371 UXU786371 VHQ786371 VRM786371 WBI786371 WLE786371 WVA786371 IO851907 SK851907 ACG851907 AMC851907 AVY851907 BFU851907 BPQ851907 BZM851907 CJI851907 CTE851907 DDA851907 DMW851907 DWS851907 EGO851907 EQK851907 FAG851907 FKC851907 FTY851907 GDU851907 GNQ851907 GXM851907 HHI851907 HRE851907 IBA851907 IKW851907 IUS851907 JEO851907 JOK851907 JYG851907 KIC851907 KRY851907 LBU851907 LLQ851907 LVM851907 MFI851907 MPE851907 MZA851907 NIW851907 NSS851907 OCO851907 OMK851907 OWG851907 PGC851907 PPY851907 PZU851907 QJQ851907 QTM851907 RDI851907 RNE851907 RXA851907 SGW851907 SQS851907 TAO851907 TKK851907 TUG851907 UEC851907 UNY851907 UXU851907 VHQ851907 VRM851907 WBI851907 WLE851907 WVA851907 IO917443 SK917443 ACG917443 AMC917443 AVY917443 BFU917443 BPQ917443 BZM917443 CJI917443 CTE917443 DDA917443 DMW917443 DWS917443 EGO917443 EQK917443 FAG917443 FKC917443 FTY917443 GDU917443 GNQ917443 GXM917443 HHI917443 HRE917443 IBA917443 IKW917443 IUS917443 JEO917443 JOK917443 JYG917443 KIC917443 KRY917443 LBU917443 LLQ917443 LVM917443 MFI917443 MPE917443 MZA917443 NIW917443 NSS917443 OCO917443 OMK917443 OWG917443 PGC917443 PPY917443 PZU917443 QJQ917443 QTM917443 RDI917443 RNE917443 RXA917443 SGW917443 SQS917443 TAO917443 TKK917443 TUG917443 UEC917443 UNY917443 UXU917443 VHQ917443 VRM917443 WBI917443 WLE917443 WVA917443 IO982979 SK982979 ACG982979 AMC982979 AVY982979 BFU982979 BPQ982979 BZM982979 CJI982979 CTE982979 DDA982979 DMW982979 DWS982979 EGO982979 EQK982979 FAG982979 FKC982979 FTY982979 GDU982979 GNQ982979 GXM982979 HHI982979 HRE982979 IBA982979 IKW982979 IUS982979 JEO982979 JOK982979 JYG982979 KIC982979 KRY982979 LBU982979 LLQ982979 LVM982979 MFI982979 MPE982979 MZA982979 NIW982979 NSS982979 OCO982979 OMK982979 OWG982979 PGC982979 PPY982979 PZU982979 QJQ982979 QTM982979 RDI982979 RNE982979 RXA982979 SGW982979 SQS982979 TAO982979 TKK982979 TUG982979 UEC982979 UNY982979 UXU982979 VHQ982979 VRM982979 WBI982979 WLE982979 WVA982979</xm:sqref>
        </x14:dataValidation>
        <x14:dataValidation imeMode="hiragana" allowBlank="1" showInputMessage="1" showErrorMessage="1" xr:uid="{F4C3D81B-92F8-4DBD-B7C6-B5F593550692}">
          <xm:sqref>K65493:Y65494 HV65493:IN65494 RR65493:SJ65494 ABN65493:ACF65494 ALJ65493:AMB65494 AVF65493:AVX65494 BFB65493:BFT65494 BOX65493:BPP65494 BYT65493:BZL65494 CIP65493:CJH65494 CSL65493:CTD65494 DCH65493:DCZ65494 DMD65493:DMV65494 DVZ65493:DWR65494 EFV65493:EGN65494 EPR65493:EQJ65494 EZN65493:FAF65494 FJJ65493:FKB65494 FTF65493:FTX65494 GDB65493:GDT65494 GMX65493:GNP65494 GWT65493:GXL65494 HGP65493:HHH65494 HQL65493:HRD65494 IAH65493:IAZ65494 IKD65493:IKV65494 ITZ65493:IUR65494 JDV65493:JEN65494 JNR65493:JOJ65494 JXN65493:JYF65494 KHJ65493:KIB65494 KRF65493:KRX65494 LBB65493:LBT65494 LKX65493:LLP65494 LUT65493:LVL65494 MEP65493:MFH65494 MOL65493:MPD65494 MYH65493:MYZ65494 NID65493:NIV65494 NRZ65493:NSR65494 OBV65493:OCN65494 OLR65493:OMJ65494 OVN65493:OWF65494 PFJ65493:PGB65494 PPF65493:PPX65494 PZB65493:PZT65494 QIX65493:QJP65494 QST65493:QTL65494 RCP65493:RDH65494 RML65493:RND65494 RWH65493:RWZ65494 SGD65493:SGV65494 SPZ65493:SQR65494 SZV65493:TAN65494 TJR65493:TKJ65494 TTN65493:TUF65494 UDJ65493:UEB65494 UNF65493:UNX65494 UXB65493:UXT65494 VGX65493:VHP65494 VQT65493:VRL65494 WAP65493:WBH65494 WKL65493:WLD65494 WUH65493:WUZ65494 K131029:Y131030 HV131029:IN131030 RR131029:SJ131030 ABN131029:ACF131030 ALJ131029:AMB131030 AVF131029:AVX131030 BFB131029:BFT131030 BOX131029:BPP131030 BYT131029:BZL131030 CIP131029:CJH131030 CSL131029:CTD131030 DCH131029:DCZ131030 DMD131029:DMV131030 DVZ131029:DWR131030 EFV131029:EGN131030 EPR131029:EQJ131030 EZN131029:FAF131030 FJJ131029:FKB131030 FTF131029:FTX131030 GDB131029:GDT131030 GMX131029:GNP131030 GWT131029:GXL131030 HGP131029:HHH131030 HQL131029:HRD131030 IAH131029:IAZ131030 IKD131029:IKV131030 ITZ131029:IUR131030 JDV131029:JEN131030 JNR131029:JOJ131030 JXN131029:JYF131030 KHJ131029:KIB131030 KRF131029:KRX131030 LBB131029:LBT131030 LKX131029:LLP131030 LUT131029:LVL131030 MEP131029:MFH131030 MOL131029:MPD131030 MYH131029:MYZ131030 NID131029:NIV131030 NRZ131029:NSR131030 OBV131029:OCN131030 OLR131029:OMJ131030 OVN131029:OWF131030 PFJ131029:PGB131030 PPF131029:PPX131030 PZB131029:PZT131030 QIX131029:QJP131030 QST131029:QTL131030 RCP131029:RDH131030 RML131029:RND131030 RWH131029:RWZ131030 SGD131029:SGV131030 SPZ131029:SQR131030 SZV131029:TAN131030 TJR131029:TKJ131030 TTN131029:TUF131030 UDJ131029:UEB131030 UNF131029:UNX131030 UXB131029:UXT131030 VGX131029:VHP131030 VQT131029:VRL131030 WAP131029:WBH131030 WKL131029:WLD131030 WUH131029:WUZ131030 K196565:Y196566 HV196565:IN196566 RR196565:SJ196566 ABN196565:ACF196566 ALJ196565:AMB196566 AVF196565:AVX196566 BFB196565:BFT196566 BOX196565:BPP196566 BYT196565:BZL196566 CIP196565:CJH196566 CSL196565:CTD196566 DCH196565:DCZ196566 DMD196565:DMV196566 DVZ196565:DWR196566 EFV196565:EGN196566 EPR196565:EQJ196566 EZN196565:FAF196566 FJJ196565:FKB196566 FTF196565:FTX196566 GDB196565:GDT196566 GMX196565:GNP196566 GWT196565:GXL196566 HGP196565:HHH196566 HQL196565:HRD196566 IAH196565:IAZ196566 IKD196565:IKV196566 ITZ196565:IUR196566 JDV196565:JEN196566 JNR196565:JOJ196566 JXN196565:JYF196566 KHJ196565:KIB196566 KRF196565:KRX196566 LBB196565:LBT196566 LKX196565:LLP196566 LUT196565:LVL196566 MEP196565:MFH196566 MOL196565:MPD196566 MYH196565:MYZ196566 NID196565:NIV196566 NRZ196565:NSR196566 OBV196565:OCN196566 OLR196565:OMJ196566 OVN196565:OWF196566 PFJ196565:PGB196566 PPF196565:PPX196566 PZB196565:PZT196566 QIX196565:QJP196566 QST196565:QTL196566 RCP196565:RDH196566 RML196565:RND196566 RWH196565:RWZ196566 SGD196565:SGV196566 SPZ196565:SQR196566 SZV196565:TAN196566 TJR196565:TKJ196566 TTN196565:TUF196566 UDJ196565:UEB196566 UNF196565:UNX196566 UXB196565:UXT196566 VGX196565:VHP196566 VQT196565:VRL196566 WAP196565:WBH196566 WKL196565:WLD196566 WUH196565:WUZ196566 K262101:Y262102 HV262101:IN262102 RR262101:SJ262102 ABN262101:ACF262102 ALJ262101:AMB262102 AVF262101:AVX262102 BFB262101:BFT262102 BOX262101:BPP262102 BYT262101:BZL262102 CIP262101:CJH262102 CSL262101:CTD262102 DCH262101:DCZ262102 DMD262101:DMV262102 DVZ262101:DWR262102 EFV262101:EGN262102 EPR262101:EQJ262102 EZN262101:FAF262102 FJJ262101:FKB262102 FTF262101:FTX262102 GDB262101:GDT262102 GMX262101:GNP262102 GWT262101:GXL262102 HGP262101:HHH262102 HQL262101:HRD262102 IAH262101:IAZ262102 IKD262101:IKV262102 ITZ262101:IUR262102 JDV262101:JEN262102 JNR262101:JOJ262102 JXN262101:JYF262102 KHJ262101:KIB262102 KRF262101:KRX262102 LBB262101:LBT262102 LKX262101:LLP262102 LUT262101:LVL262102 MEP262101:MFH262102 MOL262101:MPD262102 MYH262101:MYZ262102 NID262101:NIV262102 NRZ262101:NSR262102 OBV262101:OCN262102 OLR262101:OMJ262102 OVN262101:OWF262102 PFJ262101:PGB262102 PPF262101:PPX262102 PZB262101:PZT262102 QIX262101:QJP262102 QST262101:QTL262102 RCP262101:RDH262102 RML262101:RND262102 RWH262101:RWZ262102 SGD262101:SGV262102 SPZ262101:SQR262102 SZV262101:TAN262102 TJR262101:TKJ262102 TTN262101:TUF262102 UDJ262101:UEB262102 UNF262101:UNX262102 UXB262101:UXT262102 VGX262101:VHP262102 VQT262101:VRL262102 WAP262101:WBH262102 WKL262101:WLD262102 WUH262101:WUZ262102 K327637:Y327638 HV327637:IN327638 RR327637:SJ327638 ABN327637:ACF327638 ALJ327637:AMB327638 AVF327637:AVX327638 BFB327637:BFT327638 BOX327637:BPP327638 BYT327637:BZL327638 CIP327637:CJH327638 CSL327637:CTD327638 DCH327637:DCZ327638 DMD327637:DMV327638 DVZ327637:DWR327638 EFV327637:EGN327638 EPR327637:EQJ327638 EZN327637:FAF327638 FJJ327637:FKB327638 FTF327637:FTX327638 GDB327637:GDT327638 GMX327637:GNP327638 GWT327637:GXL327638 HGP327637:HHH327638 HQL327637:HRD327638 IAH327637:IAZ327638 IKD327637:IKV327638 ITZ327637:IUR327638 JDV327637:JEN327638 JNR327637:JOJ327638 JXN327637:JYF327638 KHJ327637:KIB327638 KRF327637:KRX327638 LBB327637:LBT327638 LKX327637:LLP327638 LUT327637:LVL327638 MEP327637:MFH327638 MOL327637:MPD327638 MYH327637:MYZ327638 NID327637:NIV327638 NRZ327637:NSR327638 OBV327637:OCN327638 OLR327637:OMJ327638 OVN327637:OWF327638 PFJ327637:PGB327638 PPF327637:PPX327638 PZB327637:PZT327638 QIX327637:QJP327638 QST327637:QTL327638 RCP327637:RDH327638 RML327637:RND327638 RWH327637:RWZ327638 SGD327637:SGV327638 SPZ327637:SQR327638 SZV327637:TAN327638 TJR327637:TKJ327638 TTN327637:TUF327638 UDJ327637:UEB327638 UNF327637:UNX327638 UXB327637:UXT327638 VGX327637:VHP327638 VQT327637:VRL327638 WAP327637:WBH327638 WKL327637:WLD327638 WUH327637:WUZ327638 K393173:Y393174 HV393173:IN393174 RR393173:SJ393174 ABN393173:ACF393174 ALJ393173:AMB393174 AVF393173:AVX393174 BFB393173:BFT393174 BOX393173:BPP393174 BYT393173:BZL393174 CIP393173:CJH393174 CSL393173:CTD393174 DCH393173:DCZ393174 DMD393173:DMV393174 DVZ393173:DWR393174 EFV393173:EGN393174 EPR393173:EQJ393174 EZN393173:FAF393174 FJJ393173:FKB393174 FTF393173:FTX393174 GDB393173:GDT393174 GMX393173:GNP393174 GWT393173:GXL393174 HGP393173:HHH393174 HQL393173:HRD393174 IAH393173:IAZ393174 IKD393173:IKV393174 ITZ393173:IUR393174 JDV393173:JEN393174 JNR393173:JOJ393174 JXN393173:JYF393174 KHJ393173:KIB393174 KRF393173:KRX393174 LBB393173:LBT393174 LKX393173:LLP393174 LUT393173:LVL393174 MEP393173:MFH393174 MOL393173:MPD393174 MYH393173:MYZ393174 NID393173:NIV393174 NRZ393173:NSR393174 OBV393173:OCN393174 OLR393173:OMJ393174 OVN393173:OWF393174 PFJ393173:PGB393174 PPF393173:PPX393174 PZB393173:PZT393174 QIX393173:QJP393174 QST393173:QTL393174 RCP393173:RDH393174 RML393173:RND393174 RWH393173:RWZ393174 SGD393173:SGV393174 SPZ393173:SQR393174 SZV393173:TAN393174 TJR393173:TKJ393174 TTN393173:TUF393174 UDJ393173:UEB393174 UNF393173:UNX393174 UXB393173:UXT393174 VGX393173:VHP393174 VQT393173:VRL393174 WAP393173:WBH393174 WKL393173:WLD393174 WUH393173:WUZ393174 K458709:Y458710 HV458709:IN458710 RR458709:SJ458710 ABN458709:ACF458710 ALJ458709:AMB458710 AVF458709:AVX458710 BFB458709:BFT458710 BOX458709:BPP458710 BYT458709:BZL458710 CIP458709:CJH458710 CSL458709:CTD458710 DCH458709:DCZ458710 DMD458709:DMV458710 DVZ458709:DWR458710 EFV458709:EGN458710 EPR458709:EQJ458710 EZN458709:FAF458710 FJJ458709:FKB458710 FTF458709:FTX458710 GDB458709:GDT458710 GMX458709:GNP458710 GWT458709:GXL458710 HGP458709:HHH458710 HQL458709:HRD458710 IAH458709:IAZ458710 IKD458709:IKV458710 ITZ458709:IUR458710 JDV458709:JEN458710 JNR458709:JOJ458710 JXN458709:JYF458710 KHJ458709:KIB458710 KRF458709:KRX458710 LBB458709:LBT458710 LKX458709:LLP458710 LUT458709:LVL458710 MEP458709:MFH458710 MOL458709:MPD458710 MYH458709:MYZ458710 NID458709:NIV458710 NRZ458709:NSR458710 OBV458709:OCN458710 OLR458709:OMJ458710 OVN458709:OWF458710 PFJ458709:PGB458710 PPF458709:PPX458710 PZB458709:PZT458710 QIX458709:QJP458710 QST458709:QTL458710 RCP458709:RDH458710 RML458709:RND458710 RWH458709:RWZ458710 SGD458709:SGV458710 SPZ458709:SQR458710 SZV458709:TAN458710 TJR458709:TKJ458710 TTN458709:TUF458710 UDJ458709:UEB458710 UNF458709:UNX458710 UXB458709:UXT458710 VGX458709:VHP458710 VQT458709:VRL458710 WAP458709:WBH458710 WKL458709:WLD458710 WUH458709:WUZ458710 K524245:Y524246 HV524245:IN524246 RR524245:SJ524246 ABN524245:ACF524246 ALJ524245:AMB524246 AVF524245:AVX524246 BFB524245:BFT524246 BOX524245:BPP524246 BYT524245:BZL524246 CIP524245:CJH524246 CSL524245:CTD524246 DCH524245:DCZ524246 DMD524245:DMV524246 DVZ524245:DWR524246 EFV524245:EGN524246 EPR524245:EQJ524246 EZN524245:FAF524246 FJJ524245:FKB524246 FTF524245:FTX524246 GDB524245:GDT524246 GMX524245:GNP524246 GWT524245:GXL524246 HGP524245:HHH524246 HQL524245:HRD524246 IAH524245:IAZ524246 IKD524245:IKV524246 ITZ524245:IUR524246 JDV524245:JEN524246 JNR524245:JOJ524246 JXN524245:JYF524246 KHJ524245:KIB524246 KRF524245:KRX524246 LBB524245:LBT524246 LKX524245:LLP524246 LUT524245:LVL524246 MEP524245:MFH524246 MOL524245:MPD524246 MYH524245:MYZ524246 NID524245:NIV524246 NRZ524245:NSR524246 OBV524245:OCN524246 OLR524245:OMJ524246 OVN524245:OWF524246 PFJ524245:PGB524246 PPF524245:PPX524246 PZB524245:PZT524246 QIX524245:QJP524246 QST524245:QTL524246 RCP524245:RDH524246 RML524245:RND524246 RWH524245:RWZ524246 SGD524245:SGV524246 SPZ524245:SQR524246 SZV524245:TAN524246 TJR524245:TKJ524246 TTN524245:TUF524246 UDJ524245:UEB524246 UNF524245:UNX524246 UXB524245:UXT524246 VGX524245:VHP524246 VQT524245:VRL524246 WAP524245:WBH524246 WKL524245:WLD524246 WUH524245:WUZ524246 K589781:Y589782 HV589781:IN589782 RR589781:SJ589782 ABN589781:ACF589782 ALJ589781:AMB589782 AVF589781:AVX589782 BFB589781:BFT589782 BOX589781:BPP589782 BYT589781:BZL589782 CIP589781:CJH589782 CSL589781:CTD589782 DCH589781:DCZ589782 DMD589781:DMV589782 DVZ589781:DWR589782 EFV589781:EGN589782 EPR589781:EQJ589782 EZN589781:FAF589782 FJJ589781:FKB589782 FTF589781:FTX589782 GDB589781:GDT589782 GMX589781:GNP589782 GWT589781:GXL589782 HGP589781:HHH589782 HQL589781:HRD589782 IAH589781:IAZ589782 IKD589781:IKV589782 ITZ589781:IUR589782 JDV589781:JEN589782 JNR589781:JOJ589782 JXN589781:JYF589782 KHJ589781:KIB589782 KRF589781:KRX589782 LBB589781:LBT589782 LKX589781:LLP589782 LUT589781:LVL589782 MEP589781:MFH589782 MOL589781:MPD589782 MYH589781:MYZ589782 NID589781:NIV589782 NRZ589781:NSR589782 OBV589781:OCN589782 OLR589781:OMJ589782 OVN589781:OWF589782 PFJ589781:PGB589782 PPF589781:PPX589782 PZB589781:PZT589782 QIX589781:QJP589782 QST589781:QTL589782 RCP589781:RDH589782 RML589781:RND589782 RWH589781:RWZ589782 SGD589781:SGV589782 SPZ589781:SQR589782 SZV589781:TAN589782 TJR589781:TKJ589782 TTN589781:TUF589782 UDJ589781:UEB589782 UNF589781:UNX589782 UXB589781:UXT589782 VGX589781:VHP589782 VQT589781:VRL589782 WAP589781:WBH589782 WKL589781:WLD589782 WUH589781:WUZ589782 K655317:Y655318 HV655317:IN655318 RR655317:SJ655318 ABN655317:ACF655318 ALJ655317:AMB655318 AVF655317:AVX655318 BFB655317:BFT655318 BOX655317:BPP655318 BYT655317:BZL655318 CIP655317:CJH655318 CSL655317:CTD655318 DCH655317:DCZ655318 DMD655317:DMV655318 DVZ655317:DWR655318 EFV655317:EGN655318 EPR655317:EQJ655318 EZN655317:FAF655318 FJJ655317:FKB655318 FTF655317:FTX655318 GDB655317:GDT655318 GMX655317:GNP655318 GWT655317:GXL655318 HGP655317:HHH655318 HQL655317:HRD655318 IAH655317:IAZ655318 IKD655317:IKV655318 ITZ655317:IUR655318 JDV655317:JEN655318 JNR655317:JOJ655318 JXN655317:JYF655318 KHJ655317:KIB655318 KRF655317:KRX655318 LBB655317:LBT655318 LKX655317:LLP655318 LUT655317:LVL655318 MEP655317:MFH655318 MOL655317:MPD655318 MYH655317:MYZ655318 NID655317:NIV655318 NRZ655317:NSR655318 OBV655317:OCN655318 OLR655317:OMJ655318 OVN655317:OWF655318 PFJ655317:PGB655318 PPF655317:PPX655318 PZB655317:PZT655318 QIX655317:QJP655318 QST655317:QTL655318 RCP655317:RDH655318 RML655317:RND655318 RWH655317:RWZ655318 SGD655317:SGV655318 SPZ655317:SQR655318 SZV655317:TAN655318 TJR655317:TKJ655318 TTN655317:TUF655318 UDJ655317:UEB655318 UNF655317:UNX655318 UXB655317:UXT655318 VGX655317:VHP655318 VQT655317:VRL655318 WAP655317:WBH655318 WKL655317:WLD655318 WUH655317:WUZ655318 K720853:Y720854 HV720853:IN720854 RR720853:SJ720854 ABN720853:ACF720854 ALJ720853:AMB720854 AVF720853:AVX720854 BFB720853:BFT720854 BOX720853:BPP720854 BYT720853:BZL720854 CIP720853:CJH720854 CSL720853:CTD720854 DCH720853:DCZ720854 DMD720853:DMV720854 DVZ720853:DWR720854 EFV720853:EGN720854 EPR720853:EQJ720854 EZN720853:FAF720854 FJJ720853:FKB720854 FTF720853:FTX720854 GDB720853:GDT720854 GMX720853:GNP720854 GWT720853:GXL720854 HGP720853:HHH720854 HQL720853:HRD720854 IAH720853:IAZ720854 IKD720853:IKV720854 ITZ720853:IUR720854 JDV720853:JEN720854 JNR720853:JOJ720854 JXN720853:JYF720854 KHJ720853:KIB720854 KRF720853:KRX720854 LBB720853:LBT720854 LKX720853:LLP720854 LUT720853:LVL720854 MEP720853:MFH720854 MOL720853:MPD720854 MYH720853:MYZ720854 NID720853:NIV720854 NRZ720853:NSR720854 OBV720853:OCN720854 OLR720853:OMJ720854 OVN720853:OWF720854 PFJ720853:PGB720854 PPF720853:PPX720854 PZB720853:PZT720854 QIX720853:QJP720854 QST720853:QTL720854 RCP720853:RDH720854 RML720853:RND720854 RWH720853:RWZ720854 SGD720853:SGV720854 SPZ720853:SQR720854 SZV720853:TAN720854 TJR720853:TKJ720854 TTN720853:TUF720854 UDJ720853:UEB720854 UNF720853:UNX720854 UXB720853:UXT720854 VGX720853:VHP720854 VQT720853:VRL720854 WAP720853:WBH720854 WKL720853:WLD720854 WUH720853:WUZ720854 K786389:Y786390 HV786389:IN786390 RR786389:SJ786390 ABN786389:ACF786390 ALJ786389:AMB786390 AVF786389:AVX786390 BFB786389:BFT786390 BOX786389:BPP786390 BYT786389:BZL786390 CIP786389:CJH786390 CSL786389:CTD786390 DCH786389:DCZ786390 DMD786389:DMV786390 DVZ786389:DWR786390 EFV786389:EGN786390 EPR786389:EQJ786390 EZN786389:FAF786390 FJJ786389:FKB786390 FTF786389:FTX786390 GDB786389:GDT786390 GMX786389:GNP786390 GWT786389:GXL786390 HGP786389:HHH786390 HQL786389:HRD786390 IAH786389:IAZ786390 IKD786389:IKV786390 ITZ786389:IUR786390 JDV786389:JEN786390 JNR786389:JOJ786390 JXN786389:JYF786390 KHJ786389:KIB786390 KRF786389:KRX786390 LBB786389:LBT786390 LKX786389:LLP786390 LUT786389:LVL786390 MEP786389:MFH786390 MOL786389:MPD786390 MYH786389:MYZ786390 NID786389:NIV786390 NRZ786389:NSR786390 OBV786389:OCN786390 OLR786389:OMJ786390 OVN786389:OWF786390 PFJ786389:PGB786390 PPF786389:PPX786390 PZB786389:PZT786390 QIX786389:QJP786390 QST786389:QTL786390 RCP786389:RDH786390 RML786389:RND786390 RWH786389:RWZ786390 SGD786389:SGV786390 SPZ786389:SQR786390 SZV786389:TAN786390 TJR786389:TKJ786390 TTN786389:TUF786390 UDJ786389:UEB786390 UNF786389:UNX786390 UXB786389:UXT786390 VGX786389:VHP786390 VQT786389:VRL786390 WAP786389:WBH786390 WKL786389:WLD786390 WUH786389:WUZ786390 K851925:Y851926 HV851925:IN851926 RR851925:SJ851926 ABN851925:ACF851926 ALJ851925:AMB851926 AVF851925:AVX851926 BFB851925:BFT851926 BOX851925:BPP851926 BYT851925:BZL851926 CIP851925:CJH851926 CSL851925:CTD851926 DCH851925:DCZ851926 DMD851925:DMV851926 DVZ851925:DWR851926 EFV851925:EGN851926 EPR851925:EQJ851926 EZN851925:FAF851926 FJJ851925:FKB851926 FTF851925:FTX851926 GDB851925:GDT851926 GMX851925:GNP851926 GWT851925:GXL851926 HGP851925:HHH851926 HQL851925:HRD851926 IAH851925:IAZ851926 IKD851925:IKV851926 ITZ851925:IUR851926 JDV851925:JEN851926 JNR851925:JOJ851926 JXN851925:JYF851926 KHJ851925:KIB851926 KRF851925:KRX851926 LBB851925:LBT851926 LKX851925:LLP851926 LUT851925:LVL851926 MEP851925:MFH851926 MOL851925:MPD851926 MYH851925:MYZ851926 NID851925:NIV851926 NRZ851925:NSR851926 OBV851925:OCN851926 OLR851925:OMJ851926 OVN851925:OWF851926 PFJ851925:PGB851926 PPF851925:PPX851926 PZB851925:PZT851926 QIX851925:QJP851926 QST851925:QTL851926 RCP851925:RDH851926 RML851925:RND851926 RWH851925:RWZ851926 SGD851925:SGV851926 SPZ851925:SQR851926 SZV851925:TAN851926 TJR851925:TKJ851926 TTN851925:TUF851926 UDJ851925:UEB851926 UNF851925:UNX851926 UXB851925:UXT851926 VGX851925:VHP851926 VQT851925:VRL851926 WAP851925:WBH851926 WKL851925:WLD851926 WUH851925:WUZ851926 K917461:Y917462 HV917461:IN917462 RR917461:SJ917462 ABN917461:ACF917462 ALJ917461:AMB917462 AVF917461:AVX917462 BFB917461:BFT917462 BOX917461:BPP917462 BYT917461:BZL917462 CIP917461:CJH917462 CSL917461:CTD917462 DCH917461:DCZ917462 DMD917461:DMV917462 DVZ917461:DWR917462 EFV917461:EGN917462 EPR917461:EQJ917462 EZN917461:FAF917462 FJJ917461:FKB917462 FTF917461:FTX917462 GDB917461:GDT917462 GMX917461:GNP917462 GWT917461:GXL917462 HGP917461:HHH917462 HQL917461:HRD917462 IAH917461:IAZ917462 IKD917461:IKV917462 ITZ917461:IUR917462 JDV917461:JEN917462 JNR917461:JOJ917462 JXN917461:JYF917462 KHJ917461:KIB917462 KRF917461:KRX917462 LBB917461:LBT917462 LKX917461:LLP917462 LUT917461:LVL917462 MEP917461:MFH917462 MOL917461:MPD917462 MYH917461:MYZ917462 NID917461:NIV917462 NRZ917461:NSR917462 OBV917461:OCN917462 OLR917461:OMJ917462 OVN917461:OWF917462 PFJ917461:PGB917462 PPF917461:PPX917462 PZB917461:PZT917462 QIX917461:QJP917462 QST917461:QTL917462 RCP917461:RDH917462 RML917461:RND917462 RWH917461:RWZ917462 SGD917461:SGV917462 SPZ917461:SQR917462 SZV917461:TAN917462 TJR917461:TKJ917462 TTN917461:TUF917462 UDJ917461:UEB917462 UNF917461:UNX917462 UXB917461:UXT917462 VGX917461:VHP917462 VQT917461:VRL917462 WAP917461:WBH917462 WKL917461:WLD917462 WUH917461:WUZ917462 K982997:Y982998 HV982997:IN982998 RR982997:SJ982998 ABN982997:ACF982998 ALJ982997:AMB982998 AVF982997:AVX982998 BFB982997:BFT982998 BOX982997:BPP982998 BYT982997:BZL982998 CIP982997:CJH982998 CSL982997:CTD982998 DCH982997:DCZ982998 DMD982997:DMV982998 DVZ982997:DWR982998 EFV982997:EGN982998 EPR982997:EQJ982998 EZN982997:FAF982998 FJJ982997:FKB982998 FTF982997:FTX982998 GDB982997:GDT982998 GMX982997:GNP982998 GWT982997:GXL982998 HGP982997:HHH982998 HQL982997:HRD982998 IAH982997:IAZ982998 IKD982997:IKV982998 ITZ982997:IUR982998 JDV982997:JEN982998 JNR982997:JOJ982998 JXN982997:JYF982998 KHJ982997:KIB982998 KRF982997:KRX982998 LBB982997:LBT982998 LKX982997:LLP982998 LUT982997:LVL982998 MEP982997:MFH982998 MOL982997:MPD982998 MYH982997:MYZ982998 NID982997:NIV982998 NRZ982997:NSR982998 OBV982997:OCN982998 OLR982997:OMJ982998 OVN982997:OWF982998 PFJ982997:PGB982998 PPF982997:PPX982998 PZB982997:PZT982998 QIX982997:QJP982998 QST982997:QTL982998 RCP982997:RDH982998 RML982997:RND982998 RWH982997:RWZ982998 SGD982997:SGV982998 SPZ982997:SQR982998 SZV982997:TAN982998 TJR982997:TKJ982998 TTN982997:TUF982998 UDJ982997:UEB982998 UNF982997:UNX982998 UXB982997:UXT982998 VGX982997:VHP982998 VQT982997:VRL982998 WAP982997:WBH982998 WKL982997:WLD982998 WUH982997:WUZ982998 G65508:Y65508 HR65508:IN65508 RN65508:SJ65508 ABJ65508:ACF65508 ALF65508:AMB65508 AVB65508:AVX65508 BEX65508:BFT65508 BOT65508:BPP65508 BYP65508:BZL65508 CIL65508:CJH65508 CSH65508:CTD65508 DCD65508:DCZ65508 DLZ65508:DMV65508 DVV65508:DWR65508 EFR65508:EGN65508 EPN65508:EQJ65508 EZJ65508:FAF65508 FJF65508:FKB65508 FTB65508:FTX65508 GCX65508:GDT65508 GMT65508:GNP65508 GWP65508:GXL65508 HGL65508:HHH65508 HQH65508:HRD65508 IAD65508:IAZ65508 IJZ65508:IKV65508 ITV65508:IUR65508 JDR65508:JEN65508 JNN65508:JOJ65508 JXJ65508:JYF65508 KHF65508:KIB65508 KRB65508:KRX65508 LAX65508:LBT65508 LKT65508:LLP65508 LUP65508:LVL65508 MEL65508:MFH65508 MOH65508:MPD65508 MYD65508:MYZ65508 NHZ65508:NIV65508 NRV65508:NSR65508 OBR65508:OCN65508 OLN65508:OMJ65508 OVJ65508:OWF65508 PFF65508:PGB65508 PPB65508:PPX65508 PYX65508:PZT65508 QIT65508:QJP65508 QSP65508:QTL65508 RCL65508:RDH65508 RMH65508:RND65508 RWD65508:RWZ65508 SFZ65508:SGV65508 SPV65508:SQR65508 SZR65508:TAN65508 TJN65508:TKJ65508 TTJ65508:TUF65508 UDF65508:UEB65508 UNB65508:UNX65508 UWX65508:UXT65508 VGT65508:VHP65508 VQP65508:VRL65508 WAL65508:WBH65508 WKH65508:WLD65508 WUD65508:WUZ65508 G131044:Y131044 HR131044:IN131044 RN131044:SJ131044 ABJ131044:ACF131044 ALF131044:AMB131044 AVB131044:AVX131044 BEX131044:BFT131044 BOT131044:BPP131044 BYP131044:BZL131044 CIL131044:CJH131044 CSH131044:CTD131044 DCD131044:DCZ131044 DLZ131044:DMV131044 DVV131044:DWR131044 EFR131044:EGN131044 EPN131044:EQJ131044 EZJ131044:FAF131044 FJF131044:FKB131044 FTB131044:FTX131044 GCX131044:GDT131044 GMT131044:GNP131044 GWP131044:GXL131044 HGL131044:HHH131044 HQH131044:HRD131044 IAD131044:IAZ131044 IJZ131044:IKV131044 ITV131044:IUR131044 JDR131044:JEN131044 JNN131044:JOJ131044 JXJ131044:JYF131044 KHF131044:KIB131044 KRB131044:KRX131044 LAX131044:LBT131044 LKT131044:LLP131044 LUP131044:LVL131044 MEL131044:MFH131044 MOH131044:MPD131044 MYD131044:MYZ131044 NHZ131044:NIV131044 NRV131044:NSR131044 OBR131044:OCN131044 OLN131044:OMJ131044 OVJ131044:OWF131044 PFF131044:PGB131044 PPB131044:PPX131044 PYX131044:PZT131044 QIT131044:QJP131044 QSP131044:QTL131044 RCL131044:RDH131044 RMH131044:RND131044 RWD131044:RWZ131044 SFZ131044:SGV131044 SPV131044:SQR131044 SZR131044:TAN131044 TJN131044:TKJ131044 TTJ131044:TUF131044 UDF131044:UEB131044 UNB131044:UNX131044 UWX131044:UXT131044 VGT131044:VHP131044 VQP131044:VRL131044 WAL131044:WBH131044 WKH131044:WLD131044 WUD131044:WUZ131044 G196580:Y196580 HR196580:IN196580 RN196580:SJ196580 ABJ196580:ACF196580 ALF196580:AMB196580 AVB196580:AVX196580 BEX196580:BFT196580 BOT196580:BPP196580 BYP196580:BZL196580 CIL196580:CJH196580 CSH196580:CTD196580 DCD196580:DCZ196580 DLZ196580:DMV196580 DVV196580:DWR196580 EFR196580:EGN196580 EPN196580:EQJ196580 EZJ196580:FAF196580 FJF196580:FKB196580 FTB196580:FTX196580 GCX196580:GDT196580 GMT196580:GNP196580 GWP196580:GXL196580 HGL196580:HHH196580 HQH196580:HRD196580 IAD196580:IAZ196580 IJZ196580:IKV196580 ITV196580:IUR196580 JDR196580:JEN196580 JNN196580:JOJ196580 JXJ196580:JYF196580 KHF196580:KIB196580 KRB196580:KRX196580 LAX196580:LBT196580 LKT196580:LLP196580 LUP196580:LVL196580 MEL196580:MFH196580 MOH196580:MPD196580 MYD196580:MYZ196580 NHZ196580:NIV196580 NRV196580:NSR196580 OBR196580:OCN196580 OLN196580:OMJ196580 OVJ196580:OWF196580 PFF196580:PGB196580 PPB196580:PPX196580 PYX196580:PZT196580 QIT196580:QJP196580 QSP196580:QTL196580 RCL196580:RDH196580 RMH196580:RND196580 RWD196580:RWZ196580 SFZ196580:SGV196580 SPV196580:SQR196580 SZR196580:TAN196580 TJN196580:TKJ196580 TTJ196580:TUF196580 UDF196580:UEB196580 UNB196580:UNX196580 UWX196580:UXT196580 VGT196580:VHP196580 VQP196580:VRL196580 WAL196580:WBH196580 WKH196580:WLD196580 WUD196580:WUZ196580 G262116:Y262116 HR262116:IN262116 RN262116:SJ262116 ABJ262116:ACF262116 ALF262116:AMB262116 AVB262116:AVX262116 BEX262116:BFT262116 BOT262116:BPP262116 BYP262116:BZL262116 CIL262116:CJH262116 CSH262116:CTD262116 DCD262116:DCZ262116 DLZ262116:DMV262116 DVV262116:DWR262116 EFR262116:EGN262116 EPN262116:EQJ262116 EZJ262116:FAF262116 FJF262116:FKB262116 FTB262116:FTX262116 GCX262116:GDT262116 GMT262116:GNP262116 GWP262116:GXL262116 HGL262116:HHH262116 HQH262116:HRD262116 IAD262116:IAZ262116 IJZ262116:IKV262116 ITV262116:IUR262116 JDR262116:JEN262116 JNN262116:JOJ262116 JXJ262116:JYF262116 KHF262116:KIB262116 KRB262116:KRX262116 LAX262116:LBT262116 LKT262116:LLP262116 LUP262116:LVL262116 MEL262116:MFH262116 MOH262116:MPD262116 MYD262116:MYZ262116 NHZ262116:NIV262116 NRV262116:NSR262116 OBR262116:OCN262116 OLN262116:OMJ262116 OVJ262116:OWF262116 PFF262116:PGB262116 PPB262116:PPX262116 PYX262116:PZT262116 QIT262116:QJP262116 QSP262116:QTL262116 RCL262116:RDH262116 RMH262116:RND262116 RWD262116:RWZ262116 SFZ262116:SGV262116 SPV262116:SQR262116 SZR262116:TAN262116 TJN262116:TKJ262116 TTJ262116:TUF262116 UDF262116:UEB262116 UNB262116:UNX262116 UWX262116:UXT262116 VGT262116:VHP262116 VQP262116:VRL262116 WAL262116:WBH262116 WKH262116:WLD262116 WUD262116:WUZ262116 G327652:Y327652 HR327652:IN327652 RN327652:SJ327652 ABJ327652:ACF327652 ALF327652:AMB327652 AVB327652:AVX327652 BEX327652:BFT327652 BOT327652:BPP327652 BYP327652:BZL327652 CIL327652:CJH327652 CSH327652:CTD327652 DCD327652:DCZ327652 DLZ327652:DMV327652 DVV327652:DWR327652 EFR327652:EGN327652 EPN327652:EQJ327652 EZJ327652:FAF327652 FJF327652:FKB327652 FTB327652:FTX327652 GCX327652:GDT327652 GMT327652:GNP327652 GWP327652:GXL327652 HGL327652:HHH327652 HQH327652:HRD327652 IAD327652:IAZ327652 IJZ327652:IKV327652 ITV327652:IUR327652 JDR327652:JEN327652 JNN327652:JOJ327652 JXJ327652:JYF327652 KHF327652:KIB327652 KRB327652:KRX327652 LAX327652:LBT327652 LKT327652:LLP327652 LUP327652:LVL327652 MEL327652:MFH327652 MOH327652:MPD327652 MYD327652:MYZ327652 NHZ327652:NIV327652 NRV327652:NSR327652 OBR327652:OCN327652 OLN327652:OMJ327652 OVJ327652:OWF327652 PFF327652:PGB327652 PPB327652:PPX327652 PYX327652:PZT327652 QIT327652:QJP327652 QSP327652:QTL327652 RCL327652:RDH327652 RMH327652:RND327652 RWD327652:RWZ327652 SFZ327652:SGV327652 SPV327652:SQR327652 SZR327652:TAN327652 TJN327652:TKJ327652 TTJ327652:TUF327652 UDF327652:UEB327652 UNB327652:UNX327652 UWX327652:UXT327652 VGT327652:VHP327652 VQP327652:VRL327652 WAL327652:WBH327652 WKH327652:WLD327652 WUD327652:WUZ327652 G393188:Y393188 HR393188:IN393188 RN393188:SJ393188 ABJ393188:ACF393188 ALF393188:AMB393188 AVB393188:AVX393188 BEX393188:BFT393188 BOT393188:BPP393188 BYP393188:BZL393188 CIL393188:CJH393188 CSH393188:CTD393188 DCD393188:DCZ393188 DLZ393188:DMV393188 DVV393188:DWR393188 EFR393188:EGN393188 EPN393188:EQJ393188 EZJ393188:FAF393188 FJF393188:FKB393188 FTB393188:FTX393188 GCX393188:GDT393188 GMT393188:GNP393188 GWP393188:GXL393188 HGL393188:HHH393188 HQH393188:HRD393188 IAD393188:IAZ393188 IJZ393188:IKV393188 ITV393188:IUR393188 JDR393188:JEN393188 JNN393188:JOJ393188 JXJ393188:JYF393188 KHF393188:KIB393188 KRB393188:KRX393188 LAX393188:LBT393188 LKT393188:LLP393188 LUP393188:LVL393188 MEL393188:MFH393188 MOH393188:MPD393188 MYD393188:MYZ393188 NHZ393188:NIV393188 NRV393188:NSR393188 OBR393188:OCN393188 OLN393188:OMJ393188 OVJ393188:OWF393188 PFF393188:PGB393188 PPB393188:PPX393188 PYX393188:PZT393188 QIT393188:QJP393188 QSP393188:QTL393188 RCL393188:RDH393188 RMH393188:RND393188 RWD393188:RWZ393188 SFZ393188:SGV393188 SPV393188:SQR393188 SZR393188:TAN393188 TJN393188:TKJ393188 TTJ393188:TUF393188 UDF393188:UEB393188 UNB393188:UNX393188 UWX393188:UXT393188 VGT393188:VHP393188 VQP393188:VRL393188 WAL393188:WBH393188 WKH393188:WLD393188 WUD393188:WUZ393188 G458724:Y458724 HR458724:IN458724 RN458724:SJ458724 ABJ458724:ACF458724 ALF458724:AMB458724 AVB458724:AVX458724 BEX458724:BFT458724 BOT458724:BPP458724 BYP458724:BZL458724 CIL458724:CJH458724 CSH458724:CTD458724 DCD458724:DCZ458724 DLZ458724:DMV458724 DVV458724:DWR458724 EFR458724:EGN458724 EPN458724:EQJ458724 EZJ458724:FAF458724 FJF458724:FKB458724 FTB458724:FTX458724 GCX458724:GDT458724 GMT458724:GNP458724 GWP458724:GXL458724 HGL458724:HHH458724 HQH458724:HRD458724 IAD458724:IAZ458724 IJZ458724:IKV458724 ITV458724:IUR458724 JDR458724:JEN458724 JNN458724:JOJ458724 JXJ458724:JYF458724 KHF458724:KIB458724 KRB458724:KRX458724 LAX458724:LBT458724 LKT458724:LLP458724 LUP458724:LVL458724 MEL458724:MFH458724 MOH458724:MPD458724 MYD458724:MYZ458724 NHZ458724:NIV458724 NRV458724:NSR458724 OBR458724:OCN458724 OLN458724:OMJ458724 OVJ458724:OWF458724 PFF458724:PGB458724 PPB458724:PPX458724 PYX458724:PZT458724 QIT458724:QJP458724 QSP458724:QTL458724 RCL458724:RDH458724 RMH458724:RND458724 RWD458724:RWZ458724 SFZ458724:SGV458724 SPV458724:SQR458724 SZR458724:TAN458724 TJN458724:TKJ458724 TTJ458724:TUF458724 UDF458724:UEB458724 UNB458724:UNX458724 UWX458724:UXT458724 VGT458724:VHP458724 VQP458724:VRL458724 WAL458724:WBH458724 WKH458724:WLD458724 WUD458724:WUZ458724 G524260:Y524260 HR524260:IN524260 RN524260:SJ524260 ABJ524260:ACF524260 ALF524260:AMB524260 AVB524260:AVX524260 BEX524260:BFT524260 BOT524260:BPP524260 BYP524260:BZL524260 CIL524260:CJH524260 CSH524260:CTD524260 DCD524260:DCZ524260 DLZ524260:DMV524260 DVV524260:DWR524260 EFR524260:EGN524260 EPN524260:EQJ524260 EZJ524260:FAF524260 FJF524260:FKB524260 FTB524260:FTX524260 GCX524260:GDT524260 GMT524260:GNP524260 GWP524260:GXL524260 HGL524260:HHH524260 HQH524260:HRD524260 IAD524260:IAZ524260 IJZ524260:IKV524260 ITV524260:IUR524260 JDR524260:JEN524260 JNN524260:JOJ524260 JXJ524260:JYF524260 KHF524260:KIB524260 KRB524260:KRX524260 LAX524260:LBT524260 LKT524260:LLP524260 LUP524260:LVL524260 MEL524260:MFH524260 MOH524260:MPD524260 MYD524260:MYZ524260 NHZ524260:NIV524260 NRV524260:NSR524260 OBR524260:OCN524260 OLN524260:OMJ524260 OVJ524260:OWF524260 PFF524260:PGB524260 PPB524260:PPX524260 PYX524260:PZT524260 QIT524260:QJP524260 QSP524260:QTL524260 RCL524260:RDH524260 RMH524260:RND524260 RWD524260:RWZ524260 SFZ524260:SGV524260 SPV524260:SQR524260 SZR524260:TAN524260 TJN524260:TKJ524260 TTJ524260:TUF524260 UDF524260:UEB524260 UNB524260:UNX524260 UWX524260:UXT524260 VGT524260:VHP524260 VQP524260:VRL524260 WAL524260:WBH524260 WKH524260:WLD524260 WUD524260:WUZ524260 G589796:Y589796 HR589796:IN589796 RN589796:SJ589796 ABJ589796:ACF589796 ALF589796:AMB589796 AVB589796:AVX589796 BEX589796:BFT589796 BOT589796:BPP589796 BYP589796:BZL589796 CIL589796:CJH589796 CSH589796:CTD589796 DCD589796:DCZ589796 DLZ589796:DMV589796 DVV589796:DWR589796 EFR589796:EGN589796 EPN589796:EQJ589796 EZJ589796:FAF589796 FJF589796:FKB589796 FTB589796:FTX589796 GCX589796:GDT589796 GMT589796:GNP589796 GWP589796:GXL589796 HGL589796:HHH589796 HQH589796:HRD589796 IAD589796:IAZ589796 IJZ589796:IKV589796 ITV589796:IUR589796 JDR589796:JEN589796 JNN589796:JOJ589796 JXJ589796:JYF589796 KHF589796:KIB589796 KRB589796:KRX589796 LAX589796:LBT589796 LKT589796:LLP589796 LUP589796:LVL589796 MEL589796:MFH589796 MOH589796:MPD589796 MYD589796:MYZ589796 NHZ589796:NIV589796 NRV589796:NSR589796 OBR589796:OCN589796 OLN589796:OMJ589796 OVJ589796:OWF589796 PFF589796:PGB589796 PPB589796:PPX589796 PYX589796:PZT589796 QIT589796:QJP589796 QSP589796:QTL589796 RCL589796:RDH589796 RMH589796:RND589796 RWD589796:RWZ589796 SFZ589796:SGV589796 SPV589796:SQR589796 SZR589796:TAN589796 TJN589796:TKJ589796 TTJ589796:TUF589796 UDF589796:UEB589796 UNB589796:UNX589796 UWX589796:UXT589796 VGT589796:VHP589796 VQP589796:VRL589796 WAL589796:WBH589796 WKH589796:WLD589796 WUD589796:WUZ589796 G655332:Y655332 HR655332:IN655332 RN655332:SJ655332 ABJ655332:ACF655332 ALF655332:AMB655332 AVB655332:AVX655332 BEX655332:BFT655332 BOT655332:BPP655332 BYP655332:BZL655332 CIL655332:CJH655332 CSH655332:CTD655332 DCD655332:DCZ655332 DLZ655332:DMV655332 DVV655332:DWR655332 EFR655332:EGN655332 EPN655332:EQJ655332 EZJ655332:FAF655332 FJF655332:FKB655332 FTB655332:FTX655332 GCX655332:GDT655332 GMT655332:GNP655332 GWP655332:GXL655332 HGL655332:HHH655332 HQH655332:HRD655332 IAD655332:IAZ655332 IJZ655332:IKV655332 ITV655332:IUR655332 JDR655332:JEN655332 JNN655332:JOJ655332 JXJ655332:JYF655332 KHF655332:KIB655332 KRB655332:KRX655332 LAX655332:LBT655332 LKT655332:LLP655332 LUP655332:LVL655332 MEL655332:MFH655332 MOH655332:MPD655332 MYD655332:MYZ655332 NHZ655332:NIV655332 NRV655332:NSR655332 OBR655332:OCN655332 OLN655332:OMJ655332 OVJ655332:OWF655332 PFF655332:PGB655332 PPB655332:PPX655332 PYX655332:PZT655332 QIT655332:QJP655332 QSP655332:QTL655332 RCL655332:RDH655332 RMH655332:RND655332 RWD655332:RWZ655332 SFZ655332:SGV655332 SPV655332:SQR655332 SZR655332:TAN655332 TJN655332:TKJ655332 TTJ655332:TUF655332 UDF655332:UEB655332 UNB655332:UNX655332 UWX655332:UXT655332 VGT655332:VHP655332 VQP655332:VRL655332 WAL655332:WBH655332 WKH655332:WLD655332 WUD655332:WUZ655332 G720868:Y720868 HR720868:IN720868 RN720868:SJ720868 ABJ720868:ACF720868 ALF720868:AMB720868 AVB720868:AVX720868 BEX720868:BFT720868 BOT720868:BPP720868 BYP720868:BZL720868 CIL720868:CJH720868 CSH720868:CTD720868 DCD720868:DCZ720868 DLZ720868:DMV720868 DVV720868:DWR720868 EFR720868:EGN720868 EPN720868:EQJ720868 EZJ720868:FAF720868 FJF720868:FKB720868 FTB720868:FTX720868 GCX720868:GDT720868 GMT720868:GNP720868 GWP720868:GXL720868 HGL720868:HHH720868 HQH720868:HRD720868 IAD720868:IAZ720868 IJZ720868:IKV720868 ITV720868:IUR720868 JDR720868:JEN720868 JNN720868:JOJ720868 JXJ720868:JYF720868 KHF720868:KIB720868 KRB720868:KRX720868 LAX720868:LBT720868 LKT720868:LLP720868 LUP720868:LVL720868 MEL720868:MFH720868 MOH720868:MPD720868 MYD720868:MYZ720868 NHZ720868:NIV720868 NRV720868:NSR720868 OBR720868:OCN720868 OLN720868:OMJ720868 OVJ720868:OWF720868 PFF720868:PGB720868 PPB720868:PPX720868 PYX720868:PZT720868 QIT720868:QJP720868 QSP720868:QTL720868 RCL720868:RDH720868 RMH720868:RND720868 RWD720868:RWZ720868 SFZ720868:SGV720868 SPV720868:SQR720868 SZR720868:TAN720868 TJN720868:TKJ720868 TTJ720868:TUF720868 UDF720868:UEB720868 UNB720868:UNX720868 UWX720868:UXT720868 VGT720868:VHP720868 VQP720868:VRL720868 WAL720868:WBH720868 WKH720868:WLD720868 WUD720868:WUZ720868 G786404:Y786404 HR786404:IN786404 RN786404:SJ786404 ABJ786404:ACF786404 ALF786404:AMB786404 AVB786404:AVX786404 BEX786404:BFT786404 BOT786404:BPP786404 BYP786404:BZL786404 CIL786404:CJH786404 CSH786404:CTD786404 DCD786404:DCZ786404 DLZ786404:DMV786404 DVV786404:DWR786404 EFR786404:EGN786404 EPN786404:EQJ786404 EZJ786404:FAF786404 FJF786404:FKB786404 FTB786404:FTX786404 GCX786404:GDT786404 GMT786404:GNP786404 GWP786404:GXL786404 HGL786404:HHH786404 HQH786404:HRD786404 IAD786404:IAZ786404 IJZ786404:IKV786404 ITV786404:IUR786404 JDR786404:JEN786404 JNN786404:JOJ786404 JXJ786404:JYF786404 KHF786404:KIB786404 KRB786404:KRX786404 LAX786404:LBT786404 LKT786404:LLP786404 LUP786404:LVL786404 MEL786404:MFH786404 MOH786404:MPD786404 MYD786404:MYZ786404 NHZ786404:NIV786404 NRV786404:NSR786404 OBR786404:OCN786404 OLN786404:OMJ786404 OVJ786404:OWF786404 PFF786404:PGB786404 PPB786404:PPX786404 PYX786404:PZT786404 QIT786404:QJP786404 QSP786404:QTL786404 RCL786404:RDH786404 RMH786404:RND786404 RWD786404:RWZ786404 SFZ786404:SGV786404 SPV786404:SQR786404 SZR786404:TAN786404 TJN786404:TKJ786404 TTJ786404:TUF786404 UDF786404:UEB786404 UNB786404:UNX786404 UWX786404:UXT786404 VGT786404:VHP786404 VQP786404:VRL786404 WAL786404:WBH786404 WKH786404:WLD786404 WUD786404:WUZ786404 G851940:Y851940 HR851940:IN851940 RN851940:SJ851940 ABJ851940:ACF851940 ALF851940:AMB851940 AVB851940:AVX851940 BEX851940:BFT851940 BOT851940:BPP851940 BYP851940:BZL851940 CIL851940:CJH851940 CSH851940:CTD851940 DCD851940:DCZ851940 DLZ851940:DMV851940 DVV851940:DWR851940 EFR851940:EGN851940 EPN851940:EQJ851940 EZJ851940:FAF851940 FJF851940:FKB851940 FTB851940:FTX851940 GCX851940:GDT851940 GMT851940:GNP851940 GWP851940:GXL851940 HGL851940:HHH851940 HQH851940:HRD851940 IAD851940:IAZ851940 IJZ851940:IKV851940 ITV851940:IUR851940 JDR851940:JEN851940 JNN851940:JOJ851940 JXJ851940:JYF851940 KHF851940:KIB851940 KRB851940:KRX851940 LAX851940:LBT851940 LKT851940:LLP851940 LUP851940:LVL851940 MEL851940:MFH851940 MOH851940:MPD851940 MYD851940:MYZ851940 NHZ851940:NIV851940 NRV851940:NSR851940 OBR851940:OCN851940 OLN851940:OMJ851940 OVJ851940:OWF851940 PFF851940:PGB851940 PPB851940:PPX851940 PYX851940:PZT851940 QIT851940:QJP851940 QSP851940:QTL851940 RCL851940:RDH851940 RMH851940:RND851940 RWD851940:RWZ851940 SFZ851940:SGV851940 SPV851940:SQR851940 SZR851940:TAN851940 TJN851940:TKJ851940 TTJ851940:TUF851940 UDF851940:UEB851940 UNB851940:UNX851940 UWX851940:UXT851940 VGT851940:VHP851940 VQP851940:VRL851940 WAL851940:WBH851940 WKH851940:WLD851940 WUD851940:WUZ851940 G917476:Y917476 HR917476:IN917476 RN917476:SJ917476 ABJ917476:ACF917476 ALF917476:AMB917476 AVB917476:AVX917476 BEX917476:BFT917476 BOT917476:BPP917476 BYP917476:BZL917476 CIL917476:CJH917476 CSH917476:CTD917476 DCD917476:DCZ917476 DLZ917476:DMV917476 DVV917476:DWR917476 EFR917476:EGN917476 EPN917476:EQJ917476 EZJ917476:FAF917476 FJF917476:FKB917476 FTB917476:FTX917476 GCX917476:GDT917476 GMT917476:GNP917476 GWP917476:GXL917476 HGL917476:HHH917476 HQH917476:HRD917476 IAD917476:IAZ917476 IJZ917476:IKV917476 ITV917476:IUR917476 JDR917476:JEN917476 JNN917476:JOJ917476 JXJ917476:JYF917476 KHF917476:KIB917476 KRB917476:KRX917476 LAX917476:LBT917476 LKT917476:LLP917476 LUP917476:LVL917476 MEL917476:MFH917476 MOH917476:MPD917476 MYD917476:MYZ917476 NHZ917476:NIV917476 NRV917476:NSR917476 OBR917476:OCN917476 OLN917476:OMJ917476 OVJ917476:OWF917476 PFF917476:PGB917476 PPB917476:PPX917476 PYX917476:PZT917476 QIT917476:QJP917476 QSP917476:QTL917476 RCL917476:RDH917476 RMH917476:RND917476 RWD917476:RWZ917476 SFZ917476:SGV917476 SPV917476:SQR917476 SZR917476:TAN917476 TJN917476:TKJ917476 TTJ917476:TUF917476 UDF917476:UEB917476 UNB917476:UNX917476 UWX917476:UXT917476 VGT917476:VHP917476 VQP917476:VRL917476 WAL917476:WBH917476 WKH917476:WLD917476 WUD917476:WUZ917476 G983012:Y983012 HR983012:IN983012 RN983012:SJ983012 ABJ983012:ACF983012 ALF983012:AMB983012 AVB983012:AVX983012 BEX983012:BFT983012 BOT983012:BPP983012 BYP983012:BZL983012 CIL983012:CJH983012 CSH983012:CTD983012 DCD983012:DCZ983012 DLZ983012:DMV983012 DVV983012:DWR983012 EFR983012:EGN983012 EPN983012:EQJ983012 EZJ983012:FAF983012 FJF983012:FKB983012 FTB983012:FTX983012 GCX983012:GDT983012 GMT983012:GNP983012 GWP983012:GXL983012 HGL983012:HHH983012 HQH983012:HRD983012 IAD983012:IAZ983012 IJZ983012:IKV983012 ITV983012:IUR983012 JDR983012:JEN983012 JNN983012:JOJ983012 JXJ983012:JYF983012 KHF983012:KIB983012 KRB983012:KRX983012 LAX983012:LBT983012 LKT983012:LLP983012 LUP983012:LVL983012 MEL983012:MFH983012 MOH983012:MPD983012 MYD983012:MYZ983012 NHZ983012:NIV983012 NRV983012:NSR983012 OBR983012:OCN983012 OLN983012:OMJ983012 OVJ983012:OWF983012 PFF983012:PGB983012 PPB983012:PPX983012 PYX983012:PZT983012 QIT983012:QJP983012 QSP983012:QTL983012 RCL983012:RDH983012 RMH983012:RND983012 RWD983012:RWZ983012 SFZ983012:SGV983012 SPV983012:SQR983012 SZR983012:TAN983012 TJN983012:TKJ983012 TTJ983012:TUF983012 UDF983012:UEB983012 UNB983012:UNX983012 UWX983012:UXT983012 VGT983012:VHP983012 VQP983012:VRL983012 WAL983012:WBH983012 WKH983012:WLD983012 WUD983012:WUZ983012 K65503:Y65504 HV65503:IN65504 RR65503:SJ65504 ABN65503:ACF65504 ALJ65503:AMB65504 AVF65503:AVX65504 BFB65503:BFT65504 BOX65503:BPP65504 BYT65503:BZL65504 CIP65503:CJH65504 CSL65503:CTD65504 DCH65503:DCZ65504 DMD65503:DMV65504 DVZ65503:DWR65504 EFV65503:EGN65504 EPR65503:EQJ65504 EZN65503:FAF65504 FJJ65503:FKB65504 FTF65503:FTX65504 GDB65503:GDT65504 GMX65503:GNP65504 GWT65503:GXL65504 HGP65503:HHH65504 HQL65503:HRD65504 IAH65503:IAZ65504 IKD65503:IKV65504 ITZ65503:IUR65504 JDV65503:JEN65504 JNR65503:JOJ65504 JXN65503:JYF65504 KHJ65503:KIB65504 KRF65503:KRX65504 LBB65503:LBT65504 LKX65503:LLP65504 LUT65503:LVL65504 MEP65503:MFH65504 MOL65503:MPD65504 MYH65503:MYZ65504 NID65503:NIV65504 NRZ65503:NSR65504 OBV65503:OCN65504 OLR65503:OMJ65504 OVN65503:OWF65504 PFJ65503:PGB65504 PPF65503:PPX65504 PZB65503:PZT65504 QIX65503:QJP65504 QST65503:QTL65504 RCP65503:RDH65504 RML65503:RND65504 RWH65503:RWZ65504 SGD65503:SGV65504 SPZ65503:SQR65504 SZV65503:TAN65504 TJR65503:TKJ65504 TTN65503:TUF65504 UDJ65503:UEB65504 UNF65503:UNX65504 UXB65503:UXT65504 VGX65503:VHP65504 VQT65503:VRL65504 WAP65503:WBH65504 WKL65503:WLD65504 WUH65503:WUZ65504 K131039:Y131040 HV131039:IN131040 RR131039:SJ131040 ABN131039:ACF131040 ALJ131039:AMB131040 AVF131039:AVX131040 BFB131039:BFT131040 BOX131039:BPP131040 BYT131039:BZL131040 CIP131039:CJH131040 CSL131039:CTD131040 DCH131039:DCZ131040 DMD131039:DMV131040 DVZ131039:DWR131040 EFV131039:EGN131040 EPR131039:EQJ131040 EZN131039:FAF131040 FJJ131039:FKB131040 FTF131039:FTX131040 GDB131039:GDT131040 GMX131039:GNP131040 GWT131039:GXL131040 HGP131039:HHH131040 HQL131039:HRD131040 IAH131039:IAZ131040 IKD131039:IKV131040 ITZ131039:IUR131040 JDV131039:JEN131040 JNR131039:JOJ131040 JXN131039:JYF131040 KHJ131039:KIB131040 KRF131039:KRX131040 LBB131039:LBT131040 LKX131039:LLP131040 LUT131039:LVL131040 MEP131039:MFH131040 MOL131039:MPD131040 MYH131039:MYZ131040 NID131039:NIV131040 NRZ131039:NSR131040 OBV131039:OCN131040 OLR131039:OMJ131040 OVN131039:OWF131040 PFJ131039:PGB131040 PPF131039:PPX131040 PZB131039:PZT131040 QIX131039:QJP131040 QST131039:QTL131040 RCP131039:RDH131040 RML131039:RND131040 RWH131039:RWZ131040 SGD131039:SGV131040 SPZ131039:SQR131040 SZV131039:TAN131040 TJR131039:TKJ131040 TTN131039:TUF131040 UDJ131039:UEB131040 UNF131039:UNX131040 UXB131039:UXT131040 VGX131039:VHP131040 VQT131039:VRL131040 WAP131039:WBH131040 WKL131039:WLD131040 WUH131039:WUZ131040 K196575:Y196576 HV196575:IN196576 RR196575:SJ196576 ABN196575:ACF196576 ALJ196575:AMB196576 AVF196575:AVX196576 BFB196575:BFT196576 BOX196575:BPP196576 BYT196575:BZL196576 CIP196575:CJH196576 CSL196575:CTD196576 DCH196575:DCZ196576 DMD196575:DMV196576 DVZ196575:DWR196576 EFV196575:EGN196576 EPR196575:EQJ196576 EZN196575:FAF196576 FJJ196575:FKB196576 FTF196575:FTX196576 GDB196575:GDT196576 GMX196575:GNP196576 GWT196575:GXL196576 HGP196575:HHH196576 HQL196575:HRD196576 IAH196575:IAZ196576 IKD196575:IKV196576 ITZ196575:IUR196576 JDV196575:JEN196576 JNR196575:JOJ196576 JXN196575:JYF196576 KHJ196575:KIB196576 KRF196575:KRX196576 LBB196575:LBT196576 LKX196575:LLP196576 LUT196575:LVL196576 MEP196575:MFH196576 MOL196575:MPD196576 MYH196575:MYZ196576 NID196575:NIV196576 NRZ196575:NSR196576 OBV196575:OCN196576 OLR196575:OMJ196576 OVN196575:OWF196576 PFJ196575:PGB196576 PPF196575:PPX196576 PZB196575:PZT196576 QIX196575:QJP196576 QST196575:QTL196576 RCP196575:RDH196576 RML196575:RND196576 RWH196575:RWZ196576 SGD196575:SGV196576 SPZ196575:SQR196576 SZV196575:TAN196576 TJR196575:TKJ196576 TTN196575:TUF196576 UDJ196575:UEB196576 UNF196575:UNX196576 UXB196575:UXT196576 VGX196575:VHP196576 VQT196575:VRL196576 WAP196575:WBH196576 WKL196575:WLD196576 WUH196575:WUZ196576 K262111:Y262112 HV262111:IN262112 RR262111:SJ262112 ABN262111:ACF262112 ALJ262111:AMB262112 AVF262111:AVX262112 BFB262111:BFT262112 BOX262111:BPP262112 BYT262111:BZL262112 CIP262111:CJH262112 CSL262111:CTD262112 DCH262111:DCZ262112 DMD262111:DMV262112 DVZ262111:DWR262112 EFV262111:EGN262112 EPR262111:EQJ262112 EZN262111:FAF262112 FJJ262111:FKB262112 FTF262111:FTX262112 GDB262111:GDT262112 GMX262111:GNP262112 GWT262111:GXL262112 HGP262111:HHH262112 HQL262111:HRD262112 IAH262111:IAZ262112 IKD262111:IKV262112 ITZ262111:IUR262112 JDV262111:JEN262112 JNR262111:JOJ262112 JXN262111:JYF262112 KHJ262111:KIB262112 KRF262111:KRX262112 LBB262111:LBT262112 LKX262111:LLP262112 LUT262111:LVL262112 MEP262111:MFH262112 MOL262111:MPD262112 MYH262111:MYZ262112 NID262111:NIV262112 NRZ262111:NSR262112 OBV262111:OCN262112 OLR262111:OMJ262112 OVN262111:OWF262112 PFJ262111:PGB262112 PPF262111:PPX262112 PZB262111:PZT262112 QIX262111:QJP262112 QST262111:QTL262112 RCP262111:RDH262112 RML262111:RND262112 RWH262111:RWZ262112 SGD262111:SGV262112 SPZ262111:SQR262112 SZV262111:TAN262112 TJR262111:TKJ262112 TTN262111:TUF262112 UDJ262111:UEB262112 UNF262111:UNX262112 UXB262111:UXT262112 VGX262111:VHP262112 VQT262111:VRL262112 WAP262111:WBH262112 WKL262111:WLD262112 WUH262111:WUZ262112 K327647:Y327648 HV327647:IN327648 RR327647:SJ327648 ABN327647:ACF327648 ALJ327647:AMB327648 AVF327647:AVX327648 BFB327647:BFT327648 BOX327647:BPP327648 BYT327647:BZL327648 CIP327647:CJH327648 CSL327647:CTD327648 DCH327647:DCZ327648 DMD327647:DMV327648 DVZ327647:DWR327648 EFV327647:EGN327648 EPR327647:EQJ327648 EZN327647:FAF327648 FJJ327647:FKB327648 FTF327647:FTX327648 GDB327647:GDT327648 GMX327647:GNP327648 GWT327647:GXL327648 HGP327647:HHH327648 HQL327647:HRD327648 IAH327647:IAZ327648 IKD327647:IKV327648 ITZ327647:IUR327648 JDV327647:JEN327648 JNR327647:JOJ327648 JXN327647:JYF327648 KHJ327647:KIB327648 KRF327647:KRX327648 LBB327647:LBT327648 LKX327647:LLP327648 LUT327647:LVL327648 MEP327647:MFH327648 MOL327647:MPD327648 MYH327647:MYZ327648 NID327647:NIV327648 NRZ327647:NSR327648 OBV327647:OCN327648 OLR327647:OMJ327648 OVN327647:OWF327648 PFJ327647:PGB327648 PPF327647:PPX327648 PZB327647:PZT327648 QIX327647:QJP327648 QST327647:QTL327648 RCP327647:RDH327648 RML327647:RND327648 RWH327647:RWZ327648 SGD327647:SGV327648 SPZ327647:SQR327648 SZV327647:TAN327648 TJR327647:TKJ327648 TTN327647:TUF327648 UDJ327647:UEB327648 UNF327647:UNX327648 UXB327647:UXT327648 VGX327647:VHP327648 VQT327647:VRL327648 WAP327647:WBH327648 WKL327647:WLD327648 WUH327647:WUZ327648 K393183:Y393184 HV393183:IN393184 RR393183:SJ393184 ABN393183:ACF393184 ALJ393183:AMB393184 AVF393183:AVX393184 BFB393183:BFT393184 BOX393183:BPP393184 BYT393183:BZL393184 CIP393183:CJH393184 CSL393183:CTD393184 DCH393183:DCZ393184 DMD393183:DMV393184 DVZ393183:DWR393184 EFV393183:EGN393184 EPR393183:EQJ393184 EZN393183:FAF393184 FJJ393183:FKB393184 FTF393183:FTX393184 GDB393183:GDT393184 GMX393183:GNP393184 GWT393183:GXL393184 HGP393183:HHH393184 HQL393183:HRD393184 IAH393183:IAZ393184 IKD393183:IKV393184 ITZ393183:IUR393184 JDV393183:JEN393184 JNR393183:JOJ393184 JXN393183:JYF393184 KHJ393183:KIB393184 KRF393183:KRX393184 LBB393183:LBT393184 LKX393183:LLP393184 LUT393183:LVL393184 MEP393183:MFH393184 MOL393183:MPD393184 MYH393183:MYZ393184 NID393183:NIV393184 NRZ393183:NSR393184 OBV393183:OCN393184 OLR393183:OMJ393184 OVN393183:OWF393184 PFJ393183:PGB393184 PPF393183:PPX393184 PZB393183:PZT393184 QIX393183:QJP393184 QST393183:QTL393184 RCP393183:RDH393184 RML393183:RND393184 RWH393183:RWZ393184 SGD393183:SGV393184 SPZ393183:SQR393184 SZV393183:TAN393184 TJR393183:TKJ393184 TTN393183:TUF393184 UDJ393183:UEB393184 UNF393183:UNX393184 UXB393183:UXT393184 VGX393183:VHP393184 VQT393183:VRL393184 WAP393183:WBH393184 WKL393183:WLD393184 WUH393183:WUZ393184 K458719:Y458720 HV458719:IN458720 RR458719:SJ458720 ABN458719:ACF458720 ALJ458719:AMB458720 AVF458719:AVX458720 BFB458719:BFT458720 BOX458719:BPP458720 BYT458719:BZL458720 CIP458719:CJH458720 CSL458719:CTD458720 DCH458719:DCZ458720 DMD458719:DMV458720 DVZ458719:DWR458720 EFV458719:EGN458720 EPR458719:EQJ458720 EZN458719:FAF458720 FJJ458719:FKB458720 FTF458719:FTX458720 GDB458719:GDT458720 GMX458719:GNP458720 GWT458719:GXL458720 HGP458719:HHH458720 HQL458719:HRD458720 IAH458719:IAZ458720 IKD458719:IKV458720 ITZ458719:IUR458720 JDV458719:JEN458720 JNR458719:JOJ458720 JXN458719:JYF458720 KHJ458719:KIB458720 KRF458719:KRX458720 LBB458719:LBT458720 LKX458719:LLP458720 LUT458719:LVL458720 MEP458719:MFH458720 MOL458719:MPD458720 MYH458719:MYZ458720 NID458719:NIV458720 NRZ458719:NSR458720 OBV458719:OCN458720 OLR458719:OMJ458720 OVN458719:OWF458720 PFJ458719:PGB458720 PPF458719:PPX458720 PZB458719:PZT458720 QIX458719:QJP458720 QST458719:QTL458720 RCP458719:RDH458720 RML458719:RND458720 RWH458719:RWZ458720 SGD458719:SGV458720 SPZ458719:SQR458720 SZV458719:TAN458720 TJR458719:TKJ458720 TTN458719:TUF458720 UDJ458719:UEB458720 UNF458719:UNX458720 UXB458719:UXT458720 VGX458719:VHP458720 VQT458719:VRL458720 WAP458719:WBH458720 WKL458719:WLD458720 WUH458719:WUZ458720 K524255:Y524256 HV524255:IN524256 RR524255:SJ524256 ABN524255:ACF524256 ALJ524255:AMB524256 AVF524255:AVX524256 BFB524255:BFT524256 BOX524255:BPP524256 BYT524255:BZL524256 CIP524255:CJH524256 CSL524255:CTD524256 DCH524255:DCZ524256 DMD524255:DMV524256 DVZ524255:DWR524256 EFV524255:EGN524256 EPR524255:EQJ524256 EZN524255:FAF524256 FJJ524255:FKB524256 FTF524255:FTX524256 GDB524255:GDT524256 GMX524255:GNP524256 GWT524255:GXL524256 HGP524255:HHH524256 HQL524255:HRD524256 IAH524255:IAZ524256 IKD524255:IKV524256 ITZ524255:IUR524256 JDV524255:JEN524256 JNR524255:JOJ524256 JXN524255:JYF524256 KHJ524255:KIB524256 KRF524255:KRX524256 LBB524255:LBT524256 LKX524255:LLP524256 LUT524255:LVL524256 MEP524255:MFH524256 MOL524255:MPD524256 MYH524255:MYZ524256 NID524255:NIV524256 NRZ524255:NSR524256 OBV524255:OCN524256 OLR524255:OMJ524256 OVN524255:OWF524256 PFJ524255:PGB524256 PPF524255:PPX524256 PZB524255:PZT524256 QIX524255:QJP524256 QST524255:QTL524256 RCP524255:RDH524256 RML524255:RND524256 RWH524255:RWZ524256 SGD524255:SGV524256 SPZ524255:SQR524256 SZV524255:TAN524256 TJR524255:TKJ524256 TTN524255:TUF524256 UDJ524255:UEB524256 UNF524255:UNX524256 UXB524255:UXT524256 VGX524255:VHP524256 VQT524255:VRL524256 WAP524255:WBH524256 WKL524255:WLD524256 WUH524255:WUZ524256 K589791:Y589792 HV589791:IN589792 RR589791:SJ589792 ABN589791:ACF589792 ALJ589791:AMB589792 AVF589791:AVX589792 BFB589791:BFT589792 BOX589791:BPP589792 BYT589791:BZL589792 CIP589791:CJH589792 CSL589791:CTD589792 DCH589791:DCZ589792 DMD589791:DMV589792 DVZ589791:DWR589792 EFV589791:EGN589792 EPR589791:EQJ589792 EZN589791:FAF589792 FJJ589791:FKB589792 FTF589791:FTX589792 GDB589791:GDT589792 GMX589791:GNP589792 GWT589791:GXL589792 HGP589791:HHH589792 HQL589791:HRD589792 IAH589791:IAZ589792 IKD589791:IKV589792 ITZ589791:IUR589792 JDV589791:JEN589792 JNR589791:JOJ589792 JXN589791:JYF589792 KHJ589791:KIB589792 KRF589791:KRX589792 LBB589791:LBT589792 LKX589791:LLP589792 LUT589791:LVL589792 MEP589791:MFH589792 MOL589791:MPD589792 MYH589791:MYZ589792 NID589791:NIV589792 NRZ589791:NSR589792 OBV589791:OCN589792 OLR589791:OMJ589792 OVN589791:OWF589792 PFJ589791:PGB589792 PPF589791:PPX589792 PZB589791:PZT589792 QIX589791:QJP589792 QST589791:QTL589792 RCP589791:RDH589792 RML589791:RND589792 RWH589791:RWZ589792 SGD589791:SGV589792 SPZ589791:SQR589792 SZV589791:TAN589792 TJR589791:TKJ589792 TTN589791:TUF589792 UDJ589791:UEB589792 UNF589791:UNX589792 UXB589791:UXT589792 VGX589791:VHP589792 VQT589791:VRL589792 WAP589791:WBH589792 WKL589791:WLD589792 WUH589791:WUZ589792 K655327:Y655328 HV655327:IN655328 RR655327:SJ655328 ABN655327:ACF655328 ALJ655327:AMB655328 AVF655327:AVX655328 BFB655327:BFT655328 BOX655327:BPP655328 BYT655327:BZL655328 CIP655327:CJH655328 CSL655327:CTD655328 DCH655327:DCZ655328 DMD655327:DMV655328 DVZ655327:DWR655328 EFV655327:EGN655328 EPR655327:EQJ655328 EZN655327:FAF655328 FJJ655327:FKB655328 FTF655327:FTX655328 GDB655327:GDT655328 GMX655327:GNP655328 GWT655327:GXL655328 HGP655327:HHH655328 HQL655327:HRD655328 IAH655327:IAZ655328 IKD655327:IKV655328 ITZ655327:IUR655328 JDV655327:JEN655328 JNR655327:JOJ655328 JXN655327:JYF655328 KHJ655327:KIB655328 KRF655327:KRX655328 LBB655327:LBT655328 LKX655327:LLP655328 LUT655327:LVL655328 MEP655327:MFH655328 MOL655327:MPD655328 MYH655327:MYZ655328 NID655327:NIV655328 NRZ655327:NSR655328 OBV655327:OCN655328 OLR655327:OMJ655328 OVN655327:OWF655328 PFJ655327:PGB655328 PPF655327:PPX655328 PZB655327:PZT655328 QIX655327:QJP655328 QST655327:QTL655328 RCP655327:RDH655328 RML655327:RND655328 RWH655327:RWZ655328 SGD655327:SGV655328 SPZ655327:SQR655328 SZV655327:TAN655328 TJR655327:TKJ655328 TTN655327:TUF655328 UDJ655327:UEB655328 UNF655327:UNX655328 UXB655327:UXT655328 VGX655327:VHP655328 VQT655327:VRL655328 WAP655327:WBH655328 WKL655327:WLD655328 WUH655327:WUZ655328 K720863:Y720864 HV720863:IN720864 RR720863:SJ720864 ABN720863:ACF720864 ALJ720863:AMB720864 AVF720863:AVX720864 BFB720863:BFT720864 BOX720863:BPP720864 BYT720863:BZL720864 CIP720863:CJH720864 CSL720863:CTD720864 DCH720863:DCZ720864 DMD720863:DMV720864 DVZ720863:DWR720864 EFV720863:EGN720864 EPR720863:EQJ720864 EZN720863:FAF720864 FJJ720863:FKB720864 FTF720863:FTX720864 GDB720863:GDT720864 GMX720863:GNP720864 GWT720863:GXL720864 HGP720863:HHH720864 HQL720863:HRD720864 IAH720863:IAZ720864 IKD720863:IKV720864 ITZ720863:IUR720864 JDV720863:JEN720864 JNR720863:JOJ720864 JXN720863:JYF720864 KHJ720863:KIB720864 KRF720863:KRX720864 LBB720863:LBT720864 LKX720863:LLP720864 LUT720863:LVL720864 MEP720863:MFH720864 MOL720863:MPD720864 MYH720863:MYZ720864 NID720863:NIV720864 NRZ720863:NSR720864 OBV720863:OCN720864 OLR720863:OMJ720864 OVN720863:OWF720864 PFJ720863:PGB720864 PPF720863:PPX720864 PZB720863:PZT720864 QIX720863:QJP720864 QST720863:QTL720864 RCP720863:RDH720864 RML720863:RND720864 RWH720863:RWZ720864 SGD720863:SGV720864 SPZ720863:SQR720864 SZV720863:TAN720864 TJR720863:TKJ720864 TTN720863:TUF720864 UDJ720863:UEB720864 UNF720863:UNX720864 UXB720863:UXT720864 VGX720863:VHP720864 VQT720863:VRL720864 WAP720863:WBH720864 WKL720863:WLD720864 WUH720863:WUZ720864 K786399:Y786400 HV786399:IN786400 RR786399:SJ786400 ABN786399:ACF786400 ALJ786399:AMB786400 AVF786399:AVX786400 BFB786399:BFT786400 BOX786399:BPP786400 BYT786399:BZL786400 CIP786399:CJH786400 CSL786399:CTD786400 DCH786399:DCZ786400 DMD786399:DMV786400 DVZ786399:DWR786400 EFV786399:EGN786400 EPR786399:EQJ786400 EZN786399:FAF786400 FJJ786399:FKB786400 FTF786399:FTX786400 GDB786399:GDT786400 GMX786399:GNP786400 GWT786399:GXL786400 HGP786399:HHH786400 HQL786399:HRD786400 IAH786399:IAZ786400 IKD786399:IKV786400 ITZ786399:IUR786400 JDV786399:JEN786400 JNR786399:JOJ786400 JXN786399:JYF786400 KHJ786399:KIB786400 KRF786399:KRX786400 LBB786399:LBT786400 LKX786399:LLP786400 LUT786399:LVL786400 MEP786399:MFH786400 MOL786399:MPD786400 MYH786399:MYZ786400 NID786399:NIV786400 NRZ786399:NSR786400 OBV786399:OCN786400 OLR786399:OMJ786400 OVN786399:OWF786400 PFJ786399:PGB786400 PPF786399:PPX786400 PZB786399:PZT786400 QIX786399:QJP786400 QST786399:QTL786400 RCP786399:RDH786400 RML786399:RND786400 RWH786399:RWZ786400 SGD786399:SGV786400 SPZ786399:SQR786400 SZV786399:TAN786400 TJR786399:TKJ786400 TTN786399:TUF786400 UDJ786399:UEB786400 UNF786399:UNX786400 UXB786399:UXT786400 VGX786399:VHP786400 VQT786399:VRL786400 WAP786399:WBH786400 WKL786399:WLD786400 WUH786399:WUZ786400 K851935:Y851936 HV851935:IN851936 RR851935:SJ851936 ABN851935:ACF851936 ALJ851935:AMB851936 AVF851935:AVX851936 BFB851935:BFT851936 BOX851935:BPP851936 BYT851935:BZL851936 CIP851935:CJH851936 CSL851935:CTD851936 DCH851935:DCZ851936 DMD851935:DMV851936 DVZ851935:DWR851936 EFV851935:EGN851936 EPR851935:EQJ851936 EZN851935:FAF851936 FJJ851935:FKB851936 FTF851935:FTX851936 GDB851935:GDT851936 GMX851935:GNP851936 GWT851935:GXL851936 HGP851935:HHH851936 HQL851935:HRD851936 IAH851935:IAZ851936 IKD851935:IKV851936 ITZ851935:IUR851936 JDV851935:JEN851936 JNR851935:JOJ851936 JXN851935:JYF851936 KHJ851935:KIB851936 KRF851935:KRX851936 LBB851935:LBT851936 LKX851935:LLP851936 LUT851935:LVL851936 MEP851935:MFH851936 MOL851935:MPD851936 MYH851935:MYZ851936 NID851935:NIV851936 NRZ851935:NSR851936 OBV851935:OCN851936 OLR851935:OMJ851936 OVN851935:OWF851936 PFJ851935:PGB851936 PPF851935:PPX851936 PZB851935:PZT851936 QIX851935:QJP851936 QST851935:QTL851936 RCP851935:RDH851936 RML851935:RND851936 RWH851935:RWZ851936 SGD851935:SGV851936 SPZ851935:SQR851936 SZV851935:TAN851936 TJR851935:TKJ851936 TTN851935:TUF851936 UDJ851935:UEB851936 UNF851935:UNX851936 UXB851935:UXT851936 VGX851935:VHP851936 VQT851935:VRL851936 WAP851935:WBH851936 WKL851935:WLD851936 WUH851935:WUZ851936 K917471:Y917472 HV917471:IN917472 RR917471:SJ917472 ABN917471:ACF917472 ALJ917471:AMB917472 AVF917471:AVX917472 BFB917471:BFT917472 BOX917471:BPP917472 BYT917471:BZL917472 CIP917471:CJH917472 CSL917471:CTD917472 DCH917471:DCZ917472 DMD917471:DMV917472 DVZ917471:DWR917472 EFV917471:EGN917472 EPR917471:EQJ917472 EZN917471:FAF917472 FJJ917471:FKB917472 FTF917471:FTX917472 GDB917471:GDT917472 GMX917471:GNP917472 GWT917471:GXL917472 HGP917471:HHH917472 HQL917471:HRD917472 IAH917471:IAZ917472 IKD917471:IKV917472 ITZ917471:IUR917472 JDV917471:JEN917472 JNR917471:JOJ917472 JXN917471:JYF917472 KHJ917471:KIB917472 KRF917471:KRX917472 LBB917471:LBT917472 LKX917471:LLP917472 LUT917471:LVL917472 MEP917471:MFH917472 MOL917471:MPD917472 MYH917471:MYZ917472 NID917471:NIV917472 NRZ917471:NSR917472 OBV917471:OCN917472 OLR917471:OMJ917472 OVN917471:OWF917472 PFJ917471:PGB917472 PPF917471:PPX917472 PZB917471:PZT917472 QIX917471:QJP917472 QST917471:QTL917472 RCP917471:RDH917472 RML917471:RND917472 RWH917471:RWZ917472 SGD917471:SGV917472 SPZ917471:SQR917472 SZV917471:TAN917472 TJR917471:TKJ917472 TTN917471:TUF917472 UDJ917471:UEB917472 UNF917471:UNX917472 UXB917471:UXT917472 VGX917471:VHP917472 VQT917471:VRL917472 WAP917471:WBH917472 WKL917471:WLD917472 WUH917471:WUZ917472 K983007:Y983008 HV983007:IN983008 RR983007:SJ983008 ABN983007:ACF983008 ALJ983007:AMB983008 AVF983007:AVX983008 BFB983007:BFT983008 BOX983007:BPP983008 BYT983007:BZL983008 CIP983007:CJH983008 CSL983007:CTD983008 DCH983007:DCZ983008 DMD983007:DMV983008 DVZ983007:DWR983008 EFV983007:EGN983008 EPR983007:EQJ983008 EZN983007:FAF983008 FJJ983007:FKB983008 FTF983007:FTX983008 GDB983007:GDT983008 GMX983007:GNP983008 GWT983007:GXL983008 HGP983007:HHH983008 HQL983007:HRD983008 IAH983007:IAZ983008 IKD983007:IKV983008 ITZ983007:IUR983008 JDV983007:JEN983008 JNR983007:JOJ983008 JXN983007:JYF983008 KHJ983007:KIB983008 KRF983007:KRX983008 LBB983007:LBT983008 LKX983007:LLP983008 LUT983007:LVL983008 MEP983007:MFH983008 MOL983007:MPD983008 MYH983007:MYZ983008 NID983007:NIV983008 NRZ983007:NSR983008 OBV983007:OCN983008 OLR983007:OMJ983008 OVN983007:OWF983008 PFJ983007:PGB983008 PPF983007:PPX983008 PZB983007:PZT983008 QIX983007:QJP983008 QST983007:QTL983008 RCP983007:RDH983008 RML983007:RND983008 RWH983007:RWZ983008 SGD983007:SGV983008 SPZ983007:SQR983008 SZV983007:TAN983008 TJR983007:TKJ983008 TTN983007:TUF983008 UDJ983007:UEB983008 UNF983007:UNX983008 UXB983007:UXT983008 VGX983007:VHP983008 VQT983007:VRL983008 WAP983007:WBH983008 WKL983007:WLD983008 WUH983007:WUZ983008 N65498:N65501 HY65498:HY65501 RU65498:RU65501 ABQ65498:ABQ65501 ALM65498:ALM65501 AVI65498:AVI65501 BFE65498:BFE65501 BPA65498:BPA65501 BYW65498:BYW65501 CIS65498:CIS65501 CSO65498:CSO65501 DCK65498:DCK65501 DMG65498:DMG65501 DWC65498:DWC65501 EFY65498:EFY65501 EPU65498:EPU65501 EZQ65498:EZQ65501 FJM65498:FJM65501 FTI65498:FTI65501 GDE65498:GDE65501 GNA65498:GNA65501 GWW65498:GWW65501 HGS65498:HGS65501 HQO65498:HQO65501 IAK65498:IAK65501 IKG65498:IKG65501 IUC65498:IUC65501 JDY65498:JDY65501 JNU65498:JNU65501 JXQ65498:JXQ65501 KHM65498:KHM65501 KRI65498:KRI65501 LBE65498:LBE65501 LLA65498:LLA65501 LUW65498:LUW65501 MES65498:MES65501 MOO65498:MOO65501 MYK65498:MYK65501 NIG65498:NIG65501 NSC65498:NSC65501 OBY65498:OBY65501 OLU65498:OLU65501 OVQ65498:OVQ65501 PFM65498:PFM65501 PPI65498:PPI65501 PZE65498:PZE65501 QJA65498:QJA65501 QSW65498:QSW65501 RCS65498:RCS65501 RMO65498:RMO65501 RWK65498:RWK65501 SGG65498:SGG65501 SQC65498:SQC65501 SZY65498:SZY65501 TJU65498:TJU65501 TTQ65498:TTQ65501 UDM65498:UDM65501 UNI65498:UNI65501 UXE65498:UXE65501 VHA65498:VHA65501 VQW65498:VQW65501 WAS65498:WAS65501 WKO65498:WKO65501 WUK65498:WUK65501 N131034:N131037 HY131034:HY131037 RU131034:RU131037 ABQ131034:ABQ131037 ALM131034:ALM131037 AVI131034:AVI131037 BFE131034:BFE131037 BPA131034:BPA131037 BYW131034:BYW131037 CIS131034:CIS131037 CSO131034:CSO131037 DCK131034:DCK131037 DMG131034:DMG131037 DWC131034:DWC131037 EFY131034:EFY131037 EPU131034:EPU131037 EZQ131034:EZQ131037 FJM131034:FJM131037 FTI131034:FTI131037 GDE131034:GDE131037 GNA131034:GNA131037 GWW131034:GWW131037 HGS131034:HGS131037 HQO131034:HQO131037 IAK131034:IAK131037 IKG131034:IKG131037 IUC131034:IUC131037 JDY131034:JDY131037 JNU131034:JNU131037 JXQ131034:JXQ131037 KHM131034:KHM131037 KRI131034:KRI131037 LBE131034:LBE131037 LLA131034:LLA131037 LUW131034:LUW131037 MES131034:MES131037 MOO131034:MOO131037 MYK131034:MYK131037 NIG131034:NIG131037 NSC131034:NSC131037 OBY131034:OBY131037 OLU131034:OLU131037 OVQ131034:OVQ131037 PFM131034:PFM131037 PPI131034:PPI131037 PZE131034:PZE131037 QJA131034:QJA131037 QSW131034:QSW131037 RCS131034:RCS131037 RMO131034:RMO131037 RWK131034:RWK131037 SGG131034:SGG131037 SQC131034:SQC131037 SZY131034:SZY131037 TJU131034:TJU131037 TTQ131034:TTQ131037 UDM131034:UDM131037 UNI131034:UNI131037 UXE131034:UXE131037 VHA131034:VHA131037 VQW131034:VQW131037 WAS131034:WAS131037 WKO131034:WKO131037 WUK131034:WUK131037 N196570:N196573 HY196570:HY196573 RU196570:RU196573 ABQ196570:ABQ196573 ALM196570:ALM196573 AVI196570:AVI196573 BFE196570:BFE196573 BPA196570:BPA196573 BYW196570:BYW196573 CIS196570:CIS196573 CSO196570:CSO196573 DCK196570:DCK196573 DMG196570:DMG196573 DWC196570:DWC196573 EFY196570:EFY196573 EPU196570:EPU196573 EZQ196570:EZQ196573 FJM196570:FJM196573 FTI196570:FTI196573 GDE196570:GDE196573 GNA196570:GNA196573 GWW196570:GWW196573 HGS196570:HGS196573 HQO196570:HQO196573 IAK196570:IAK196573 IKG196570:IKG196573 IUC196570:IUC196573 JDY196570:JDY196573 JNU196570:JNU196573 JXQ196570:JXQ196573 KHM196570:KHM196573 KRI196570:KRI196573 LBE196570:LBE196573 LLA196570:LLA196573 LUW196570:LUW196573 MES196570:MES196573 MOO196570:MOO196573 MYK196570:MYK196573 NIG196570:NIG196573 NSC196570:NSC196573 OBY196570:OBY196573 OLU196570:OLU196573 OVQ196570:OVQ196573 PFM196570:PFM196573 PPI196570:PPI196573 PZE196570:PZE196573 QJA196570:QJA196573 QSW196570:QSW196573 RCS196570:RCS196573 RMO196570:RMO196573 RWK196570:RWK196573 SGG196570:SGG196573 SQC196570:SQC196573 SZY196570:SZY196573 TJU196570:TJU196573 TTQ196570:TTQ196573 UDM196570:UDM196573 UNI196570:UNI196573 UXE196570:UXE196573 VHA196570:VHA196573 VQW196570:VQW196573 WAS196570:WAS196573 WKO196570:WKO196573 WUK196570:WUK196573 N262106:N262109 HY262106:HY262109 RU262106:RU262109 ABQ262106:ABQ262109 ALM262106:ALM262109 AVI262106:AVI262109 BFE262106:BFE262109 BPA262106:BPA262109 BYW262106:BYW262109 CIS262106:CIS262109 CSO262106:CSO262109 DCK262106:DCK262109 DMG262106:DMG262109 DWC262106:DWC262109 EFY262106:EFY262109 EPU262106:EPU262109 EZQ262106:EZQ262109 FJM262106:FJM262109 FTI262106:FTI262109 GDE262106:GDE262109 GNA262106:GNA262109 GWW262106:GWW262109 HGS262106:HGS262109 HQO262106:HQO262109 IAK262106:IAK262109 IKG262106:IKG262109 IUC262106:IUC262109 JDY262106:JDY262109 JNU262106:JNU262109 JXQ262106:JXQ262109 KHM262106:KHM262109 KRI262106:KRI262109 LBE262106:LBE262109 LLA262106:LLA262109 LUW262106:LUW262109 MES262106:MES262109 MOO262106:MOO262109 MYK262106:MYK262109 NIG262106:NIG262109 NSC262106:NSC262109 OBY262106:OBY262109 OLU262106:OLU262109 OVQ262106:OVQ262109 PFM262106:PFM262109 PPI262106:PPI262109 PZE262106:PZE262109 QJA262106:QJA262109 QSW262106:QSW262109 RCS262106:RCS262109 RMO262106:RMO262109 RWK262106:RWK262109 SGG262106:SGG262109 SQC262106:SQC262109 SZY262106:SZY262109 TJU262106:TJU262109 TTQ262106:TTQ262109 UDM262106:UDM262109 UNI262106:UNI262109 UXE262106:UXE262109 VHA262106:VHA262109 VQW262106:VQW262109 WAS262106:WAS262109 WKO262106:WKO262109 WUK262106:WUK262109 N327642:N327645 HY327642:HY327645 RU327642:RU327645 ABQ327642:ABQ327645 ALM327642:ALM327645 AVI327642:AVI327645 BFE327642:BFE327645 BPA327642:BPA327645 BYW327642:BYW327645 CIS327642:CIS327645 CSO327642:CSO327645 DCK327642:DCK327645 DMG327642:DMG327645 DWC327642:DWC327645 EFY327642:EFY327645 EPU327642:EPU327645 EZQ327642:EZQ327645 FJM327642:FJM327645 FTI327642:FTI327645 GDE327642:GDE327645 GNA327642:GNA327645 GWW327642:GWW327645 HGS327642:HGS327645 HQO327642:HQO327645 IAK327642:IAK327645 IKG327642:IKG327645 IUC327642:IUC327645 JDY327642:JDY327645 JNU327642:JNU327645 JXQ327642:JXQ327645 KHM327642:KHM327645 KRI327642:KRI327645 LBE327642:LBE327645 LLA327642:LLA327645 LUW327642:LUW327645 MES327642:MES327645 MOO327642:MOO327645 MYK327642:MYK327645 NIG327642:NIG327645 NSC327642:NSC327645 OBY327642:OBY327645 OLU327642:OLU327645 OVQ327642:OVQ327645 PFM327642:PFM327645 PPI327642:PPI327645 PZE327642:PZE327645 QJA327642:QJA327645 QSW327642:QSW327645 RCS327642:RCS327645 RMO327642:RMO327645 RWK327642:RWK327645 SGG327642:SGG327645 SQC327642:SQC327645 SZY327642:SZY327645 TJU327642:TJU327645 TTQ327642:TTQ327645 UDM327642:UDM327645 UNI327642:UNI327645 UXE327642:UXE327645 VHA327642:VHA327645 VQW327642:VQW327645 WAS327642:WAS327645 WKO327642:WKO327645 WUK327642:WUK327645 N393178:N393181 HY393178:HY393181 RU393178:RU393181 ABQ393178:ABQ393181 ALM393178:ALM393181 AVI393178:AVI393181 BFE393178:BFE393181 BPA393178:BPA393181 BYW393178:BYW393181 CIS393178:CIS393181 CSO393178:CSO393181 DCK393178:DCK393181 DMG393178:DMG393181 DWC393178:DWC393181 EFY393178:EFY393181 EPU393178:EPU393181 EZQ393178:EZQ393181 FJM393178:FJM393181 FTI393178:FTI393181 GDE393178:GDE393181 GNA393178:GNA393181 GWW393178:GWW393181 HGS393178:HGS393181 HQO393178:HQO393181 IAK393178:IAK393181 IKG393178:IKG393181 IUC393178:IUC393181 JDY393178:JDY393181 JNU393178:JNU393181 JXQ393178:JXQ393181 KHM393178:KHM393181 KRI393178:KRI393181 LBE393178:LBE393181 LLA393178:LLA393181 LUW393178:LUW393181 MES393178:MES393181 MOO393178:MOO393181 MYK393178:MYK393181 NIG393178:NIG393181 NSC393178:NSC393181 OBY393178:OBY393181 OLU393178:OLU393181 OVQ393178:OVQ393181 PFM393178:PFM393181 PPI393178:PPI393181 PZE393178:PZE393181 QJA393178:QJA393181 QSW393178:QSW393181 RCS393178:RCS393181 RMO393178:RMO393181 RWK393178:RWK393181 SGG393178:SGG393181 SQC393178:SQC393181 SZY393178:SZY393181 TJU393178:TJU393181 TTQ393178:TTQ393181 UDM393178:UDM393181 UNI393178:UNI393181 UXE393178:UXE393181 VHA393178:VHA393181 VQW393178:VQW393181 WAS393178:WAS393181 WKO393178:WKO393181 WUK393178:WUK393181 N458714:N458717 HY458714:HY458717 RU458714:RU458717 ABQ458714:ABQ458717 ALM458714:ALM458717 AVI458714:AVI458717 BFE458714:BFE458717 BPA458714:BPA458717 BYW458714:BYW458717 CIS458714:CIS458717 CSO458714:CSO458717 DCK458714:DCK458717 DMG458714:DMG458717 DWC458714:DWC458717 EFY458714:EFY458717 EPU458714:EPU458717 EZQ458714:EZQ458717 FJM458714:FJM458717 FTI458714:FTI458717 GDE458714:GDE458717 GNA458714:GNA458717 GWW458714:GWW458717 HGS458714:HGS458717 HQO458714:HQO458717 IAK458714:IAK458717 IKG458714:IKG458717 IUC458714:IUC458717 JDY458714:JDY458717 JNU458714:JNU458717 JXQ458714:JXQ458717 KHM458714:KHM458717 KRI458714:KRI458717 LBE458714:LBE458717 LLA458714:LLA458717 LUW458714:LUW458717 MES458714:MES458717 MOO458714:MOO458717 MYK458714:MYK458717 NIG458714:NIG458717 NSC458714:NSC458717 OBY458714:OBY458717 OLU458714:OLU458717 OVQ458714:OVQ458717 PFM458714:PFM458717 PPI458714:PPI458717 PZE458714:PZE458717 QJA458714:QJA458717 QSW458714:QSW458717 RCS458714:RCS458717 RMO458714:RMO458717 RWK458714:RWK458717 SGG458714:SGG458717 SQC458714:SQC458717 SZY458714:SZY458717 TJU458714:TJU458717 TTQ458714:TTQ458717 UDM458714:UDM458717 UNI458714:UNI458717 UXE458714:UXE458717 VHA458714:VHA458717 VQW458714:VQW458717 WAS458714:WAS458717 WKO458714:WKO458717 WUK458714:WUK458717 N524250:N524253 HY524250:HY524253 RU524250:RU524253 ABQ524250:ABQ524253 ALM524250:ALM524253 AVI524250:AVI524253 BFE524250:BFE524253 BPA524250:BPA524253 BYW524250:BYW524253 CIS524250:CIS524253 CSO524250:CSO524253 DCK524250:DCK524253 DMG524250:DMG524253 DWC524250:DWC524253 EFY524250:EFY524253 EPU524250:EPU524253 EZQ524250:EZQ524253 FJM524250:FJM524253 FTI524250:FTI524253 GDE524250:GDE524253 GNA524250:GNA524253 GWW524250:GWW524253 HGS524250:HGS524253 HQO524250:HQO524253 IAK524250:IAK524253 IKG524250:IKG524253 IUC524250:IUC524253 JDY524250:JDY524253 JNU524250:JNU524253 JXQ524250:JXQ524253 KHM524250:KHM524253 KRI524250:KRI524253 LBE524250:LBE524253 LLA524250:LLA524253 LUW524250:LUW524253 MES524250:MES524253 MOO524250:MOO524253 MYK524250:MYK524253 NIG524250:NIG524253 NSC524250:NSC524253 OBY524250:OBY524253 OLU524250:OLU524253 OVQ524250:OVQ524253 PFM524250:PFM524253 PPI524250:PPI524253 PZE524250:PZE524253 QJA524250:QJA524253 QSW524250:QSW524253 RCS524250:RCS524253 RMO524250:RMO524253 RWK524250:RWK524253 SGG524250:SGG524253 SQC524250:SQC524253 SZY524250:SZY524253 TJU524250:TJU524253 TTQ524250:TTQ524253 UDM524250:UDM524253 UNI524250:UNI524253 UXE524250:UXE524253 VHA524250:VHA524253 VQW524250:VQW524253 WAS524250:WAS524253 WKO524250:WKO524253 WUK524250:WUK524253 N589786:N589789 HY589786:HY589789 RU589786:RU589789 ABQ589786:ABQ589789 ALM589786:ALM589789 AVI589786:AVI589789 BFE589786:BFE589789 BPA589786:BPA589789 BYW589786:BYW589789 CIS589786:CIS589789 CSO589786:CSO589789 DCK589786:DCK589789 DMG589786:DMG589789 DWC589786:DWC589789 EFY589786:EFY589789 EPU589786:EPU589789 EZQ589786:EZQ589789 FJM589786:FJM589789 FTI589786:FTI589789 GDE589786:GDE589789 GNA589786:GNA589789 GWW589786:GWW589789 HGS589786:HGS589789 HQO589786:HQO589789 IAK589786:IAK589789 IKG589786:IKG589789 IUC589786:IUC589789 JDY589786:JDY589789 JNU589786:JNU589789 JXQ589786:JXQ589789 KHM589786:KHM589789 KRI589786:KRI589789 LBE589786:LBE589789 LLA589786:LLA589789 LUW589786:LUW589789 MES589786:MES589789 MOO589786:MOO589789 MYK589786:MYK589789 NIG589786:NIG589789 NSC589786:NSC589789 OBY589786:OBY589789 OLU589786:OLU589789 OVQ589786:OVQ589789 PFM589786:PFM589789 PPI589786:PPI589789 PZE589786:PZE589789 QJA589786:QJA589789 QSW589786:QSW589789 RCS589786:RCS589789 RMO589786:RMO589789 RWK589786:RWK589789 SGG589786:SGG589789 SQC589786:SQC589789 SZY589786:SZY589789 TJU589786:TJU589789 TTQ589786:TTQ589789 UDM589786:UDM589789 UNI589786:UNI589789 UXE589786:UXE589789 VHA589786:VHA589789 VQW589786:VQW589789 WAS589786:WAS589789 WKO589786:WKO589789 WUK589786:WUK589789 N655322:N655325 HY655322:HY655325 RU655322:RU655325 ABQ655322:ABQ655325 ALM655322:ALM655325 AVI655322:AVI655325 BFE655322:BFE655325 BPA655322:BPA655325 BYW655322:BYW655325 CIS655322:CIS655325 CSO655322:CSO655325 DCK655322:DCK655325 DMG655322:DMG655325 DWC655322:DWC655325 EFY655322:EFY655325 EPU655322:EPU655325 EZQ655322:EZQ655325 FJM655322:FJM655325 FTI655322:FTI655325 GDE655322:GDE655325 GNA655322:GNA655325 GWW655322:GWW655325 HGS655322:HGS655325 HQO655322:HQO655325 IAK655322:IAK655325 IKG655322:IKG655325 IUC655322:IUC655325 JDY655322:JDY655325 JNU655322:JNU655325 JXQ655322:JXQ655325 KHM655322:KHM655325 KRI655322:KRI655325 LBE655322:LBE655325 LLA655322:LLA655325 LUW655322:LUW655325 MES655322:MES655325 MOO655322:MOO655325 MYK655322:MYK655325 NIG655322:NIG655325 NSC655322:NSC655325 OBY655322:OBY655325 OLU655322:OLU655325 OVQ655322:OVQ655325 PFM655322:PFM655325 PPI655322:PPI655325 PZE655322:PZE655325 QJA655322:QJA655325 QSW655322:QSW655325 RCS655322:RCS655325 RMO655322:RMO655325 RWK655322:RWK655325 SGG655322:SGG655325 SQC655322:SQC655325 SZY655322:SZY655325 TJU655322:TJU655325 TTQ655322:TTQ655325 UDM655322:UDM655325 UNI655322:UNI655325 UXE655322:UXE655325 VHA655322:VHA655325 VQW655322:VQW655325 WAS655322:WAS655325 WKO655322:WKO655325 WUK655322:WUK655325 N720858:N720861 HY720858:HY720861 RU720858:RU720861 ABQ720858:ABQ720861 ALM720858:ALM720861 AVI720858:AVI720861 BFE720858:BFE720861 BPA720858:BPA720861 BYW720858:BYW720861 CIS720858:CIS720861 CSO720858:CSO720861 DCK720858:DCK720861 DMG720858:DMG720861 DWC720858:DWC720861 EFY720858:EFY720861 EPU720858:EPU720861 EZQ720858:EZQ720861 FJM720858:FJM720861 FTI720858:FTI720861 GDE720858:GDE720861 GNA720858:GNA720861 GWW720858:GWW720861 HGS720858:HGS720861 HQO720858:HQO720861 IAK720858:IAK720861 IKG720858:IKG720861 IUC720858:IUC720861 JDY720858:JDY720861 JNU720858:JNU720861 JXQ720858:JXQ720861 KHM720858:KHM720861 KRI720858:KRI720861 LBE720858:LBE720861 LLA720858:LLA720861 LUW720858:LUW720861 MES720858:MES720861 MOO720858:MOO720861 MYK720858:MYK720861 NIG720858:NIG720861 NSC720858:NSC720861 OBY720858:OBY720861 OLU720858:OLU720861 OVQ720858:OVQ720861 PFM720858:PFM720861 PPI720858:PPI720861 PZE720858:PZE720861 QJA720858:QJA720861 QSW720858:QSW720861 RCS720858:RCS720861 RMO720858:RMO720861 RWK720858:RWK720861 SGG720858:SGG720861 SQC720858:SQC720861 SZY720858:SZY720861 TJU720858:TJU720861 TTQ720858:TTQ720861 UDM720858:UDM720861 UNI720858:UNI720861 UXE720858:UXE720861 VHA720858:VHA720861 VQW720858:VQW720861 WAS720858:WAS720861 WKO720858:WKO720861 WUK720858:WUK720861 N786394:N786397 HY786394:HY786397 RU786394:RU786397 ABQ786394:ABQ786397 ALM786394:ALM786397 AVI786394:AVI786397 BFE786394:BFE786397 BPA786394:BPA786397 BYW786394:BYW786397 CIS786394:CIS786397 CSO786394:CSO786397 DCK786394:DCK786397 DMG786394:DMG786397 DWC786394:DWC786397 EFY786394:EFY786397 EPU786394:EPU786397 EZQ786394:EZQ786397 FJM786394:FJM786397 FTI786394:FTI786397 GDE786394:GDE786397 GNA786394:GNA786397 GWW786394:GWW786397 HGS786394:HGS786397 HQO786394:HQO786397 IAK786394:IAK786397 IKG786394:IKG786397 IUC786394:IUC786397 JDY786394:JDY786397 JNU786394:JNU786397 JXQ786394:JXQ786397 KHM786394:KHM786397 KRI786394:KRI786397 LBE786394:LBE786397 LLA786394:LLA786397 LUW786394:LUW786397 MES786394:MES786397 MOO786394:MOO786397 MYK786394:MYK786397 NIG786394:NIG786397 NSC786394:NSC786397 OBY786394:OBY786397 OLU786394:OLU786397 OVQ786394:OVQ786397 PFM786394:PFM786397 PPI786394:PPI786397 PZE786394:PZE786397 QJA786394:QJA786397 QSW786394:QSW786397 RCS786394:RCS786397 RMO786394:RMO786397 RWK786394:RWK786397 SGG786394:SGG786397 SQC786394:SQC786397 SZY786394:SZY786397 TJU786394:TJU786397 TTQ786394:TTQ786397 UDM786394:UDM786397 UNI786394:UNI786397 UXE786394:UXE786397 VHA786394:VHA786397 VQW786394:VQW786397 WAS786394:WAS786397 WKO786394:WKO786397 WUK786394:WUK786397 N851930:N851933 HY851930:HY851933 RU851930:RU851933 ABQ851930:ABQ851933 ALM851930:ALM851933 AVI851930:AVI851933 BFE851930:BFE851933 BPA851930:BPA851933 BYW851930:BYW851933 CIS851930:CIS851933 CSO851930:CSO851933 DCK851930:DCK851933 DMG851930:DMG851933 DWC851930:DWC851933 EFY851930:EFY851933 EPU851930:EPU851933 EZQ851930:EZQ851933 FJM851930:FJM851933 FTI851930:FTI851933 GDE851930:GDE851933 GNA851930:GNA851933 GWW851930:GWW851933 HGS851930:HGS851933 HQO851930:HQO851933 IAK851930:IAK851933 IKG851930:IKG851933 IUC851930:IUC851933 JDY851930:JDY851933 JNU851930:JNU851933 JXQ851930:JXQ851933 KHM851930:KHM851933 KRI851930:KRI851933 LBE851930:LBE851933 LLA851930:LLA851933 LUW851930:LUW851933 MES851930:MES851933 MOO851930:MOO851933 MYK851930:MYK851933 NIG851930:NIG851933 NSC851930:NSC851933 OBY851930:OBY851933 OLU851930:OLU851933 OVQ851930:OVQ851933 PFM851930:PFM851933 PPI851930:PPI851933 PZE851930:PZE851933 QJA851930:QJA851933 QSW851930:QSW851933 RCS851930:RCS851933 RMO851930:RMO851933 RWK851930:RWK851933 SGG851930:SGG851933 SQC851930:SQC851933 SZY851930:SZY851933 TJU851930:TJU851933 TTQ851930:TTQ851933 UDM851930:UDM851933 UNI851930:UNI851933 UXE851930:UXE851933 VHA851930:VHA851933 VQW851930:VQW851933 WAS851930:WAS851933 WKO851930:WKO851933 WUK851930:WUK851933 N917466:N917469 HY917466:HY917469 RU917466:RU917469 ABQ917466:ABQ917469 ALM917466:ALM917469 AVI917466:AVI917469 BFE917466:BFE917469 BPA917466:BPA917469 BYW917466:BYW917469 CIS917466:CIS917469 CSO917466:CSO917469 DCK917466:DCK917469 DMG917466:DMG917469 DWC917466:DWC917469 EFY917466:EFY917469 EPU917466:EPU917469 EZQ917466:EZQ917469 FJM917466:FJM917469 FTI917466:FTI917469 GDE917466:GDE917469 GNA917466:GNA917469 GWW917466:GWW917469 HGS917466:HGS917469 HQO917466:HQO917469 IAK917466:IAK917469 IKG917466:IKG917469 IUC917466:IUC917469 JDY917466:JDY917469 JNU917466:JNU917469 JXQ917466:JXQ917469 KHM917466:KHM917469 KRI917466:KRI917469 LBE917466:LBE917469 LLA917466:LLA917469 LUW917466:LUW917469 MES917466:MES917469 MOO917466:MOO917469 MYK917466:MYK917469 NIG917466:NIG917469 NSC917466:NSC917469 OBY917466:OBY917469 OLU917466:OLU917469 OVQ917466:OVQ917469 PFM917466:PFM917469 PPI917466:PPI917469 PZE917466:PZE917469 QJA917466:QJA917469 QSW917466:QSW917469 RCS917466:RCS917469 RMO917466:RMO917469 RWK917466:RWK917469 SGG917466:SGG917469 SQC917466:SQC917469 SZY917466:SZY917469 TJU917466:TJU917469 TTQ917466:TTQ917469 UDM917466:UDM917469 UNI917466:UNI917469 UXE917466:UXE917469 VHA917466:VHA917469 VQW917466:VQW917469 WAS917466:WAS917469 WKO917466:WKO917469 WUK917466:WUK917469 N983002:N983005 HY983002:HY983005 RU983002:RU983005 ABQ983002:ABQ983005 ALM983002:ALM983005 AVI983002:AVI983005 BFE983002:BFE983005 BPA983002:BPA983005 BYW983002:BYW983005 CIS983002:CIS983005 CSO983002:CSO983005 DCK983002:DCK983005 DMG983002:DMG983005 DWC983002:DWC983005 EFY983002:EFY983005 EPU983002:EPU983005 EZQ983002:EZQ983005 FJM983002:FJM983005 FTI983002:FTI983005 GDE983002:GDE983005 GNA983002:GNA983005 GWW983002:GWW983005 HGS983002:HGS983005 HQO983002:HQO983005 IAK983002:IAK983005 IKG983002:IKG983005 IUC983002:IUC983005 JDY983002:JDY983005 JNU983002:JNU983005 JXQ983002:JXQ983005 KHM983002:KHM983005 KRI983002:KRI983005 LBE983002:LBE983005 LLA983002:LLA983005 LUW983002:LUW983005 MES983002:MES983005 MOO983002:MOO983005 MYK983002:MYK983005 NIG983002:NIG983005 NSC983002:NSC983005 OBY983002:OBY983005 OLU983002:OLU983005 OVQ983002:OVQ983005 PFM983002:PFM983005 PPI983002:PPI983005 PZE983002:PZE983005 QJA983002:QJA983005 QSW983002:QSW983005 RCS983002:RCS983005 RMO983002:RMO983005 RWK983002:RWK983005 SGG983002:SGG983005 SQC983002:SQC983005 SZY983002:SZY983005 TJU983002:TJU983005 TTQ983002:TTQ983005 UDM983002:UDM983005 UNI983002:UNI983005 UXE983002:UXE983005 VHA983002:VHA983005 VQW983002:VQW983005 WAS983002:WAS983005 WKO983002:WKO983005 WUK983002:WUK983005 G65512:Y65514 HR65512:IN65514 RN65512:SJ65514 ABJ65512:ACF65514 ALF65512:AMB65514 AVB65512:AVX65514 BEX65512:BFT65514 BOT65512:BPP65514 BYP65512:BZL65514 CIL65512:CJH65514 CSH65512:CTD65514 DCD65512:DCZ65514 DLZ65512:DMV65514 DVV65512:DWR65514 EFR65512:EGN65514 EPN65512:EQJ65514 EZJ65512:FAF65514 FJF65512:FKB65514 FTB65512:FTX65514 GCX65512:GDT65514 GMT65512:GNP65514 GWP65512:GXL65514 HGL65512:HHH65514 HQH65512:HRD65514 IAD65512:IAZ65514 IJZ65512:IKV65514 ITV65512:IUR65514 JDR65512:JEN65514 JNN65512:JOJ65514 JXJ65512:JYF65514 KHF65512:KIB65514 KRB65512:KRX65514 LAX65512:LBT65514 LKT65512:LLP65514 LUP65512:LVL65514 MEL65512:MFH65514 MOH65512:MPD65514 MYD65512:MYZ65514 NHZ65512:NIV65514 NRV65512:NSR65514 OBR65512:OCN65514 OLN65512:OMJ65514 OVJ65512:OWF65514 PFF65512:PGB65514 PPB65512:PPX65514 PYX65512:PZT65514 QIT65512:QJP65514 QSP65512:QTL65514 RCL65512:RDH65514 RMH65512:RND65514 RWD65512:RWZ65514 SFZ65512:SGV65514 SPV65512:SQR65514 SZR65512:TAN65514 TJN65512:TKJ65514 TTJ65512:TUF65514 UDF65512:UEB65514 UNB65512:UNX65514 UWX65512:UXT65514 VGT65512:VHP65514 VQP65512:VRL65514 WAL65512:WBH65514 WKH65512:WLD65514 WUD65512:WUZ65514 G131048:Y131050 HR131048:IN131050 RN131048:SJ131050 ABJ131048:ACF131050 ALF131048:AMB131050 AVB131048:AVX131050 BEX131048:BFT131050 BOT131048:BPP131050 BYP131048:BZL131050 CIL131048:CJH131050 CSH131048:CTD131050 DCD131048:DCZ131050 DLZ131048:DMV131050 DVV131048:DWR131050 EFR131048:EGN131050 EPN131048:EQJ131050 EZJ131048:FAF131050 FJF131048:FKB131050 FTB131048:FTX131050 GCX131048:GDT131050 GMT131048:GNP131050 GWP131048:GXL131050 HGL131048:HHH131050 HQH131048:HRD131050 IAD131048:IAZ131050 IJZ131048:IKV131050 ITV131048:IUR131050 JDR131048:JEN131050 JNN131048:JOJ131050 JXJ131048:JYF131050 KHF131048:KIB131050 KRB131048:KRX131050 LAX131048:LBT131050 LKT131048:LLP131050 LUP131048:LVL131050 MEL131048:MFH131050 MOH131048:MPD131050 MYD131048:MYZ131050 NHZ131048:NIV131050 NRV131048:NSR131050 OBR131048:OCN131050 OLN131048:OMJ131050 OVJ131048:OWF131050 PFF131048:PGB131050 PPB131048:PPX131050 PYX131048:PZT131050 QIT131048:QJP131050 QSP131048:QTL131050 RCL131048:RDH131050 RMH131048:RND131050 RWD131048:RWZ131050 SFZ131048:SGV131050 SPV131048:SQR131050 SZR131048:TAN131050 TJN131048:TKJ131050 TTJ131048:TUF131050 UDF131048:UEB131050 UNB131048:UNX131050 UWX131048:UXT131050 VGT131048:VHP131050 VQP131048:VRL131050 WAL131048:WBH131050 WKH131048:WLD131050 WUD131048:WUZ131050 G196584:Y196586 HR196584:IN196586 RN196584:SJ196586 ABJ196584:ACF196586 ALF196584:AMB196586 AVB196584:AVX196586 BEX196584:BFT196586 BOT196584:BPP196586 BYP196584:BZL196586 CIL196584:CJH196586 CSH196584:CTD196586 DCD196584:DCZ196586 DLZ196584:DMV196586 DVV196584:DWR196586 EFR196584:EGN196586 EPN196584:EQJ196586 EZJ196584:FAF196586 FJF196584:FKB196586 FTB196584:FTX196586 GCX196584:GDT196586 GMT196584:GNP196586 GWP196584:GXL196586 HGL196584:HHH196586 HQH196584:HRD196586 IAD196584:IAZ196586 IJZ196584:IKV196586 ITV196584:IUR196586 JDR196584:JEN196586 JNN196584:JOJ196586 JXJ196584:JYF196586 KHF196584:KIB196586 KRB196584:KRX196586 LAX196584:LBT196586 LKT196584:LLP196586 LUP196584:LVL196586 MEL196584:MFH196586 MOH196584:MPD196586 MYD196584:MYZ196586 NHZ196584:NIV196586 NRV196584:NSR196586 OBR196584:OCN196586 OLN196584:OMJ196586 OVJ196584:OWF196586 PFF196584:PGB196586 PPB196584:PPX196586 PYX196584:PZT196586 QIT196584:QJP196586 QSP196584:QTL196586 RCL196584:RDH196586 RMH196584:RND196586 RWD196584:RWZ196586 SFZ196584:SGV196586 SPV196584:SQR196586 SZR196584:TAN196586 TJN196584:TKJ196586 TTJ196584:TUF196586 UDF196584:UEB196586 UNB196584:UNX196586 UWX196584:UXT196586 VGT196584:VHP196586 VQP196584:VRL196586 WAL196584:WBH196586 WKH196584:WLD196586 WUD196584:WUZ196586 G262120:Y262122 HR262120:IN262122 RN262120:SJ262122 ABJ262120:ACF262122 ALF262120:AMB262122 AVB262120:AVX262122 BEX262120:BFT262122 BOT262120:BPP262122 BYP262120:BZL262122 CIL262120:CJH262122 CSH262120:CTD262122 DCD262120:DCZ262122 DLZ262120:DMV262122 DVV262120:DWR262122 EFR262120:EGN262122 EPN262120:EQJ262122 EZJ262120:FAF262122 FJF262120:FKB262122 FTB262120:FTX262122 GCX262120:GDT262122 GMT262120:GNP262122 GWP262120:GXL262122 HGL262120:HHH262122 HQH262120:HRD262122 IAD262120:IAZ262122 IJZ262120:IKV262122 ITV262120:IUR262122 JDR262120:JEN262122 JNN262120:JOJ262122 JXJ262120:JYF262122 KHF262120:KIB262122 KRB262120:KRX262122 LAX262120:LBT262122 LKT262120:LLP262122 LUP262120:LVL262122 MEL262120:MFH262122 MOH262120:MPD262122 MYD262120:MYZ262122 NHZ262120:NIV262122 NRV262120:NSR262122 OBR262120:OCN262122 OLN262120:OMJ262122 OVJ262120:OWF262122 PFF262120:PGB262122 PPB262120:PPX262122 PYX262120:PZT262122 QIT262120:QJP262122 QSP262120:QTL262122 RCL262120:RDH262122 RMH262120:RND262122 RWD262120:RWZ262122 SFZ262120:SGV262122 SPV262120:SQR262122 SZR262120:TAN262122 TJN262120:TKJ262122 TTJ262120:TUF262122 UDF262120:UEB262122 UNB262120:UNX262122 UWX262120:UXT262122 VGT262120:VHP262122 VQP262120:VRL262122 WAL262120:WBH262122 WKH262120:WLD262122 WUD262120:WUZ262122 G327656:Y327658 HR327656:IN327658 RN327656:SJ327658 ABJ327656:ACF327658 ALF327656:AMB327658 AVB327656:AVX327658 BEX327656:BFT327658 BOT327656:BPP327658 BYP327656:BZL327658 CIL327656:CJH327658 CSH327656:CTD327658 DCD327656:DCZ327658 DLZ327656:DMV327658 DVV327656:DWR327658 EFR327656:EGN327658 EPN327656:EQJ327658 EZJ327656:FAF327658 FJF327656:FKB327658 FTB327656:FTX327658 GCX327656:GDT327658 GMT327656:GNP327658 GWP327656:GXL327658 HGL327656:HHH327658 HQH327656:HRD327658 IAD327656:IAZ327658 IJZ327656:IKV327658 ITV327656:IUR327658 JDR327656:JEN327658 JNN327656:JOJ327658 JXJ327656:JYF327658 KHF327656:KIB327658 KRB327656:KRX327658 LAX327656:LBT327658 LKT327656:LLP327658 LUP327656:LVL327658 MEL327656:MFH327658 MOH327656:MPD327658 MYD327656:MYZ327658 NHZ327656:NIV327658 NRV327656:NSR327658 OBR327656:OCN327658 OLN327656:OMJ327658 OVJ327656:OWF327658 PFF327656:PGB327658 PPB327656:PPX327658 PYX327656:PZT327658 QIT327656:QJP327658 QSP327656:QTL327658 RCL327656:RDH327658 RMH327656:RND327658 RWD327656:RWZ327658 SFZ327656:SGV327658 SPV327656:SQR327658 SZR327656:TAN327658 TJN327656:TKJ327658 TTJ327656:TUF327658 UDF327656:UEB327658 UNB327656:UNX327658 UWX327656:UXT327658 VGT327656:VHP327658 VQP327656:VRL327658 WAL327656:WBH327658 WKH327656:WLD327658 WUD327656:WUZ327658 G393192:Y393194 HR393192:IN393194 RN393192:SJ393194 ABJ393192:ACF393194 ALF393192:AMB393194 AVB393192:AVX393194 BEX393192:BFT393194 BOT393192:BPP393194 BYP393192:BZL393194 CIL393192:CJH393194 CSH393192:CTD393194 DCD393192:DCZ393194 DLZ393192:DMV393194 DVV393192:DWR393194 EFR393192:EGN393194 EPN393192:EQJ393194 EZJ393192:FAF393194 FJF393192:FKB393194 FTB393192:FTX393194 GCX393192:GDT393194 GMT393192:GNP393194 GWP393192:GXL393194 HGL393192:HHH393194 HQH393192:HRD393194 IAD393192:IAZ393194 IJZ393192:IKV393194 ITV393192:IUR393194 JDR393192:JEN393194 JNN393192:JOJ393194 JXJ393192:JYF393194 KHF393192:KIB393194 KRB393192:KRX393194 LAX393192:LBT393194 LKT393192:LLP393194 LUP393192:LVL393194 MEL393192:MFH393194 MOH393192:MPD393194 MYD393192:MYZ393194 NHZ393192:NIV393194 NRV393192:NSR393194 OBR393192:OCN393194 OLN393192:OMJ393194 OVJ393192:OWF393194 PFF393192:PGB393194 PPB393192:PPX393194 PYX393192:PZT393194 QIT393192:QJP393194 QSP393192:QTL393194 RCL393192:RDH393194 RMH393192:RND393194 RWD393192:RWZ393194 SFZ393192:SGV393194 SPV393192:SQR393194 SZR393192:TAN393194 TJN393192:TKJ393194 TTJ393192:TUF393194 UDF393192:UEB393194 UNB393192:UNX393194 UWX393192:UXT393194 VGT393192:VHP393194 VQP393192:VRL393194 WAL393192:WBH393194 WKH393192:WLD393194 WUD393192:WUZ393194 G458728:Y458730 HR458728:IN458730 RN458728:SJ458730 ABJ458728:ACF458730 ALF458728:AMB458730 AVB458728:AVX458730 BEX458728:BFT458730 BOT458728:BPP458730 BYP458728:BZL458730 CIL458728:CJH458730 CSH458728:CTD458730 DCD458728:DCZ458730 DLZ458728:DMV458730 DVV458728:DWR458730 EFR458728:EGN458730 EPN458728:EQJ458730 EZJ458728:FAF458730 FJF458728:FKB458730 FTB458728:FTX458730 GCX458728:GDT458730 GMT458728:GNP458730 GWP458728:GXL458730 HGL458728:HHH458730 HQH458728:HRD458730 IAD458728:IAZ458730 IJZ458728:IKV458730 ITV458728:IUR458730 JDR458728:JEN458730 JNN458728:JOJ458730 JXJ458728:JYF458730 KHF458728:KIB458730 KRB458728:KRX458730 LAX458728:LBT458730 LKT458728:LLP458730 LUP458728:LVL458730 MEL458728:MFH458730 MOH458728:MPD458730 MYD458728:MYZ458730 NHZ458728:NIV458730 NRV458728:NSR458730 OBR458728:OCN458730 OLN458728:OMJ458730 OVJ458728:OWF458730 PFF458728:PGB458730 PPB458728:PPX458730 PYX458728:PZT458730 QIT458728:QJP458730 QSP458728:QTL458730 RCL458728:RDH458730 RMH458728:RND458730 RWD458728:RWZ458730 SFZ458728:SGV458730 SPV458728:SQR458730 SZR458728:TAN458730 TJN458728:TKJ458730 TTJ458728:TUF458730 UDF458728:UEB458730 UNB458728:UNX458730 UWX458728:UXT458730 VGT458728:VHP458730 VQP458728:VRL458730 WAL458728:WBH458730 WKH458728:WLD458730 WUD458728:WUZ458730 G524264:Y524266 HR524264:IN524266 RN524264:SJ524266 ABJ524264:ACF524266 ALF524264:AMB524266 AVB524264:AVX524266 BEX524264:BFT524266 BOT524264:BPP524266 BYP524264:BZL524266 CIL524264:CJH524266 CSH524264:CTD524266 DCD524264:DCZ524266 DLZ524264:DMV524266 DVV524264:DWR524266 EFR524264:EGN524266 EPN524264:EQJ524266 EZJ524264:FAF524266 FJF524264:FKB524266 FTB524264:FTX524266 GCX524264:GDT524266 GMT524264:GNP524266 GWP524264:GXL524266 HGL524264:HHH524266 HQH524264:HRD524266 IAD524264:IAZ524266 IJZ524264:IKV524266 ITV524264:IUR524266 JDR524264:JEN524266 JNN524264:JOJ524266 JXJ524264:JYF524266 KHF524264:KIB524266 KRB524264:KRX524266 LAX524264:LBT524266 LKT524264:LLP524266 LUP524264:LVL524266 MEL524264:MFH524266 MOH524264:MPD524266 MYD524264:MYZ524266 NHZ524264:NIV524266 NRV524264:NSR524266 OBR524264:OCN524266 OLN524264:OMJ524266 OVJ524264:OWF524266 PFF524264:PGB524266 PPB524264:PPX524266 PYX524264:PZT524266 QIT524264:QJP524266 QSP524264:QTL524266 RCL524264:RDH524266 RMH524264:RND524266 RWD524264:RWZ524266 SFZ524264:SGV524266 SPV524264:SQR524266 SZR524264:TAN524266 TJN524264:TKJ524266 TTJ524264:TUF524266 UDF524264:UEB524266 UNB524264:UNX524266 UWX524264:UXT524266 VGT524264:VHP524266 VQP524264:VRL524266 WAL524264:WBH524266 WKH524264:WLD524266 WUD524264:WUZ524266 G589800:Y589802 HR589800:IN589802 RN589800:SJ589802 ABJ589800:ACF589802 ALF589800:AMB589802 AVB589800:AVX589802 BEX589800:BFT589802 BOT589800:BPP589802 BYP589800:BZL589802 CIL589800:CJH589802 CSH589800:CTD589802 DCD589800:DCZ589802 DLZ589800:DMV589802 DVV589800:DWR589802 EFR589800:EGN589802 EPN589800:EQJ589802 EZJ589800:FAF589802 FJF589800:FKB589802 FTB589800:FTX589802 GCX589800:GDT589802 GMT589800:GNP589802 GWP589800:GXL589802 HGL589800:HHH589802 HQH589800:HRD589802 IAD589800:IAZ589802 IJZ589800:IKV589802 ITV589800:IUR589802 JDR589800:JEN589802 JNN589800:JOJ589802 JXJ589800:JYF589802 KHF589800:KIB589802 KRB589800:KRX589802 LAX589800:LBT589802 LKT589800:LLP589802 LUP589800:LVL589802 MEL589800:MFH589802 MOH589800:MPD589802 MYD589800:MYZ589802 NHZ589800:NIV589802 NRV589800:NSR589802 OBR589800:OCN589802 OLN589800:OMJ589802 OVJ589800:OWF589802 PFF589800:PGB589802 PPB589800:PPX589802 PYX589800:PZT589802 QIT589800:QJP589802 QSP589800:QTL589802 RCL589800:RDH589802 RMH589800:RND589802 RWD589800:RWZ589802 SFZ589800:SGV589802 SPV589800:SQR589802 SZR589800:TAN589802 TJN589800:TKJ589802 TTJ589800:TUF589802 UDF589800:UEB589802 UNB589800:UNX589802 UWX589800:UXT589802 VGT589800:VHP589802 VQP589800:VRL589802 WAL589800:WBH589802 WKH589800:WLD589802 WUD589800:WUZ589802 G655336:Y655338 HR655336:IN655338 RN655336:SJ655338 ABJ655336:ACF655338 ALF655336:AMB655338 AVB655336:AVX655338 BEX655336:BFT655338 BOT655336:BPP655338 BYP655336:BZL655338 CIL655336:CJH655338 CSH655336:CTD655338 DCD655336:DCZ655338 DLZ655336:DMV655338 DVV655336:DWR655338 EFR655336:EGN655338 EPN655336:EQJ655338 EZJ655336:FAF655338 FJF655336:FKB655338 FTB655336:FTX655338 GCX655336:GDT655338 GMT655336:GNP655338 GWP655336:GXL655338 HGL655336:HHH655338 HQH655336:HRD655338 IAD655336:IAZ655338 IJZ655336:IKV655338 ITV655336:IUR655338 JDR655336:JEN655338 JNN655336:JOJ655338 JXJ655336:JYF655338 KHF655336:KIB655338 KRB655336:KRX655338 LAX655336:LBT655338 LKT655336:LLP655338 LUP655336:LVL655338 MEL655336:MFH655338 MOH655336:MPD655338 MYD655336:MYZ655338 NHZ655336:NIV655338 NRV655336:NSR655338 OBR655336:OCN655338 OLN655336:OMJ655338 OVJ655336:OWF655338 PFF655336:PGB655338 PPB655336:PPX655338 PYX655336:PZT655338 QIT655336:QJP655338 QSP655336:QTL655338 RCL655336:RDH655338 RMH655336:RND655338 RWD655336:RWZ655338 SFZ655336:SGV655338 SPV655336:SQR655338 SZR655336:TAN655338 TJN655336:TKJ655338 TTJ655336:TUF655338 UDF655336:UEB655338 UNB655336:UNX655338 UWX655336:UXT655338 VGT655336:VHP655338 VQP655336:VRL655338 WAL655336:WBH655338 WKH655336:WLD655338 WUD655336:WUZ655338 G720872:Y720874 HR720872:IN720874 RN720872:SJ720874 ABJ720872:ACF720874 ALF720872:AMB720874 AVB720872:AVX720874 BEX720872:BFT720874 BOT720872:BPP720874 BYP720872:BZL720874 CIL720872:CJH720874 CSH720872:CTD720874 DCD720872:DCZ720874 DLZ720872:DMV720874 DVV720872:DWR720874 EFR720872:EGN720874 EPN720872:EQJ720874 EZJ720872:FAF720874 FJF720872:FKB720874 FTB720872:FTX720874 GCX720872:GDT720874 GMT720872:GNP720874 GWP720872:GXL720874 HGL720872:HHH720874 HQH720872:HRD720874 IAD720872:IAZ720874 IJZ720872:IKV720874 ITV720872:IUR720874 JDR720872:JEN720874 JNN720872:JOJ720874 JXJ720872:JYF720874 KHF720872:KIB720874 KRB720872:KRX720874 LAX720872:LBT720874 LKT720872:LLP720874 LUP720872:LVL720874 MEL720872:MFH720874 MOH720872:MPD720874 MYD720872:MYZ720874 NHZ720872:NIV720874 NRV720872:NSR720874 OBR720872:OCN720874 OLN720872:OMJ720874 OVJ720872:OWF720874 PFF720872:PGB720874 PPB720872:PPX720874 PYX720872:PZT720874 QIT720872:QJP720874 QSP720872:QTL720874 RCL720872:RDH720874 RMH720872:RND720874 RWD720872:RWZ720874 SFZ720872:SGV720874 SPV720872:SQR720874 SZR720872:TAN720874 TJN720872:TKJ720874 TTJ720872:TUF720874 UDF720872:UEB720874 UNB720872:UNX720874 UWX720872:UXT720874 VGT720872:VHP720874 VQP720872:VRL720874 WAL720872:WBH720874 WKH720872:WLD720874 WUD720872:WUZ720874 G786408:Y786410 HR786408:IN786410 RN786408:SJ786410 ABJ786408:ACF786410 ALF786408:AMB786410 AVB786408:AVX786410 BEX786408:BFT786410 BOT786408:BPP786410 BYP786408:BZL786410 CIL786408:CJH786410 CSH786408:CTD786410 DCD786408:DCZ786410 DLZ786408:DMV786410 DVV786408:DWR786410 EFR786408:EGN786410 EPN786408:EQJ786410 EZJ786408:FAF786410 FJF786408:FKB786410 FTB786408:FTX786410 GCX786408:GDT786410 GMT786408:GNP786410 GWP786408:GXL786410 HGL786408:HHH786410 HQH786408:HRD786410 IAD786408:IAZ786410 IJZ786408:IKV786410 ITV786408:IUR786410 JDR786408:JEN786410 JNN786408:JOJ786410 JXJ786408:JYF786410 KHF786408:KIB786410 KRB786408:KRX786410 LAX786408:LBT786410 LKT786408:LLP786410 LUP786408:LVL786410 MEL786408:MFH786410 MOH786408:MPD786410 MYD786408:MYZ786410 NHZ786408:NIV786410 NRV786408:NSR786410 OBR786408:OCN786410 OLN786408:OMJ786410 OVJ786408:OWF786410 PFF786408:PGB786410 PPB786408:PPX786410 PYX786408:PZT786410 QIT786408:QJP786410 QSP786408:QTL786410 RCL786408:RDH786410 RMH786408:RND786410 RWD786408:RWZ786410 SFZ786408:SGV786410 SPV786408:SQR786410 SZR786408:TAN786410 TJN786408:TKJ786410 TTJ786408:TUF786410 UDF786408:UEB786410 UNB786408:UNX786410 UWX786408:UXT786410 VGT786408:VHP786410 VQP786408:VRL786410 WAL786408:WBH786410 WKH786408:WLD786410 WUD786408:WUZ786410 G851944:Y851946 HR851944:IN851946 RN851944:SJ851946 ABJ851944:ACF851946 ALF851944:AMB851946 AVB851944:AVX851946 BEX851944:BFT851946 BOT851944:BPP851946 BYP851944:BZL851946 CIL851944:CJH851946 CSH851944:CTD851946 DCD851944:DCZ851946 DLZ851944:DMV851946 DVV851944:DWR851946 EFR851944:EGN851946 EPN851944:EQJ851946 EZJ851944:FAF851946 FJF851944:FKB851946 FTB851944:FTX851946 GCX851944:GDT851946 GMT851944:GNP851946 GWP851944:GXL851946 HGL851944:HHH851946 HQH851944:HRD851946 IAD851944:IAZ851946 IJZ851944:IKV851946 ITV851944:IUR851946 JDR851944:JEN851946 JNN851944:JOJ851946 JXJ851944:JYF851946 KHF851944:KIB851946 KRB851944:KRX851946 LAX851944:LBT851946 LKT851944:LLP851946 LUP851944:LVL851946 MEL851944:MFH851946 MOH851944:MPD851946 MYD851944:MYZ851946 NHZ851944:NIV851946 NRV851944:NSR851946 OBR851944:OCN851946 OLN851944:OMJ851946 OVJ851944:OWF851946 PFF851944:PGB851946 PPB851944:PPX851946 PYX851944:PZT851946 QIT851944:QJP851946 QSP851944:QTL851946 RCL851944:RDH851946 RMH851944:RND851946 RWD851944:RWZ851946 SFZ851944:SGV851946 SPV851944:SQR851946 SZR851944:TAN851946 TJN851944:TKJ851946 TTJ851944:TUF851946 UDF851944:UEB851946 UNB851944:UNX851946 UWX851944:UXT851946 VGT851944:VHP851946 VQP851944:VRL851946 WAL851944:WBH851946 WKH851944:WLD851946 WUD851944:WUZ851946 G917480:Y917482 HR917480:IN917482 RN917480:SJ917482 ABJ917480:ACF917482 ALF917480:AMB917482 AVB917480:AVX917482 BEX917480:BFT917482 BOT917480:BPP917482 BYP917480:BZL917482 CIL917480:CJH917482 CSH917480:CTD917482 DCD917480:DCZ917482 DLZ917480:DMV917482 DVV917480:DWR917482 EFR917480:EGN917482 EPN917480:EQJ917482 EZJ917480:FAF917482 FJF917480:FKB917482 FTB917480:FTX917482 GCX917480:GDT917482 GMT917480:GNP917482 GWP917480:GXL917482 HGL917480:HHH917482 HQH917480:HRD917482 IAD917480:IAZ917482 IJZ917480:IKV917482 ITV917480:IUR917482 JDR917480:JEN917482 JNN917480:JOJ917482 JXJ917480:JYF917482 KHF917480:KIB917482 KRB917480:KRX917482 LAX917480:LBT917482 LKT917480:LLP917482 LUP917480:LVL917482 MEL917480:MFH917482 MOH917480:MPD917482 MYD917480:MYZ917482 NHZ917480:NIV917482 NRV917480:NSR917482 OBR917480:OCN917482 OLN917480:OMJ917482 OVJ917480:OWF917482 PFF917480:PGB917482 PPB917480:PPX917482 PYX917480:PZT917482 QIT917480:QJP917482 QSP917480:QTL917482 RCL917480:RDH917482 RMH917480:RND917482 RWD917480:RWZ917482 SFZ917480:SGV917482 SPV917480:SQR917482 SZR917480:TAN917482 TJN917480:TKJ917482 TTJ917480:TUF917482 UDF917480:UEB917482 UNB917480:UNX917482 UWX917480:UXT917482 VGT917480:VHP917482 VQP917480:VRL917482 WAL917480:WBH917482 WKH917480:WLD917482 WUD917480:WUZ917482 G983016:Y983018 HR983016:IN983018 RN983016:SJ983018 ABJ983016:ACF983018 ALF983016:AMB983018 AVB983016:AVX983018 BEX983016:BFT983018 BOT983016:BPP983018 BYP983016:BZL983018 CIL983016:CJH983018 CSH983016:CTD983018 DCD983016:DCZ983018 DLZ983016:DMV983018 DVV983016:DWR983018 EFR983016:EGN983018 EPN983016:EQJ983018 EZJ983016:FAF983018 FJF983016:FKB983018 FTB983016:FTX983018 GCX983016:GDT983018 GMT983016:GNP983018 GWP983016:GXL983018 HGL983016:HHH983018 HQH983016:HRD983018 IAD983016:IAZ983018 IJZ983016:IKV983018 ITV983016:IUR983018 JDR983016:JEN983018 JNN983016:JOJ983018 JXJ983016:JYF983018 KHF983016:KIB983018 KRB983016:KRX983018 LAX983016:LBT983018 LKT983016:LLP983018 LUP983016:LVL983018 MEL983016:MFH983018 MOH983016:MPD983018 MYD983016:MYZ983018 NHZ983016:NIV983018 NRV983016:NSR983018 OBR983016:OCN983018 OLN983016:OMJ983018 OVJ983016:OWF983018 PFF983016:PGB983018 PPB983016:PPX983018 PYX983016:PZT983018 QIT983016:QJP983018 QSP983016:QTL983018 RCL983016:RDH983018 RMH983016:RND983018 RWD983016:RWZ983018 SFZ983016:SGV983018 SPV983016:SQR983018 SZR983016:TAN983018 TJN983016:TKJ983018 TTJ983016:TUF983018 UDF983016:UEB983018 UNB983016:UNX983018 UWX983016:UXT983018 VGT983016:VHP983018 VQP983016:VRL983018 WAL983016:WBH983018 WKH983016:WLD983018 WUD983016:WUZ983018 N65495:N65496 HY65495:HY65496 RU65495:RU65496 ABQ65495:ABQ65496 ALM65495:ALM65496 AVI65495:AVI65496 BFE65495:BFE65496 BPA65495:BPA65496 BYW65495:BYW65496 CIS65495:CIS65496 CSO65495:CSO65496 DCK65495:DCK65496 DMG65495:DMG65496 DWC65495:DWC65496 EFY65495:EFY65496 EPU65495:EPU65496 EZQ65495:EZQ65496 FJM65495:FJM65496 FTI65495:FTI65496 GDE65495:GDE65496 GNA65495:GNA65496 GWW65495:GWW65496 HGS65495:HGS65496 HQO65495:HQO65496 IAK65495:IAK65496 IKG65495:IKG65496 IUC65495:IUC65496 JDY65495:JDY65496 JNU65495:JNU65496 JXQ65495:JXQ65496 KHM65495:KHM65496 KRI65495:KRI65496 LBE65495:LBE65496 LLA65495:LLA65496 LUW65495:LUW65496 MES65495:MES65496 MOO65495:MOO65496 MYK65495:MYK65496 NIG65495:NIG65496 NSC65495:NSC65496 OBY65495:OBY65496 OLU65495:OLU65496 OVQ65495:OVQ65496 PFM65495:PFM65496 PPI65495:PPI65496 PZE65495:PZE65496 QJA65495:QJA65496 QSW65495:QSW65496 RCS65495:RCS65496 RMO65495:RMO65496 RWK65495:RWK65496 SGG65495:SGG65496 SQC65495:SQC65496 SZY65495:SZY65496 TJU65495:TJU65496 TTQ65495:TTQ65496 UDM65495:UDM65496 UNI65495:UNI65496 UXE65495:UXE65496 VHA65495:VHA65496 VQW65495:VQW65496 WAS65495:WAS65496 WKO65495:WKO65496 WUK65495:WUK65496 N131031:N131032 HY131031:HY131032 RU131031:RU131032 ABQ131031:ABQ131032 ALM131031:ALM131032 AVI131031:AVI131032 BFE131031:BFE131032 BPA131031:BPA131032 BYW131031:BYW131032 CIS131031:CIS131032 CSO131031:CSO131032 DCK131031:DCK131032 DMG131031:DMG131032 DWC131031:DWC131032 EFY131031:EFY131032 EPU131031:EPU131032 EZQ131031:EZQ131032 FJM131031:FJM131032 FTI131031:FTI131032 GDE131031:GDE131032 GNA131031:GNA131032 GWW131031:GWW131032 HGS131031:HGS131032 HQO131031:HQO131032 IAK131031:IAK131032 IKG131031:IKG131032 IUC131031:IUC131032 JDY131031:JDY131032 JNU131031:JNU131032 JXQ131031:JXQ131032 KHM131031:KHM131032 KRI131031:KRI131032 LBE131031:LBE131032 LLA131031:LLA131032 LUW131031:LUW131032 MES131031:MES131032 MOO131031:MOO131032 MYK131031:MYK131032 NIG131031:NIG131032 NSC131031:NSC131032 OBY131031:OBY131032 OLU131031:OLU131032 OVQ131031:OVQ131032 PFM131031:PFM131032 PPI131031:PPI131032 PZE131031:PZE131032 QJA131031:QJA131032 QSW131031:QSW131032 RCS131031:RCS131032 RMO131031:RMO131032 RWK131031:RWK131032 SGG131031:SGG131032 SQC131031:SQC131032 SZY131031:SZY131032 TJU131031:TJU131032 TTQ131031:TTQ131032 UDM131031:UDM131032 UNI131031:UNI131032 UXE131031:UXE131032 VHA131031:VHA131032 VQW131031:VQW131032 WAS131031:WAS131032 WKO131031:WKO131032 WUK131031:WUK131032 N196567:N196568 HY196567:HY196568 RU196567:RU196568 ABQ196567:ABQ196568 ALM196567:ALM196568 AVI196567:AVI196568 BFE196567:BFE196568 BPA196567:BPA196568 BYW196567:BYW196568 CIS196567:CIS196568 CSO196567:CSO196568 DCK196567:DCK196568 DMG196567:DMG196568 DWC196567:DWC196568 EFY196567:EFY196568 EPU196567:EPU196568 EZQ196567:EZQ196568 FJM196567:FJM196568 FTI196567:FTI196568 GDE196567:GDE196568 GNA196567:GNA196568 GWW196567:GWW196568 HGS196567:HGS196568 HQO196567:HQO196568 IAK196567:IAK196568 IKG196567:IKG196568 IUC196567:IUC196568 JDY196567:JDY196568 JNU196567:JNU196568 JXQ196567:JXQ196568 KHM196567:KHM196568 KRI196567:KRI196568 LBE196567:LBE196568 LLA196567:LLA196568 LUW196567:LUW196568 MES196567:MES196568 MOO196567:MOO196568 MYK196567:MYK196568 NIG196567:NIG196568 NSC196567:NSC196568 OBY196567:OBY196568 OLU196567:OLU196568 OVQ196567:OVQ196568 PFM196567:PFM196568 PPI196567:PPI196568 PZE196567:PZE196568 QJA196567:QJA196568 QSW196567:QSW196568 RCS196567:RCS196568 RMO196567:RMO196568 RWK196567:RWK196568 SGG196567:SGG196568 SQC196567:SQC196568 SZY196567:SZY196568 TJU196567:TJU196568 TTQ196567:TTQ196568 UDM196567:UDM196568 UNI196567:UNI196568 UXE196567:UXE196568 VHA196567:VHA196568 VQW196567:VQW196568 WAS196567:WAS196568 WKO196567:WKO196568 WUK196567:WUK196568 N262103:N262104 HY262103:HY262104 RU262103:RU262104 ABQ262103:ABQ262104 ALM262103:ALM262104 AVI262103:AVI262104 BFE262103:BFE262104 BPA262103:BPA262104 BYW262103:BYW262104 CIS262103:CIS262104 CSO262103:CSO262104 DCK262103:DCK262104 DMG262103:DMG262104 DWC262103:DWC262104 EFY262103:EFY262104 EPU262103:EPU262104 EZQ262103:EZQ262104 FJM262103:FJM262104 FTI262103:FTI262104 GDE262103:GDE262104 GNA262103:GNA262104 GWW262103:GWW262104 HGS262103:HGS262104 HQO262103:HQO262104 IAK262103:IAK262104 IKG262103:IKG262104 IUC262103:IUC262104 JDY262103:JDY262104 JNU262103:JNU262104 JXQ262103:JXQ262104 KHM262103:KHM262104 KRI262103:KRI262104 LBE262103:LBE262104 LLA262103:LLA262104 LUW262103:LUW262104 MES262103:MES262104 MOO262103:MOO262104 MYK262103:MYK262104 NIG262103:NIG262104 NSC262103:NSC262104 OBY262103:OBY262104 OLU262103:OLU262104 OVQ262103:OVQ262104 PFM262103:PFM262104 PPI262103:PPI262104 PZE262103:PZE262104 QJA262103:QJA262104 QSW262103:QSW262104 RCS262103:RCS262104 RMO262103:RMO262104 RWK262103:RWK262104 SGG262103:SGG262104 SQC262103:SQC262104 SZY262103:SZY262104 TJU262103:TJU262104 TTQ262103:TTQ262104 UDM262103:UDM262104 UNI262103:UNI262104 UXE262103:UXE262104 VHA262103:VHA262104 VQW262103:VQW262104 WAS262103:WAS262104 WKO262103:WKO262104 WUK262103:WUK262104 N327639:N327640 HY327639:HY327640 RU327639:RU327640 ABQ327639:ABQ327640 ALM327639:ALM327640 AVI327639:AVI327640 BFE327639:BFE327640 BPA327639:BPA327640 BYW327639:BYW327640 CIS327639:CIS327640 CSO327639:CSO327640 DCK327639:DCK327640 DMG327639:DMG327640 DWC327639:DWC327640 EFY327639:EFY327640 EPU327639:EPU327640 EZQ327639:EZQ327640 FJM327639:FJM327640 FTI327639:FTI327640 GDE327639:GDE327640 GNA327639:GNA327640 GWW327639:GWW327640 HGS327639:HGS327640 HQO327639:HQO327640 IAK327639:IAK327640 IKG327639:IKG327640 IUC327639:IUC327640 JDY327639:JDY327640 JNU327639:JNU327640 JXQ327639:JXQ327640 KHM327639:KHM327640 KRI327639:KRI327640 LBE327639:LBE327640 LLA327639:LLA327640 LUW327639:LUW327640 MES327639:MES327640 MOO327639:MOO327640 MYK327639:MYK327640 NIG327639:NIG327640 NSC327639:NSC327640 OBY327639:OBY327640 OLU327639:OLU327640 OVQ327639:OVQ327640 PFM327639:PFM327640 PPI327639:PPI327640 PZE327639:PZE327640 QJA327639:QJA327640 QSW327639:QSW327640 RCS327639:RCS327640 RMO327639:RMO327640 RWK327639:RWK327640 SGG327639:SGG327640 SQC327639:SQC327640 SZY327639:SZY327640 TJU327639:TJU327640 TTQ327639:TTQ327640 UDM327639:UDM327640 UNI327639:UNI327640 UXE327639:UXE327640 VHA327639:VHA327640 VQW327639:VQW327640 WAS327639:WAS327640 WKO327639:WKO327640 WUK327639:WUK327640 N393175:N393176 HY393175:HY393176 RU393175:RU393176 ABQ393175:ABQ393176 ALM393175:ALM393176 AVI393175:AVI393176 BFE393175:BFE393176 BPA393175:BPA393176 BYW393175:BYW393176 CIS393175:CIS393176 CSO393175:CSO393176 DCK393175:DCK393176 DMG393175:DMG393176 DWC393175:DWC393176 EFY393175:EFY393176 EPU393175:EPU393176 EZQ393175:EZQ393176 FJM393175:FJM393176 FTI393175:FTI393176 GDE393175:GDE393176 GNA393175:GNA393176 GWW393175:GWW393176 HGS393175:HGS393176 HQO393175:HQO393176 IAK393175:IAK393176 IKG393175:IKG393176 IUC393175:IUC393176 JDY393175:JDY393176 JNU393175:JNU393176 JXQ393175:JXQ393176 KHM393175:KHM393176 KRI393175:KRI393176 LBE393175:LBE393176 LLA393175:LLA393176 LUW393175:LUW393176 MES393175:MES393176 MOO393175:MOO393176 MYK393175:MYK393176 NIG393175:NIG393176 NSC393175:NSC393176 OBY393175:OBY393176 OLU393175:OLU393176 OVQ393175:OVQ393176 PFM393175:PFM393176 PPI393175:PPI393176 PZE393175:PZE393176 QJA393175:QJA393176 QSW393175:QSW393176 RCS393175:RCS393176 RMO393175:RMO393176 RWK393175:RWK393176 SGG393175:SGG393176 SQC393175:SQC393176 SZY393175:SZY393176 TJU393175:TJU393176 TTQ393175:TTQ393176 UDM393175:UDM393176 UNI393175:UNI393176 UXE393175:UXE393176 VHA393175:VHA393176 VQW393175:VQW393176 WAS393175:WAS393176 WKO393175:WKO393176 WUK393175:WUK393176 N458711:N458712 HY458711:HY458712 RU458711:RU458712 ABQ458711:ABQ458712 ALM458711:ALM458712 AVI458711:AVI458712 BFE458711:BFE458712 BPA458711:BPA458712 BYW458711:BYW458712 CIS458711:CIS458712 CSO458711:CSO458712 DCK458711:DCK458712 DMG458711:DMG458712 DWC458711:DWC458712 EFY458711:EFY458712 EPU458711:EPU458712 EZQ458711:EZQ458712 FJM458711:FJM458712 FTI458711:FTI458712 GDE458711:GDE458712 GNA458711:GNA458712 GWW458711:GWW458712 HGS458711:HGS458712 HQO458711:HQO458712 IAK458711:IAK458712 IKG458711:IKG458712 IUC458711:IUC458712 JDY458711:JDY458712 JNU458711:JNU458712 JXQ458711:JXQ458712 KHM458711:KHM458712 KRI458711:KRI458712 LBE458711:LBE458712 LLA458711:LLA458712 LUW458711:LUW458712 MES458711:MES458712 MOO458711:MOO458712 MYK458711:MYK458712 NIG458711:NIG458712 NSC458711:NSC458712 OBY458711:OBY458712 OLU458711:OLU458712 OVQ458711:OVQ458712 PFM458711:PFM458712 PPI458711:PPI458712 PZE458711:PZE458712 QJA458711:QJA458712 QSW458711:QSW458712 RCS458711:RCS458712 RMO458711:RMO458712 RWK458711:RWK458712 SGG458711:SGG458712 SQC458711:SQC458712 SZY458711:SZY458712 TJU458711:TJU458712 TTQ458711:TTQ458712 UDM458711:UDM458712 UNI458711:UNI458712 UXE458711:UXE458712 VHA458711:VHA458712 VQW458711:VQW458712 WAS458711:WAS458712 WKO458711:WKO458712 WUK458711:WUK458712 N524247:N524248 HY524247:HY524248 RU524247:RU524248 ABQ524247:ABQ524248 ALM524247:ALM524248 AVI524247:AVI524248 BFE524247:BFE524248 BPA524247:BPA524248 BYW524247:BYW524248 CIS524247:CIS524248 CSO524247:CSO524248 DCK524247:DCK524248 DMG524247:DMG524248 DWC524247:DWC524248 EFY524247:EFY524248 EPU524247:EPU524248 EZQ524247:EZQ524248 FJM524247:FJM524248 FTI524247:FTI524248 GDE524247:GDE524248 GNA524247:GNA524248 GWW524247:GWW524248 HGS524247:HGS524248 HQO524247:HQO524248 IAK524247:IAK524248 IKG524247:IKG524248 IUC524247:IUC524248 JDY524247:JDY524248 JNU524247:JNU524248 JXQ524247:JXQ524248 KHM524247:KHM524248 KRI524247:KRI524248 LBE524247:LBE524248 LLA524247:LLA524248 LUW524247:LUW524248 MES524247:MES524248 MOO524247:MOO524248 MYK524247:MYK524248 NIG524247:NIG524248 NSC524247:NSC524248 OBY524247:OBY524248 OLU524247:OLU524248 OVQ524247:OVQ524248 PFM524247:PFM524248 PPI524247:PPI524248 PZE524247:PZE524248 QJA524247:QJA524248 QSW524247:QSW524248 RCS524247:RCS524248 RMO524247:RMO524248 RWK524247:RWK524248 SGG524247:SGG524248 SQC524247:SQC524248 SZY524247:SZY524248 TJU524247:TJU524248 TTQ524247:TTQ524248 UDM524247:UDM524248 UNI524247:UNI524248 UXE524247:UXE524248 VHA524247:VHA524248 VQW524247:VQW524248 WAS524247:WAS524248 WKO524247:WKO524248 WUK524247:WUK524248 N589783:N589784 HY589783:HY589784 RU589783:RU589784 ABQ589783:ABQ589784 ALM589783:ALM589784 AVI589783:AVI589784 BFE589783:BFE589784 BPA589783:BPA589784 BYW589783:BYW589784 CIS589783:CIS589784 CSO589783:CSO589784 DCK589783:DCK589784 DMG589783:DMG589784 DWC589783:DWC589784 EFY589783:EFY589784 EPU589783:EPU589784 EZQ589783:EZQ589784 FJM589783:FJM589784 FTI589783:FTI589784 GDE589783:GDE589784 GNA589783:GNA589784 GWW589783:GWW589784 HGS589783:HGS589784 HQO589783:HQO589784 IAK589783:IAK589784 IKG589783:IKG589784 IUC589783:IUC589784 JDY589783:JDY589784 JNU589783:JNU589784 JXQ589783:JXQ589784 KHM589783:KHM589784 KRI589783:KRI589784 LBE589783:LBE589784 LLA589783:LLA589784 LUW589783:LUW589784 MES589783:MES589784 MOO589783:MOO589784 MYK589783:MYK589784 NIG589783:NIG589784 NSC589783:NSC589784 OBY589783:OBY589784 OLU589783:OLU589784 OVQ589783:OVQ589784 PFM589783:PFM589784 PPI589783:PPI589784 PZE589783:PZE589784 QJA589783:QJA589784 QSW589783:QSW589784 RCS589783:RCS589784 RMO589783:RMO589784 RWK589783:RWK589784 SGG589783:SGG589784 SQC589783:SQC589784 SZY589783:SZY589784 TJU589783:TJU589784 TTQ589783:TTQ589784 UDM589783:UDM589784 UNI589783:UNI589784 UXE589783:UXE589784 VHA589783:VHA589784 VQW589783:VQW589784 WAS589783:WAS589784 WKO589783:WKO589784 WUK589783:WUK589784 N655319:N655320 HY655319:HY655320 RU655319:RU655320 ABQ655319:ABQ655320 ALM655319:ALM655320 AVI655319:AVI655320 BFE655319:BFE655320 BPA655319:BPA655320 BYW655319:BYW655320 CIS655319:CIS655320 CSO655319:CSO655320 DCK655319:DCK655320 DMG655319:DMG655320 DWC655319:DWC655320 EFY655319:EFY655320 EPU655319:EPU655320 EZQ655319:EZQ655320 FJM655319:FJM655320 FTI655319:FTI655320 GDE655319:GDE655320 GNA655319:GNA655320 GWW655319:GWW655320 HGS655319:HGS655320 HQO655319:HQO655320 IAK655319:IAK655320 IKG655319:IKG655320 IUC655319:IUC655320 JDY655319:JDY655320 JNU655319:JNU655320 JXQ655319:JXQ655320 KHM655319:KHM655320 KRI655319:KRI655320 LBE655319:LBE655320 LLA655319:LLA655320 LUW655319:LUW655320 MES655319:MES655320 MOO655319:MOO655320 MYK655319:MYK655320 NIG655319:NIG655320 NSC655319:NSC655320 OBY655319:OBY655320 OLU655319:OLU655320 OVQ655319:OVQ655320 PFM655319:PFM655320 PPI655319:PPI655320 PZE655319:PZE655320 QJA655319:QJA655320 QSW655319:QSW655320 RCS655319:RCS655320 RMO655319:RMO655320 RWK655319:RWK655320 SGG655319:SGG655320 SQC655319:SQC655320 SZY655319:SZY655320 TJU655319:TJU655320 TTQ655319:TTQ655320 UDM655319:UDM655320 UNI655319:UNI655320 UXE655319:UXE655320 VHA655319:VHA655320 VQW655319:VQW655320 WAS655319:WAS655320 WKO655319:WKO655320 WUK655319:WUK655320 N720855:N720856 HY720855:HY720856 RU720855:RU720856 ABQ720855:ABQ720856 ALM720855:ALM720856 AVI720855:AVI720856 BFE720855:BFE720856 BPA720855:BPA720856 BYW720855:BYW720856 CIS720855:CIS720856 CSO720855:CSO720856 DCK720855:DCK720856 DMG720855:DMG720856 DWC720855:DWC720856 EFY720855:EFY720856 EPU720855:EPU720856 EZQ720855:EZQ720856 FJM720855:FJM720856 FTI720855:FTI720856 GDE720855:GDE720856 GNA720855:GNA720856 GWW720855:GWW720856 HGS720855:HGS720856 HQO720855:HQO720856 IAK720855:IAK720856 IKG720855:IKG720856 IUC720855:IUC720856 JDY720855:JDY720856 JNU720855:JNU720856 JXQ720855:JXQ720856 KHM720855:KHM720856 KRI720855:KRI720856 LBE720855:LBE720856 LLA720855:LLA720856 LUW720855:LUW720856 MES720855:MES720856 MOO720855:MOO720856 MYK720855:MYK720856 NIG720855:NIG720856 NSC720855:NSC720856 OBY720855:OBY720856 OLU720855:OLU720856 OVQ720855:OVQ720856 PFM720855:PFM720856 PPI720855:PPI720856 PZE720855:PZE720856 QJA720855:QJA720856 QSW720855:QSW720856 RCS720855:RCS720856 RMO720855:RMO720856 RWK720855:RWK720856 SGG720855:SGG720856 SQC720855:SQC720856 SZY720855:SZY720856 TJU720855:TJU720856 TTQ720855:TTQ720856 UDM720855:UDM720856 UNI720855:UNI720856 UXE720855:UXE720856 VHA720855:VHA720856 VQW720855:VQW720856 WAS720855:WAS720856 WKO720855:WKO720856 WUK720855:WUK720856 N786391:N786392 HY786391:HY786392 RU786391:RU786392 ABQ786391:ABQ786392 ALM786391:ALM786392 AVI786391:AVI786392 BFE786391:BFE786392 BPA786391:BPA786392 BYW786391:BYW786392 CIS786391:CIS786392 CSO786391:CSO786392 DCK786391:DCK786392 DMG786391:DMG786392 DWC786391:DWC786392 EFY786391:EFY786392 EPU786391:EPU786392 EZQ786391:EZQ786392 FJM786391:FJM786392 FTI786391:FTI786392 GDE786391:GDE786392 GNA786391:GNA786392 GWW786391:GWW786392 HGS786391:HGS786392 HQO786391:HQO786392 IAK786391:IAK786392 IKG786391:IKG786392 IUC786391:IUC786392 JDY786391:JDY786392 JNU786391:JNU786392 JXQ786391:JXQ786392 KHM786391:KHM786392 KRI786391:KRI786392 LBE786391:LBE786392 LLA786391:LLA786392 LUW786391:LUW786392 MES786391:MES786392 MOO786391:MOO786392 MYK786391:MYK786392 NIG786391:NIG786392 NSC786391:NSC786392 OBY786391:OBY786392 OLU786391:OLU786392 OVQ786391:OVQ786392 PFM786391:PFM786392 PPI786391:PPI786392 PZE786391:PZE786392 QJA786391:QJA786392 QSW786391:QSW786392 RCS786391:RCS786392 RMO786391:RMO786392 RWK786391:RWK786392 SGG786391:SGG786392 SQC786391:SQC786392 SZY786391:SZY786392 TJU786391:TJU786392 TTQ786391:TTQ786392 UDM786391:UDM786392 UNI786391:UNI786392 UXE786391:UXE786392 VHA786391:VHA786392 VQW786391:VQW786392 WAS786391:WAS786392 WKO786391:WKO786392 WUK786391:WUK786392 N851927:N851928 HY851927:HY851928 RU851927:RU851928 ABQ851927:ABQ851928 ALM851927:ALM851928 AVI851927:AVI851928 BFE851927:BFE851928 BPA851927:BPA851928 BYW851927:BYW851928 CIS851927:CIS851928 CSO851927:CSO851928 DCK851927:DCK851928 DMG851927:DMG851928 DWC851927:DWC851928 EFY851927:EFY851928 EPU851927:EPU851928 EZQ851927:EZQ851928 FJM851927:FJM851928 FTI851927:FTI851928 GDE851927:GDE851928 GNA851927:GNA851928 GWW851927:GWW851928 HGS851927:HGS851928 HQO851927:HQO851928 IAK851927:IAK851928 IKG851927:IKG851928 IUC851927:IUC851928 JDY851927:JDY851928 JNU851927:JNU851928 JXQ851927:JXQ851928 KHM851927:KHM851928 KRI851927:KRI851928 LBE851927:LBE851928 LLA851927:LLA851928 LUW851927:LUW851928 MES851927:MES851928 MOO851927:MOO851928 MYK851927:MYK851928 NIG851927:NIG851928 NSC851927:NSC851928 OBY851927:OBY851928 OLU851927:OLU851928 OVQ851927:OVQ851928 PFM851927:PFM851928 PPI851927:PPI851928 PZE851927:PZE851928 QJA851927:QJA851928 QSW851927:QSW851928 RCS851927:RCS851928 RMO851927:RMO851928 RWK851927:RWK851928 SGG851927:SGG851928 SQC851927:SQC851928 SZY851927:SZY851928 TJU851927:TJU851928 TTQ851927:TTQ851928 UDM851927:UDM851928 UNI851927:UNI851928 UXE851927:UXE851928 VHA851927:VHA851928 VQW851927:VQW851928 WAS851927:WAS851928 WKO851927:WKO851928 WUK851927:WUK851928 N917463:N917464 HY917463:HY917464 RU917463:RU917464 ABQ917463:ABQ917464 ALM917463:ALM917464 AVI917463:AVI917464 BFE917463:BFE917464 BPA917463:BPA917464 BYW917463:BYW917464 CIS917463:CIS917464 CSO917463:CSO917464 DCK917463:DCK917464 DMG917463:DMG917464 DWC917463:DWC917464 EFY917463:EFY917464 EPU917463:EPU917464 EZQ917463:EZQ917464 FJM917463:FJM917464 FTI917463:FTI917464 GDE917463:GDE917464 GNA917463:GNA917464 GWW917463:GWW917464 HGS917463:HGS917464 HQO917463:HQO917464 IAK917463:IAK917464 IKG917463:IKG917464 IUC917463:IUC917464 JDY917463:JDY917464 JNU917463:JNU917464 JXQ917463:JXQ917464 KHM917463:KHM917464 KRI917463:KRI917464 LBE917463:LBE917464 LLA917463:LLA917464 LUW917463:LUW917464 MES917463:MES917464 MOO917463:MOO917464 MYK917463:MYK917464 NIG917463:NIG917464 NSC917463:NSC917464 OBY917463:OBY917464 OLU917463:OLU917464 OVQ917463:OVQ917464 PFM917463:PFM917464 PPI917463:PPI917464 PZE917463:PZE917464 QJA917463:QJA917464 QSW917463:QSW917464 RCS917463:RCS917464 RMO917463:RMO917464 RWK917463:RWK917464 SGG917463:SGG917464 SQC917463:SQC917464 SZY917463:SZY917464 TJU917463:TJU917464 TTQ917463:TTQ917464 UDM917463:UDM917464 UNI917463:UNI917464 UXE917463:UXE917464 VHA917463:VHA917464 VQW917463:VQW917464 WAS917463:WAS917464 WKO917463:WKO917464 WUK917463:WUK917464 N982999:N983000 HY982999:HY983000 RU982999:RU983000 ABQ982999:ABQ983000 ALM982999:ALM983000 AVI982999:AVI983000 BFE982999:BFE983000 BPA982999:BPA983000 BYW982999:BYW983000 CIS982999:CIS983000 CSO982999:CSO983000 DCK982999:DCK983000 DMG982999:DMG983000 DWC982999:DWC983000 EFY982999:EFY983000 EPU982999:EPU983000 EZQ982999:EZQ983000 FJM982999:FJM983000 FTI982999:FTI983000 GDE982999:GDE983000 GNA982999:GNA983000 GWW982999:GWW983000 HGS982999:HGS983000 HQO982999:HQO983000 IAK982999:IAK983000 IKG982999:IKG983000 IUC982999:IUC983000 JDY982999:JDY983000 JNU982999:JNU983000 JXQ982999:JXQ983000 KHM982999:KHM983000 KRI982999:KRI983000 LBE982999:LBE983000 LLA982999:LLA983000 LUW982999:LUW983000 MES982999:MES983000 MOO982999:MOO983000 MYK982999:MYK983000 NIG982999:NIG983000 NSC982999:NSC983000 OBY982999:OBY983000 OLU982999:OLU983000 OVQ982999:OVQ983000 PFM982999:PFM983000 PPI982999:PPI983000 PZE982999:PZE983000 QJA982999:QJA983000 QSW982999:QSW983000 RCS982999:RCS983000 RMO982999:RMO983000 RWK982999:RWK983000 SGG982999:SGG983000 SQC982999:SQC983000 SZY982999:SZY983000 TJU982999:TJU983000 TTQ982999:TTQ983000 UDM982999:UDM983000 UNI982999:UNI983000 UXE982999:UXE983000 VHA982999:VHA983000 VQW982999:VQW983000 WAS982999:WAS983000 WKO982999:WKO983000 WUK982999:WUK983000 K65489:K65491 HV65489:HV65491 RR65489:RR65491 ABN65489:ABN65491 ALJ65489:ALJ65491 AVF65489:AVF65491 BFB65489:BFB65491 BOX65489:BOX65491 BYT65489:BYT65491 CIP65489:CIP65491 CSL65489:CSL65491 DCH65489:DCH65491 DMD65489:DMD65491 DVZ65489:DVZ65491 EFV65489:EFV65491 EPR65489:EPR65491 EZN65489:EZN65491 FJJ65489:FJJ65491 FTF65489:FTF65491 GDB65489:GDB65491 GMX65489:GMX65491 GWT65489:GWT65491 HGP65489:HGP65491 HQL65489:HQL65491 IAH65489:IAH65491 IKD65489:IKD65491 ITZ65489:ITZ65491 JDV65489:JDV65491 JNR65489:JNR65491 JXN65489:JXN65491 KHJ65489:KHJ65491 KRF65489:KRF65491 LBB65489:LBB65491 LKX65489:LKX65491 LUT65489:LUT65491 MEP65489:MEP65491 MOL65489:MOL65491 MYH65489:MYH65491 NID65489:NID65491 NRZ65489:NRZ65491 OBV65489:OBV65491 OLR65489:OLR65491 OVN65489:OVN65491 PFJ65489:PFJ65491 PPF65489:PPF65491 PZB65489:PZB65491 QIX65489:QIX65491 QST65489:QST65491 RCP65489:RCP65491 RML65489:RML65491 RWH65489:RWH65491 SGD65489:SGD65491 SPZ65489:SPZ65491 SZV65489:SZV65491 TJR65489:TJR65491 TTN65489:TTN65491 UDJ65489:UDJ65491 UNF65489:UNF65491 UXB65489:UXB65491 VGX65489:VGX65491 VQT65489:VQT65491 WAP65489:WAP65491 WKL65489:WKL65491 WUH65489:WUH65491 K131025:K131027 HV131025:HV131027 RR131025:RR131027 ABN131025:ABN131027 ALJ131025:ALJ131027 AVF131025:AVF131027 BFB131025:BFB131027 BOX131025:BOX131027 BYT131025:BYT131027 CIP131025:CIP131027 CSL131025:CSL131027 DCH131025:DCH131027 DMD131025:DMD131027 DVZ131025:DVZ131027 EFV131025:EFV131027 EPR131025:EPR131027 EZN131025:EZN131027 FJJ131025:FJJ131027 FTF131025:FTF131027 GDB131025:GDB131027 GMX131025:GMX131027 GWT131025:GWT131027 HGP131025:HGP131027 HQL131025:HQL131027 IAH131025:IAH131027 IKD131025:IKD131027 ITZ131025:ITZ131027 JDV131025:JDV131027 JNR131025:JNR131027 JXN131025:JXN131027 KHJ131025:KHJ131027 KRF131025:KRF131027 LBB131025:LBB131027 LKX131025:LKX131027 LUT131025:LUT131027 MEP131025:MEP131027 MOL131025:MOL131027 MYH131025:MYH131027 NID131025:NID131027 NRZ131025:NRZ131027 OBV131025:OBV131027 OLR131025:OLR131027 OVN131025:OVN131027 PFJ131025:PFJ131027 PPF131025:PPF131027 PZB131025:PZB131027 QIX131025:QIX131027 QST131025:QST131027 RCP131025:RCP131027 RML131025:RML131027 RWH131025:RWH131027 SGD131025:SGD131027 SPZ131025:SPZ131027 SZV131025:SZV131027 TJR131025:TJR131027 TTN131025:TTN131027 UDJ131025:UDJ131027 UNF131025:UNF131027 UXB131025:UXB131027 VGX131025:VGX131027 VQT131025:VQT131027 WAP131025:WAP131027 WKL131025:WKL131027 WUH131025:WUH131027 K196561:K196563 HV196561:HV196563 RR196561:RR196563 ABN196561:ABN196563 ALJ196561:ALJ196563 AVF196561:AVF196563 BFB196561:BFB196563 BOX196561:BOX196563 BYT196561:BYT196563 CIP196561:CIP196563 CSL196561:CSL196563 DCH196561:DCH196563 DMD196561:DMD196563 DVZ196561:DVZ196563 EFV196561:EFV196563 EPR196561:EPR196563 EZN196561:EZN196563 FJJ196561:FJJ196563 FTF196561:FTF196563 GDB196561:GDB196563 GMX196561:GMX196563 GWT196561:GWT196563 HGP196561:HGP196563 HQL196561:HQL196563 IAH196561:IAH196563 IKD196561:IKD196563 ITZ196561:ITZ196563 JDV196561:JDV196563 JNR196561:JNR196563 JXN196561:JXN196563 KHJ196561:KHJ196563 KRF196561:KRF196563 LBB196561:LBB196563 LKX196561:LKX196563 LUT196561:LUT196563 MEP196561:MEP196563 MOL196561:MOL196563 MYH196561:MYH196563 NID196561:NID196563 NRZ196561:NRZ196563 OBV196561:OBV196563 OLR196561:OLR196563 OVN196561:OVN196563 PFJ196561:PFJ196563 PPF196561:PPF196563 PZB196561:PZB196563 QIX196561:QIX196563 QST196561:QST196563 RCP196561:RCP196563 RML196561:RML196563 RWH196561:RWH196563 SGD196561:SGD196563 SPZ196561:SPZ196563 SZV196561:SZV196563 TJR196561:TJR196563 TTN196561:TTN196563 UDJ196561:UDJ196563 UNF196561:UNF196563 UXB196561:UXB196563 VGX196561:VGX196563 VQT196561:VQT196563 WAP196561:WAP196563 WKL196561:WKL196563 WUH196561:WUH196563 K262097:K262099 HV262097:HV262099 RR262097:RR262099 ABN262097:ABN262099 ALJ262097:ALJ262099 AVF262097:AVF262099 BFB262097:BFB262099 BOX262097:BOX262099 BYT262097:BYT262099 CIP262097:CIP262099 CSL262097:CSL262099 DCH262097:DCH262099 DMD262097:DMD262099 DVZ262097:DVZ262099 EFV262097:EFV262099 EPR262097:EPR262099 EZN262097:EZN262099 FJJ262097:FJJ262099 FTF262097:FTF262099 GDB262097:GDB262099 GMX262097:GMX262099 GWT262097:GWT262099 HGP262097:HGP262099 HQL262097:HQL262099 IAH262097:IAH262099 IKD262097:IKD262099 ITZ262097:ITZ262099 JDV262097:JDV262099 JNR262097:JNR262099 JXN262097:JXN262099 KHJ262097:KHJ262099 KRF262097:KRF262099 LBB262097:LBB262099 LKX262097:LKX262099 LUT262097:LUT262099 MEP262097:MEP262099 MOL262097:MOL262099 MYH262097:MYH262099 NID262097:NID262099 NRZ262097:NRZ262099 OBV262097:OBV262099 OLR262097:OLR262099 OVN262097:OVN262099 PFJ262097:PFJ262099 PPF262097:PPF262099 PZB262097:PZB262099 QIX262097:QIX262099 QST262097:QST262099 RCP262097:RCP262099 RML262097:RML262099 RWH262097:RWH262099 SGD262097:SGD262099 SPZ262097:SPZ262099 SZV262097:SZV262099 TJR262097:TJR262099 TTN262097:TTN262099 UDJ262097:UDJ262099 UNF262097:UNF262099 UXB262097:UXB262099 VGX262097:VGX262099 VQT262097:VQT262099 WAP262097:WAP262099 WKL262097:WKL262099 WUH262097:WUH262099 K327633:K327635 HV327633:HV327635 RR327633:RR327635 ABN327633:ABN327635 ALJ327633:ALJ327635 AVF327633:AVF327635 BFB327633:BFB327635 BOX327633:BOX327635 BYT327633:BYT327635 CIP327633:CIP327635 CSL327633:CSL327635 DCH327633:DCH327635 DMD327633:DMD327635 DVZ327633:DVZ327635 EFV327633:EFV327635 EPR327633:EPR327635 EZN327633:EZN327635 FJJ327633:FJJ327635 FTF327633:FTF327635 GDB327633:GDB327635 GMX327633:GMX327635 GWT327633:GWT327635 HGP327633:HGP327635 HQL327633:HQL327635 IAH327633:IAH327635 IKD327633:IKD327635 ITZ327633:ITZ327635 JDV327633:JDV327635 JNR327633:JNR327635 JXN327633:JXN327635 KHJ327633:KHJ327635 KRF327633:KRF327635 LBB327633:LBB327635 LKX327633:LKX327635 LUT327633:LUT327635 MEP327633:MEP327635 MOL327633:MOL327635 MYH327633:MYH327635 NID327633:NID327635 NRZ327633:NRZ327635 OBV327633:OBV327635 OLR327633:OLR327635 OVN327633:OVN327635 PFJ327633:PFJ327635 PPF327633:PPF327635 PZB327633:PZB327635 QIX327633:QIX327635 QST327633:QST327635 RCP327633:RCP327635 RML327633:RML327635 RWH327633:RWH327635 SGD327633:SGD327635 SPZ327633:SPZ327635 SZV327633:SZV327635 TJR327633:TJR327635 TTN327633:TTN327635 UDJ327633:UDJ327635 UNF327633:UNF327635 UXB327633:UXB327635 VGX327633:VGX327635 VQT327633:VQT327635 WAP327633:WAP327635 WKL327633:WKL327635 WUH327633:WUH327635 K393169:K393171 HV393169:HV393171 RR393169:RR393171 ABN393169:ABN393171 ALJ393169:ALJ393171 AVF393169:AVF393171 BFB393169:BFB393171 BOX393169:BOX393171 BYT393169:BYT393171 CIP393169:CIP393171 CSL393169:CSL393171 DCH393169:DCH393171 DMD393169:DMD393171 DVZ393169:DVZ393171 EFV393169:EFV393171 EPR393169:EPR393171 EZN393169:EZN393171 FJJ393169:FJJ393171 FTF393169:FTF393171 GDB393169:GDB393171 GMX393169:GMX393171 GWT393169:GWT393171 HGP393169:HGP393171 HQL393169:HQL393171 IAH393169:IAH393171 IKD393169:IKD393171 ITZ393169:ITZ393171 JDV393169:JDV393171 JNR393169:JNR393171 JXN393169:JXN393171 KHJ393169:KHJ393171 KRF393169:KRF393171 LBB393169:LBB393171 LKX393169:LKX393171 LUT393169:LUT393171 MEP393169:MEP393171 MOL393169:MOL393171 MYH393169:MYH393171 NID393169:NID393171 NRZ393169:NRZ393171 OBV393169:OBV393171 OLR393169:OLR393171 OVN393169:OVN393171 PFJ393169:PFJ393171 PPF393169:PPF393171 PZB393169:PZB393171 QIX393169:QIX393171 QST393169:QST393171 RCP393169:RCP393171 RML393169:RML393171 RWH393169:RWH393171 SGD393169:SGD393171 SPZ393169:SPZ393171 SZV393169:SZV393171 TJR393169:TJR393171 TTN393169:TTN393171 UDJ393169:UDJ393171 UNF393169:UNF393171 UXB393169:UXB393171 VGX393169:VGX393171 VQT393169:VQT393171 WAP393169:WAP393171 WKL393169:WKL393171 WUH393169:WUH393171 K458705:K458707 HV458705:HV458707 RR458705:RR458707 ABN458705:ABN458707 ALJ458705:ALJ458707 AVF458705:AVF458707 BFB458705:BFB458707 BOX458705:BOX458707 BYT458705:BYT458707 CIP458705:CIP458707 CSL458705:CSL458707 DCH458705:DCH458707 DMD458705:DMD458707 DVZ458705:DVZ458707 EFV458705:EFV458707 EPR458705:EPR458707 EZN458705:EZN458707 FJJ458705:FJJ458707 FTF458705:FTF458707 GDB458705:GDB458707 GMX458705:GMX458707 GWT458705:GWT458707 HGP458705:HGP458707 HQL458705:HQL458707 IAH458705:IAH458707 IKD458705:IKD458707 ITZ458705:ITZ458707 JDV458705:JDV458707 JNR458705:JNR458707 JXN458705:JXN458707 KHJ458705:KHJ458707 KRF458705:KRF458707 LBB458705:LBB458707 LKX458705:LKX458707 LUT458705:LUT458707 MEP458705:MEP458707 MOL458705:MOL458707 MYH458705:MYH458707 NID458705:NID458707 NRZ458705:NRZ458707 OBV458705:OBV458707 OLR458705:OLR458707 OVN458705:OVN458707 PFJ458705:PFJ458707 PPF458705:PPF458707 PZB458705:PZB458707 QIX458705:QIX458707 QST458705:QST458707 RCP458705:RCP458707 RML458705:RML458707 RWH458705:RWH458707 SGD458705:SGD458707 SPZ458705:SPZ458707 SZV458705:SZV458707 TJR458705:TJR458707 TTN458705:TTN458707 UDJ458705:UDJ458707 UNF458705:UNF458707 UXB458705:UXB458707 VGX458705:VGX458707 VQT458705:VQT458707 WAP458705:WAP458707 WKL458705:WKL458707 WUH458705:WUH458707 K524241:K524243 HV524241:HV524243 RR524241:RR524243 ABN524241:ABN524243 ALJ524241:ALJ524243 AVF524241:AVF524243 BFB524241:BFB524243 BOX524241:BOX524243 BYT524241:BYT524243 CIP524241:CIP524243 CSL524241:CSL524243 DCH524241:DCH524243 DMD524241:DMD524243 DVZ524241:DVZ524243 EFV524241:EFV524243 EPR524241:EPR524243 EZN524241:EZN524243 FJJ524241:FJJ524243 FTF524241:FTF524243 GDB524241:GDB524243 GMX524241:GMX524243 GWT524241:GWT524243 HGP524241:HGP524243 HQL524241:HQL524243 IAH524241:IAH524243 IKD524241:IKD524243 ITZ524241:ITZ524243 JDV524241:JDV524243 JNR524241:JNR524243 JXN524241:JXN524243 KHJ524241:KHJ524243 KRF524241:KRF524243 LBB524241:LBB524243 LKX524241:LKX524243 LUT524241:LUT524243 MEP524241:MEP524243 MOL524241:MOL524243 MYH524241:MYH524243 NID524241:NID524243 NRZ524241:NRZ524243 OBV524241:OBV524243 OLR524241:OLR524243 OVN524241:OVN524243 PFJ524241:PFJ524243 PPF524241:PPF524243 PZB524241:PZB524243 QIX524241:QIX524243 QST524241:QST524243 RCP524241:RCP524243 RML524241:RML524243 RWH524241:RWH524243 SGD524241:SGD524243 SPZ524241:SPZ524243 SZV524241:SZV524243 TJR524241:TJR524243 TTN524241:TTN524243 UDJ524241:UDJ524243 UNF524241:UNF524243 UXB524241:UXB524243 VGX524241:VGX524243 VQT524241:VQT524243 WAP524241:WAP524243 WKL524241:WKL524243 WUH524241:WUH524243 K589777:K589779 HV589777:HV589779 RR589777:RR589779 ABN589777:ABN589779 ALJ589777:ALJ589779 AVF589777:AVF589779 BFB589777:BFB589779 BOX589777:BOX589779 BYT589777:BYT589779 CIP589777:CIP589779 CSL589777:CSL589779 DCH589777:DCH589779 DMD589777:DMD589779 DVZ589777:DVZ589779 EFV589777:EFV589779 EPR589777:EPR589779 EZN589777:EZN589779 FJJ589777:FJJ589779 FTF589777:FTF589779 GDB589777:GDB589779 GMX589777:GMX589779 GWT589777:GWT589779 HGP589777:HGP589779 HQL589777:HQL589779 IAH589777:IAH589779 IKD589777:IKD589779 ITZ589777:ITZ589779 JDV589777:JDV589779 JNR589777:JNR589779 JXN589777:JXN589779 KHJ589777:KHJ589779 KRF589777:KRF589779 LBB589777:LBB589779 LKX589777:LKX589779 LUT589777:LUT589779 MEP589777:MEP589779 MOL589777:MOL589779 MYH589777:MYH589779 NID589777:NID589779 NRZ589777:NRZ589779 OBV589777:OBV589779 OLR589777:OLR589779 OVN589777:OVN589779 PFJ589777:PFJ589779 PPF589777:PPF589779 PZB589777:PZB589779 QIX589777:QIX589779 QST589777:QST589779 RCP589777:RCP589779 RML589777:RML589779 RWH589777:RWH589779 SGD589777:SGD589779 SPZ589777:SPZ589779 SZV589777:SZV589779 TJR589777:TJR589779 TTN589777:TTN589779 UDJ589777:UDJ589779 UNF589777:UNF589779 UXB589777:UXB589779 VGX589777:VGX589779 VQT589777:VQT589779 WAP589777:WAP589779 WKL589777:WKL589779 WUH589777:WUH589779 K655313:K655315 HV655313:HV655315 RR655313:RR655315 ABN655313:ABN655315 ALJ655313:ALJ655315 AVF655313:AVF655315 BFB655313:BFB655315 BOX655313:BOX655315 BYT655313:BYT655315 CIP655313:CIP655315 CSL655313:CSL655315 DCH655313:DCH655315 DMD655313:DMD655315 DVZ655313:DVZ655315 EFV655313:EFV655315 EPR655313:EPR655315 EZN655313:EZN655315 FJJ655313:FJJ655315 FTF655313:FTF655315 GDB655313:GDB655315 GMX655313:GMX655315 GWT655313:GWT655315 HGP655313:HGP655315 HQL655313:HQL655315 IAH655313:IAH655315 IKD655313:IKD655315 ITZ655313:ITZ655315 JDV655313:JDV655315 JNR655313:JNR655315 JXN655313:JXN655315 KHJ655313:KHJ655315 KRF655313:KRF655315 LBB655313:LBB655315 LKX655313:LKX655315 LUT655313:LUT655315 MEP655313:MEP655315 MOL655313:MOL655315 MYH655313:MYH655315 NID655313:NID655315 NRZ655313:NRZ655315 OBV655313:OBV655315 OLR655313:OLR655315 OVN655313:OVN655315 PFJ655313:PFJ655315 PPF655313:PPF655315 PZB655313:PZB655315 QIX655313:QIX655315 QST655313:QST655315 RCP655313:RCP655315 RML655313:RML655315 RWH655313:RWH655315 SGD655313:SGD655315 SPZ655313:SPZ655315 SZV655313:SZV655315 TJR655313:TJR655315 TTN655313:TTN655315 UDJ655313:UDJ655315 UNF655313:UNF655315 UXB655313:UXB655315 VGX655313:VGX655315 VQT655313:VQT655315 WAP655313:WAP655315 WKL655313:WKL655315 WUH655313:WUH655315 K720849:K720851 HV720849:HV720851 RR720849:RR720851 ABN720849:ABN720851 ALJ720849:ALJ720851 AVF720849:AVF720851 BFB720849:BFB720851 BOX720849:BOX720851 BYT720849:BYT720851 CIP720849:CIP720851 CSL720849:CSL720851 DCH720849:DCH720851 DMD720849:DMD720851 DVZ720849:DVZ720851 EFV720849:EFV720851 EPR720849:EPR720851 EZN720849:EZN720851 FJJ720849:FJJ720851 FTF720849:FTF720851 GDB720849:GDB720851 GMX720849:GMX720851 GWT720849:GWT720851 HGP720849:HGP720851 HQL720849:HQL720851 IAH720849:IAH720851 IKD720849:IKD720851 ITZ720849:ITZ720851 JDV720849:JDV720851 JNR720849:JNR720851 JXN720849:JXN720851 KHJ720849:KHJ720851 KRF720849:KRF720851 LBB720849:LBB720851 LKX720849:LKX720851 LUT720849:LUT720851 MEP720849:MEP720851 MOL720849:MOL720851 MYH720849:MYH720851 NID720849:NID720851 NRZ720849:NRZ720851 OBV720849:OBV720851 OLR720849:OLR720851 OVN720849:OVN720851 PFJ720849:PFJ720851 PPF720849:PPF720851 PZB720849:PZB720851 QIX720849:QIX720851 QST720849:QST720851 RCP720849:RCP720851 RML720849:RML720851 RWH720849:RWH720851 SGD720849:SGD720851 SPZ720849:SPZ720851 SZV720849:SZV720851 TJR720849:TJR720851 TTN720849:TTN720851 UDJ720849:UDJ720851 UNF720849:UNF720851 UXB720849:UXB720851 VGX720849:VGX720851 VQT720849:VQT720851 WAP720849:WAP720851 WKL720849:WKL720851 WUH720849:WUH720851 K786385:K786387 HV786385:HV786387 RR786385:RR786387 ABN786385:ABN786387 ALJ786385:ALJ786387 AVF786385:AVF786387 BFB786385:BFB786387 BOX786385:BOX786387 BYT786385:BYT786387 CIP786385:CIP786387 CSL786385:CSL786387 DCH786385:DCH786387 DMD786385:DMD786387 DVZ786385:DVZ786387 EFV786385:EFV786387 EPR786385:EPR786387 EZN786385:EZN786387 FJJ786385:FJJ786387 FTF786385:FTF786387 GDB786385:GDB786387 GMX786385:GMX786387 GWT786385:GWT786387 HGP786385:HGP786387 HQL786385:HQL786387 IAH786385:IAH786387 IKD786385:IKD786387 ITZ786385:ITZ786387 JDV786385:JDV786387 JNR786385:JNR786387 JXN786385:JXN786387 KHJ786385:KHJ786387 KRF786385:KRF786387 LBB786385:LBB786387 LKX786385:LKX786387 LUT786385:LUT786387 MEP786385:MEP786387 MOL786385:MOL786387 MYH786385:MYH786387 NID786385:NID786387 NRZ786385:NRZ786387 OBV786385:OBV786387 OLR786385:OLR786387 OVN786385:OVN786387 PFJ786385:PFJ786387 PPF786385:PPF786387 PZB786385:PZB786387 QIX786385:QIX786387 QST786385:QST786387 RCP786385:RCP786387 RML786385:RML786387 RWH786385:RWH786387 SGD786385:SGD786387 SPZ786385:SPZ786387 SZV786385:SZV786387 TJR786385:TJR786387 TTN786385:TTN786387 UDJ786385:UDJ786387 UNF786385:UNF786387 UXB786385:UXB786387 VGX786385:VGX786387 VQT786385:VQT786387 WAP786385:WAP786387 WKL786385:WKL786387 WUH786385:WUH786387 K851921:K851923 HV851921:HV851923 RR851921:RR851923 ABN851921:ABN851923 ALJ851921:ALJ851923 AVF851921:AVF851923 BFB851921:BFB851923 BOX851921:BOX851923 BYT851921:BYT851923 CIP851921:CIP851923 CSL851921:CSL851923 DCH851921:DCH851923 DMD851921:DMD851923 DVZ851921:DVZ851923 EFV851921:EFV851923 EPR851921:EPR851923 EZN851921:EZN851923 FJJ851921:FJJ851923 FTF851921:FTF851923 GDB851921:GDB851923 GMX851921:GMX851923 GWT851921:GWT851923 HGP851921:HGP851923 HQL851921:HQL851923 IAH851921:IAH851923 IKD851921:IKD851923 ITZ851921:ITZ851923 JDV851921:JDV851923 JNR851921:JNR851923 JXN851921:JXN851923 KHJ851921:KHJ851923 KRF851921:KRF851923 LBB851921:LBB851923 LKX851921:LKX851923 LUT851921:LUT851923 MEP851921:MEP851923 MOL851921:MOL851923 MYH851921:MYH851923 NID851921:NID851923 NRZ851921:NRZ851923 OBV851921:OBV851923 OLR851921:OLR851923 OVN851921:OVN851923 PFJ851921:PFJ851923 PPF851921:PPF851923 PZB851921:PZB851923 QIX851921:QIX851923 QST851921:QST851923 RCP851921:RCP851923 RML851921:RML851923 RWH851921:RWH851923 SGD851921:SGD851923 SPZ851921:SPZ851923 SZV851921:SZV851923 TJR851921:TJR851923 TTN851921:TTN851923 UDJ851921:UDJ851923 UNF851921:UNF851923 UXB851921:UXB851923 VGX851921:VGX851923 VQT851921:VQT851923 WAP851921:WAP851923 WKL851921:WKL851923 WUH851921:WUH851923 K917457:K917459 HV917457:HV917459 RR917457:RR917459 ABN917457:ABN917459 ALJ917457:ALJ917459 AVF917457:AVF917459 BFB917457:BFB917459 BOX917457:BOX917459 BYT917457:BYT917459 CIP917457:CIP917459 CSL917457:CSL917459 DCH917457:DCH917459 DMD917457:DMD917459 DVZ917457:DVZ917459 EFV917457:EFV917459 EPR917457:EPR917459 EZN917457:EZN917459 FJJ917457:FJJ917459 FTF917457:FTF917459 GDB917457:GDB917459 GMX917457:GMX917459 GWT917457:GWT917459 HGP917457:HGP917459 HQL917457:HQL917459 IAH917457:IAH917459 IKD917457:IKD917459 ITZ917457:ITZ917459 JDV917457:JDV917459 JNR917457:JNR917459 JXN917457:JXN917459 KHJ917457:KHJ917459 KRF917457:KRF917459 LBB917457:LBB917459 LKX917457:LKX917459 LUT917457:LUT917459 MEP917457:MEP917459 MOL917457:MOL917459 MYH917457:MYH917459 NID917457:NID917459 NRZ917457:NRZ917459 OBV917457:OBV917459 OLR917457:OLR917459 OVN917457:OVN917459 PFJ917457:PFJ917459 PPF917457:PPF917459 PZB917457:PZB917459 QIX917457:QIX917459 QST917457:QST917459 RCP917457:RCP917459 RML917457:RML917459 RWH917457:RWH917459 SGD917457:SGD917459 SPZ917457:SPZ917459 SZV917457:SZV917459 TJR917457:TJR917459 TTN917457:TTN917459 UDJ917457:UDJ917459 UNF917457:UNF917459 UXB917457:UXB917459 VGX917457:VGX917459 VQT917457:VQT917459 WAP917457:WAP917459 WKL917457:WKL917459 WUH917457:WUH917459 K982993:K982995 HV982993:HV982995 RR982993:RR982995 ABN982993:ABN982995 ALJ982993:ALJ982995 AVF982993:AVF982995 BFB982993:BFB982995 BOX982993:BOX982995 BYT982993:BYT982995 CIP982993:CIP982995 CSL982993:CSL982995 DCH982993:DCH982995 DMD982993:DMD982995 DVZ982993:DVZ982995 EFV982993:EFV982995 EPR982993:EPR982995 EZN982993:EZN982995 FJJ982993:FJJ982995 FTF982993:FTF982995 GDB982993:GDB982995 GMX982993:GMX982995 GWT982993:GWT982995 HGP982993:HGP982995 HQL982993:HQL982995 IAH982993:IAH982995 IKD982993:IKD982995 ITZ982993:ITZ982995 JDV982993:JDV982995 JNR982993:JNR982995 JXN982993:JXN982995 KHJ982993:KHJ982995 KRF982993:KRF982995 LBB982993:LBB982995 LKX982993:LKX982995 LUT982993:LUT982995 MEP982993:MEP982995 MOL982993:MOL982995 MYH982993:MYH982995 NID982993:NID982995 NRZ982993:NRZ982995 OBV982993:OBV982995 OLR982993:OLR982995 OVN982993:OVN982995 PFJ982993:PFJ982995 PPF982993:PPF982995 PZB982993:PZB982995 QIX982993:QIX982995 QST982993:QST982995 RCP982993:RCP982995 RML982993:RML982995 RWH982993:RWH982995 SGD982993:SGD982995 SPZ982993:SPZ982995 SZV982993:SZV982995 TJR982993:TJR982995 TTN982993:TTN982995 UDJ982993:UDJ982995 UNF982993:UNF982995 UXB982993:UXB982995 VGX982993:VGX982995 VQT982993:VQT982995 WAP982993:WAP982995 WKL982993:WKL982995 WUH982993:WUH982995 L65490:M65491 HW65490:HX65491 RS65490:RT65491 ABO65490:ABP65491 ALK65490:ALL65491 AVG65490:AVH65491 BFC65490:BFD65491 BOY65490:BOZ65491 BYU65490:BYV65491 CIQ65490:CIR65491 CSM65490:CSN65491 DCI65490:DCJ65491 DME65490:DMF65491 DWA65490:DWB65491 EFW65490:EFX65491 EPS65490:EPT65491 EZO65490:EZP65491 FJK65490:FJL65491 FTG65490:FTH65491 GDC65490:GDD65491 GMY65490:GMZ65491 GWU65490:GWV65491 HGQ65490:HGR65491 HQM65490:HQN65491 IAI65490:IAJ65491 IKE65490:IKF65491 IUA65490:IUB65491 JDW65490:JDX65491 JNS65490:JNT65491 JXO65490:JXP65491 KHK65490:KHL65491 KRG65490:KRH65491 LBC65490:LBD65491 LKY65490:LKZ65491 LUU65490:LUV65491 MEQ65490:MER65491 MOM65490:MON65491 MYI65490:MYJ65491 NIE65490:NIF65491 NSA65490:NSB65491 OBW65490:OBX65491 OLS65490:OLT65491 OVO65490:OVP65491 PFK65490:PFL65491 PPG65490:PPH65491 PZC65490:PZD65491 QIY65490:QIZ65491 QSU65490:QSV65491 RCQ65490:RCR65491 RMM65490:RMN65491 RWI65490:RWJ65491 SGE65490:SGF65491 SQA65490:SQB65491 SZW65490:SZX65491 TJS65490:TJT65491 TTO65490:TTP65491 UDK65490:UDL65491 UNG65490:UNH65491 UXC65490:UXD65491 VGY65490:VGZ65491 VQU65490:VQV65491 WAQ65490:WAR65491 WKM65490:WKN65491 WUI65490:WUJ65491 L131026:M131027 HW131026:HX131027 RS131026:RT131027 ABO131026:ABP131027 ALK131026:ALL131027 AVG131026:AVH131027 BFC131026:BFD131027 BOY131026:BOZ131027 BYU131026:BYV131027 CIQ131026:CIR131027 CSM131026:CSN131027 DCI131026:DCJ131027 DME131026:DMF131027 DWA131026:DWB131027 EFW131026:EFX131027 EPS131026:EPT131027 EZO131026:EZP131027 FJK131026:FJL131027 FTG131026:FTH131027 GDC131026:GDD131027 GMY131026:GMZ131027 GWU131026:GWV131027 HGQ131026:HGR131027 HQM131026:HQN131027 IAI131026:IAJ131027 IKE131026:IKF131027 IUA131026:IUB131027 JDW131026:JDX131027 JNS131026:JNT131027 JXO131026:JXP131027 KHK131026:KHL131027 KRG131026:KRH131027 LBC131026:LBD131027 LKY131026:LKZ131027 LUU131026:LUV131027 MEQ131026:MER131027 MOM131026:MON131027 MYI131026:MYJ131027 NIE131026:NIF131027 NSA131026:NSB131027 OBW131026:OBX131027 OLS131026:OLT131027 OVO131026:OVP131027 PFK131026:PFL131027 PPG131026:PPH131027 PZC131026:PZD131027 QIY131026:QIZ131027 QSU131026:QSV131027 RCQ131026:RCR131027 RMM131026:RMN131027 RWI131026:RWJ131027 SGE131026:SGF131027 SQA131026:SQB131027 SZW131026:SZX131027 TJS131026:TJT131027 TTO131026:TTP131027 UDK131026:UDL131027 UNG131026:UNH131027 UXC131026:UXD131027 VGY131026:VGZ131027 VQU131026:VQV131027 WAQ131026:WAR131027 WKM131026:WKN131027 WUI131026:WUJ131027 L196562:M196563 HW196562:HX196563 RS196562:RT196563 ABO196562:ABP196563 ALK196562:ALL196563 AVG196562:AVH196563 BFC196562:BFD196563 BOY196562:BOZ196563 BYU196562:BYV196563 CIQ196562:CIR196563 CSM196562:CSN196563 DCI196562:DCJ196563 DME196562:DMF196563 DWA196562:DWB196563 EFW196562:EFX196563 EPS196562:EPT196563 EZO196562:EZP196563 FJK196562:FJL196563 FTG196562:FTH196563 GDC196562:GDD196563 GMY196562:GMZ196563 GWU196562:GWV196563 HGQ196562:HGR196563 HQM196562:HQN196563 IAI196562:IAJ196563 IKE196562:IKF196563 IUA196562:IUB196563 JDW196562:JDX196563 JNS196562:JNT196563 JXO196562:JXP196563 KHK196562:KHL196563 KRG196562:KRH196563 LBC196562:LBD196563 LKY196562:LKZ196563 LUU196562:LUV196563 MEQ196562:MER196563 MOM196562:MON196563 MYI196562:MYJ196563 NIE196562:NIF196563 NSA196562:NSB196563 OBW196562:OBX196563 OLS196562:OLT196563 OVO196562:OVP196563 PFK196562:PFL196563 PPG196562:PPH196563 PZC196562:PZD196563 QIY196562:QIZ196563 QSU196562:QSV196563 RCQ196562:RCR196563 RMM196562:RMN196563 RWI196562:RWJ196563 SGE196562:SGF196563 SQA196562:SQB196563 SZW196562:SZX196563 TJS196562:TJT196563 TTO196562:TTP196563 UDK196562:UDL196563 UNG196562:UNH196563 UXC196562:UXD196563 VGY196562:VGZ196563 VQU196562:VQV196563 WAQ196562:WAR196563 WKM196562:WKN196563 WUI196562:WUJ196563 L262098:M262099 HW262098:HX262099 RS262098:RT262099 ABO262098:ABP262099 ALK262098:ALL262099 AVG262098:AVH262099 BFC262098:BFD262099 BOY262098:BOZ262099 BYU262098:BYV262099 CIQ262098:CIR262099 CSM262098:CSN262099 DCI262098:DCJ262099 DME262098:DMF262099 DWA262098:DWB262099 EFW262098:EFX262099 EPS262098:EPT262099 EZO262098:EZP262099 FJK262098:FJL262099 FTG262098:FTH262099 GDC262098:GDD262099 GMY262098:GMZ262099 GWU262098:GWV262099 HGQ262098:HGR262099 HQM262098:HQN262099 IAI262098:IAJ262099 IKE262098:IKF262099 IUA262098:IUB262099 JDW262098:JDX262099 JNS262098:JNT262099 JXO262098:JXP262099 KHK262098:KHL262099 KRG262098:KRH262099 LBC262098:LBD262099 LKY262098:LKZ262099 LUU262098:LUV262099 MEQ262098:MER262099 MOM262098:MON262099 MYI262098:MYJ262099 NIE262098:NIF262099 NSA262098:NSB262099 OBW262098:OBX262099 OLS262098:OLT262099 OVO262098:OVP262099 PFK262098:PFL262099 PPG262098:PPH262099 PZC262098:PZD262099 QIY262098:QIZ262099 QSU262098:QSV262099 RCQ262098:RCR262099 RMM262098:RMN262099 RWI262098:RWJ262099 SGE262098:SGF262099 SQA262098:SQB262099 SZW262098:SZX262099 TJS262098:TJT262099 TTO262098:TTP262099 UDK262098:UDL262099 UNG262098:UNH262099 UXC262098:UXD262099 VGY262098:VGZ262099 VQU262098:VQV262099 WAQ262098:WAR262099 WKM262098:WKN262099 WUI262098:WUJ262099 L327634:M327635 HW327634:HX327635 RS327634:RT327635 ABO327634:ABP327635 ALK327634:ALL327635 AVG327634:AVH327635 BFC327634:BFD327635 BOY327634:BOZ327635 BYU327634:BYV327635 CIQ327634:CIR327635 CSM327634:CSN327635 DCI327634:DCJ327635 DME327634:DMF327635 DWA327634:DWB327635 EFW327634:EFX327635 EPS327634:EPT327635 EZO327634:EZP327635 FJK327634:FJL327635 FTG327634:FTH327635 GDC327634:GDD327635 GMY327634:GMZ327635 GWU327634:GWV327635 HGQ327634:HGR327635 HQM327634:HQN327635 IAI327634:IAJ327635 IKE327634:IKF327635 IUA327634:IUB327635 JDW327634:JDX327635 JNS327634:JNT327635 JXO327634:JXP327635 KHK327634:KHL327635 KRG327634:KRH327635 LBC327634:LBD327635 LKY327634:LKZ327635 LUU327634:LUV327635 MEQ327634:MER327635 MOM327634:MON327635 MYI327634:MYJ327635 NIE327634:NIF327635 NSA327634:NSB327635 OBW327634:OBX327635 OLS327634:OLT327635 OVO327634:OVP327635 PFK327634:PFL327635 PPG327634:PPH327635 PZC327634:PZD327635 QIY327634:QIZ327635 QSU327634:QSV327635 RCQ327634:RCR327635 RMM327634:RMN327635 RWI327634:RWJ327635 SGE327634:SGF327635 SQA327634:SQB327635 SZW327634:SZX327635 TJS327634:TJT327635 TTO327634:TTP327635 UDK327634:UDL327635 UNG327634:UNH327635 UXC327634:UXD327635 VGY327634:VGZ327635 VQU327634:VQV327635 WAQ327634:WAR327635 WKM327634:WKN327635 WUI327634:WUJ327635 L393170:M393171 HW393170:HX393171 RS393170:RT393171 ABO393170:ABP393171 ALK393170:ALL393171 AVG393170:AVH393171 BFC393170:BFD393171 BOY393170:BOZ393171 BYU393170:BYV393171 CIQ393170:CIR393171 CSM393170:CSN393171 DCI393170:DCJ393171 DME393170:DMF393171 DWA393170:DWB393171 EFW393170:EFX393171 EPS393170:EPT393171 EZO393170:EZP393171 FJK393170:FJL393171 FTG393170:FTH393171 GDC393170:GDD393171 GMY393170:GMZ393171 GWU393170:GWV393171 HGQ393170:HGR393171 HQM393170:HQN393171 IAI393170:IAJ393171 IKE393170:IKF393171 IUA393170:IUB393171 JDW393170:JDX393171 JNS393170:JNT393171 JXO393170:JXP393171 KHK393170:KHL393171 KRG393170:KRH393171 LBC393170:LBD393171 LKY393170:LKZ393171 LUU393170:LUV393171 MEQ393170:MER393171 MOM393170:MON393171 MYI393170:MYJ393171 NIE393170:NIF393171 NSA393170:NSB393171 OBW393170:OBX393171 OLS393170:OLT393171 OVO393170:OVP393171 PFK393170:PFL393171 PPG393170:PPH393171 PZC393170:PZD393171 QIY393170:QIZ393171 QSU393170:QSV393171 RCQ393170:RCR393171 RMM393170:RMN393171 RWI393170:RWJ393171 SGE393170:SGF393171 SQA393170:SQB393171 SZW393170:SZX393171 TJS393170:TJT393171 TTO393170:TTP393171 UDK393170:UDL393171 UNG393170:UNH393171 UXC393170:UXD393171 VGY393170:VGZ393171 VQU393170:VQV393171 WAQ393170:WAR393171 WKM393170:WKN393171 WUI393170:WUJ393171 L458706:M458707 HW458706:HX458707 RS458706:RT458707 ABO458706:ABP458707 ALK458706:ALL458707 AVG458706:AVH458707 BFC458706:BFD458707 BOY458706:BOZ458707 BYU458706:BYV458707 CIQ458706:CIR458707 CSM458706:CSN458707 DCI458706:DCJ458707 DME458706:DMF458707 DWA458706:DWB458707 EFW458706:EFX458707 EPS458706:EPT458707 EZO458706:EZP458707 FJK458706:FJL458707 FTG458706:FTH458707 GDC458706:GDD458707 GMY458706:GMZ458707 GWU458706:GWV458707 HGQ458706:HGR458707 HQM458706:HQN458707 IAI458706:IAJ458707 IKE458706:IKF458707 IUA458706:IUB458707 JDW458706:JDX458707 JNS458706:JNT458707 JXO458706:JXP458707 KHK458706:KHL458707 KRG458706:KRH458707 LBC458706:LBD458707 LKY458706:LKZ458707 LUU458706:LUV458707 MEQ458706:MER458707 MOM458706:MON458707 MYI458706:MYJ458707 NIE458706:NIF458707 NSA458706:NSB458707 OBW458706:OBX458707 OLS458706:OLT458707 OVO458706:OVP458707 PFK458706:PFL458707 PPG458706:PPH458707 PZC458706:PZD458707 QIY458706:QIZ458707 QSU458706:QSV458707 RCQ458706:RCR458707 RMM458706:RMN458707 RWI458706:RWJ458707 SGE458706:SGF458707 SQA458706:SQB458707 SZW458706:SZX458707 TJS458706:TJT458707 TTO458706:TTP458707 UDK458706:UDL458707 UNG458706:UNH458707 UXC458706:UXD458707 VGY458706:VGZ458707 VQU458706:VQV458707 WAQ458706:WAR458707 WKM458706:WKN458707 WUI458706:WUJ458707 L524242:M524243 HW524242:HX524243 RS524242:RT524243 ABO524242:ABP524243 ALK524242:ALL524243 AVG524242:AVH524243 BFC524242:BFD524243 BOY524242:BOZ524243 BYU524242:BYV524243 CIQ524242:CIR524243 CSM524242:CSN524243 DCI524242:DCJ524243 DME524242:DMF524243 DWA524242:DWB524243 EFW524242:EFX524243 EPS524242:EPT524243 EZO524242:EZP524243 FJK524242:FJL524243 FTG524242:FTH524243 GDC524242:GDD524243 GMY524242:GMZ524243 GWU524242:GWV524243 HGQ524242:HGR524243 HQM524242:HQN524243 IAI524242:IAJ524243 IKE524242:IKF524243 IUA524242:IUB524243 JDW524242:JDX524243 JNS524242:JNT524243 JXO524242:JXP524243 KHK524242:KHL524243 KRG524242:KRH524243 LBC524242:LBD524243 LKY524242:LKZ524243 LUU524242:LUV524243 MEQ524242:MER524243 MOM524242:MON524243 MYI524242:MYJ524243 NIE524242:NIF524243 NSA524242:NSB524243 OBW524242:OBX524243 OLS524242:OLT524243 OVO524242:OVP524243 PFK524242:PFL524243 PPG524242:PPH524243 PZC524242:PZD524243 QIY524242:QIZ524243 QSU524242:QSV524243 RCQ524242:RCR524243 RMM524242:RMN524243 RWI524242:RWJ524243 SGE524242:SGF524243 SQA524242:SQB524243 SZW524242:SZX524243 TJS524242:TJT524243 TTO524242:TTP524243 UDK524242:UDL524243 UNG524242:UNH524243 UXC524242:UXD524243 VGY524242:VGZ524243 VQU524242:VQV524243 WAQ524242:WAR524243 WKM524242:WKN524243 WUI524242:WUJ524243 L589778:M589779 HW589778:HX589779 RS589778:RT589779 ABO589778:ABP589779 ALK589778:ALL589779 AVG589778:AVH589779 BFC589778:BFD589779 BOY589778:BOZ589779 BYU589778:BYV589779 CIQ589778:CIR589779 CSM589778:CSN589779 DCI589778:DCJ589779 DME589778:DMF589779 DWA589778:DWB589779 EFW589778:EFX589779 EPS589778:EPT589779 EZO589778:EZP589779 FJK589778:FJL589779 FTG589778:FTH589779 GDC589778:GDD589779 GMY589778:GMZ589779 GWU589778:GWV589779 HGQ589778:HGR589779 HQM589778:HQN589779 IAI589778:IAJ589779 IKE589778:IKF589779 IUA589778:IUB589779 JDW589778:JDX589779 JNS589778:JNT589779 JXO589778:JXP589779 KHK589778:KHL589779 KRG589778:KRH589779 LBC589778:LBD589779 LKY589778:LKZ589779 LUU589778:LUV589779 MEQ589778:MER589779 MOM589778:MON589779 MYI589778:MYJ589779 NIE589778:NIF589779 NSA589778:NSB589779 OBW589778:OBX589779 OLS589778:OLT589779 OVO589778:OVP589779 PFK589778:PFL589779 PPG589778:PPH589779 PZC589778:PZD589779 QIY589778:QIZ589779 QSU589778:QSV589779 RCQ589778:RCR589779 RMM589778:RMN589779 RWI589778:RWJ589779 SGE589778:SGF589779 SQA589778:SQB589779 SZW589778:SZX589779 TJS589778:TJT589779 TTO589778:TTP589779 UDK589778:UDL589779 UNG589778:UNH589779 UXC589778:UXD589779 VGY589778:VGZ589779 VQU589778:VQV589779 WAQ589778:WAR589779 WKM589778:WKN589779 WUI589778:WUJ589779 L655314:M655315 HW655314:HX655315 RS655314:RT655315 ABO655314:ABP655315 ALK655314:ALL655315 AVG655314:AVH655315 BFC655314:BFD655315 BOY655314:BOZ655315 BYU655314:BYV655315 CIQ655314:CIR655315 CSM655314:CSN655315 DCI655314:DCJ655315 DME655314:DMF655315 DWA655314:DWB655315 EFW655314:EFX655315 EPS655314:EPT655315 EZO655314:EZP655315 FJK655314:FJL655315 FTG655314:FTH655315 GDC655314:GDD655315 GMY655314:GMZ655315 GWU655314:GWV655315 HGQ655314:HGR655315 HQM655314:HQN655315 IAI655314:IAJ655315 IKE655314:IKF655315 IUA655314:IUB655315 JDW655314:JDX655315 JNS655314:JNT655315 JXO655314:JXP655315 KHK655314:KHL655315 KRG655314:KRH655315 LBC655314:LBD655315 LKY655314:LKZ655315 LUU655314:LUV655315 MEQ655314:MER655315 MOM655314:MON655315 MYI655314:MYJ655315 NIE655314:NIF655315 NSA655314:NSB655315 OBW655314:OBX655315 OLS655314:OLT655315 OVO655314:OVP655315 PFK655314:PFL655315 PPG655314:PPH655315 PZC655314:PZD655315 QIY655314:QIZ655315 QSU655314:QSV655315 RCQ655314:RCR655315 RMM655314:RMN655315 RWI655314:RWJ655315 SGE655314:SGF655315 SQA655314:SQB655315 SZW655314:SZX655315 TJS655314:TJT655315 TTO655314:TTP655315 UDK655314:UDL655315 UNG655314:UNH655315 UXC655314:UXD655315 VGY655314:VGZ655315 VQU655314:VQV655315 WAQ655314:WAR655315 WKM655314:WKN655315 WUI655314:WUJ655315 L720850:M720851 HW720850:HX720851 RS720850:RT720851 ABO720850:ABP720851 ALK720850:ALL720851 AVG720850:AVH720851 BFC720850:BFD720851 BOY720850:BOZ720851 BYU720850:BYV720851 CIQ720850:CIR720851 CSM720850:CSN720851 DCI720850:DCJ720851 DME720850:DMF720851 DWA720850:DWB720851 EFW720850:EFX720851 EPS720850:EPT720851 EZO720850:EZP720851 FJK720850:FJL720851 FTG720850:FTH720851 GDC720850:GDD720851 GMY720850:GMZ720851 GWU720850:GWV720851 HGQ720850:HGR720851 HQM720850:HQN720851 IAI720850:IAJ720851 IKE720850:IKF720851 IUA720850:IUB720851 JDW720850:JDX720851 JNS720850:JNT720851 JXO720850:JXP720851 KHK720850:KHL720851 KRG720850:KRH720851 LBC720850:LBD720851 LKY720850:LKZ720851 LUU720850:LUV720851 MEQ720850:MER720851 MOM720850:MON720851 MYI720850:MYJ720851 NIE720850:NIF720851 NSA720850:NSB720851 OBW720850:OBX720851 OLS720850:OLT720851 OVO720850:OVP720851 PFK720850:PFL720851 PPG720850:PPH720851 PZC720850:PZD720851 QIY720850:QIZ720851 QSU720850:QSV720851 RCQ720850:RCR720851 RMM720850:RMN720851 RWI720850:RWJ720851 SGE720850:SGF720851 SQA720850:SQB720851 SZW720850:SZX720851 TJS720850:TJT720851 TTO720850:TTP720851 UDK720850:UDL720851 UNG720850:UNH720851 UXC720850:UXD720851 VGY720850:VGZ720851 VQU720850:VQV720851 WAQ720850:WAR720851 WKM720850:WKN720851 WUI720850:WUJ720851 L786386:M786387 HW786386:HX786387 RS786386:RT786387 ABO786386:ABP786387 ALK786386:ALL786387 AVG786386:AVH786387 BFC786386:BFD786387 BOY786386:BOZ786387 BYU786386:BYV786387 CIQ786386:CIR786387 CSM786386:CSN786387 DCI786386:DCJ786387 DME786386:DMF786387 DWA786386:DWB786387 EFW786386:EFX786387 EPS786386:EPT786387 EZO786386:EZP786387 FJK786386:FJL786387 FTG786386:FTH786387 GDC786386:GDD786387 GMY786386:GMZ786387 GWU786386:GWV786387 HGQ786386:HGR786387 HQM786386:HQN786387 IAI786386:IAJ786387 IKE786386:IKF786387 IUA786386:IUB786387 JDW786386:JDX786387 JNS786386:JNT786387 JXO786386:JXP786387 KHK786386:KHL786387 KRG786386:KRH786387 LBC786386:LBD786387 LKY786386:LKZ786387 LUU786386:LUV786387 MEQ786386:MER786387 MOM786386:MON786387 MYI786386:MYJ786387 NIE786386:NIF786387 NSA786386:NSB786387 OBW786386:OBX786387 OLS786386:OLT786387 OVO786386:OVP786387 PFK786386:PFL786387 PPG786386:PPH786387 PZC786386:PZD786387 QIY786386:QIZ786387 QSU786386:QSV786387 RCQ786386:RCR786387 RMM786386:RMN786387 RWI786386:RWJ786387 SGE786386:SGF786387 SQA786386:SQB786387 SZW786386:SZX786387 TJS786386:TJT786387 TTO786386:TTP786387 UDK786386:UDL786387 UNG786386:UNH786387 UXC786386:UXD786387 VGY786386:VGZ786387 VQU786386:VQV786387 WAQ786386:WAR786387 WKM786386:WKN786387 WUI786386:WUJ786387 L851922:M851923 HW851922:HX851923 RS851922:RT851923 ABO851922:ABP851923 ALK851922:ALL851923 AVG851922:AVH851923 BFC851922:BFD851923 BOY851922:BOZ851923 BYU851922:BYV851923 CIQ851922:CIR851923 CSM851922:CSN851923 DCI851922:DCJ851923 DME851922:DMF851923 DWA851922:DWB851923 EFW851922:EFX851923 EPS851922:EPT851923 EZO851922:EZP851923 FJK851922:FJL851923 FTG851922:FTH851923 GDC851922:GDD851923 GMY851922:GMZ851923 GWU851922:GWV851923 HGQ851922:HGR851923 HQM851922:HQN851923 IAI851922:IAJ851923 IKE851922:IKF851923 IUA851922:IUB851923 JDW851922:JDX851923 JNS851922:JNT851923 JXO851922:JXP851923 KHK851922:KHL851923 KRG851922:KRH851923 LBC851922:LBD851923 LKY851922:LKZ851923 LUU851922:LUV851923 MEQ851922:MER851923 MOM851922:MON851923 MYI851922:MYJ851923 NIE851922:NIF851923 NSA851922:NSB851923 OBW851922:OBX851923 OLS851922:OLT851923 OVO851922:OVP851923 PFK851922:PFL851923 PPG851922:PPH851923 PZC851922:PZD851923 QIY851922:QIZ851923 QSU851922:QSV851923 RCQ851922:RCR851923 RMM851922:RMN851923 RWI851922:RWJ851923 SGE851922:SGF851923 SQA851922:SQB851923 SZW851922:SZX851923 TJS851922:TJT851923 TTO851922:TTP851923 UDK851922:UDL851923 UNG851922:UNH851923 UXC851922:UXD851923 VGY851922:VGZ851923 VQU851922:VQV851923 WAQ851922:WAR851923 WKM851922:WKN851923 WUI851922:WUJ851923 L917458:M917459 HW917458:HX917459 RS917458:RT917459 ABO917458:ABP917459 ALK917458:ALL917459 AVG917458:AVH917459 BFC917458:BFD917459 BOY917458:BOZ917459 BYU917458:BYV917459 CIQ917458:CIR917459 CSM917458:CSN917459 DCI917458:DCJ917459 DME917458:DMF917459 DWA917458:DWB917459 EFW917458:EFX917459 EPS917458:EPT917459 EZO917458:EZP917459 FJK917458:FJL917459 FTG917458:FTH917459 GDC917458:GDD917459 GMY917458:GMZ917459 GWU917458:GWV917459 HGQ917458:HGR917459 HQM917458:HQN917459 IAI917458:IAJ917459 IKE917458:IKF917459 IUA917458:IUB917459 JDW917458:JDX917459 JNS917458:JNT917459 JXO917458:JXP917459 KHK917458:KHL917459 KRG917458:KRH917459 LBC917458:LBD917459 LKY917458:LKZ917459 LUU917458:LUV917459 MEQ917458:MER917459 MOM917458:MON917459 MYI917458:MYJ917459 NIE917458:NIF917459 NSA917458:NSB917459 OBW917458:OBX917459 OLS917458:OLT917459 OVO917458:OVP917459 PFK917458:PFL917459 PPG917458:PPH917459 PZC917458:PZD917459 QIY917458:QIZ917459 QSU917458:QSV917459 RCQ917458:RCR917459 RMM917458:RMN917459 RWI917458:RWJ917459 SGE917458:SGF917459 SQA917458:SQB917459 SZW917458:SZX917459 TJS917458:TJT917459 TTO917458:TTP917459 UDK917458:UDL917459 UNG917458:UNH917459 UXC917458:UXD917459 VGY917458:VGZ917459 VQU917458:VQV917459 WAQ917458:WAR917459 WKM917458:WKN917459 WUI917458:WUJ917459 L982994:M982995 HW982994:HX982995 RS982994:RT982995 ABO982994:ABP982995 ALK982994:ALL982995 AVG982994:AVH982995 BFC982994:BFD982995 BOY982994:BOZ982995 BYU982994:BYV982995 CIQ982994:CIR982995 CSM982994:CSN982995 DCI982994:DCJ982995 DME982994:DMF982995 DWA982994:DWB982995 EFW982994:EFX982995 EPS982994:EPT982995 EZO982994:EZP982995 FJK982994:FJL982995 FTG982994:FTH982995 GDC982994:GDD982995 GMY982994:GMZ982995 GWU982994:GWV982995 HGQ982994:HGR982995 HQM982994:HQN982995 IAI982994:IAJ982995 IKE982994:IKF982995 IUA982994:IUB982995 JDW982994:JDX982995 JNS982994:JNT982995 JXO982994:JXP982995 KHK982994:KHL982995 KRG982994:KRH982995 LBC982994:LBD982995 LKY982994:LKZ982995 LUU982994:LUV982995 MEQ982994:MER982995 MOM982994:MON982995 MYI982994:MYJ982995 NIE982994:NIF982995 NSA982994:NSB982995 OBW982994:OBX982995 OLS982994:OLT982995 OVO982994:OVP982995 PFK982994:PFL982995 PPG982994:PPH982995 PZC982994:PZD982995 QIY982994:QIZ982995 QSU982994:QSV982995 RCQ982994:RCR982995 RMM982994:RMN982995 RWI982994:RWJ982995 SGE982994:SGF982995 SQA982994:SQB982995 SZW982994:SZX982995 TJS982994:TJT982995 TTO982994:TTP982995 UDK982994:UDL982995 UNG982994:UNH982995 UXC982994:UXD982995 VGY982994:VGZ982995 VQU982994:VQV982995 WAQ982994:WAR982995 WKM982994:WKN982995 WUI982994:WUJ982995 K65487 HV65487 RR65487 ABN65487 ALJ65487 AVF65487 BFB65487 BOX65487 BYT65487 CIP65487 CSL65487 DCH65487 DMD65487 DVZ65487 EFV65487 EPR65487 EZN65487 FJJ65487 FTF65487 GDB65487 GMX65487 GWT65487 HGP65487 HQL65487 IAH65487 IKD65487 ITZ65487 JDV65487 JNR65487 JXN65487 KHJ65487 KRF65487 LBB65487 LKX65487 LUT65487 MEP65487 MOL65487 MYH65487 NID65487 NRZ65487 OBV65487 OLR65487 OVN65487 PFJ65487 PPF65487 PZB65487 QIX65487 QST65487 RCP65487 RML65487 RWH65487 SGD65487 SPZ65487 SZV65487 TJR65487 TTN65487 UDJ65487 UNF65487 UXB65487 VGX65487 VQT65487 WAP65487 WKL65487 WUH65487 K131023 HV131023 RR131023 ABN131023 ALJ131023 AVF131023 BFB131023 BOX131023 BYT131023 CIP131023 CSL131023 DCH131023 DMD131023 DVZ131023 EFV131023 EPR131023 EZN131023 FJJ131023 FTF131023 GDB131023 GMX131023 GWT131023 HGP131023 HQL131023 IAH131023 IKD131023 ITZ131023 JDV131023 JNR131023 JXN131023 KHJ131023 KRF131023 LBB131023 LKX131023 LUT131023 MEP131023 MOL131023 MYH131023 NID131023 NRZ131023 OBV131023 OLR131023 OVN131023 PFJ131023 PPF131023 PZB131023 QIX131023 QST131023 RCP131023 RML131023 RWH131023 SGD131023 SPZ131023 SZV131023 TJR131023 TTN131023 UDJ131023 UNF131023 UXB131023 VGX131023 VQT131023 WAP131023 WKL131023 WUH131023 K196559 HV196559 RR196559 ABN196559 ALJ196559 AVF196559 BFB196559 BOX196559 BYT196559 CIP196559 CSL196559 DCH196559 DMD196559 DVZ196559 EFV196559 EPR196559 EZN196559 FJJ196559 FTF196559 GDB196559 GMX196559 GWT196559 HGP196559 HQL196559 IAH196559 IKD196559 ITZ196559 JDV196559 JNR196559 JXN196559 KHJ196559 KRF196559 LBB196559 LKX196559 LUT196559 MEP196559 MOL196559 MYH196559 NID196559 NRZ196559 OBV196559 OLR196559 OVN196559 PFJ196559 PPF196559 PZB196559 QIX196559 QST196559 RCP196559 RML196559 RWH196559 SGD196559 SPZ196559 SZV196559 TJR196559 TTN196559 UDJ196559 UNF196559 UXB196559 VGX196559 VQT196559 WAP196559 WKL196559 WUH196559 K262095 HV262095 RR262095 ABN262095 ALJ262095 AVF262095 BFB262095 BOX262095 BYT262095 CIP262095 CSL262095 DCH262095 DMD262095 DVZ262095 EFV262095 EPR262095 EZN262095 FJJ262095 FTF262095 GDB262095 GMX262095 GWT262095 HGP262095 HQL262095 IAH262095 IKD262095 ITZ262095 JDV262095 JNR262095 JXN262095 KHJ262095 KRF262095 LBB262095 LKX262095 LUT262095 MEP262095 MOL262095 MYH262095 NID262095 NRZ262095 OBV262095 OLR262095 OVN262095 PFJ262095 PPF262095 PZB262095 QIX262095 QST262095 RCP262095 RML262095 RWH262095 SGD262095 SPZ262095 SZV262095 TJR262095 TTN262095 UDJ262095 UNF262095 UXB262095 VGX262095 VQT262095 WAP262095 WKL262095 WUH262095 K327631 HV327631 RR327631 ABN327631 ALJ327631 AVF327631 BFB327631 BOX327631 BYT327631 CIP327631 CSL327631 DCH327631 DMD327631 DVZ327631 EFV327631 EPR327631 EZN327631 FJJ327631 FTF327631 GDB327631 GMX327631 GWT327631 HGP327631 HQL327631 IAH327631 IKD327631 ITZ327631 JDV327631 JNR327631 JXN327631 KHJ327631 KRF327631 LBB327631 LKX327631 LUT327631 MEP327631 MOL327631 MYH327631 NID327631 NRZ327631 OBV327631 OLR327631 OVN327631 PFJ327631 PPF327631 PZB327631 QIX327631 QST327631 RCP327631 RML327631 RWH327631 SGD327631 SPZ327631 SZV327631 TJR327631 TTN327631 UDJ327631 UNF327631 UXB327631 VGX327631 VQT327631 WAP327631 WKL327631 WUH327631 K393167 HV393167 RR393167 ABN393167 ALJ393167 AVF393167 BFB393167 BOX393167 BYT393167 CIP393167 CSL393167 DCH393167 DMD393167 DVZ393167 EFV393167 EPR393167 EZN393167 FJJ393167 FTF393167 GDB393167 GMX393167 GWT393167 HGP393167 HQL393167 IAH393167 IKD393167 ITZ393167 JDV393167 JNR393167 JXN393167 KHJ393167 KRF393167 LBB393167 LKX393167 LUT393167 MEP393167 MOL393167 MYH393167 NID393167 NRZ393167 OBV393167 OLR393167 OVN393167 PFJ393167 PPF393167 PZB393167 QIX393167 QST393167 RCP393167 RML393167 RWH393167 SGD393167 SPZ393167 SZV393167 TJR393167 TTN393167 UDJ393167 UNF393167 UXB393167 VGX393167 VQT393167 WAP393167 WKL393167 WUH393167 K458703 HV458703 RR458703 ABN458703 ALJ458703 AVF458703 BFB458703 BOX458703 BYT458703 CIP458703 CSL458703 DCH458703 DMD458703 DVZ458703 EFV458703 EPR458703 EZN458703 FJJ458703 FTF458703 GDB458703 GMX458703 GWT458703 HGP458703 HQL458703 IAH458703 IKD458703 ITZ458703 JDV458703 JNR458703 JXN458703 KHJ458703 KRF458703 LBB458703 LKX458703 LUT458703 MEP458703 MOL458703 MYH458703 NID458703 NRZ458703 OBV458703 OLR458703 OVN458703 PFJ458703 PPF458703 PZB458703 QIX458703 QST458703 RCP458703 RML458703 RWH458703 SGD458703 SPZ458703 SZV458703 TJR458703 TTN458703 UDJ458703 UNF458703 UXB458703 VGX458703 VQT458703 WAP458703 WKL458703 WUH458703 K524239 HV524239 RR524239 ABN524239 ALJ524239 AVF524239 BFB524239 BOX524239 BYT524239 CIP524239 CSL524239 DCH524239 DMD524239 DVZ524239 EFV524239 EPR524239 EZN524239 FJJ524239 FTF524239 GDB524239 GMX524239 GWT524239 HGP524239 HQL524239 IAH524239 IKD524239 ITZ524239 JDV524239 JNR524239 JXN524239 KHJ524239 KRF524239 LBB524239 LKX524239 LUT524239 MEP524239 MOL524239 MYH524239 NID524239 NRZ524239 OBV524239 OLR524239 OVN524239 PFJ524239 PPF524239 PZB524239 QIX524239 QST524239 RCP524239 RML524239 RWH524239 SGD524239 SPZ524239 SZV524239 TJR524239 TTN524239 UDJ524239 UNF524239 UXB524239 VGX524239 VQT524239 WAP524239 WKL524239 WUH524239 K589775 HV589775 RR589775 ABN589775 ALJ589775 AVF589775 BFB589775 BOX589775 BYT589775 CIP589775 CSL589775 DCH589775 DMD589775 DVZ589775 EFV589775 EPR589775 EZN589775 FJJ589775 FTF589775 GDB589775 GMX589775 GWT589775 HGP589775 HQL589775 IAH589775 IKD589775 ITZ589775 JDV589775 JNR589775 JXN589775 KHJ589775 KRF589775 LBB589775 LKX589775 LUT589775 MEP589775 MOL589775 MYH589775 NID589775 NRZ589775 OBV589775 OLR589775 OVN589775 PFJ589775 PPF589775 PZB589775 QIX589775 QST589775 RCP589775 RML589775 RWH589775 SGD589775 SPZ589775 SZV589775 TJR589775 TTN589775 UDJ589775 UNF589775 UXB589775 VGX589775 VQT589775 WAP589775 WKL589775 WUH589775 K655311 HV655311 RR655311 ABN655311 ALJ655311 AVF655311 BFB655311 BOX655311 BYT655311 CIP655311 CSL655311 DCH655311 DMD655311 DVZ655311 EFV655311 EPR655311 EZN655311 FJJ655311 FTF655311 GDB655311 GMX655311 GWT655311 HGP655311 HQL655311 IAH655311 IKD655311 ITZ655311 JDV655311 JNR655311 JXN655311 KHJ655311 KRF655311 LBB655311 LKX655311 LUT655311 MEP655311 MOL655311 MYH655311 NID655311 NRZ655311 OBV655311 OLR655311 OVN655311 PFJ655311 PPF655311 PZB655311 QIX655311 QST655311 RCP655311 RML655311 RWH655311 SGD655311 SPZ655311 SZV655311 TJR655311 TTN655311 UDJ655311 UNF655311 UXB655311 VGX655311 VQT655311 WAP655311 WKL655311 WUH655311 K720847 HV720847 RR720847 ABN720847 ALJ720847 AVF720847 BFB720847 BOX720847 BYT720847 CIP720847 CSL720847 DCH720847 DMD720847 DVZ720847 EFV720847 EPR720847 EZN720847 FJJ720847 FTF720847 GDB720847 GMX720847 GWT720847 HGP720847 HQL720847 IAH720847 IKD720847 ITZ720847 JDV720847 JNR720847 JXN720847 KHJ720847 KRF720847 LBB720847 LKX720847 LUT720847 MEP720847 MOL720847 MYH720847 NID720847 NRZ720847 OBV720847 OLR720847 OVN720847 PFJ720847 PPF720847 PZB720847 QIX720847 QST720847 RCP720847 RML720847 RWH720847 SGD720847 SPZ720847 SZV720847 TJR720847 TTN720847 UDJ720847 UNF720847 UXB720847 VGX720847 VQT720847 WAP720847 WKL720847 WUH720847 K786383 HV786383 RR786383 ABN786383 ALJ786383 AVF786383 BFB786383 BOX786383 BYT786383 CIP786383 CSL786383 DCH786383 DMD786383 DVZ786383 EFV786383 EPR786383 EZN786383 FJJ786383 FTF786383 GDB786383 GMX786383 GWT786383 HGP786383 HQL786383 IAH786383 IKD786383 ITZ786383 JDV786383 JNR786383 JXN786383 KHJ786383 KRF786383 LBB786383 LKX786383 LUT786383 MEP786383 MOL786383 MYH786383 NID786383 NRZ786383 OBV786383 OLR786383 OVN786383 PFJ786383 PPF786383 PZB786383 QIX786383 QST786383 RCP786383 RML786383 RWH786383 SGD786383 SPZ786383 SZV786383 TJR786383 TTN786383 UDJ786383 UNF786383 UXB786383 VGX786383 VQT786383 WAP786383 WKL786383 WUH786383 K851919 HV851919 RR851919 ABN851919 ALJ851919 AVF851919 BFB851919 BOX851919 BYT851919 CIP851919 CSL851919 DCH851919 DMD851919 DVZ851919 EFV851919 EPR851919 EZN851919 FJJ851919 FTF851919 GDB851919 GMX851919 GWT851919 HGP851919 HQL851919 IAH851919 IKD851919 ITZ851919 JDV851919 JNR851919 JXN851919 KHJ851919 KRF851919 LBB851919 LKX851919 LUT851919 MEP851919 MOL851919 MYH851919 NID851919 NRZ851919 OBV851919 OLR851919 OVN851919 PFJ851919 PPF851919 PZB851919 QIX851919 QST851919 RCP851919 RML851919 RWH851919 SGD851919 SPZ851919 SZV851919 TJR851919 TTN851919 UDJ851919 UNF851919 UXB851919 VGX851919 VQT851919 WAP851919 WKL851919 WUH851919 K917455 HV917455 RR917455 ABN917455 ALJ917455 AVF917455 BFB917455 BOX917455 BYT917455 CIP917455 CSL917455 DCH917455 DMD917455 DVZ917455 EFV917455 EPR917455 EZN917455 FJJ917455 FTF917455 GDB917455 GMX917455 GWT917455 HGP917455 HQL917455 IAH917455 IKD917455 ITZ917455 JDV917455 JNR917455 JXN917455 KHJ917455 KRF917455 LBB917455 LKX917455 LUT917455 MEP917455 MOL917455 MYH917455 NID917455 NRZ917455 OBV917455 OLR917455 OVN917455 PFJ917455 PPF917455 PZB917455 QIX917455 QST917455 RCP917455 RML917455 RWH917455 SGD917455 SPZ917455 SZV917455 TJR917455 TTN917455 UDJ917455 UNF917455 UXB917455 VGX917455 VQT917455 WAP917455 WKL917455 WUH917455 K982991 HV982991 RR982991 ABN982991 ALJ982991 AVF982991 BFB982991 BOX982991 BYT982991 CIP982991 CSL982991 DCH982991 DMD982991 DVZ982991 EFV982991 EPR982991 EZN982991 FJJ982991 FTF982991 GDB982991 GMX982991 GWT982991 HGP982991 HQL982991 IAH982991 IKD982991 ITZ982991 JDV982991 JNR982991 JXN982991 KHJ982991 KRF982991 LBB982991 LKX982991 LUT982991 MEP982991 MOL982991 MYH982991 NID982991 NRZ982991 OBV982991 OLR982991 OVN982991 PFJ982991 PPF982991 PZB982991 QIX982991 QST982991 RCP982991 RML982991 RWH982991 SGD982991 SPZ982991 SZV982991 TJR982991 TTN982991 UDJ982991 UNF982991 UXB982991 VGX982991 VQT982991 WAP982991 WKL982991 WUH982991 N65487:N65491 HY65487:HY65491 RU65487:RU65491 ABQ65487:ABQ65491 ALM65487:ALM65491 AVI65487:AVI65491 BFE65487:BFE65491 BPA65487:BPA65491 BYW65487:BYW65491 CIS65487:CIS65491 CSO65487:CSO65491 DCK65487:DCK65491 DMG65487:DMG65491 DWC65487:DWC65491 EFY65487:EFY65491 EPU65487:EPU65491 EZQ65487:EZQ65491 FJM65487:FJM65491 FTI65487:FTI65491 GDE65487:GDE65491 GNA65487:GNA65491 GWW65487:GWW65491 HGS65487:HGS65491 HQO65487:HQO65491 IAK65487:IAK65491 IKG65487:IKG65491 IUC65487:IUC65491 JDY65487:JDY65491 JNU65487:JNU65491 JXQ65487:JXQ65491 KHM65487:KHM65491 KRI65487:KRI65491 LBE65487:LBE65491 LLA65487:LLA65491 LUW65487:LUW65491 MES65487:MES65491 MOO65487:MOO65491 MYK65487:MYK65491 NIG65487:NIG65491 NSC65487:NSC65491 OBY65487:OBY65491 OLU65487:OLU65491 OVQ65487:OVQ65491 PFM65487:PFM65491 PPI65487:PPI65491 PZE65487:PZE65491 QJA65487:QJA65491 QSW65487:QSW65491 RCS65487:RCS65491 RMO65487:RMO65491 RWK65487:RWK65491 SGG65487:SGG65491 SQC65487:SQC65491 SZY65487:SZY65491 TJU65487:TJU65491 TTQ65487:TTQ65491 UDM65487:UDM65491 UNI65487:UNI65491 UXE65487:UXE65491 VHA65487:VHA65491 VQW65487:VQW65491 WAS65487:WAS65491 WKO65487:WKO65491 WUK65487:WUK65491 N131023:N131027 HY131023:HY131027 RU131023:RU131027 ABQ131023:ABQ131027 ALM131023:ALM131027 AVI131023:AVI131027 BFE131023:BFE131027 BPA131023:BPA131027 BYW131023:BYW131027 CIS131023:CIS131027 CSO131023:CSO131027 DCK131023:DCK131027 DMG131023:DMG131027 DWC131023:DWC131027 EFY131023:EFY131027 EPU131023:EPU131027 EZQ131023:EZQ131027 FJM131023:FJM131027 FTI131023:FTI131027 GDE131023:GDE131027 GNA131023:GNA131027 GWW131023:GWW131027 HGS131023:HGS131027 HQO131023:HQO131027 IAK131023:IAK131027 IKG131023:IKG131027 IUC131023:IUC131027 JDY131023:JDY131027 JNU131023:JNU131027 JXQ131023:JXQ131027 KHM131023:KHM131027 KRI131023:KRI131027 LBE131023:LBE131027 LLA131023:LLA131027 LUW131023:LUW131027 MES131023:MES131027 MOO131023:MOO131027 MYK131023:MYK131027 NIG131023:NIG131027 NSC131023:NSC131027 OBY131023:OBY131027 OLU131023:OLU131027 OVQ131023:OVQ131027 PFM131023:PFM131027 PPI131023:PPI131027 PZE131023:PZE131027 QJA131023:QJA131027 QSW131023:QSW131027 RCS131023:RCS131027 RMO131023:RMO131027 RWK131023:RWK131027 SGG131023:SGG131027 SQC131023:SQC131027 SZY131023:SZY131027 TJU131023:TJU131027 TTQ131023:TTQ131027 UDM131023:UDM131027 UNI131023:UNI131027 UXE131023:UXE131027 VHA131023:VHA131027 VQW131023:VQW131027 WAS131023:WAS131027 WKO131023:WKO131027 WUK131023:WUK131027 N196559:N196563 HY196559:HY196563 RU196559:RU196563 ABQ196559:ABQ196563 ALM196559:ALM196563 AVI196559:AVI196563 BFE196559:BFE196563 BPA196559:BPA196563 BYW196559:BYW196563 CIS196559:CIS196563 CSO196559:CSO196563 DCK196559:DCK196563 DMG196559:DMG196563 DWC196559:DWC196563 EFY196559:EFY196563 EPU196559:EPU196563 EZQ196559:EZQ196563 FJM196559:FJM196563 FTI196559:FTI196563 GDE196559:GDE196563 GNA196559:GNA196563 GWW196559:GWW196563 HGS196559:HGS196563 HQO196559:HQO196563 IAK196559:IAK196563 IKG196559:IKG196563 IUC196559:IUC196563 JDY196559:JDY196563 JNU196559:JNU196563 JXQ196559:JXQ196563 KHM196559:KHM196563 KRI196559:KRI196563 LBE196559:LBE196563 LLA196559:LLA196563 LUW196559:LUW196563 MES196559:MES196563 MOO196559:MOO196563 MYK196559:MYK196563 NIG196559:NIG196563 NSC196559:NSC196563 OBY196559:OBY196563 OLU196559:OLU196563 OVQ196559:OVQ196563 PFM196559:PFM196563 PPI196559:PPI196563 PZE196559:PZE196563 QJA196559:QJA196563 QSW196559:QSW196563 RCS196559:RCS196563 RMO196559:RMO196563 RWK196559:RWK196563 SGG196559:SGG196563 SQC196559:SQC196563 SZY196559:SZY196563 TJU196559:TJU196563 TTQ196559:TTQ196563 UDM196559:UDM196563 UNI196559:UNI196563 UXE196559:UXE196563 VHA196559:VHA196563 VQW196559:VQW196563 WAS196559:WAS196563 WKO196559:WKO196563 WUK196559:WUK196563 N262095:N262099 HY262095:HY262099 RU262095:RU262099 ABQ262095:ABQ262099 ALM262095:ALM262099 AVI262095:AVI262099 BFE262095:BFE262099 BPA262095:BPA262099 BYW262095:BYW262099 CIS262095:CIS262099 CSO262095:CSO262099 DCK262095:DCK262099 DMG262095:DMG262099 DWC262095:DWC262099 EFY262095:EFY262099 EPU262095:EPU262099 EZQ262095:EZQ262099 FJM262095:FJM262099 FTI262095:FTI262099 GDE262095:GDE262099 GNA262095:GNA262099 GWW262095:GWW262099 HGS262095:HGS262099 HQO262095:HQO262099 IAK262095:IAK262099 IKG262095:IKG262099 IUC262095:IUC262099 JDY262095:JDY262099 JNU262095:JNU262099 JXQ262095:JXQ262099 KHM262095:KHM262099 KRI262095:KRI262099 LBE262095:LBE262099 LLA262095:LLA262099 LUW262095:LUW262099 MES262095:MES262099 MOO262095:MOO262099 MYK262095:MYK262099 NIG262095:NIG262099 NSC262095:NSC262099 OBY262095:OBY262099 OLU262095:OLU262099 OVQ262095:OVQ262099 PFM262095:PFM262099 PPI262095:PPI262099 PZE262095:PZE262099 QJA262095:QJA262099 QSW262095:QSW262099 RCS262095:RCS262099 RMO262095:RMO262099 RWK262095:RWK262099 SGG262095:SGG262099 SQC262095:SQC262099 SZY262095:SZY262099 TJU262095:TJU262099 TTQ262095:TTQ262099 UDM262095:UDM262099 UNI262095:UNI262099 UXE262095:UXE262099 VHA262095:VHA262099 VQW262095:VQW262099 WAS262095:WAS262099 WKO262095:WKO262099 WUK262095:WUK262099 N327631:N327635 HY327631:HY327635 RU327631:RU327635 ABQ327631:ABQ327635 ALM327631:ALM327635 AVI327631:AVI327635 BFE327631:BFE327635 BPA327631:BPA327635 BYW327631:BYW327635 CIS327631:CIS327635 CSO327631:CSO327635 DCK327631:DCK327635 DMG327631:DMG327635 DWC327631:DWC327635 EFY327631:EFY327635 EPU327631:EPU327635 EZQ327631:EZQ327635 FJM327631:FJM327635 FTI327631:FTI327635 GDE327631:GDE327635 GNA327631:GNA327635 GWW327631:GWW327635 HGS327631:HGS327635 HQO327631:HQO327635 IAK327631:IAK327635 IKG327631:IKG327635 IUC327631:IUC327635 JDY327631:JDY327635 JNU327631:JNU327635 JXQ327631:JXQ327635 KHM327631:KHM327635 KRI327631:KRI327635 LBE327631:LBE327635 LLA327631:LLA327635 LUW327631:LUW327635 MES327631:MES327635 MOO327631:MOO327635 MYK327631:MYK327635 NIG327631:NIG327635 NSC327631:NSC327635 OBY327631:OBY327635 OLU327631:OLU327635 OVQ327631:OVQ327635 PFM327631:PFM327635 PPI327631:PPI327635 PZE327631:PZE327635 QJA327631:QJA327635 QSW327631:QSW327635 RCS327631:RCS327635 RMO327631:RMO327635 RWK327631:RWK327635 SGG327631:SGG327635 SQC327631:SQC327635 SZY327631:SZY327635 TJU327631:TJU327635 TTQ327631:TTQ327635 UDM327631:UDM327635 UNI327631:UNI327635 UXE327631:UXE327635 VHA327631:VHA327635 VQW327631:VQW327635 WAS327631:WAS327635 WKO327631:WKO327635 WUK327631:WUK327635 N393167:N393171 HY393167:HY393171 RU393167:RU393171 ABQ393167:ABQ393171 ALM393167:ALM393171 AVI393167:AVI393171 BFE393167:BFE393171 BPA393167:BPA393171 BYW393167:BYW393171 CIS393167:CIS393171 CSO393167:CSO393171 DCK393167:DCK393171 DMG393167:DMG393171 DWC393167:DWC393171 EFY393167:EFY393171 EPU393167:EPU393171 EZQ393167:EZQ393171 FJM393167:FJM393171 FTI393167:FTI393171 GDE393167:GDE393171 GNA393167:GNA393171 GWW393167:GWW393171 HGS393167:HGS393171 HQO393167:HQO393171 IAK393167:IAK393171 IKG393167:IKG393171 IUC393167:IUC393171 JDY393167:JDY393171 JNU393167:JNU393171 JXQ393167:JXQ393171 KHM393167:KHM393171 KRI393167:KRI393171 LBE393167:LBE393171 LLA393167:LLA393171 LUW393167:LUW393171 MES393167:MES393171 MOO393167:MOO393171 MYK393167:MYK393171 NIG393167:NIG393171 NSC393167:NSC393171 OBY393167:OBY393171 OLU393167:OLU393171 OVQ393167:OVQ393171 PFM393167:PFM393171 PPI393167:PPI393171 PZE393167:PZE393171 QJA393167:QJA393171 QSW393167:QSW393171 RCS393167:RCS393171 RMO393167:RMO393171 RWK393167:RWK393171 SGG393167:SGG393171 SQC393167:SQC393171 SZY393167:SZY393171 TJU393167:TJU393171 TTQ393167:TTQ393171 UDM393167:UDM393171 UNI393167:UNI393171 UXE393167:UXE393171 VHA393167:VHA393171 VQW393167:VQW393171 WAS393167:WAS393171 WKO393167:WKO393171 WUK393167:WUK393171 N458703:N458707 HY458703:HY458707 RU458703:RU458707 ABQ458703:ABQ458707 ALM458703:ALM458707 AVI458703:AVI458707 BFE458703:BFE458707 BPA458703:BPA458707 BYW458703:BYW458707 CIS458703:CIS458707 CSO458703:CSO458707 DCK458703:DCK458707 DMG458703:DMG458707 DWC458703:DWC458707 EFY458703:EFY458707 EPU458703:EPU458707 EZQ458703:EZQ458707 FJM458703:FJM458707 FTI458703:FTI458707 GDE458703:GDE458707 GNA458703:GNA458707 GWW458703:GWW458707 HGS458703:HGS458707 HQO458703:HQO458707 IAK458703:IAK458707 IKG458703:IKG458707 IUC458703:IUC458707 JDY458703:JDY458707 JNU458703:JNU458707 JXQ458703:JXQ458707 KHM458703:KHM458707 KRI458703:KRI458707 LBE458703:LBE458707 LLA458703:LLA458707 LUW458703:LUW458707 MES458703:MES458707 MOO458703:MOO458707 MYK458703:MYK458707 NIG458703:NIG458707 NSC458703:NSC458707 OBY458703:OBY458707 OLU458703:OLU458707 OVQ458703:OVQ458707 PFM458703:PFM458707 PPI458703:PPI458707 PZE458703:PZE458707 QJA458703:QJA458707 QSW458703:QSW458707 RCS458703:RCS458707 RMO458703:RMO458707 RWK458703:RWK458707 SGG458703:SGG458707 SQC458703:SQC458707 SZY458703:SZY458707 TJU458703:TJU458707 TTQ458703:TTQ458707 UDM458703:UDM458707 UNI458703:UNI458707 UXE458703:UXE458707 VHA458703:VHA458707 VQW458703:VQW458707 WAS458703:WAS458707 WKO458703:WKO458707 WUK458703:WUK458707 N524239:N524243 HY524239:HY524243 RU524239:RU524243 ABQ524239:ABQ524243 ALM524239:ALM524243 AVI524239:AVI524243 BFE524239:BFE524243 BPA524239:BPA524243 BYW524239:BYW524243 CIS524239:CIS524243 CSO524239:CSO524243 DCK524239:DCK524243 DMG524239:DMG524243 DWC524239:DWC524243 EFY524239:EFY524243 EPU524239:EPU524243 EZQ524239:EZQ524243 FJM524239:FJM524243 FTI524239:FTI524243 GDE524239:GDE524243 GNA524239:GNA524243 GWW524239:GWW524243 HGS524239:HGS524243 HQO524239:HQO524243 IAK524239:IAK524243 IKG524239:IKG524243 IUC524239:IUC524243 JDY524239:JDY524243 JNU524239:JNU524243 JXQ524239:JXQ524243 KHM524239:KHM524243 KRI524239:KRI524243 LBE524239:LBE524243 LLA524239:LLA524243 LUW524239:LUW524243 MES524239:MES524243 MOO524239:MOO524243 MYK524239:MYK524243 NIG524239:NIG524243 NSC524239:NSC524243 OBY524239:OBY524243 OLU524239:OLU524243 OVQ524239:OVQ524243 PFM524239:PFM524243 PPI524239:PPI524243 PZE524239:PZE524243 QJA524239:QJA524243 QSW524239:QSW524243 RCS524239:RCS524243 RMO524239:RMO524243 RWK524239:RWK524243 SGG524239:SGG524243 SQC524239:SQC524243 SZY524239:SZY524243 TJU524239:TJU524243 TTQ524239:TTQ524243 UDM524239:UDM524243 UNI524239:UNI524243 UXE524239:UXE524243 VHA524239:VHA524243 VQW524239:VQW524243 WAS524239:WAS524243 WKO524239:WKO524243 WUK524239:WUK524243 N589775:N589779 HY589775:HY589779 RU589775:RU589779 ABQ589775:ABQ589779 ALM589775:ALM589779 AVI589775:AVI589779 BFE589775:BFE589779 BPA589775:BPA589779 BYW589775:BYW589779 CIS589775:CIS589779 CSO589775:CSO589779 DCK589775:DCK589779 DMG589775:DMG589779 DWC589775:DWC589779 EFY589775:EFY589779 EPU589775:EPU589779 EZQ589775:EZQ589779 FJM589775:FJM589779 FTI589775:FTI589779 GDE589775:GDE589779 GNA589775:GNA589779 GWW589775:GWW589779 HGS589775:HGS589779 HQO589775:HQO589779 IAK589775:IAK589779 IKG589775:IKG589779 IUC589775:IUC589779 JDY589775:JDY589779 JNU589775:JNU589779 JXQ589775:JXQ589779 KHM589775:KHM589779 KRI589775:KRI589779 LBE589775:LBE589779 LLA589775:LLA589779 LUW589775:LUW589779 MES589775:MES589779 MOO589775:MOO589779 MYK589775:MYK589779 NIG589775:NIG589779 NSC589775:NSC589779 OBY589775:OBY589779 OLU589775:OLU589779 OVQ589775:OVQ589779 PFM589775:PFM589779 PPI589775:PPI589779 PZE589775:PZE589779 QJA589775:QJA589779 QSW589775:QSW589779 RCS589775:RCS589779 RMO589775:RMO589779 RWK589775:RWK589779 SGG589775:SGG589779 SQC589775:SQC589779 SZY589775:SZY589779 TJU589775:TJU589779 TTQ589775:TTQ589779 UDM589775:UDM589779 UNI589775:UNI589779 UXE589775:UXE589779 VHA589775:VHA589779 VQW589775:VQW589779 WAS589775:WAS589779 WKO589775:WKO589779 WUK589775:WUK589779 N655311:N655315 HY655311:HY655315 RU655311:RU655315 ABQ655311:ABQ655315 ALM655311:ALM655315 AVI655311:AVI655315 BFE655311:BFE655315 BPA655311:BPA655315 BYW655311:BYW655315 CIS655311:CIS655315 CSO655311:CSO655315 DCK655311:DCK655315 DMG655311:DMG655315 DWC655311:DWC655315 EFY655311:EFY655315 EPU655311:EPU655315 EZQ655311:EZQ655315 FJM655311:FJM655315 FTI655311:FTI655315 GDE655311:GDE655315 GNA655311:GNA655315 GWW655311:GWW655315 HGS655311:HGS655315 HQO655311:HQO655315 IAK655311:IAK655315 IKG655311:IKG655315 IUC655311:IUC655315 JDY655311:JDY655315 JNU655311:JNU655315 JXQ655311:JXQ655315 KHM655311:KHM655315 KRI655311:KRI655315 LBE655311:LBE655315 LLA655311:LLA655315 LUW655311:LUW655315 MES655311:MES655315 MOO655311:MOO655315 MYK655311:MYK655315 NIG655311:NIG655315 NSC655311:NSC655315 OBY655311:OBY655315 OLU655311:OLU655315 OVQ655311:OVQ655315 PFM655311:PFM655315 PPI655311:PPI655315 PZE655311:PZE655315 QJA655311:QJA655315 QSW655311:QSW655315 RCS655311:RCS655315 RMO655311:RMO655315 RWK655311:RWK655315 SGG655311:SGG655315 SQC655311:SQC655315 SZY655311:SZY655315 TJU655311:TJU655315 TTQ655311:TTQ655315 UDM655311:UDM655315 UNI655311:UNI655315 UXE655311:UXE655315 VHA655311:VHA655315 VQW655311:VQW655315 WAS655311:WAS655315 WKO655311:WKO655315 WUK655311:WUK655315 N720847:N720851 HY720847:HY720851 RU720847:RU720851 ABQ720847:ABQ720851 ALM720847:ALM720851 AVI720847:AVI720851 BFE720847:BFE720851 BPA720847:BPA720851 BYW720847:BYW720851 CIS720847:CIS720851 CSO720847:CSO720851 DCK720847:DCK720851 DMG720847:DMG720851 DWC720847:DWC720851 EFY720847:EFY720851 EPU720847:EPU720851 EZQ720847:EZQ720851 FJM720847:FJM720851 FTI720847:FTI720851 GDE720847:GDE720851 GNA720847:GNA720851 GWW720847:GWW720851 HGS720847:HGS720851 HQO720847:HQO720851 IAK720847:IAK720851 IKG720847:IKG720851 IUC720847:IUC720851 JDY720847:JDY720851 JNU720847:JNU720851 JXQ720847:JXQ720851 KHM720847:KHM720851 KRI720847:KRI720851 LBE720847:LBE720851 LLA720847:LLA720851 LUW720847:LUW720851 MES720847:MES720851 MOO720847:MOO720851 MYK720847:MYK720851 NIG720847:NIG720851 NSC720847:NSC720851 OBY720847:OBY720851 OLU720847:OLU720851 OVQ720847:OVQ720851 PFM720847:PFM720851 PPI720847:PPI720851 PZE720847:PZE720851 QJA720847:QJA720851 QSW720847:QSW720851 RCS720847:RCS720851 RMO720847:RMO720851 RWK720847:RWK720851 SGG720847:SGG720851 SQC720847:SQC720851 SZY720847:SZY720851 TJU720847:TJU720851 TTQ720847:TTQ720851 UDM720847:UDM720851 UNI720847:UNI720851 UXE720847:UXE720851 VHA720847:VHA720851 VQW720847:VQW720851 WAS720847:WAS720851 WKO720847:WKO720851 WUK720847:WUK720851 N786383:N786387 HY786383:HY786387 RU786383:RU786387 ABQ786383:ABQ786387 ALM786383:ALM786387 AVI786383:AVI786387 BFE786383:BFE786387 BPA786383:BPA786387 BYW786383:BYW786387 CIS786383:CIS786387 CSO786383:CSO786387 DCK786383:DCK786387 DMG786383:DMG786387 DWC786383:DWC786387 EFY786383:EFY786387 EPU786383:EPU786387 EZQ786383:EZQ786387 FJM786383:FJM786387 FTI786383:FTI786387 GDE786383:GDE786387 GNA786383:GNA786387 GWW786383:GWW786387 HGS786383:HGS786387 HQO786383:HQO786387 IAK786383:IAK786387 IKG786383:IKG786387 IUC786383:IUC786387 JDY786383:JDY786387 JNU786383:JNU786387 JXQ786383:JXQ786387 KHM786383:KHM786387 KRI786383:KRI786387 LBE786383:LBE786387 LLA786383:LLA786387 LUW786383:LUW786387 MES786383:MES786387 MOO786383:MOO786387 MYK786383:MYK786387 NIG786383:NIG786387 NSC786383:NSC786387 OBY786383:OBY786387 OLU786383:OLU786387 OVQ786383:OVQ786387 PFM786383:PFM786387 PPI786383:PPI786387 PZE786383:PZE786387 QJA786383:QJA786387 QSW786383:QSW786387 RCS786383:RCS786387 RMO786383:RMO786387 RWK786383:RWK786387 SGG786383:SGG786387 SQC786383:SQC786387 SZY786383:SZY786387 TJU786383:TJU786387 TTQ786383:TTQ786387 UDM786383:UDM786387 UNI786383:UNI786387 UXE786383:UXE786387 VHA786383:VHA786387 VQW786383:VQW786387 WAS786383:WAS786387 WKO786383:WKO786387 WUK786383:WUK786387 N851919:N851923 HY851919:HY851923 RU851919:RU851923 ABQ851919:ABQ851923 ALM851919:ALM851923 AVI851919:AVI851923 BFE851919:BFE851923 BPA851919:BPA851923 BYW851919:BYW851923 CIS851919:CIS851923 CSO851919:CSO851923 DCK851919:DCK851923 DMG851919:DMG851923 DWC851919:DWC851923 EFY851919:EFY851923 EPU851919:EPU851923 EZQ851919:EZQ851923 FJM851919:FJM851923 FTI851919:FTI851923 GDE851919:GDE851923 GNA851919:GNA851923 GWW851919:GWW851923 HGS851919:HGS851923 HQO851919:HQO851923 IAK851919:IAK851923 IKG851919:IKG851923 IUC851919:IUC851923 JDY851919:JDY851923 JNU851919:JNU851923 JXQ851919:JXQ851923 KHM851919:KHM851923 KRI851919:KRI851923 LBE851919:LBE851923 LLA851919:LLA851923 LUW851919:LUW851923 MES851919:MES851923 MOO851919:MOO851923 MYK851919:MYK851923 NIG851919:NIG851923 NSC851919:NSC851923 OBY851919:OBY851923 OLU851919:OLU851923 OVQ851919:OVQ851923 PFM851919:PFM851923 PPI851919:PPI851923 PZE851919:PZE851923 QJA851919:QJA851923 QSW851919:QSW851923 RCS851919:RCS851923 RMO851919:RMO851923 RWK851919:RWK851923 SGG851919:SGG851923 SQC851919:SQC851923 SZY851919:SZY851923 TJU851919:TJU851923 TTQ851919:TTQ851923 UDM851919:UDM851923 UNI851919:UNI851923 UXE851919:UXE851923 VHA851919:VHA851923 VQW851919:VQW851923 WAS851919:WAS851923 WKO851919:WKO851923 WUK851919:WUK851923 N917455:N917459 HY917455:HY917459 RU917455:RU917459 ABQ917455:ABQ917459 ALM917455:ALM917459 AVI917455:AVI917459 BFE917455:BFE917459 BPA917455:BPA917459 BYW917455:BYW917459 CIS917455:CIS917459 CSO917455:CSO917459 DCK917455:DCK917459 DMG917455:DMG917459 DWC917455:DWC917459 EFY917455:EFY917459 EPU917455:EPU917459 EZQ917455:EZQ917459 FJM917455:FJM917459 FTI917455:FTI917459 GDE917455:GDE917459 GNA917455:GNA917459 GWW917455:GWW917459 HGS917455:HGS917459 HQO917455:HQO917459 IAK917455:IAK917459 IKG917455:IKG917459 IUC917455:IUC917459 JDY917455:JDY917459 JNU917455:JNU917459 JXQ917455:JXQ917459 KHM917455:KHM917459 KRI917455:KRI917459 LBE917455:LBE917459 LLA917455:LLA917459 LUW917455:LUW917459 MES917455:MES917459 MOO917455:MOO917459 MYK917455:MYK917459 NIG917455:NIG917459 NSC917455:NSC917459 OBY917455:OBY917459 OLU917455:OLU917459 OVQ917455:OVQ917459 PFM917455:PFM917459 PPI917455:PPI917459 PZE917455:PZE917459 QJA917455:QJA917459 QSW917455:QSW917459 RCS917455:RCS917459 RMO917455:RMO917459 RWK917455:RWK917459 SGG917455:SGG917459 SQC917455:SQC917459 SZY917455:SZY917459 TJU917455:TJU917459 TTQ917455:TTQ917459 UDM917455:UDM917459 UNI917455:UNI917459 UXE917455:UXE917459 VHA917455:VHA917459 VQW917455:VQW917459 WAS917455:WAS917459 WKO917455:WKO917459 WUK917455:WUK917459 N982991:N982995 HY982991:HY982995 RU982991:RU982995 ABQ982991:ABQ982995 ALM982991:ALM982995 AVI982991:AVI982995 BFE982991:BFE982995 BPA982991:BPA982995 BYW982991:BYW982995 CIS982991:CIS982995 CSO982991:CSO982995 DCK982991:DCK982995 DMG982991:DMG982995 DWC982991:DWC982995 EFY982991:EFY982995 EPU982991:EPU982995 EZQ982991:EZQ982995 FJM982991:FJM982995 FTI982991:FTI982995 GDE982991:GDE982995 GNA982991:GNA982995 GWW982991:GWW982995 HGS982991:HGS982995 HQO982991:HQO982995 IAK982991:IAK982995 IKG982991:IKG982995 IUC982991:IUC982995 JDY982991:JDY982995 JNU982991:JNU982995 JXQ982991:JXQ982995 KHM982991:KHM982995 KRI982991:KRI982995 LBE982991:LBE982995 LLA982991:LLA982995 LUW982991:LUW982995 MES982991:MES982995 MOO982991:MOO982995 MYK982991:MYK982995 NIG982991:NIG982995 NSC982991:NSC982995 OBY982991:OBY982995 OLU982991:OLU982995 OVQ982991:OVQ982995 PFM982991:PFM982995 PPI982991:PPI982995 PZE982991:PZE982995 QJA982991:QJA982995 QSW982991:QSW982995 RCS982991:RCS982995 RMO982991:RMO982995 RWK982991:RWK982995 SGG982991:SGG982995 SQC982991:SQC982995 SZY982991:SZY982995 TJU982991:TJU982995 TTQ982991:TTQ982995 UDM982991:UDM982995 UNI982991:UNI982995 UXE982991:UXE982995 VHA982991:VHA982995 VQW982991:VQW982995 WAS982991:WAS982995 WKO982991:WKO982995 WUK982991:WUK982995 O65490:Y65491 HZ65490:IN65491 RV65490:SJ65491 ABR65490:ACF65491 ALN65490:AMB65491 AVJ65490:AVX65491 BFF65490:BFT65491 BPB65490:BPP65491 BYX65490:BZL65491 CIT65490:CJH65491 CSP65490:CTD65491 DCL65490:DCZ65491 DMH65490:DMV65491 DWD65490:DWR65491 EFZ65490:EGN65491 EPV65490:EQJ65491 EZR65490:FAF65491 FJN65490:FKB65491 FTJ65490:FTX65491 GDF65490:GDT65491 GNB65490:GNP65491 GWX65490:GXL65491 HGT65490:HHH65491 HQP65490:HRD65491 IAL65490:IAZ65491 IKH65490:IKV65491 IUD65490:IUR65491 JDZ65490:JEN65491 JNV65490:JOJ65491 JXR65490:JYF65491 KHN65490:KIB65491 KRJ65490:KRX65491 LBF65490:LBT65491 LLB65490:LLP65491 LUX65490:LVL65491 MET65490:MFH65491 MOP65490:MPD65491 MYL65490:MYZ65491 NIH65490:NIV65491 NSD65490:NSR65491 OBZ65490:OCN65491 OLV65490:OMJ65491 OVR65490:OWF65491 PFN65490:PGB65491 PPJ65490:PPX65491 PZF65490:PZT65491 QJB65490:QJP65491 QSX65490:QTL65491 RCT65490:RDH65491 RMP65490:RND65491 RWL65490:RWZ65491 SGH65490:SGV65491 SQD65490:SQR65491 SZZ65490:TAN65491 TJV65490:TKJ65491 TTR65490:TUF65491 UDN65490:UEB65491 UNJ65490:UNX65491 UXF65490:UXT65491 VHB65490:VHP65491 VQX65490:VRL65491 WAT65490:WBH65491 WKP65490:WLD65491 WUL65490:WUZ65491 O131026:Y131027 HZ131026:IN131027 RV131026:SJ131027 ABR131026:ACF131027 ALN131026:AMB131027 AVJ131026:AVX131027 BFF131026:BFT131027 BPB131026:BPP131027 BYX131026:BZL131027 CIT131026:CJH131027 CSP131026:CTD131027 DCL131026:DCZ131027 DMH131026:DMV131027 DWD131026:DWR131027 EFZ131026:EGN131027 EPV131026:EQJ131027 EZR131026:FAF131027 FJN131026:FKB131027 FTJ131026:FTX131027 GDF131026:GDT131027 GNB131026:GNP131027 GWX131026:GXL131027 HGT131026:HHH131027 HQP131026:HRD131027 IAL131026:IAZ131027 IKH131026:IKV131027 IUD131026:IUR131027 JDZ131026:JEN131027 JNV131026:JOJ131027 JXR131026:JYF131027 KHN131026:KIB131027 KRJ131026:KRX131027 LBF131026:LBT131027 LLB131026:LLP131027 LUX131026:LVL131027 MET131026:MFH131027 MOP131026:MPD131027 MYL131026:MYZ131027 NIH131026:NIV131027 NSD131026:NSR131027 OBZ131026:OCN131027 OLV131026:OMJ131027 OVR131026:OWF131027 PFN131026:PGB131027 PPJ131026:PPX131027 PZF131026:PZT131027 QJB131026:QJP131027 QSX131026:QTL131027 RCT131026:RDH131027 RMP131026:RND131027 RWL131026:RWZ131027 SGH131026:SGV131027 SQD131026:SQR131027 SZZ131026:TAN131027 TJV131026:TKJ131027 TTR131026:TUF131027 UDN131026:UEB131027 UNJ131026:UNX131027 UXF131026:UXT131027 VHB131026:VHP131027 VQX131026:VRL131027 WAT131026:WBH131027 WKP131026:WLD131027 WUL131026:WUZ131027 O196562:Y196563 HZ196562:IN196563 RV196562:SJ196563 ABR196562:ACF196563 ALN196562:AMB196563 AVJ196562:AVX196563 BFF196562:BFT196563 BPB196562:BPP196563 BYX196562:BZL196563 CIT196562:CJH196563 CSP196562:CTD196563 DCL196562:DCZ196563 DMH196562:DMV196563 DWD196562:DWR196563 EFZ196562:EGN196563 EPV196562:EQJ196563 EZR196562:FAF196563 FJN196562:FKB196563 FTJ196562:FTX196563 GDF196562:GDT196563 GNB196562:GNP196563 GWX196562:GXL196563 HGT196562:HHH196563 HQP196562:HRD196563 IAL196562:IAZ196563 IKH196562:IKV196563 IUD196562:IUR196563 JDZ196562:JEN196563 JNV196562:JOJ196563 JXR196562:JYF196563 KHN196562:KIB196563 KRJ196562:KRX196563 LBF196562:LBT196563 LLB196562:LLP196563 LUX196562:LVL196563 MET196562:MFH196563 MOP196562:MPD196563 MYL196562:MYZ196563 NIH196562:NIV196563 NSD196562:NSR196563 OBZ196562:OCN196563 OLV196562:OMJ196563 OVR196562:OWF196563 PFN196562:PGB196563 PPJ196562:PPX196563 PZF196562:PZT196563 QJB196562:QJP196563 QSX196562:QTL196563 RCT196562:RDH196563 RMP196562:RND196563 RWL196562:RWZ196563 SGH196562:SGV196563 SQD196562:SQR196563 SZZ196562:TAN196563 TJV196562:TKJ196563 TTR196562:TUF196563 UDN196562:UEB196563 UNJ196562:UNX196563 UXF196562:UXT196563 VHB196562:VHP196563 VQX196562:VRL196563 WAT196562:WBH196563 WKP196562:WLD196563 WUL196562:WUZ196563 O262098:Y262099 HZ262098:IN262099 RV262098:SJ262099 ABR262098:ACF262099 ALN262098:AMB262099 AVJ262098:AVX262099 BFF262098:BFT262099 BPB262098:BPP262099 BYX262098:BZL262099 CIT262098:CJH262099 CSP262098:CTD262099 DCL262098:DCZ262099 DMH262098:DMV262099 DWD262098:DWR262099 EFZ262098:EGN262099 EPV262098:EQJ262099 EZR262098:FAF262099 FJN262098:FKB262099 FTJ262098:FTX262099 GDF262098:GDT262099 GNB262098:GNP262099 GWX262098:GXL262099 HGT262098:HHH262099 HQP262098:HRD262099 IAL262098:IAZ262099 IKH262098:IKV262099 IUD262098:IUR262099 JDZ262098:JEN262099 JNV262098:JOJ262099 JXR262098:JYF262099 KHN262098:KIB262099 KRJ262098:KRX262099 LBF262098:LBT262099 LLB262098:LLP262099 LUX262098:LVL262099 MET262098:MFH262099 MOP262098:MPD262099 MYL262098:MYZ262099 NIH262098:NIV262099 NSD262098:NSR262099 OBZ262098:OCN262099 OLV262098:OMJ262099 OVR262098:OWF262099 PFN262098:PGB262099 PPJ262098:PPX262099 PZF262098:PZT262099 QJB262098:QJP262099 QSX262098:QTL262099 RCT262098:RDH262099 RMP262098:RND262099 RWL262098:RWZ262099 SGH262098:SGV262099 SQD262098:SQR262099 SZZ262098:TAN262099 TJV262098:TKJ262099 TTR262098:TUF262099 UDN262098:UEB262099 UNJ262098:UNX262099 UXF262098:UXT262099 VHB262098:VHP262099 VQX262098:VRL262099 WAT262098:WBH262099 WKP262098:WLD262099 WUL262098:WUZ262099 O327634:Y327635 HZ327634:IN327635 RV327634:SJ327635 ABR327634:ACF327635 ALN327634:AMB327635 AVJ327634:AVX327635 BFF327634:BFT327635 BPB327634:BPP327635 BYX327634:BZL327635 CIT327634:CJH327635 CSP327634:CTD327635 DCL327634:DCZ327635 DMH327634:DMV327635 DWD327634:DWR327635 EFZ327634:EGN327635 EPV327634:EQJ327635 EZR327634:FAF327635 FJN327634:FKB327635 FTJ327634:FTX327635 GDF327634:GDT327635 GNB327634:GNP327635 GWX327634:GXL327635 HGT327634:HHH327635 HQP327634:HRD327635 IAL327634:IAZ327635 IKH327634:IKV327635 IUD327634:IUR327635 JDZ327634:JEN327635 JNV327634:JOJ327635 JXR327634:JYF327635 KHN327634:KIB327635 KRJ327634:KRX327635 LBF327634:LBT327635 LLB327634:LLP327635 LUX327634:LVL327635 MET327634:MFH327635 MOP327634:MPD327635 MYL327634:MYZ327635 NIH327634:NIV327635 NSD327634:NSR327635 OBZ327634:OCN327635 OLV327634:OMJ327635 OVR327634:OWF327635 PFN327634:PGB327635 PPJ327634:PPX327635 PZF327634:PZT327635 QJB327634:QJP327635 QSX327634:QTL327635 RCT327634:RDH327635 RMP327634:RND327635 RWL327634:RWZ327635 SGH327634:SGV327635 SQD327634:SQR327635 SZZ327634:TAN327635 TJV327634:TKJ327635 TTR327634:TUF327635 UDN327634:UEB327635 UNJ327634:UNX327635 UXF327634:UXT327635 VHB327634:VHP327635 VQX327634:VRL327635 WAT327634:WBH327635 WKP327634:WLD327635 WUL327634:WUZ327635 O393170:Y393171 HZ393170:IN393171 RV393170:SJ393171 ABR393170:ACF393171 ALN393170:AMB393171 AVJ393170:AVX393171 BFF393170:BFT393171 BPB393170:BPP393171 BYX393170:BZL393171 CIT393170:CJH393171 CSP393170:CTD393171 DCL393170:DCZ393171 DMH393170:DMV393171 DWD393170:DWR393171 EFZ393170:EGN393171 EPV393170:EQJ393171 EZR393170:FAF393171 FJN393170:FKB393171 FTJ393170:FTX393171 GDF393170:GDT393171 GNB393170:GNP393171 GWX393170:GXL393171 HGT393170:HHH393171 HQP393170:HRD393171 IAL393170:IAZ393171 IKH393170:IKV393171 IUD393170:IUR393171 JDZ393170:JEN393171 JNV393170:JOJ393171 JXR393170:JYF393171 KHN393170:KIB393171 KRJ393170:KRX393171 LBF393170:LBT393171 LLB393170:LLP393171 LUX393170:LVL393171 MET393170:MFH393171 MOP393170:MPD393171 MYL393170:MYZ393171 NIH393170:NIV393171 NSD393170:NSR393171 OBZ393170:OCN393171 OLV393170:OMJ393171 OVR393170:OWF393171 PFN393170:PGB393171 PPJ393170:PPX393171 PZF393170:PZT393171 QJB393170:QJP393171 QSX393170:QTL393171 RCT393170:RDH393171 RMP393170:RND393171 RWL393170:RWZ393171 SGH393170:SGV393171 SQD393170:SQR393171 SZZ393170:TAN393171 TJV393170:TKJ393171 TTR393170:TUF393171 UDN393170:UEB393171 UNJ393170:UNX393171 UXF393170:UXT393171 VHB393170:VHP393171 VQX393170:VRL393171 WAT393170:WBH393171 WKP393170:WLD393171 WUL393170:WUZ393171 O458706:Y458707 HZ458706:IN458707 RV458706:SJ458707 ABR458706:ACF458707 ALN458706:AMB458707 AVJ458706:AVX458707 BFF458706:BFT458707 BPB458706:BPP458707 BYX458706:BZL458707 CIT458706:CJH458707 CSP458706:CTD458707 DCL458706:DCZ458707 DMH458706:DMV458707 DWD458706:DWR458707 EFZ458706:EGN458707 EPV458706:EQJ458707 EZR458706:FAF458707 FJN458706:FKB458707 FTJ458706:FTX458707 GDF458706:GDT458707 GNB458706:GNP458707 GWX458706:GXL458707 HGT458706:HHH458707 HQP458706:HRD458707 IAL458706:IAZ458707 IKH458706:IKV458707 IUD458706:IUR458707 JDZ458706:JEN458707 JNV458706:JOJ458707 JXR458706:JYF458707 KHN458706:KIB458707 KRJ458706:KRX458707 LBF458706:LBT458707 LLB458706:LLP458707 LUX458706:LVL458707 MET458706:MFH458707 MOP458706:MPD458707 MYL458706:MYZ458707 NIH458706:NIV458707 NSD458706:NSR458707 OBZ458706:OCN458707 OLV458706:OMJ458707 OVR458706:OWF458707 PFN458706:PGB458707 PPJ458706:PPX458707 PZF458706:PZT458707 QJB458706:QJP458707 QSX458706:QTL458707 RCT458706:RDH458707 RMP458706:RND458707 RWL458706:RWZ458707 SGH458706:SGV458707 SQD458706:SQR458707 SZZ458706:TAN458707 TJV458706:TKJ458707 TTR458706:TUF458707 UDN458706:UEB458707 UNJ458706:UNX458707 UXF458706:UXT458707 VHB458706:VHP458707 VQX458706:VRL458707 WAT458706:WBH458707 WKP458706:WLD458707 WUL458706:WUZ458707 O524242:Y524243 HZ524242:IN524243 RV524242:SJ524243 ABR524242:ACF524243 ALN524242:AMB524243 AVJ524242:AVX524243 BFF524242:BFT524243 BPB524242:BPP524243 BYX524242:BZL524243 CIT524242:CJH524243 CSP524242:CTD524243 DCL524242:DCZ524243 DMH524242:DMV524243 DWD524242:DWR524243 EFZ524242:EGN524243 EPV524242:EQJ524243 EZR524242:FAF524243 FJN524242:FKB524243 FTJ524242:FTX524243 GDF524242:GDT524243 GNB524242:GNP524243 GWX524242:GXL524243 HGT524242:HHH524243 HQP524242:HRD524243 IAL524242:IAZ524243 IKH524242:IKV524243 IUD524242:IUR524243 JDZ524242:JEN524243 JNV524242:JOJ524243 JXR524242:JYF524243 KHN524242:KIB524243 KRJ524242:KRX524243 LBF524242:LBT524243 LLB524242:LLP524243 LUX524242:LVL524243 MET524242:MFH524243 MOP524242:MPD524243 MYL524242:MYZ524243 NIH524242:NIV524243 NSD524242:NSR524243 OBZ524242:OCN524243 OLV524242:OMJ524243 OVR524242:OWF524243 PFN524242:PGB524243 PPJ524242:PPX524243 PZF524242:PZT524243 QJB524242:QJP524243 QSX524242:QTL524243 RCT524242:RDH524243 RMP524242:RND524243 RWL524242:RWZ524243 SGH524242:SGV524243 SQD524242:SQR524243 SZZ524242:TAN524243 TJV524242:TKJ524243 TTR524242:TUF524243 UDN524242:UEB524243 UNJ524242:UNX524243 UXF524242:UXT524243 VHB524242:VHP524243 VQX524242:VRL524243 WAT524242:WBH524243 WKP524242:WLD524243 WUL524242:WUZ524243 O589778:Y589779 HZ589778:IN589779 RV589778:SJ589779 ABR589778:ACF589779 ALN589778:AMB589779 AVJ589778:AVX589779 BFF589778:BFT589779 BPB589778:BPP589779 BYX589778:BZL589779 CIT589778:CJH589779 CSP589778:CTD589779 DCL589778:DCZ589779 DMH589778:DMV589779 DWD589778:DWR589779 EFZ589778:EGN589779 EPV589778:EQJ589779 EZR589778:FAF589779 FJN589778:FKB589779 FTJ589778:FTX589779 GDF589778:GDT589779 GNB589778:GNP589779 GWX589778:GXL589779 HGT589778:HHH589779 HQP589778:HRD589779 IAL589778:IAZ589779 IKH589778:IKV589779 IUD589778:IUR589779 JDZ589778:JEN589779 JNV589778:JOJ589779 JXR589778:JYF589779 KHN589778:KIB589779 KRJ589778:KRX589779 LBF589778:LBT589779 LLB589778:LLP589779 LUX589778:LVL589779 MET589778:MFH589779 MOP589778:MPD589779 MYL589778:MYZ589779 NIH589778:NIV589779 NSD589778:NSR589779 OBZ589778:OCN589779 OLV589778:OMJ589779 OVR589778:OWF589779 PFN589778:PGB589779 PPJ589778:PPX589779 PZF589778:PZT589779 QJB589778:QJP589779 QSX589778:QTL589779 RCT589778:RDH589779 RMP589778:RND589779 RWL589778:RWZ589779 SGH589778:SGV589779 SQD589778:SQR589779 SZZ589778:TAN589779 TJV589778:TKJ589779 TTR589778:TUF589779 UDN589778:UEB589779 UNJ589778:UNX589779 UXF589778:UXT589779 VHB589778:VHP589779 VQX589778:VRL589779 WAT589778:WBH589779 WKP589778:WLD589779 WUL589778:WUZ589779 O655314:Y655315 HZ655314:IN655315 RV655314:SJ655315 ABR655314:ACF655315 ALN655314:AMB655315 AVJ655314:AVX655315 BFF655314:BFT655315 BPB655314:BPP655315 BYX655314:BZL655315 CIT655314:CJH655315 CSP655314:CTD655315 DCL655314:DCZ655315 DMH655314:DMV655315 DWD655314:DWR655315 EFZ655314:EGN655315 EPV655314:EQJ655315 EZR655314:FAF655315 FJN655314:FKB655315 FTJ655314:FTX655315 GDF655314:GDT655315 GNB655314:GNP655315 GWX655314:GXL655315 HGT655314:HHH655315 HQP655314:HRD655315 IAL655314:IAZ655315 IKH655314:IKV655315 IUD655314:IUR655315 JDZ655314:JEN655315 JNV655314:JOJ655315 JXR655314:JYF655315 KHN655314:KIB655315 KRJ655314:KRX655315 LBF655314:LBT655315 LLB655314:LLP655315 LUX655314:LVL655315 MET655314:MFH655315 MOP655314:MPD655315 MYL655314:MYZ655315 NIH655314:NIV655315 NSD655314:NSR655315 OBZ655314:OCN655315 OLV655314:OMJ655315 OVR655314:OWF655315 PFN655314:PGB655315 PPJ655314:PPX655315 PZF655314:PZT655315 QJB655314:QJP655315 QSX655314:QTL655315 RCT655314:RDH655315 RMP655314:RND655315 RWL655314:RWZ655315 SGH655314:SGV655315 SQD655314:SQR655315 SZZ655314:TAN655315 TJV655314:TKJ655315 TTR655314:TUF655315 UDN655314:UEB655315 UNJ655314:UNX655315 UXF655314:UXT655315 VHB655314:VHP655315 VQX655314:VRL655315 WAT655314:WBH655315 WKP655314:WLD655315 WUL655314:WUZ655315 O720850:Y720851 HZ720850:IN720851 RV720850:SJ720851 ABR720850:ACF720851 ALN720850:AMB720851 AVJ720850:AVX720851 BFF720850:BFT720851 BPB720850:BPP720851 BYX720850:BZL720851 CIT720850:CJH720851 CSP720850:CTD720851 DCL720850:DCZ720851 DMH720850:DMV720851 DWD720850:DWR720851 EFZ720850:EGN720851 EPV720850:EQJ720851 EZR720850:FAF720851 FJN720850:FKB720851 FTJ720850:FTX720851 GDF720850:GDT720851 GNB720850:GNP720851 GWX720850:GXL720851 HGT720850:HHH720851 HQP720850:HRD720851 IAL720850:IAZ720851 IKH720850:IKV720851 IUD720850:IUR720851 JDZ720850:JEN720851 JNV720850:JOJ720851 JXR720850:JYF720851 KHN720850:KIB720851 KRJ720850:KRX720851 LBF720850:LBT720851 LLB720850:LLP720851 LUX720850:LVL720851 MET720850:MFH720851 MOP720850:MPD720851 MYL720850:MYZ720851 NIH720850:NIV720851 NSD720850:NSR720851 OBZ720850:OCN720851 OLV720850:OMJ720851 OVR720850:OWF720851 PFN720850:PGB720851 PPJ720850:PPX720851 PZF720850:PZT720851 QJB720850:QJP720851 QSX720850:QTL720851 RCT720850:RDH720851 RMP720850:RND720851 RWL720850:RWZ720851 SGH720850:SGV720851 SQD720850:SQR720851 SZZ720850:TAN720851 TJV720850:TKJ720851 TTR720850:TUF720851 UDN720850:UEB720851 UNJ720850:UNX720851 UXF720850:UXT720851 VHB720850:VHP720851 VQX720850:VRL720851 WAT720850:WBH720851 WKP720850:WLD720851 WUL720850:WUZ720851 O786386:Y786387 HZ786386:IN786387 RV786386:SJ786387 ABR786386:ACF786387 ALN786386:AMB786387 AVJ786386:AVX786387 BFF786386:BFT786387 BPB786386:BPP786387 BYX786386:BZL786387 CIT786386:CJH786387 CSP786386:CTD786387 DCL786386:DCZ786387 DMH786386:DMV786387 DWD786386:DWR786387 EFZ786386:EGN786387 EPV786386:EQJ786387 EZR786386:FAF786387 FJN786386:FKB786387 FTJ786386:FTX786387 GDF786386:GDT786387 GNB786386:GNP786387 GWX786386:GXL786387 HGT786386:HHH786387 HQP786386:HRD786387 IAL786386:IAZ786387 IKH786386:IKV786387 IUD786386:IUR786387 JDZ786386:JEN786387 JNV786386:JOJ786387 JXR786386:JYF786387 KHN786386:KIB786387 KRJ786386:KRX786387 LBF786386:LBT786387 LLB786386:LLP786387 LUX786386:LVL786387 MET786386:MFH786387 MOP786386:MPD786387 MYL786386:MYZ786387 NIH786386:NIV786387 NSD786386:NSR786387 OBZ786386:OCN786387 OLV786386:OMJ786387 OVR786386:OWF786387 PFN786386:PGB786387 PPJ786386:PPX786387 PZF786386:PZT786387 QJB786386:QJP786387 QSX786386:QTL786387 RCT786386:RDH786387 RMP786386:RND786387 RWL786386:RWZ786387 SGH786386:SGV786387 SQD786386:SQR786387 SZZ786386:TAN786387 TJV786386:TKJ786387 TTR786386:TUF786387 UDN786386:UEB786387 UNJ786386:UNX786387 UXF786386:UXT786387 VHB786386:VHP786387 VQX786386:VRL786387 WAT786386:WBH786387 WKP786386:WLD786387 WUL786386:WUZ786387 O851922:Y851923 HZ851922:IN851923 RV851922:SJ851923 ABR851922:ACF851923 ALN851922:AMB851923 AVJ851922:AVX851923 BFF851922:BFT851923 BPB851922:BPP851923 BYX851922:BZL851923 CIT851922:CJH851923 CSP851922:CTD851923 DCL851922:DCZ851923 DMH851922:DMV851923 DWD851922:DWR851923 EFZ851922:EGN851923 EPV851922:EQJ851923 EZR851922:FAF851923 FJN851922:FKB851923 FTJ851922:FTX851923 GDF851922:GDT851923 GNB851922:GNP851923 GWX851922:GXL851923 HGT851922:HHH851923 HQP851922:HRD851923 IAL851922:IAZ851923 IKH851922:IKV851923 IUD851922:IUR851923 JDZ851922:JEN851923 JNV851922:JOJ851923 JXR851922:JYF851923 KHN851922:KIB851923 KRJ851922:KRX851923 LBF851922:LBT851923 LLB851922:LLP851923 LUX851922:LVL851923 MET851922:MFH851923 MOP851922:MPD851923 MYL851922:MYZ851923 NIH851922:NIV851923 NSD851922:NSR851923 OBZ851922:OCN851923 OLV851922:OMJ851923 OVR851922:OWF851923 PFN851922:PGB851923 PPJ851922:PPX851923 PZF851922:PZT851923 QJB851922:QJP851923 QSX851922:QTL851923 RCT851922:RDH851923 RMP851922:RND851923 RWL851922:RWZ851923 SGH851922:SGV851923 SQD851922:SQR851923 SZZ851922:TAN851923 TJV851922:TKJ851923 TTR851922:TUF851923 UDN851922:UEB851923 UNJ851922:UNX851923 UXF851922:UXT851923 VHB851922:VHP851923 VQX851922:VRL851923 WAT851922:WBH851923 WKP851922:WLD851923 WUL851922:WUZ851923 O917458:Y917459 HZ917458:IN917459 RV917458:SJ917459 ABR917458:ACF917459 ALN917458:AMB917459 AVJ917458:AVX917459 BFF917458:BFT917459 BPB917458:BPP917459 BYX917458:BZL917459 CIT917458:CJH917459 CSP917458:CTD917459 DCL917458:DCZ917459 DMH917458:DMV917459 DWD917458:DWR917459 EFZ917458:EGN917459 EPV917458:EQJ917459 EZR917458:FAF917459 FJN917458:FKB917459 FTJ917458:FTX917459 GDF917458:GDT917459 GNB917458:GNP917459 GWX917458:GXL917459 HGT917458:HHH917459 HQP917458:HRD917459 IAL917458:IAZ917459 IKH917458:IKV917459 IUD917458:IUR917459 JDZ917458:JEN917459 JNV917458:JOJ917459 JXR917458:JYF917459 KHN917458:KIB917459 KRJ917458:KRX917459 LBF917458:LBT917459 LLB917458:LLP917459 LUX917458:LVL917459 MET917458:MFH917459 MOP917458:MPD917459 MYL917458:MYZ917459 NIH917458:NIV917459 NSD917458:NSR917459 OBZ917458:OCN917459 OLV917458:OMJ917459 OVR917458:OWF917459 PFN917458:PGB917459 PPJ917458:PPX917459 PZF917458:PZT917459 QJB917458:QJP917459 QSX917458:QTL917459 RCT917458:RDH917459 RMP917458:RND917459 RWL917458:RWZ917459 SGH917458:SGV917459 SQD917458:SQR917459 SZZ917458:TAN917459 TJV917458:TKJ917459 TTR917458:TUF917459 UDN917458:UEB917459 UNJ917458:UNX917459 UXF917458:UXT917459 VHB917458:VHP917459 VQX917458:VRL917459 WAT917458:WBH917459 WKP917458:WLD917459 WUL917458:WUZ917459 O982994:Y982995 HZ982994:IN982995 RV982994:SJ982995 ABR982994:ACF982995 ALN982994:AMB982995 AVJ982994:AVX982995 BFF982994:BFT982995 BPB982994:BPP982995 BYX982994:BZL982995 CIT982994:CJH982995 CSP982994:CTD982995 DCL982994:DCZ982995 DMH982994:DMV982995 DWD982994:DWR982995 EFZ982994:EGN982995 EPV982994:EQJ982995 EZR982994:FAF982995 FJN982994:FKB982995 FTJ982994:FTX982995 GDF982994:GDT982995 GNB982994:GNP982995 GWX982994:GXL982995 HGT982994:HHH982995 HQP982994:HRD982995 IAL982994:IAZ982995 IKH982994:IKV982995 IUD982994:IUR982995 JDZ982994:JEN982995 JNV982994:JOJ982995 JXR982994:JYF982995 KHN982994:KIB982995 KRJ982994:KRX982995 LBF982994:LBT982995 LLB982994:LLP982995 LUX982994:LVL982995 MET982994:MFH982995 MOP982994:MPD982995 MYL982994:MYZ982995 NIH982994:NIV982995 NSD982994:NSR982995 OBZ982994:OCN982995 OLV982994:OMJ982995 OVR982994:OWF982995 PFN982994:PGB982995 PPJ982994:PPX982995 PZF982994:PZT982995 QJB982994:QJP982995 QSX982994:QTL982995 RCT982994:RDH982995 RMP982994:RND982995 RWL982994:RWZ982995 SGH982994:SGV982995 SQD982994:SQR982995 SZZ982994:TAN982995 TJV982994:TKJ982995 TTR982994:TUF982995 UDN982994:UEB982995 UNJ982994:UNX982995 UXF982994:UXT982995 VHB982994:VHP982995 VQX982994:VRL982995 WAT982994:WBH982995 WKP982994:WLD982995 WUL982994:WUZ982995 N65482:Y65485 HY65482:IN65485 RU65482:SJ65485 ABQ65482:ACF65485 ALM65482:AMB65485 AVI65482:AVX65485 BFE65482:BFT65485 BPA65482:BPP65485 BYW65482:BZL65485 CIS65482:CJH65485 CSO65482:CTD65485 DCK65482:DCZ65485 DMG65482:DMV65485 DWC65482:DWR65485 EFY65482:EGN65485 EPU65482:EQJ65485 EZQ65482:FAF65485 FJM65482:FKB65485 FTI65482:FTX65485 GDE65482:GDT65485 GNA65482:GNP65485 GWW65482:GXL65485 HGS65482:HHH65485 HQO65482:HRD65485 IAK65482:IAZ65485 IKG65482:IKV65485 IUC65482:IUR65485 JDY65482:JEN65485 JNU65482:JOJ65485 JXQ65482:JYF65485 KHM65482:KIB65485 KRI65482:KRX65485 LBE65482:LBT65485 LLA65482:LLP65485 LUW65482:LVL65485 MES65482:MFH65485 MOO65482:MPD65485 MYK65482:MYZ65485 NIG65482:NIV65485 NSC65482:NSR65485 OBY65482:OCN65485 OLU65482:OMJ65485 OVQ65482:OWF65485 PFM65482:PGB65485 PPI65482:PPX65485 PZE65482:PZT65485 QJA65482:QJP65485 QSW65482:QTL65485 RCS65482:RDH65485 RMO65482:RND65485 RWK65482:RWZ65485 SGG65482:SGV65485 SQC65482:SQR65485 SZY65482:TAN65485 TJU65482:TKJ65485 TTQ65482:TUF65485 UDM65482:UEB65485 UNI65482:UNX65485 UXE65482:UXT65485 VHA65482:VHP65485 VQW65482:VRL65485 WAS65482:WBH65485 WKO65482:WLD65485 WUK65482:WUZ65485 N131018:Y131021 HY131018:IN131021 RU131018:SJ131021 ABQ131018:ACF131021 ALM131018:AMB131021 AVI131018:AVX131021 BFE131018:BFT131021 BPA131018:BPP131021 BYW131018:BZL131021 CIS131018:CJH131021 CSO131018:CTD131021 DCK131018:DCZ131021 DMG131018:DMV131021 DWC131018:DWR131021 EFY131018:EGN131021 EPU131018:EQJ131021 EZQ131018:FAF131021 FJM131018:FKB131021 FTI131018:FTX131021 GDE131018:GDT131021 GNA131018:GNP131021 GWW131018:GXL131021 HGS131018:HHH131021 HQO131018:HRD131021 IAK131018:IAZ131021 IKG131018:IKV131021 IUC131018:IUR131021 JDY131018:JEN131021 JNU131018:JOJ131021 JXQ131018:JYF131021 KHM131018:KIB131021 KRI131018:KRX131021 LBE131018:LBT131021 LLA131018:LLP131021 LUW131018:LVL131021 MES131018:MFH131021 MOO131018:MPD131021 MYK131018:MYZ131021 NIG131018:NIV131021 NSC131018:NSR131021 OBY131018:OCN131021 OLU131018:OMJ131021 OVQ131018:OWF131021 PFM131018:PGB131021 PPI131018:PPX131021 PZE131018:PZT131021 QJA131018:QJP131021 QSW131018:QTL131021 RCS131018:RDH131021 RMO131018:RND131021 RWK131018:RWZ131021 SGG131018:SGV131021 SQC131018:SQR131021 SZY131018:TAN131021 TJU131018:TKJ131021 TTQ131018:TUF131021 UDM131018:UEB131021 UNI131018:UNX131021 UXE131018:UXT131021 VHA131018:VHP131021 VQW131018:VRL131021 WAS131018:WBH131021 WKO131018:WLD131021 WUK131018:WUZ131021 N196554:Y196557 HY196554:IN196557 RU196554:SJ196557 ABQ196554:ACF196557 ALM196554:AMB196557 AVI196554:AVX196557 BFE196554:BFT196557 BPA196554:BPP196557 BYW196554:BZL196557 CIS196554:CJH196557 CSO196554:CTD196557 DCK196554:DCZ196557 DMG196554:DMV196557 DWC196554:DWR196557 EFY196554:EGN196557 EPU196554:EQJ196557 EZQ196554:FAF196557 FJM196554:FKB196557 FTI196554:FTX196557 GDE196554:GDT196557 GNA196554:GNP196557 GWW196554:GXL196557 HGS196554:HHH196557 HQO196554:HRD196557 IAK196554:IAZ196557 IKG196554:IKV196557 IUC196554:IUR196557 JDY196554:JEN196557 JNU196554:JOJ196557 JXQ196554:JYF196557 KHM196554:KIB196557 KRI196554:KRX196557 LBE196554:LBT196557 LLA196554:LLP196557 LUW196554:LVL196557 MES196554:MFH196557 MOO196554:MPD196557 MYK196554:MYZ196557 NIG196554:NIV196557 NSC196554:NSR196557 OBY196554:OCN196557 OLU196554:OMJ196557 OVQ196554:OWF196557 PFM196554:PGB196557 PPI196554:PPX196557 PZE196554:PZT196557 QJA196554:QJP196557 QSW196554:QTL196557 RCS196554:RDH196557 RMO196554:RND196557 RWK196554:RWZ196557 SGG196554:SGV196557 SQC196554:SQR196557 SZY196554:TAN196557 TJU196554:TKJ196557 TTQ196554:TUF196557 UDM196554:UEB196557 UNI196554:UNX196557 UXE196554:UXT196557 VHA196554:VHP196557 VQW196554:VRL196557 WAS196554:WBH196557 WKO196554:WLD196557 WUK196554:WUZ196557 N262090:Y262093 HY262090:IN262093 RU262090:SJ262093 ABQ262090:ACF262093 ALM262090:AMB262093 AVI262090:AVX262093 BFE262090:BFT262093 BPA262090:BPP262093 BYW262090:BZL262093 CIS262090:CJH262093 CSO262090:CTD262093 DCK262090:DCZ262093 DMG262090:DMV262093 DWC262090:DWR262093 EFY262090:EGN262093 EPU262090:EQJ262093 EZQ262090:FAF262093 FJM262090:FKB262093 FTI262090:FTX262093 GDE262090:GDT262093 GNA262090:GNP262093 GWW262090:GXL262093 HGS262090:HHH262093 HQO262090:HRD262093 IAK262090:IAZ262093 IKG262090:IKV262093 IUC262090:IUR262093 JDY262090:JEN262093 JNU262090:JOJ262093 JXQ262090:JYF262093 KHM262090:KIB262093 KRI262090:KRX262093 LBE262090:LBT262093 LLA262090:LLP262093 LUW262090:LVL262093 MES262090:MFH262093 MOO262090:MPD262093 MYK262090:MYZ262093 NIG262090:NIV262093 NSC262090:NSR262093 OBY262090:OCN262093 OLU262090:OMJ262093 OVQ262090:OWF262093 PFM262090:PGB262093 PPI262090:PPX262093 PZE262090:PZT262093 QJA262090:QJP262093 QSW262090:QTL262093 RCS262090:RDH262093 RMO262090:RND262093 RWK262090:RWZ262093 SGG262090:SGV262093 SQC262090:SQR262093 SZY262090:TAN262093 TJU262090:TKJ262093 TTQ262090:TUF262093 UDM262090:UEB262093 UNI262090:UNX262093 UXE262090:UXT262093 VHA262090:VHP262093 VQW262090:VRL262093 WAS262090:WBH262093 WKO262090:WLD262093 WUK262090:WUZ262093 N327626:Y327629 HY327626:IN327629 RU327626:SJ327629 ABQ327626:ACF327629 ALM327626:AMB327629 AVI327626:AVX327629 BFE327626:BFT327629 BPA327626:BPP327629 BYW327626:BZL327629 CIS327626:CJH327629 CSO327626:CTD327629 DCK327626:DCZ327629 DMG327626:DMV327629 DWC327626:DWR327629 EFY327626:EGN327629 EPU327626:EQJ327629 EZQ327626:FAF327629 FJM327626:FKB327629 FTI327626:FTX327629 GDE327626:GDT327629 GNA327626:GNP327629 GWW327626:GXL327629 HGS327626:HHH327629 HQO327626:HRD327629 IAK327626:IAZ327629 IKG327626:IKV327629 IUC327626:IUR327629 JDY327626:JEN327629 JNU327626:JOJ327629 JXQ327626:JYF327629 KHM327626:KIB327629 KRI327626:KRX327629 LBE327626:LBT327629 LLA327626:LLP327629 LUW327626:LVL327629 MES327626:MFH327629 MOO327626:MPD327629 MYK327626:MYZ327629 NIG327626:NIV327629 NSC327626:NSR327629 OBY327626:OCN327629 OLU327626:OMJ327629 OVQ327626:OWF327629 PFM327626:PGB327629 PPI327626:PPX327629 PZE327626:PZT327629 QJA327626:QJP327629 QSW327626:QTL327629 RCS327626:RDH327629 RMO327626:RND327629 RWK327626:RWZ327629 SGG327626:SGV327629 SQC327626:SQR327629 SZY327626:TAN327629 TJU327626:TKJ327629 TTQ327626:TUF327629 UDM327626:UEB327629 UNI327626:UNX327629 UXE327626:UXT327629 VHA327626:VHP327629 VQW327626:VRL327629 WAS327626:WBH327629 WKO327626:WLD327629 WUK327626:WUZ327629 N393162:Y393165 HY393162:IN393165 RU393162:SJ393165 ABQ393162:ACF393165 ALM393162:AMB393165 AVI393162:AVX393165 BFE393162:BFT393165 BPA393162:BPP393165 BYW393162:BZL393165 CIS393162:CJH393165 CSO393162:CTD393165 DCK393162:DCZ393165 DMG393162:DMV393165 DWC393162:DWR393165 EFY393162:EGN393165 EPU393162:EQJ393165 EZQ393162:FAF393165 FJM393162:FKB393165 FTI393162:FTX393165 GDE393162:GDT393165 GNA393162:GNP393165 GWW393162:GXL393165 HGS393162:HHH393165 HQO393162:HRD393165 IAK393162:IAZ393165 IKG393162:IKV393165 IUC393162:IUR393165 JDY393162:JEN393165 JNU393162:JOJ393165 JXQ393162:JYF393165 KHM393162:KIB393165 KRI393162:KRX393165 LBE393162:LBT393165 LLA393162:LLP393165 LUW393162:LVL393165 MES393162:MFH393165 MOO393162:MPD393165 MYK393162:MYZ393165 NIG393162:NIV393165 NSC393162:NSR393165 OBY393162:OCN393165 OLU393162:OMJ393165 OVQ393162:OWF393165 PFM393162:PGB393165 PPI393162:PPX393165 PZE393162:PZT393165 QJA393162:QJP393165 QSW393162:QTL393165 RCS393162:RDH393165 RMO393162:RND393165 RWK393162:RWZ393165 SGG393162:SGV393165 SQC393162:SQR393165 SZY393162:TAN393165 TJU393162:TKJ393165 TTQ393162:TUF393165 UDM393162:UEB393165 UNI393162:UNX393165 UXE393162:UXT393165 VHA393162:VHP393165 VQW393162:VRL393165 WAS393162:WBH393165 WKO393162:WLD393165 WUK393162:WUZ393165 N458698:Y458701 HY458698:IN458701 RU458698:SJ458701 ABQ458698:ACF458701 ALM458698:AMB458701 AVI458698:AVX458701 BFE458698:BFT458701 BPA458698:BPP458701 BYW458698:BZL458701 CIS458698:CJH458701 CSO458698:CTD458701 DCK458698:DCZ458701 DMG458698:DMV458701 DWC458698:DWR458701 EFY458698:EGN458701 EPU458698:EQJ458701 EZQ458698:FAF458701 FJM458698:FKB458701 FTI458698:FTX458701 GDE458698:GDT458701 GNA458698:GNP458701 GWW458698:GXL458701 HGS458698:HHH458701 HQO458698:HRD458701 IAK458698:IAZ458701 IKG458698:IKV458701 IUC458698:IUR458701 JDY458698:JEN458701 JNU458698:JOJ458701 JXQ458698:JYF458701 KHM458698:KIB458701 KRI458698:KRX458701 LBE458698:LBT458701 LLA458698:LLP458701 LUW458698:LVL458701 MES458698:MFH458701 MOO458698:MPD458701 MYK458698:MYZ458701 NIG458698:NIV458701 NSC458698:NSR458701 OBY458698:OCN458701 OLU458698:OMJ458701 OVQ458698:OWF458701 PFM458698:PGB458701 PPI458698:PPX458701 PZE458698:PZT458701 QJA458698:QJP458701 QSW458698:QTL458701 RCS458698:RDH458701 RMO458698:RND458701 RWK458698:RWZ458701 SGG458698:SGV458701 SQC458698:SQR458701 SZY458698:TAN458701 TJU458698:TKJ458701 TTQ458698:TUF458701 UDM458698:UEB458701 UNI458698:UNX458701 UXE458698:UXT458701 VHA458698:VHP458701 VQW458698:VRL458701 WAS458698:WBH458701 WKO458698:WLD458701 WUK458698:WUZ458701 N524234:Y524237 HY524234:IN524237 RU524234:SJ524237 ABQ524234:ACF524237 ALM524234:AMB524237 AVI524234:AVX524237 BFE524234:BFT524237 BPA524234:BPP524237 BYW524234:BZL524237 CIS524234:CJH524237 CSO524234:CTD524237 DCK524234:DCZ524237 DMG524234:DMV524237 DWC524234:DWR524237 EFY524234:EGN524237 EPU524234:EQJ524237 EZQ524234:FAF524237 FJM524234:FKB524237 FTI524234:FTX524237 GDE524234:GDT524237 GNA524234:GNP524237 GWW524234:GXL524237 HGS524234:HHH524237 HQO524234:HRD524237 IAK524234:IAZ524237 IKG524234:IKV524237 IUC524234:IUR524237 JDY524234:JEN524237 JNU524234:JOJ524237 JXQ524234:JYF524237 KHM524234:KIB524237 KRI524234:KRX524237 LBE524234:LBT524237 LLA524234:LLP524237 LUW524234:LVL524237 MES524234:MFH524237 MOO524234:MPD524237 MYK524234:MYZ524237 NIG524234:NIV524237 NSC524234:NSR524237 OBY524234:OCN524237 OLU524234:OMJ524237 OVQ524234:OWF524237 PFM524234:PGB524237 PPI524234:PPX524237 PZE524234:PZT524237 QJA524234:QJP524237 QSW524234:QTL524237 RCS524234:RDH524237 RMO524234:RND524237 RWK524234:RWZ524237 SGG524234:SGV524237 SQC524234:SQR524237 SZY524234:TAN524237 TJU524234:TKJ524237 TTQ524234:TUF524237 UDM524234:UEB524237 UNI524234:UNX524237 UXE524234:UXT524237 VHA524234:VHP524237 VQW524234:VRL524237 WAS524234:WBH524237 WKO524234:WLD524237 WUK524234:WUZ524237 N589770:Y589773 HY589770:IN589773 RU589770:SJ589773 ABQ589770:ACF589773 ALM589770:AMB589773 AVI589770:AVX589773 BFE589770:BFT589773 BPA589770:BPP589773 BYW589770:BZL589773 CIS589770:CJH589773 CSO589770:CTD589773 DCK589770:DCZ589773 DMG589770:DMV589773 DWC589770:DWR589773 EFY589770:EGN589773 EPU589770:EQJ589773 EZQ589770:FAF589773 FJM589770:FKB589773 FTI589770:FTX589773 GDE589770:GDT589773 GNA589770:GNP589773 GWW589770:GXL589773 HGS589770:HHH589773 HQO589770:HRD589773 IAK589770:IAZ589773 IKG589770:IKV589773 IUC589770:IUR589773 JDY589770:JEN589773 JNU589770:JOJ589773 JXQ589770:JYF589773 KHM589770:KIB589773 KRI589770:KRX589773 LBE589770:LBT589773 LLA589770:LLP589773 LUW589770:LVL589773 MES589770:MFH589773 MOO589770:MPD589773 MYK589770:MYZ589773 NIG589770:NIV589773 NSC589770:NSR589773 OBY589770:OCN589773 OLU589770:OMJ589773 OVQ589770:OWF589773 PFM589770:PGB589773 PPI589770:PPX589773 PZE589770:PZT589773 QJA589770:QJP589773 QSW589770:QTL589773 RCS589770:RDH589773 RMO589770:RND589773 RWK589770:RWZ589773 SGG589770:SGV589773 SQC589770:SQR589773 SZY589770:TAN589773 TJU589770:TKJ589773 TTQ589770:TUF589773 UDM589770:UEB589773 UNI589770:UNX589773 UXE589770:UXT589773 VHA589770:VHP589773 VQW589770:VRL589773 WAS589770:WBH589773 WKO589770:WLD589773 WUK589770:WUZ589773 N655306:Y655309 HY655306:IN655309 RU655306:SJ655309 ABQ655306:ACF655309 ALM655306:AMB655309 AVI655306:AVX655309 BFE655306:BFT655309 BPA655306:BPP655309 BYW655306:BZL655309 CIS655306:CJH655309 CSO655306:CTD655309 DCK655306:DCZ655309 DMG655306:DMV655309 DWC655306:DWR655309 EFY655306:EGN655309 EPU655306:EQJ655309 EZQ655306:FAF655309 FJM655306:FKB655309 FTI655306:FTX655309 GDE655306:GDT655309 GNA655306:GNP655309 GWW655306:GXL655309 HGS655306:HHH655309 HQO655306:HRD655309 IAK655306:IAZ655309 IKG655306:IKV655309 IUC655306:IUR655309 JDY655306:JEN655309 JNU655306:JOJ655309 JXQ655306:JYF655309 KHM655306:KIB655309 KRI655306:KRX655309 LBE655306:LBT655309 LLA655306:LLP655309 LUW655306:LVL655309 MES655306:MFH655309 MOO655306:MPD655309 MYK655306:MYZ655309 NIG655306:NIV655309 NSC655306:NSR655309 OBY655306:OCN655309 OLU655306:OMJ655309 OVQ655306:OWF655309 PFM655306:PGB655309 PPI655306:PPX655309 PZE655306:PZT655309 QJA655306:QJP655309 QSW655306:QTL655309 RCS655306:RDH655309 RMO655306:RND655309 RWK655306:RWZ655309 SGG655306:SGV655309 SQC655306:SQR655309 SZY655306:TAN655309 TJU655306:TKJ655309 TTQ655306:TUF655309 UDM655306:UEB655309 UNI655306:UNX655309 UXE655306:UXT655309 VHA655306:VHP655309 VQW655306:VRL655309 WAS655306:WBH655309 WKO655306:WLD655309 WUK655306:WUZ655309 N720842:Y720845 HY720842:IN720845 RU720842:SJ720845 ABQ720842:ACF720845 ALM720842:AMB720845 AVI720842:AVX720845 BFE720842:BFT720845 BPA720842:BPP720845 BYW720842:BZL720845 CIS720842:CJH720845 CSO720842:CTD720845 DCK720842:DCZ720845 DMG720842:DMV720845 DWC720842:DWR720845 EFY720842:EGN720845 EPU720842:EQJ720845 EZQ720842:FAF720845 FJM720842:FKB720845 FTI720842:FTX720845 GDE720842:GDT720845 GNA720842:GNP720845 GWW720842:GXL720845 HGS720842:HHH720845 HQO720842:HRD720845 IAK720842:IAZ720845 IKG720842:IKV720845 IUC720842:IUR720845 JDY720842:JEN720845 JNU720842:JOJ720845 JXQ720842:JYF720845 KHM720842:KIB720845 KRI720842:KRX720845 LBE720842:LBT720845 LLA720842:LLP720845 LUW720842:LVL720845 MES720842:MFH720845 MOO720842:MPD720845 MYK720842:MYZ720845 NIG720842:NIV720845 NSC720842:NSR720845 OBY720842:OCN720845 OLU720842:OMJ720845 OVQ720842:OWF720845 PFM720842:PGB720845 PPI720842:PPX720845 PZE720842:PZT720845 QJA720842:QJP720845 QSW720842:QTL720845 RCS720842:RDH720845 RMO720842:RND720845 RWK720842:RWZ720845 SGG720842:SGV720845 SQC720842:SQR720845 SZY720842:TAN720845 TJU720842:TKJ720845 TTQ720842:TUF720845 UDM720842:UEB720845 UNI720842:UNX720845 UXE720842:UXT720845 VHA720842:VHP720845 VQW720842:VRL720845 WAS720842:WBH720845 WKO720842:WLD720845 WUK720842:WUZ720845 N786378:Y786381 HY786378:IN786381 RU786378:SJ786381 ABQ786378:ACF786381 ALM786378:AMB786381 AVI786378:AVX786381 BFE786378:BFT786381 BPA786378:BPP786381 BYW786378:BZL786381 CIS786378:CJH786381 CSO786378:CTD786381 DCK786378:DCZ786381 DMG786378:DMV786381 DWC786378:DWR786381 EFY786378:EGN786381 EPU786378:EQJ786381 EZQ786378:FAF786381 FJM786378:FKB786381 FTI786378:FTX786381 GDE786378:GDT786381 GNA786378:GNP786381 GWW786378:GXL786381 HGS786378:HHH786381 HQO786378:HRD786381 IAK786378:IAZ786381 IKG786378:IKV786381 IUC786378:IUR786381 JDY786378:JEN786381 JNU786378:JOJ786381 JXQ786378:JYF786381 KHM786378:KIB786381 KRI786378:KRX786381 LBE786378:LBT786381 LLA786378:LLP786381 LUW786378:LVL786381 MES786378:MFH786381 MOO786378:MPD786381 MYK786378:MYZ786381 NIG786378:NIV786381 NSC786378:NSR786381 OBY786378:OCN786381 OLU786378:OMJ786381 OVQ786378:OWF786381 PFM786378:PGB786381 PPI786378:PPX786381 PZE786378:PZT786381 QJA786378:QJP786381 QSW786378:QTL786381 RCS786378:RDH786381 RMO786378:RND786381 RWK786378:RWZ786381 SGG786378:SGV786381 SQC786378:SQR786381 SZY786378:TAN786381 TJU786378:TKJ786381 TTQ786378:TUF786381 UDM786378:UEB786381 UNI786378:UNX786381 UXE786378:UXT786381 VHA786378:VHP786381 VQW786378:VRL786381 WAS786378:WBH786381 WKO786378:WLD786381 WUK786378:WUZ786381 N851914:Y851917 HY851914:IN851917 RU851914:SJ851917 ABQ851914:ACF851917 ALM851914:AMB851917 AVI851914:AVX851917 BFE851914:BFT851917 BPA851914:BPP851917 BYW851914:BZL851917 CIS851914:CJH851917 CSO851914:CTD851917 DCK851914:DCZ851917 DMG851914:DMV851917 DWC851914:DWR851917 EFY851914:EGN851917 EPU851914:EQJ851917 EZQ851914:FAF851917 FJM851914:FKB851917 FTI851914:FTX851917 GDE851914:GDT851917 GNA851914:GNP851917 GWW851914:GXL851917 HGS851914:HHH851917 HQO851914:HRD851917 IAK851914:IAZ851917 IKG851914:IKV851917 IUC851914:IUR851917 JDY851914:JEN851917 JNU851914:JOJ851917 JXQ851914:JYF851917 KHM851914:KIB851917 KRI851914:KRX851917 LBE851914:LBT851917 LLA851914:LLP851917 LUW851914:LVL851917 MES851914:MFH851917 MOO851914:MPD851917 MYK851914:MYZ851917 NIG851914:NIV851917 NSC851914:NSR851917 OBY851914:OCN851917 OLU851914:OMJ851917 OVQ851914:OWF851917 PFM851914:PGB851917 PPI851914:PPX851917 PZE851914:PZT851917 QJA851914:QJP851917 QSW851914:QTL851917 RCS851914:RDH851917 RMO851914:RND851917 RWK851914:RWZ851917 SGG851914:SGV851917 SQC851914:SQR851917 SZY851914:TAN851917 TJU851914:TKJ851917 TTQ851914:TUF851917 UDM851914:UEB851917 UNI851914:UNX851917 UXE851914:UXT851917 VHA851914:VHP851917 VQW851914:VRL851917 WAS851914:WBH851917 WKO851914:WLD851917 WUK851914:WUZ851917 N917450:Y917453 HY917450:IN917453 RU917450:SJ917453 ABQ917450:ACF917453 ALM917450:AMB917453 AVI917450:AVX917453 BFE917450:BFT917453 BPA917450:BPP917453 BYW917450:BZL917453 CIS917450:CJH917453 CSO917450:CTD917453 DCK917450:DCZ917453 DMG917450:DMV917453 DWC917450:DWR917453 EFY917450:EGN917453 EPU917450:EQJ917453 EZQ917450:FAF917453 FJM917450:FKB917453 FTI917450:FTX917453 GDE917450:GDT917453 GNA917450:GNP917453 GWW917450:GXL917453 HGS917450:HHH917453 HQO917450:HRD917453 IAK917450:IAZ917453 IKG917450:IKV917453 IUC917450:IUR917453 JDY917450:JEN917453 JNU917450:JOJ917453 JXQ917450:JYF917453 KHM917450:KIB917453 KRI917450:KRX917453 LBE917450:LBT917453 LLA917450:LLP917453 LUW917450:LVL917453 MES917450:MFH917453 MOO917450:MPD917453 MYK917450:MYZ917453 NIG917450:NIV917453 NSC917450:NSR917453 OBY917450:OCN917453 OLU917450:OMJ917453 OVQ917450:OWF917453 PFM917450:PGB917453 PPI917450:PPX917453 PZE917450:PZT917453 QJA917450:QJP917453 QSW917450:QTL917453 RCS917450:RDH917453 RMO917450:RND917453 RWK917450:RWZ917453 SGG917450:SGV917453 SQC917450:SQR917453 SZY917450:TAN917453 TJU917450:TKJ917453 TTQ917450:TUF917453 UDM917450:UEB917453 UNI917450:UNX917453 UXE917450:UXT917453 VHA917450:VHP917453 VQW917450:VRL917453 WAS917450:WBH917453 WKO917450:WLD917453 WUK917450:WUZ917453 N982986:Y982989 HY982986:IN982989 RU982986:SJ982989 ABQ982986:ACF982989 ALM982986:AMB982989 AVI982986:AVX982989 BFE982986:BFT982989 BPA982986:BPP982989 BYW982986:BZL982989 CIS982986:CJH982989 CSO982986:CTD982989 DCK982986:DCZ982989 DMG982986:DMV982989 DWC982986:DWR982989 EFY982986:EGN982989 EPU982986:EQJ982989 EZQ982986:FAF982989 FJM982986:FKB982989 FTI982986:FTX982989 GDE982986:GDT982989 GNA982986:GNP982989 GWW982986:GXL982989 HGS982986:HHH982989 HQO982986:HRD982989 IAK982986:IAZ982989 IKG982986:IKV982989 IUC982986:IUR982989 JDY982986:JEN982989 JNU982986:JOJ982989 JXQ982986:JYF982989 KHM982986:KIB982989 KRI982986:KRX982989 LBE982986:LBT982989 LLA982986:LLP982989 LUW982986:LVL982989 MES982986:MFH982989 MOO982986:MPD982989 MYK982986:MYZ982989 NIG982986:NIV982989 NSC982986:NSR982989 OBY982986:OCN982989 OLU982986:OMJ982989 OVQ982986:OWF982989 PFM982986:PGB982989 PPI982986:PPX982989 PZE982986:PZT982989 QJA982986:QJP982989 QSW982986:QTL982989 RCS982986:RDH982989 RMO982986:RND982989 RWK982986:RWZ982989 SGG982986:SGV982989 SQC982986:SQR982989 SZY982986:TAN982989 TJU982986:TKJ982989 TTQ982986:TUF982989 UDM982986:UEB982989 UNI982986:UNX982989 UXE982986:UXT982989 VHA982986:VHP982989 VQW982986:VRL982989 WAS982986:WBH982989 WKO982986:WLD982989 WUK982986:WUZ982989 I10:O10 E5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75CDA-8FDD-49F3-A6DA-49AE1976296C}">
  <sheetPr codeName="Sheet10">
    <pageSetUpPr fitToPage="1"/>
  </sheetPr>
  <dimension ref="A1:BM314"/>
  <sheetViews>
    <sheetView showGridLines="0" view="pageBreakPreview" zoomScale="71" zoomScaleNormal="80" zoomScaleSheetLayoutView="71" workbookViewId="0">
      <pane xSplit="4" ySplit="12" topLeftCell="E13" activePane="bottomRight" state="frozen"/>
      <selection activeCell="B27" sqref="B27:I53"/>
      <selection pane="topRight" activeCell="B27" sqref="B27:I53"/>
      <selection pane="bottomLeft" activeCell="B27" sqref="B27:I53"/>
      <selection pane="bottomRight" activeCell="B9" sqref="B9:B12"/>
    </sheetView>
  </sheetViews>
  <sheetFormatPr defaultRowHeight="45.75"/>
  <cols>
    <col min="1" max="1" width="1.625" style="459" customWidth="1"/>
    <col min="2" max="2" width="5.625" style="182" bestFit="1" customWidth="1"/>
    <col min="3" max="3" width="5.625" style="541" bestFit="1" customWidth="1"/>
    <col min="4" max="4" width="5.625" style="135" bestFit="1" customWidth="1"/>
    <col min="5" max="5" width="6.875" style="470" bestFit="1" customWidth="1"/>
    <col min="6" max="6" width="8.625" style="470" customWidth="1"/>
    <col min="7" max="7" width="9.25" style="470" bestFit="1" customWidth="1"/>
    <col min="8" max="8" width="15.5" style="622" bestFit="1" customWidth="1"/>
    <col min="9" max="10" width="7.5" style="134" bestFit="1" customWidth="1"/>
    <col min="11" max="11" width="11.125" style="134" bestFit="1" customWidth="1"/>
    <col min="12" max="12" width="7.5" style="134" bestFit="1" customWidth="1"/>
    <col min="13" max="14" width="7.375" style="134" bestFit="1" customWidth="1"/>
    <col min="15" max="15" width="13.375" style="313" bestFit="1" customWidth="1"/>
    <col min="16" max="16" width="4.625" style="452" customWidth="1"/>
    <col min="17" max="17" width="9.625" style="134" customWidth="1"/>
    <col min="18" max="18" width="5.625" style="134" bestFit="1" customWidth="1"/>
    <col min="19" max="19" width="4.625" style="452" customWidth="1"/>
    <col min="20" max="20" width="9.625" style="134" customWidth="1"/>
    <col min="21" max="21" width="5.625" style="134" bestFit="1" customWidth="1"/>
    <col min="22" max="22" width="4.625" style="452" customWidth="1"/>
    <col min="23" max="23" width="18.625" style="134" customWidth="1"/>
    <col min="24" max="24" width="4.625" style="452" customWidth="1"/>
    <col min="25" max="25" width="15.625" style="134" customWidth="1"/>
    <col min="26" max="26" width="4.625" style="452" customWidth="1"/>
    <col min="27" max="27" width="18.625" style="134" customWidth="1"/>
    <col min="28" max="28" width="11.125" style="134" customWidth="1"/>
    <col min="29" max="29" width="11.625" style="134" customWidth="1"/>
    <col min="30" max="31" width="11.125" style="134" customWidth="1"/>
    <col min="32" max="32" width="4.625" style="452" customWidth="1"/>
    <col min="33" max="33" width="5.625" style="134" bestFit="1" customWidth="1"/>
    <col min="34" max="34" width="4.625" style="452" customWidth="1"/>
    <col min="35" max="35" width="9.625" style="134" customWidth="1"/>
    <col min="36" max="36" width="4.625" style="452" customWidth="1"/>
    <col min="37" max="37" width="17.625" style="311" bestFit="1" customWidth="1"/>
    <col min="38" max="38" width="4.625" style="452" customWidth="1"/>
    <col min="39" max="39" width="13.375" style="134" bestFit="1" customWidth="1"/>
    <col min="40" max="40" width="5.625" style="134" bestFit="1" customWidth="1"/>
    <col min="41" max="41" width="4.625" style="452" customWidth="1"/>
    <col min="42" max="42" width="13.375" style="134" bestFit="1" customWidth="1"/>
    <col min="43" max="43" width="5.625" style="134" bestFit="1" customWidth="1"/>
    <col min="44" max="44" width="4.625" style="452" customWidth="1"/>
    <col min="45" max="45" width="13.375" style="134" bestFit="1" customWidth="1"/>
    <col min="46" max="46" width="5.625" style="134" bestFit="1" customWidth="1"/>
    <col min="47" max="47" width="4.625" style="452" customWidth="1"/>
    <col min="48" max="48" width="1.625" style="182" customWidth="1"/>
    <col min="49" max="49" width="9" style="182" hidden="1" customWidth="1"/>
    <col min="50" max="50" width="6.875" style="182" hidden="1" customWidth="1"/>
    <col min="51" max="51" width="5.875" style="182" hidden="1" customWidth="1"/>
    <col min="52" max="52" width="1.625" style="409" hidden="1" customWidth="1"/>
    <col min="53" max="54" width="5.625" style="182" hidden="1" customWidth="1"/>
    <col min="55" max="55" width="1.625" style="409" hidden="1" customWidth="1"/>
    <col min="56" max="56" width="13.375" style="182" hidden="1" customWidth="1"/>
    <col min="57" max="57" width="9.375" style="182" hidden="1" customWidth="1"/>
    <col min="58" max="58" width="5.875" style="182" hidden="1" customWidth="1"/>
    <col min="59" max="59" width="10" style="182" hidden="1" customWidth="1"/>
    <col min="60" max="60" width="1.625" style="409" hidden="1" customWidth="1"/>
    <col min="61" max="61" width="3.75" style="182" hidden="1" customWidth="1"/>
    <col min="62" max="62" width="7.5" style="182" hidden="1" customWidth="1"/>
    <col min="63" max="63" width="10.75" style="182" hidden="1" customWidth="1"/>
    <col min="64" max="64" width="13.875" style="128" hidden="1" customWidth="1"/>
    <col min="65" max="65" width="9" style="182" hidden="1" customWidth="1"/>
    <col min="66" max="66" width="9" style="182" customWidth="1"/>
    <col min="67" max="16384" width="9" style="182"/>
  </cols>
  <sheetData>
    <row r="1" spans="1:65" s="435" customFormat="1" ht="18.75">
      <c r="B1" s="436" t="s">
        <v>732</v>
      </c>
      <c r="C1" s="537"/>
      <c r="D1" s="437"/>
      <c r="O1" s="438"/>
      <c r="P1" s="446"/>
      <c r="S1" s="446"/>
      <c r="V1" s="446"/>
      <c r="X1" s="446"/>
      <c r="Z1" s="446"/>
      <c r="AF1" s="446"/>
      <c r="AH1" s="446"/>
      <c r="AJ1" s="446"/>
      <c r="AK1" s="439"/>
      <c r="AL1" s="446"/>
      <c r="AO1" s="446"/>
      <c r="AR1" s="446"/>
      <c r="AU1" s="446"/>
      <c r="AZ1" s="440"/>
      <c r="BC1" s="440"/>
      <c r="BH1" s="440"/>
      <c r="BL1" s="441"/>
    </row>
    <row r="2" spans="1:65" s="435" customFormat="1" ht="13.5">
      <c r="C2" s="537"/>
      <c r="D2" s="437"/>
      <c r="O2" s="438"/>
      <c r="P2" s="446"/>
      <c r="S2" s="446"/>
      <c r="V2" s="446"/>
      <c r="X2" s="446"/>
      <c r="Z2" s="446"/>
      <c r="AF2" s="446"/>
      <c r="AH2" s="446"/>
      <c r="AJ2" s="446"/>
      <c r="AK2" s="439"/>
      <c r="AL2" s="446"/>
      <c r="AO2" s="446"/>
      <c r="AR2" s="446"/>
      <c r="AU2" s="446"/>
      <c r="AZ2" s="440"/>
      <c r="BC2" s="440"/>
      <c r="BH2" s="440"/>
      <c r="BL2" s="441"/>
    </row>
    <row r="3" spans="1:65" s="435" customFormat="1" ht="13.5">
      <c r="C3" s="537" t="s">
        <v>475</v>
      </c>
      <c r="D3" s="437"/>
      <c r="O3" s="438"/>
      <c r="P3" s="446"/>
      <c r="S3" s="446"/>
      <c r="V3" s="446"/>
      <c r="X3" s="446"/>
      <c r="Z3" s="446"/>
      <c r="AF3" s="446"/>
      <c r="AH3" s="446"/>
      <c r="AJ3" s="446"/>
      <c r="AK3" s="439"/>
      <c r="AL3" s="446"/>
      <c r="AO3" s="446"/>
      <c r="AR3" s="446"/>
      <c r="AU3" s="446"/>
      <c r="AZ3" s="440"/>
      <c r="BC3" s="440"/>
      <c r="BH3" s="440"/>
      <c r="BL3" s="441"/>
    </row>
    <row r="4" spans="1:65" s="435" customFormat="1" ht="13.5">
      <c r="C4" s="537" t="s">
        <v>475</v>
      </c>
      <c r="D4" s="437"/>
      <c r="I4" s="442" t="s">
        <v>476</v>
      </c>
      <c r="J4" s="442" t="s">
        <v>477</v>
      </c>
      <c r="K4" s="442" t="s">
        <v>478</v>
      </c>
      <c r="L4" s="442"/>
      <c r="M4" s="442"/>
      <c r="N4" s="442"/>
      <c r="O4" s="443"/>
      <c r="P4" s="447"/>
      <c r="Q4" s="442"/>
      <c r="R4" s="442"/>
      <c r="S4" s="447"/>
      <c r="T4" s="442"/>
      <c r="U4" s="442"/>
      <c r="V4" s="447"/>
      <c r="W4" s="444" t="s">
        <v>479</v>
      </c>
      <c r="X4" s="447"/>
      <c r="Y4" s="444" t="s">
        <v>854</v>
      </c>
      <c r="Z4" s="447"/>
      <c r="AA4" s="444"/>
      <c r="AB4" s="442" t="s">
        <v>480</v>
      </c>
      <c r="AC4" s="442"/>
      <c r="AD4" s="442"/>
      <c r="AE4" s="442"/>
      <c r="AF4" s="447"/>
      <c r="AG4" s="442"/>
      <c r="AH4" s="447"/>
      <c r="AI4" s="442" t="s">
        <v>481</v>
      </c>
      <c r="AJ4" s="447"/>
      <c r="AK4" s="445"/>
      <c r="AL4" s="447"/>
      <c r="AM4" s="442"/>
      <c r="AN4" s="442"/>
      <c r="AO4" s="447"/>
      <c r="AP4" s="442"/>
      <c r="AQ4" s="442"/>
      <c r="AR4" s="447"/>
      <c r="AS4" s="441"/>
      <c r="AT4" s="441"/>
      <c r="AU4" s="457"/>
      <c r="AZ4" s="440"/>
      <c r="BC4" s="440"/>
      <c r="BH4" s="440"/>
      <c r="BL4" s="441"/>
    </row>
    <row r="5" spans="1:65" s="435" customFormat="1" ht="18.75">
      <c r="B5" s="1232" t="s">
        <v>836</v>
      </c>
      <c r="C5" s="1232"/>
      <c r="D5" s="1232"/>
      <c r="E5" s="1232"/>
      <c r="F5" s="1232"/>
      <c r="G5" s="1232"/>
      <c r="I5" s="442" t="s">
        <v>482</v>
      </c>
      <c r="J5" s="442" t="s">
        <v>483</v>
      </c>
      <c r="K5" s="442"/>
      <c r="L5" s="442"/>
      <c r="M5" s="442"/>
      <c r="N5" s="442"/>
      <c r="O5" s="443"/>
      <c r="P5" s="447"/>
      <c r="Q5" s="442"/>
      <c r="R5" s="442"/>
      <c r="S5" s="447"/>
      <c r="T5" s="442"/>
      <c r="U5" s="442"/>
      <c r="V5" s="447"/>
      <c r="W5" s="444" t="s">
        <v>1022</v>
      </c>
      <c r="X5" s="447"/>
      <c r="Y5" s="442" t="s">
        <v>484</v>
      </c>
      <c r="Z5" s="447"/>
      <c r="AA5" s="444"/>
      <c r="AB5" s="442"/>
      <c r="AC5" s="442"/>
      <c r="AD5" s="442"/>
      <c r="AE5" s="442"/>
      <c r="AF5" s="447"/>
      <c r="AG5" s="442"/>
      <c r="AH5" s="447"/>
      <c r="AI5" s="444" t="s">
        <v>346</v>
      </c>
      <c r="AJ5" s="447"/>
      <c r="AK5" s="445"/>
      <c r="AL5" s="447"/>
      <c r="AM5" s="442"/>
      <c r="AN5" s="442"/>
      <c r="AO5" s="447"/>
      <c r="AP5" s="442"/>
      <c r="AQ5" s="442"/>
      <c r="AR5" s="447"/>
      <c r="AS5" s="441"/>
      <c r="AT5" s="441"/>
      <c r="AU5" s="651" t="s">
        <v>1021</v>
      </c>
      <c r="AZ5" s="440"/>
      <c r="BC5" s="440"/>
      <c r="BH5" s="440"/>
      <c r="BL5" s="441"/>
    </row>
    <row r="6" spans="1:65" ht="13.5">
      <c r="A6" s="182"/>
      <c r="C6" s="538" t="s">
        <v>475</v>
      </c>
      <c r="D6" s="127"/>
      <c r="E6" s="182"/>
      <c r="F6" s="182"/>
      <c r="G6" s="182"/>
      <c r="H6" s="182"/>
      <c r="I6" s="129"/>
      <c r="J6" s="129" t="s">
        <v>485</v>
      </c>
      <c r="K6" s="129"/>
      <c r="L6" s="129"/>
      <c r="M6" s="129"/>
      <c r="N6" s="182"/>
      <c r="O6" s="184"/>
      <c r="P6" s="458"/>
      <c r="Q6" s="182"/>
      <c r="R6" s="129"/>
      <c r="S6" s="448"/>
      <c r="T6" s="129"/>
      <c r="U6" s="129"/>
      <c r="V6" s="448"/>
      <c r="W6" s="130" t="s">
        <v>1023</v>
      </c>
      <c r="X6" s="448"/>
      <c r="Y6" s="129"/>
      <c r="Z6" s="448"/>
      <c r="AA6" s="130"/>
      <c r="AB6" s="129"/>
      <c r="AC6" s="129"/>
      <c r="AD6" s="129"/>
      <c r="AE6" s="129"/>
      <c r="AF6" s="448"/>
      <c r="AG6" s="129"/>
      <c r="AH6" s="448"/>
      <c r="AI6" s="129" t="s">
        <v>486</v>
      </c>
      <c r="AJ6" s="448"/>
      <c r="AK6" s="234"/>
      <c r="AL6" s="448"/>
      <c r="AM6" s="129"/>
      <c r="AN6" s="129"/>
      <c r="AO6" s="448"/>
      <c r="AP6" s="129"/>
      <c r="AQ6" s="129"/>
      <c r="AR6" s="448"/>
      <c r="AS6" s="128"/>
      <c r="AT6" s="128"/>
      <c r="AU6" s="449"/>
    </row>
    <row r="7" spans="1:65" ht="43.5" customHeight="1">
      <c r="A7" s="131"/>
      <c r="B7" s="1229" t="s">
        <v>487</v>
      </c>
      <c r="C7" s="1230"/>
      <c r="D7" s="1230"/>
      <c r="E7" s="1231"/>
      <c r="F7" s="1253" t="str">
        <f>'2.全体概要'!C7</f>
        <v>(例)　○○○○マンション</v>
      </c>
      <c r="G7" s="1254"/>
      <c r="H7" s="1254"/>
      <c r="I7" s="1254"/>
      <c r="J7" s="1254"/>
      <c r="K7" s="1254"/>
      <c r="L7" s="1254"/>
      <c r="M7" s="1254"/>
      <c r="N7" s="1255" t="s">
        <v>552</v>
      </c>
      <c r="O7" s="1255"/>
      <c r="P7" s="1255"/>
      <c r="Q7" s="1256"/>
      <c r="R7" s="129"/>
      <c r="S7" s="448"/>
      <c r="T7" s="129"/>
      <c r="U7" s="129"/>
      <c r="V7" s="448"/>
      <c r="W7" s="129" t="s">
        <v>345</v>
      </c>
      <c r="X7" s="448"/>
      <c r="Y7" s="129"/>
      <c r="Z7" s="448"/>
      <c r="AA7" s="130"/>
      <c r="AB7" s="129"/>
      <c r="AC7" s="129"/>
      <c r="AD7" s="129"/>
      <c r="AE7" s="129"/>
      <c r="AF7" s="448"/>
      <c r="AG7" s="129"/>
      <c r="AH7" s="448"/>
      <c r="AI7" s="129"/>
      <c r="AJ7" s="448"/>
      <c r="AK7" s="234"/>
      <c r="AL7" s="448"/>
      <c r="AM7" s="129"/>
      <c r="AN7" s="129"/>
      <c r="AO7" s="448"/>
      <c r="AP7" s="129"/>
      <c r="AQ7" s="129"/>
      <c r="AR7" s="448"/>
      <c r="AS7" s="129"/>
      <c r="AT7" s="129"/>
      <c r="AU7" s="448"/>
    </row>
    <row r="8" spans="1:65" ht="14.25" thickBot="1">
      <c r="A8" s="182"/>
      <c r="C8" s="538" t="s">
        <v>475</v>
      </c>
      <c r="D8" s="127"/>
      <c r="E8" s="182"/>
      <c r="F8" s="182"/>
      <c r="G8" s="182"/>
      <c r="H8" s="182"/>
      <c r="I8" s="182"/>
      <c r="J8" s="182"/>
      <c r="K8" s="182"/>
      <c r="L8" s="182"/>
      <c r="M8" s="182"/>
      <c r="N8" s="182"/>
      <c r="O8" s="184"/>
      <c r="P8" s="458"/>
      <c r="Q8" s="128"/>
      <c r="R8" s="128"/>
      <c r="S8" s="449"/>
      <c r="T8" s="128"/>
      <c r="U8" s="128"/>
      <c r="V8" s="449"/>
      <c r="W8" s="128"/>
      <c r="X8" s="449"/>
      <c r="Y8" s="128"/>
      <c r="Z8" s="449"/>
      <c r="AA8" s="132"/>
      <c r="AB8" s="128"/>
      <c r="AC8" s="128"/>
      <c r="AD8" s="128"/>
      <c r="AE8" s="128"/>
      <c r="AF8" s="449"/>
      <c r="AG8" s="128"/>
      <c r="AH8" s="449"/>
      <c r="AI8" s="128"/>
      <c r="AJ8" s="449"/>
      <c r="AK8" s="235"/>
      <c r="AL8" s="449"/>
      <c r="AM8" s="128"/>
      <c r="AN8" s="128"/>
      <c r="AO8" s="449"/>
      <c r="AP8" s="128"/>
      <c r="AQ8" s="128"/>
      <c r="AR8" s="449"/>
      <c r="AS8" s="128"/>
      <c r="AT8" s="128"/>
      <c r="AU8" s="449"/>
      <c r="AX8" s="186"/>
      <c r="AY8" s="186"/>
      <c r="AZ8" s="418"/>
      <c r="BA8" s="1233" t="s">
        <v>488</v>
      </c>
      <c r="BB8" s="1233"/>
      <c r="BC8" s="418"/>
      <c r="BD8" s="1233" t="s">
        <v>336</v>
      </c>
      <c r="BE8" s="1233"/>
      <c r="BF8" s="1233"/>
      <c r="BG8" s="1233"/>
      <c r="BH8" s="418"/>
      <c r="BI8" s="186"/>
      <c r="BJ8" s="186"/>
      <c r="BK8" s="186"/>
      <c r="BL8" s="187"/>
      <c r="BM8" s="186"/>
    </row>
    <row r="9" spans="1:65" ht="21">
      <c r="A9" s="577"/>
      <c r="B9" s="1234" t="s">
        <v>489</v>
      </c>
      <c r="C9" s="1236" t="s">
        <v>490</v>
      </c>
      <c r="D9" s="1234" t="s">
        <v>491</v>
      </c>
      <c r="E9" s="1234" t="s">
        <v>492</v>
      </c>
      <c r="F9" s="1234" t="s">
        <v>493</v>
      </c>
      <c r="G9" s="1234" t="s">
        <v>494</v>
      </c>
      <c r="H9" s="1241" t="s">
        <v>892</v>
      </c>
      <c r="I9" s="1243" t="s">
        <v>495</v>
      </c>
      <c r="J9" s="1244"/>
      <c r="K9" s="1243" t="s">
        <v>496</v>
      </c>
      <c r="L9" s="1247"/>
      <c r="M9" s="1247"/>
      <c r="N9" s="1247"/>
      <c r="O9" s="1247"/>
      <c r="P9" s="1244"/>
      <c r="Q9" s="1243" t="s">
        <v>497</v>
      </c>
      <c r="R9" s="1247"/>
      <c r="S9" s="1247"/>
      <c r="T9" s="1247"/>
      <c r="U9" s="1247"/>
      <c r="V9" s="1244"/>
      <c r="W9" s="1243" t="s">
        <v>497</v>
      </c>
      <c r="X9" s="1244"/>
      <c r="Y9" s="1243" t="s">
        <v>498</v>
      </c>
      <c r="Z9" s="1244"/>
      <c r="AA9" s="1243" t="s">
        <v>499</v>
      </c>
      <c r="AB9" s="1247"/>
      <c r="AC9" s="1247"/>
      <c r="AD9" s="1247"/>
      <c r="AE9" s="1247"/>
      <c r="AF9" s="1248"/>
      <c r="AG9" s="1234" t="s">
        <v>500</v>
      </c>
      <c r="AH9" s="1234"/>
      <c r="AI9" s="1234" t="s">
        <v>501</v>
      </c>
      <c r="AJ9" s="1234"/>
      <c r="AK9" s="1234" t="s">
        <v>565</v>
      </c>
      <c r="AL9" s="1234"/>
      <c r="AM9" s="1234" t="s">
        <v>502</v>
      </c>
      <c r="AN9" s="1234"/>
      <c r="AO9" s="1234"/>
      <c r="AP9" s="1234" t="s">
        <v>503</v>
      </c>
      <c r="AQ9" s="1234"/>
      <c r="AR9" s="1234"/>
      <c r="AS9" s="1234" t="s">
        <v>504</v>
      </c>
      <c r="AT9" s="1234"/>
      <c r="AU9" s="1234"/>
      <c r="AX9" s="186"/>
      <c r="AY9" s="186"/>
      <c r="AZ9" s="418"/>
      <c r="BA9" s="1233"/>
      <c r="BB9" s="1233"/>
      <c r="BC9" s="418"/>
      <c r="BD9" s="1233" t="s">
        <v>505</v>
      </c>
      <c r="BE9" s="1233" t="s">
        <v>506</v>
      </c>
      <c r="BF9" s="1233"/>
      <c r="BG9" s="1233"/>
      <c r="BH9" s="418"/>
      <c r="BI9" s="186"/>
      <c r="BJ9" s="186"/>
      <c r="BK9" s="186"/>
      <c r="BL9" s="187"/>
      <c r="BM9" s="186"/>
    </row>
    <row r="10" spans="1:65" ht="24">
      <c r="A10" s="578"/>
      <c r="B10" s="1235"/>
      <c r="C10" s="1237"/>
      <c r="D10" s="1235"/>
      <c r="E10" s="1235"/>
      <c r="F10" s="1235"/>
      <c r="G10" s="1235"/>
      <c r="H10" s="1242"/>
      <c r="I10" s="1238"/>
      <c r="J10" s="1240"/>
      <c r="K10" s="1238"/>
      <c r="L10" s="1239"/>
      <c r="M10" s="1239"/>
      <c r="N10" s="1239"/>
      <c r="O10" s="1239"/>
      <c r="P10" s="1240"/>
      <c r="Q10" s="1238" t="s">
        <v>847</v>
      </c>
      <c r="R10" s="1239"/>
      <c r="S10" s="1239"/>
      <c r="T10" s="1239" t="s">
        <v>846</v>
      </c>
      <c r="U10" s="1239"/>
      <c r="V10" s="1240"/>
      <c r="W10" s="1238" t="s">
        <v>848</v>
      </c>
      <c r="X10" s="1240"/>
      <c r="Y10" s="1238"/>
      <c r="Z10" s="1240"/>
      <c r="AA10" s="1238"/>
      <c r="AB10" s="1239"/>
      <c r="AC10" s="1239"/>
      <c r="AD10" s="1239"/>
      <c r="AE10" s="1239"/>
      <c r="AF10" s="1245"/>
      <c r="AG10" s="1235"/>
      <c r="AH10" s="1235"/>
      <c r="AI10" s="1235"/>
      <c r="AJ10" s="1235"/>
      <c r="AK10" s="1235"/>
      <c r="AL10" s="1235"/>
      <c r="AM10" s="1235"/>
      <c r="AN10" s="1235"/>
      <c r="AO10" s="1235"/>
      <c r="AP10" s="1235"/>
      <c r="AQ10" s="1235"/>
      <c r="AR10" s="1235"/>
      <c r="AS10" s="1235"/>
      <c r="AT10" s="1235"/>
      <c r="AU10" s="1235"/>
      <c r="AX10" s="1233" t="s">
        <v>335</v>
      </c>
      <c r="AY10" s="1233"/>
      <c r="AZ10" s="418"/>
      <c r="BA10" s="1233"/>
      <c r="BB10" s="1233"/>
      <c r="BC10" s="418"/>
      <c r="BD10" s="1233"/>
      <c r="BE10" s="1233" t="s">
        <v>507</v>
      </c>
      <c r="BF10" s="1233" t="s">
        <v>337</v>
      </c>
      <c r="BG10" s="1233"/>
      <c r="BH10" s="418"/>
      <c r="BI10" s="186"/>
      <c r="BJ10" s="186"/>
      <c r="BK10" s="186"/>
      <c r="BL10" s="187"/>
      <c r="BM10" s="186"/>
    </row>
    <row r="11" spans="1:65" ht="18.75">
      <c r="A11" s="133"/>
      <c r="B11" s="1235"/>
      <c r="C11" s="1237"/>
      <c r="D11" s="1235"/>
      <c r="E11" s="1235"/>
      <c r="F11" s="1235"/>
      <c r="G11" s="1235"/>
      <c r="H11" s="1242"/>
      <c r="I11" s="1238" t="s">
        <v>508</v>
      </c>
      <c r="J11" s="1240" t="s">
        <v>509</v>
      </c>
      <c r="K11" s="1238" t="s">
        <v>849</v>
      </c>
      <c r="L11" s="1239" t="s">
        <v>510</v>
      </c>
      <c r="M11" s="1239"/>
      <c r="N11" s="1239"/>
      <c r="O11" s="1250" t="s">
        <v>511</v>
      </c>
      <c r="P11" s="1246" t="s">
        <v>512</v>
      </c>
      <c r="Q11" s="1238" t="s">
        <v>513</v>
      </c>
      <c r="R11" s="1239" t="s">
        <v>514</v>
      </c>
      <c r="S11" s="1249" t="s">
        <v>512</v>
      </c>
      <c r="T11" s="1239" t="s">
        <v>513</v>
      </c>
      <c r="U11" s="1239" t="s">
        <v>514</v>
      </c>
      <c r="V11" s="1246" t="s">
        <v>512</v>
      </c>
      <c r="W11" s="1238" t="s">
        <v>515</v>
      </c>
      <c r="X11" s="1246" t="s">
        <v>512</v>
      </c>
      <c r="Y11" s="1238" t="s">
        <v>516</v>
      </c>
      <c r="Z11" s="1246" t="s">
        <v>512</v>
      </c>
      <c r="AA11" s="1238" t="s">
        <v>517</v>
      </c>
      <c r="AB11" s="1239" t="s">
        <v>518</v>
      </c>
      <c r="AC11" s="1239"/>
      <c r="AD11" s="1239"/>
      <c r="AE11" s="1239"/>
      <c r="AF11" s="1251" t="s">
        <v>512</v>
      </c>
      <c r="AG11" s="1242" t="s">
        <v>519</v>
      </c>
      <c r="AH11" s="1246" t="s">
        <v>512</v>
      </c>
      <c r="AI11" s="1242" t="s">
        <v>850</v>
      </c>
      <c r="AJ11" s="1246" t="s">
        <v>512</v>
      </c>
      <c r="AK11" s="1252" t="s">
        <v>805</v>
      </c>
      <c r="AL11" s="1246" t="s">
        <v>512</v>
      </c>
      <c r="AM11" s="1242" t="s">
        <v>520</v>
      </c>
      <c r="AN11" s="1245" t="s">
        <v>514</v>
      </c>
      <c r="AO11" s="1246" t="s">
        <v>512</v>
      </c>
      <c r="AP11" s="1242" t="s">
        <v>520</v>
      </c>
      <c r="AQ11" s="1245" t="s">
        <v>514</v>
      </c>
      <c r="AR11" s="1246" t="s">
        <v>512</v>
      </c>
      <c r="AS11" s="1242" t="s">
        <v>520</v>
      </c>
      <c r="AT11" s="1245" t="s">
        <v>514</v>
      </c>
      <c r="AU11" s="1246" t="s">
        <v>512</v>
      </c>
      <c r="AX11" s="1233"/>
      <c r="AY11" s="1233"/>
      <c r="AZ11" s="418"/>
      <c r="BA11" s="1233"/>
      <c r="BB11" s="1233"/>
      <c r="BC11" s="418"/>
      <c r="BD11" s="1233"/>
      <c r="BE11" s="1233"/>
      <c r="BF11" s="1233" t="s">
        <v>521</v>
      </c>
      <c r="BG11" s="1233" t="s">
        <v>522</v>
      </c>
      <c r="BH11" s="418"/>
      <c r="BI11" s="186"/>
      <c r="BJ11" s="186"/>
      <c r="BK11" s="186"/>
      <c r="BL11" s="187"/>
      <c r="BM11" s="186"/>
    </row>
    <row r="12" spans="1:65">
      <c r="B12" s="1235"/>
      <c r="C12" s="1237"/>
      <c r="D12" s="1235"/>
      <c r="E12" s="1235"/>
      <c r="F12" s="1235"/>
      <c r="G12" s="1235"/>
      <c r="H12" s="1242"/>
      <c r="I12" s="1238"/>
      <c r="J12" s="1240"/>
      <c r="K12" s="1238"/>
      <c r="L12" s="580" t="s">
        <v>523</v>
      </c>
      <c r="M12" s="580" t="s">
        <v>524</v>
      </c>
      <c r="N12" s="580" t="s">
        <v>525</v>
      </c>
      <c r="O12" s="1250"/>
      <c r="P12" s="1246"/>
      <c r="Q12" s="1238"/>
      <c r="R12" s="1239"/>
      <c r="S12" s="1249"/>
      <c r="T12" s="1239"/>
      <c r="U12" s="1239"/>
      <c r="V12" s="1246"/>
      <c r="W12" s="1238"/>
      <c r="X12" s="1246"/>
      <c r="Y12" s="1238"/>
      <c r="Z12" s="1246"/>
      <c r="AA12" s="1238"/>
      <c r="AB12" s="580" t="s">
        <v>526</v>
      </c>
      <c r="AC12" s="580" t="s">
        <v>527</v>
      </c>
      <c r="AD12" s="580" t="s">
        <v>528</v>
      </c>
      <c r="AE12" s="580" t="s">
        <v>790</v>
      </c>
      <c r="AF12" s="1251"/>
      <c r="AG12" s="1242"/>
      <c r="AH12" s="1246"/>
      <c r="AI12" s="1242"/>
      <c r="AJ12" s="1246"/>
      <c r="AK12" s="1252"/>
      <c r="AL12" s="1246"/>
      <c r="AM12" s="1242"/>
      <c r="AN12" s="1245"/>
      <c r="AO12" s="1246"/>
      <c r="AP12" s="1242"/>
      <c r="AQ12" s="1245"/>
      <c r="AR12" s="1246"/>
      <c r="AS12" s="1242"/>
      <c r="AT12" s="1245"/>
      <c r="AU12" s="1246"/>
      <c r="AX12" s="186" t="s">
        <v>529</v>
      </c>
      <c r="AY12" s="186" t="s">
        <v>506</v>
      </c>
      <c r="AZ12" s="418"/>
      <c r="BA12" s="186" t="s">
        <v>530</v>
      </c>
      <c r="BB12" s="186" t="s">
        <v>506</v>
      </c>
      <c r="BC12" s="418"/>
      <c r="BD12" s="1233"/>
      <c r="BE12" s="1233"/>
      <c r="BF12" s="1233"/>
      <c r="BG12" s="1233"/>
      <c r="BH12" s="418"/>
      <c r="BI12" s="186"/>
      <c r="BJ12" s="186"/>
      <c r="BK12" s="186"/>
      <c r="BL12" s="187"/>
      <c r="BM12" s="186"/>
    </row>
    <row r="13" spans="1:65">
      <c r="B13" s="419">
        <v>1</v>
      </c>
      <c r="C13" s="539"/>
      <c r="D13" s="420"/>
      <c r="E13" s="466"/>
      <c r="F13" s="467"/>
      <c r="G13" s="467"/>
      <c r="H13" s="620"/>
      <c r="I13" s="424"/>
      <c r="J13" s="425"/>
      <c r="K13" s="424"/>
      <c r="L13" s="460" t="str">
        <f t="shared" ref="L13:L76" si="0">IF($F13="","",VLOOKUP($F13,$AX$13:$AY$17,2,TRUE))</f>
        <v/>
      </c>
      <c r="M13" s="461" t="str">
        <f t="shared" ref="M13:M76" si="1">IF($G13="","",INDEX($BB$13:$BB$16,MATCH($G13,$BA$13:$BA$16,-1)))</f>
        <v/>
      </c>
      <c r="N13" s="460" t="str">
        <f t="shared" ref="N13:N76" si="2">IF(OR($F13="",$I13="",$J13=""),"",VLOOKUP($I13&amp;$J13,$BD$13:$BG$18,IF($F13&lt;50,2,IF(AND($K13="該当",$I13="角住戸"),4,3)),FALSE))</f>
        <v/>
      </c>
      <c r="O13" s="462">
        <f>IF(OR(L13="",M13="",N13=""),0,(700000*L13*M13*N13))</f>
        <v>0</v>
      </c>
      <c r="P13" s="453"/>
      <c r="Q13" s="424"/>
      <c r="R13" s="416"/>
      <c r="S13" s="450"/>
      <c r="T13" s="416"/>
      <c r="U13" s="416"/>
      <c r="V13" s="453"/>
      <c r="W13" s="424"/>
      <c r="X13" s="453"/>
      <c r="Y13" s="424"/>
      <c r="Z13" s="453"/>
      <c r="AA13" s="424"/>
      <c r="AB13" s="416"/>
      <c r="AC13" s="416"/>
      <c r="AD13" s="416"/>
      <c r="AE13" s="416"/>
      <c r="AF13" s="455"/>
      <c r="AG13" s="430"/>
      <c r="AH13" s="453"/>
      <c r="AI13" s="430"/>
      <c r="AJ13" s="453"/>
      <c r="AK13" s="432"/>
      <c r="AL13" s="453"/>
      <c r="AM13" s="430"/>
      <c r="AN13" s="423"/>
      <c r="AO13" s="453"/>
      <c r="AP13" s="430"/>
      <c r="AQ13" s="423"/>
      <c r="AR13" s="453"/>
      <c r="AS13" s="430"/>
      <c r="AT13" s="423"/>
      <c r="AU13" s="453"/>
      <c r="AX13" s="417">
        <v>0</v>
      </c>
      <c r="AY13" s="417">
        <v>0.4</v>
      </c>
      <c r="AZ13" s="418"/>
      <c r="BA13" s="417">
        <v>0.6</v>
      </c>
      <c r="BB13" s="417">
        <v>1</v>
      </c>
      <c r="BC13" s="418"/>
      <c r="BD13" s="186" t="s">
        <v>338</v>
      </c>
      <c r="BE13" s="417">
        <v>1</v>
      </c>
      <c r="BF13" s="417">
        <v>1</v>
      </c>
      <c r="BG13" s="417"/>
      <c r="BH13" s="418"/>
      <c r="BI13" s="186">
        <v>1</v>
      </c>
      <c r="BJ13" s="186"/>
      <c r="BK13" s="186" t="s">
        <v>1024</v>
      </c>
      <c r="BL13" s="187" t="s">
        <v>562</v>
      </c>
      <c r="BM13" s="186" t="s">
        <v>588</v>
      </c>
    </row>
    <row r="14" spans="1:65">
      <c r="B14" s="419">
        <v>2</v>
      </c>
      <c r="C14" s="539"/>
      <c r="D14" s="420"/>
      <c r="E14" s="466"/>
      <c r="F14" s="467"/>
      <c r="G14" s="467"/>
      <c r="H14" s="620"/>
      <c r="I14" s="424"/>
      <c r="J14" s="425"/>
      <c r="K14" s="424"/>
      <c r="L14" s="460" t="str">
        <f t="shared" si="0"/>
        <v/>
      </c>
      <c r="M14" s="461" t="str">
        <f t="shared" si="1"/>
        <v/>
      </c>
      <c r="N14" s="460" t="str">
        <f t="shared" si="2"/>
        <v/>
      </c>
      <c r="O14" s="462">
        <f>IF(OR(L14="",M14="",N14=""),0,(700000*L14*M14*N14))</f>
        <v>0</v>
      </c>
      <c r="P14" s="453"/>
      <c r="Q14" s="424"/>
      <c r="R14" s="416"/>
      <c r="S14" s="450"/>
      <c r="T14" s="416"/>
      <c r="U14" s="416"/>
      <c r="V14" s="453"/>
      <c r="W14" s="424"/>
      <c r="X14" s="453"/>
      <c r="Y14" s="424"/>
      <c r="Z14" s="453"/>
      <c r="AA14" s="424"/>
      <c r="AB14" s="416"/>
      <c r="AC14" s="416"/>
      <c r="AD14" s="416"/>
      <c r="AE14" s="416"/>
      <c r="AF14" s="455"/>
      <c r="AG14" s="430"/>
      <c r="AH14" s="453"/>
      <c r="AI14" s="430"/>
      <c r="AJ14" s="453"/>
      <c r="AK14" s="432"/>
      <c r="AL14" s="453"/>
      <c r="AM14" s="430"/>
      <c r="AN14" s="423"/>
      <c r="AO14" s="453"/>
      <c r="AP14" s="430"/>
      <c r="AQ14" s="423"/>
      <c r="AR14" s="453"/>
      <c r="AS14" s="430"/>
      <c r="AT14" s="423"/>
      <c r="AU14" s="453"/>
      <c r="AX14" s="417">
        <v>35</v>
      </c>
      <c r="AY14" s="417">
        <v>0.6</v>
      </c>
      <c r="AZ14" s="418"/>
      <c r="BA14" s="417">
        <v>0.5</v>
      </c>
      <c r="BB14" s="417">
        <v>1.1000000000000001</v>
      </c>
      <c r="BC14" s="418"/>
      <c r="BD14" s="186" t="s">
        <v>339</v>
      </c>
      <c r="BE14" s="417">
        <v>1.2</v>
      </c>
      <c r="BF14" s="417">
        <v>1.1000000000000001</v>
      </c>
      <c r="BG14" s="417"/>
      <c r="BH14" s="418"/>
      <c r="BI14" s="186">
        <v>2</v>
      </c>
      <c r="BJ14" s="186"/>
      <c r="BK14" s="186" t="s">
        <v>1025</v>
      </c>
      <c r="BL14" s="187" t="s">
        <v>532</v>
      </c>
      <c r="BM14" s="186" t="s">
        <v>589</v>
      </c>
    </row>
    <row r="15" spans="1:65">
      <c r="B15" s="419">
        <v>3</v>
      </c>
      <c r="C15" s="539"/>
      <c r="D15" s="420"/>
      <c r="E15" s="466"/>
      <c r="F15" s="467"/>
      <c r="G15" s="467"/>
      <c r="H15" s="620"/>
      <c r="I15" s="424"/>
      <c r="J15" s="426"/>
      <c r="K15" s="424"/>
      <c r="L15" s="460" t="str">
        <f t="shared" si="0"/>
        <v/>
      </c>
      <c r="M15" s="461" t="str">
        <f t="shared" si="1"/>
        <v/>
      </c>
      <c r="N15" s="460" t="str">
        <f t="shared" si="2"/>
        <v/>
      </c>
      <c r="O15" s="462">
        <f>IF(OR(L15="",M15="",N15=""),0,(700000*L15*M15*N15))</f>
        <v>0</v>
      </c>
      <c r="P15" s="453"/>
      <c r="Q15" s="424"/>
      <c r="R15" s="416"/>
      <c r="S15" s="450"/>
      <c r="T15" s="416"/>
      <c r="U15" s="416"/>
      <c r="V15" s="453"/>
      <c r="W15" s="424"/>
      <c r="X15" s="453"/>
      <c r="Y15" s="424"/>
      <c r="Z15" s="453"/>
      <c r="AA15" s="424"/>
      <c r="AB15" s="416"/>
      <c r="AC15" s="416"/>
      <c r="AD15" s="416"/>
      <c r="AE15" s="416"/>
      <c r="AF15" s="455"/>
      <c r="AG15" s="430"/>
      <c r="AH15" s="453"/>
      <c r="AI15" s="430"/>
      <c r="AJ15" s="453"/>
      <c r="AK15" s="432"/>
      <c r="AL15" s="453"/>
      <c r="AM15" s="430"/>
      <c r="AN15" s="423"/>
      <c r="AO15" s="453"/>
      <c r="AP15" s="430"/>
      <c r="AQ15" s="423"/>
      <c r="AR15" s="453"/>
      <c r="AS15" s="430"/>
      <c r="AT15" s="423"/>
      <c r="AU15" s="453"/>
      <c r="AX15" s="417">
        <v>50</v>
      </c>
      <c r="AY15" s="417">
        <v>0.8</v>
      </c>
      <c r="AZ15" s="418"/>
      <c r="BA15" s="417">
        <v>0.4</v>
      </c>
      <c r="BB15" s="417">
        <v>1.5</v>
      </c>
      <c r="BC15" s="418"/>
      <c r="BD15" s="186" t="s">
        <v>340</v>
      </c>
      <c r="BE15" s="417">
        <v>1.5</v>
      </c>
      <c r="BF15" s="417">
        <v>1.4</v>
      </c>
      <c r="BG15" s="417"/>
      <c r="BH15" s="418"/>
      <c r="BI15" s="186">
        <v>3</v>
      </c>
      <c r="BJ15" s="186"/>
      <c r="BK15" s="186" t="s">
        <v>1026</v>
      </c>
      <c r="BL15" s="187" t="s">
        <v>533</v>
      </c>
      <c r="BM15" s="186" t="s">
        <v>590</v>
      </c>
    </row>
    <row r="16" spans="1:65">
      <c r="B16" s="419">
        <v>4</v>
      </c>
      <c r="C16" s="539"/>
      <c r="D16" s="420"/>
      <c r="E16" s="466"/>
      <c r="F16" s="467"/>
      <c r="G16" s="467"/>
      <c r="H16" s="620"/>
      <c r="I16" s="424"/>
      <c r="J16" s="426"/>
      <c r="K16" s="424"/>
      <c r="L16" s="460" t="str">
        <f t="shared" si="0"/>
        <v/>
      </c>
      <c r="M16" s="461" t="str">
        <f t="shared" si="1"/>
        <v/>
      </c>
      <c r="N16" s="460" t="str">
        <f t="shared" si="2"/>
        <v/>
      </c>
      <c r="O16" s="462">
        <f>IF(OR(L16="",M16="",N16=""),0,(700000*L16*M16*N16))</f>
        <v>0</v>
      </c>
      <c r="P16" s="453"/>
      <c r="Q16" s="424"/>
      <c r="R16" s="416"/>
      <c r="S16" s="450"/>
      <c r="T16" s="416"/>
      <c r="U16" s="416"/>
      <c r="V16" s="453"/>
      <c r="W16" s="424"/>
      <c r="X16" s="453"/>
      <c r="Y16" s="424"/>
      <c r="Z16" s="453"/>
      <c r="AA16" s="424"/>
      <c r="AB16" s="416"/>
      <c r="AC16" s="416"/>
      <c r="AD16" s="416"/>
      <c r="AE16" s="416"/>
      <c r="AF16" s="455"/>
      <c r="AG16" s="430"/>
      <c r="AH16" s="453"/>
      <c r="AI16" s="430"/>
      <c r="AJ16" s="453"/>
      <c r="AK16" s="432"/>
      <c r="AL16" s="453"/>
      <c r="AM16" s="430"/>
      <c r="AN16" s="423"/>
      <c r="AO16" s="453"/>
      <c r="AP16" s="430"/>
      <c r="AQ16" s="423"/>
      <c r="AR16" s="453"/>
      <c r="AS16" s="430"/>
      <c r="AT16" s="423"/>
      <c r="AU16" s="453"/>
      <c r="AX16" s="417">
        <v>65</v>
      </c>
      <c r="AY16" s="417">
        <v>1</v>
      </c>
      <c r="AZ16" s="418"/>
      <c r="BA16" s="417">
        <v>0.3</v>
      </c>
      <c r="BB16" s="417">
        <v>2</v>
      </c>
      <c r="BC16" s="418"/>
      <c r="BD16" s="186" t="s">
        <v>341</v>
      </c>
      <c r="BE16" s="417">
        <v>1.7</v>
      </c>
      <c r="BF16" s="417">
        <v>1.55</v>
      </c>
      <c r="BG16" s="417">
        <v>1.8</v>
      </c>
      <c r="BH16" s="418"/>
      <c r="BI16" s="186">
        <v>4</v>
      </c>
      <c r="BJ16" s="186"/>
      <c r="BK16" s="186" t="s">
        <v>1027</v>
      </c>
      <c r="BL16" s="187" t="s">
        <v>534</v>
      </c>
      <c r="BM16" s="186" t="s">
        <v>591</v>
      </c>
    </row>
    <row r="17" spans="1:65">
      <c r="B17" s="419">
        <v>5</v>
      </c>
      <c r="C17" s="539"/>
      <c r="D17" s="420"/>
      <c r="E17" s="466"/>
      <c r="F17" s="467"/>
      <c r="G17" s="467"/>
      <c r="H17" s="620"/>
      <c r="I17" s="424"/>
      <c r="J17" s="425"/>
      <c r="K17" s="424"/>
      <c r="L17" s="460" t="str">
        <f t="shared" si="0"/>
        <v/>
      </c>
      <c r="M17" s="461" t="str">
        <f t="shared" si="1"/>
        <v/>
      </c>
      <c r="N17" s="460" t="str">
        <f t="shared" si="2"/>
        <v/>
      </c>
      <c r="O17" s="462">
        <f>IF(OR(L17="",M17="",N17=""),0,(700000*L17*M17*N17))</f>
        <v>0</v>
      </c>
      <c r="P17" s="453"/>
      <c r="Q17" s="424"/>
      <c r="R17" s="416"/>
      <c r="S17" s="450"/>
      <c r="T17" s="416"/>
      <c r="U17" s="416"/>
      <c r="V17" s="453"/>
      <c r="W17" s="424"/>
      <c r="X17" s="453"/>
      <c r="Y17" s="424"/>
      <c r="Z17" s="453"/>
      <c r="AA17" s="424"/>
      <c r="AB17" s="416"/>
      <c r="AC17" s="416"/>
      <c r="AD17" s="416"/>
      <c r="AE17" s="416"/>
      <c r="AF17" s="455"/>
      <c r="AG17" s="430"/>
      <c r="AH17" s="453"/>
      <c r="AI17" s="430"/>
      <c r="AJ17" s="453"/>
      <c r="AK17" s="432"/>
      <c r="AL17" s="453"/>
      <c r="AM17" s="430"/>
      <c r="AN17" s="423"/>
      <c r="AO17" s="453"/>
      <c r="AP17" s="430"/>
      <c r="AQ17" s="423"/>
      <c r="AR17" s="453"/>
      <c r="AS17" s="430"/>
      <c r="AT17" s="423"/>
      <c r="AU17" s="453"/>
      <c r="AX17" s="417">
        <v>80</v>
      </c>
      <c r="AY17" s="417">
        <v>1.1499999999999999</v>
      </c>
      <c r="AZ17" s="418"/>
      <c r="BA17" s="186"/>
      <c r="BB17" s="186"/>
      <c r="BC17" s="418"/>
      <c r="BD17" s="186" t="s">
        <v>342</v>
      </c>
      <c r="BE17" s="417">
        <v>1.8</v>
      </c>
      <c r="BF17" s="417">
        <v>1.65</v>
      </c>
      <c r="BG17" s="417">
        <v>1.9</v>
      </c>
      <c r="BH17" s="418"/>
      <c r="BI17" s="186" t="s">
        <v>343</v>
      </c>
      <c r="BJ17" s="186"/>
      <c r="BK17" s="186" t="s">
        <v>1028</v>
      </c>
      <c r="BL17" s="187" t="s">
        <v>774</v>
      </c>
      <c r="BM17" s="186"/>
    </row>
    <row r="18" spans="1:65">
      <c r="B18" s="419">
        <v>6</v>
      </c>
      <c r="C18" s="539"/>
      <c r="D18" s="420"/>
      <c r="E18" s="466"/>
      <c r="F18" s="467"/>
      <c r="G18" s="467"/>
      <c r="H18" s="620"/>
      <c r="I18" s="424"/>
      <c r="J18" s="425"/>
      <c r="K18" s="424"/>
      <c r="L18" s="460" t="str">
        <f t="shared" si="0"/>
        <v/>
      </c>
      <c r="M18" s="461" t="str">
        <f t="shared" si="1"/>
        <v/>
      </c>
      <c r="N18" s="460" t="str">
        <f t="shared" si="2"/>
        <v/>
      </c>
      <c r="O18" s="462">
        <f t="shared" ref="O18:O81" si="3">IF(OR(L18="",M18="",N18=""),0,(700000*L18*M18*N18))</f>
        <v>0</v>
      </c>
      <c r="P18" s="453"/>
      <c r="Q18" s="424"/>
      <c r="R18" s="416"/>
      <c r="S18" s="450"/>
      <c r="T18" s="416"/>
      <c r="U18" s="416"/>
      <c r="V18" s="453"/>
      <c r="W18" s="424"/>
      <c r="X18" s="453"/>
      <c r="Y18" s="424"/>
      <c r="Z18" s="453"/>
      <c r="AA18" s="424"/>
      <c r="AB18" s="416"/>
      <c r="AC18" s="416"/>
      <c r="AD18" s="416"/>
      <c r="AE18" s="416"/>
      <c r="AF18" s="455"/>
      <c r="AG18" s="430"/>
      <c r="AH18" s="453"/>
      <c r="AI18" s="430"/>
      <c r="AJ18" s="453"/>
      <c r="AK18" s="432"/>
      <c r="AL18" s="453"/>
      <c r="AM18" s="430"/>
      <c r="AN18" s="423"/>
      <c r="AO18" s="453"/>
      <c r="AP18" s="430"/>
      <c r="AQ18" s="423"/>
      <c r="AR18" s="453"/>
      <c r="AS18" s="430"/>
      <c r="AT18" s="423"/>
      <c r="AU18" s="453"/>
      <c r="AX18" s="186"/>
      <c r="AY18" s="186"/>
      <c r="AZ18" s="418"/>
      <c r="BA18" s="186"/>
      <c r="BB18" s="186"/>
      <c r="BC18" s="418"/>
      <c r="BD18" s="186" t="s">
        <v>344</v>
      </c>
      <c r="BE18" s="417">
        <v>2.1</v>
      </c>
      <c r="BF18" s="417">
        <v>1.95</v>
      </c>
      <c r="BG18" s="417">
        <v>2.2000000000000002</v>
      </c>
      <c r="BH18" s="418"/>
      <c r="BI18" s="186"/>
      <c r="BJ18" s="186"/>
      <c r="BK18" s="186" t="s">
        <v>1029</v>
      </c>
      <c r="BL18" s="187" t="s">
        <v>531</v>
      </c>
      <c r="BM18" s="186"/>
    </row>
    <row r="19" spans="1:65" s="128" customFormat="1">
      <c r="A19" s="459"/>
      <c r="B19" s="419">
        <v>7</v>
      </c>
      <c r="C19" s="539"/>
      <c r="D19" s="420"/>
      <c r="E19" s="466"/>
      <c r="F19" s="467"/>
      <c r="G19" s="467"/>
      <c r="H19" s="620"/>
      <c r="I19" s="424"/>
      <c r="J19" s="425"/>
      <c r="K19" s="424"/>
      <c r="L19" s="460" t="str">
        <f t="shared" si="0"/>
        <v/>
      </c>
      <c r="M19" s="461" t="str">
        <f t="shared" si="1"/>
        <v/>
      </c>
      <c r="N19" s="460" t="str">
        <f t="shared" si="2"/>
        <v/>
      </c>
      <c r="O19" s="462">
        <f t="shared" si="3"/>
        <v>0</v>
      </c>
      <c r="P19" s="453"/>
      <c r="Q19" s="424"/>
      <c r="R19" s="416"/>
      <c r="S19" s="450"/>
      <c r="T19" s="416"/>
      <c r="U19" s="416"/>
      <c r="V19" s="453"/>
      <c r="W19" s="424"/>
      <c r="X19" s="453"/>
      <c r="Y19" s="424"/>
      <c r="Z19" s="453"/>
      <c r="AA19" s="424"/>
      <c r="AB19" s="416"/>
      <c r="AC19" s="416"/>
      <c r="AD19" s="416"/>
      <c r="AE19" s="416"/>
      <c r="AF19" s="455"/>
      <c r="AG19" s="430"/>
      <c r="AH19" s="453"/>
      <c r="AI19" s="430"/>
      <c r="AJ19" s="453"/>
      <c r="AK19" s="432"/>
      <c r="AL19" s="453"/>
      <c r="AM19" s="430"/>
      <c r="AN19" s="423"/>
      <c r="AO19" s="453"/>
      <c r="AP19" s="430"/>
      <c r="AQ19" s="423"/>
      <c r="AR19" s="453"/>
      <c r="AS19" s="430"/>
      <c r="AT19" s="423"/>
      <c r="AU19" s="453"/>
      <c r="AV19" s="182"/>
      <c r="AW19" s="182"/>
      <c r="AX19" s="186"/>
      <c r="AY19" s="186"/>
      <c r="AZ19" s="418"/>
      <c r="BA19" s="186"/>
      <c r="BB19" s="186"/>
      <c r="BC19" s="418"/>
      <c r="BD19" s="186"/>
      <c r="BE19" s="186"/>
      <c r="BF19" s="186"/>
      <c r="BG19" s="186"/>
      <c r="BH19" s="418"/>
      <c r="BI19" s="186"/>
      <c r="BJ19" s="186"/>
      <c r="BK19" s="186" t="s">
        <v>1030</v>
      </c>
      <c r="BL19" s="187"/>
      <c r="BM19" s="186"/>
    </row>
    <row r="20" spans="1:65" s="128" customFormat="1">
      <c r="A20" s="459"/>
      <c r="B20" s="419">
        <v>8</v>
      </c>
      <c r="C20" s="539"/>
      <c r="D20" s="420"/>
      <c r="E20" s="466"/>
      <c r="F20" s="467"/>
      <c r="G20" s="467"/>
      <c r="H20" s="620"/>
      <c r="I20" s="424"/>
      <c r="J20" s="425"/>
      <c r="K20" s="424"/>
      <c r="L20" s="460" t="str">
        <f t="shared" si="0"/>
        <v/>
      </c>
      <c r="M20" s="461" t="str">
        <f t="shared" si="1"/>
        <v/>
      </c>
      <c r="N20" s="460" t="str">
        <f t="shared" si="2"/>
        <v/>
      </c>
      <c r="O20" s="462">
        <f t="shared" si="3"/>
        <v>0</v>
      </c>
      <c r="P20" s="453"/>
      <c r="Q20" s="424"/>
      <c r="R20" s="416"/>
      <c r="S20" s="450"/>
      <c r="T20" s="416"/>
      <c r="U20" s="416"/>
      <c r="V20" s="453"/>
      <c r="W20" s="424"/>
      <c r="X20" s="453"/>
      <c r="Y20" s="424"/>
      <c r="Z20" s="453"/>
      <c r="AA20" s="424"/>
      <c r="AB20" s="416"/>
      <c r="AC20" s="416"/>
      <c r="AD20" s="416"/>
      <c r="AE20" s="416"/>
      <c r="AF20" s="455"/>
      <c r="AG20" s="430"/>
      <c r="AH20" s="453"/>
      <c r="AI20" s="430"/>
      <c r="AJ20" s="453"/>
      <c r="AK20" s="432"/>
      <c r="AL20" s="453"/>
      <c r="AM20" s="430"/>
      <c r="AN20" s="423"/>
      <c r="AO20" s="453"/>
      <c r="AP20" s="430"/>
      <c r="AQ20" s="423"/>
      <c r="AR20" s="453"/>
      <c r="AS20" s="430"/>
      <c r="AT20" s="423"/>
      <c r="AU20" s="453"/>
      <c r="AV20" s="182"/>
      <c r="AW20" s="182"/>
      <c r="AX20" s="186"/>
      <c r="AY20" s="186"/>
      <c r="AZ20" s="418"/>
      <c r="BA20" s="186"/>
      <c r="BB20" s="186"/>
      <c r="BC20" s="418"/>
      <c r="BD20" s="186"/>
      <c r="BE20" s="186"/>
      <c r="BF20" s="186"/>
      <c r="BG20" s="186"/>
      <c r="BH20" s="418"/>
      <c r="BI20" s="186"/>
      <c r="BJ20" s="186"/>
      <c r="BK20" s="186" t="s">
        <v>1031</v>
      </c>
      <c r="BL20" s="187"/>
      <c r="BM20" s="186"/>
    </row>
    <row r="21" spans="1:65" s="128" customFormat="1">
      <c r="A21" s="459"/>
      <c r="B21" s="419">
        <v>9</v>
      </c>
      <c r="C21" s="539"/>
      <c r="D21" s="420"/>
      <c r="E21" s="466"/>
      <c r="F21" s="467"/>
      <c r="G21" s="467"/>
      <c r="H21" s="620"/>
      <c r="I21" s="424"/>
      <c r="J21" s="425"/>
      <c r="K21" s="424"/>
      <c r="L21" s="460" t="str">
        <f t="shared" si="0"/>
        <v/>
      </c>
      <c r="M21" s="461" t="str">
        <f t="shared" si="1"/>
        <v/>
      </c>
      <c r="N21" s="460" t="str">
        <f t="shared" si="2"/>
        <v/>
      </c>
      <c r="O21" s="462">
        <f t="shared" si="3"/>
        <v>0</v>
      </c>
      <c r="P21" s="453"/>
      <c r="Q21" s="424"/>
      <c r="R21" s="416"/>
      <c r="S21" s="450"/>
      <c r="T21" s="416"/>
      <c r="U21" s="416"/>
      <c r="V21" s="453"/>
      <c r="W21" s="424"/>
      <c r="X21" s="453"/>
      <c r="Y21" s="424"/>
      <c r="Z21" s="453"/>
      <c r="AA21" s="424"/>
      <c r="AB21" s="416"/>
      <c r="AC21" s="416"/>
      <c r="AD21" s="416"/>
      <c r="AE21" s="416"/>
      <c r="AF21" s="455"/>
      <c r="AG21" s="430"/>
      <c r="AH21" s="453"/>
      <c r="AI21" s="430"/>
      <c r="AJ21" s="453"/>
      <c r="AK21" s="432"/>
      <c r="AL21" s="453"/>
      <c r="AM21" s="430"/>
      <c r="AN21" s="423"/>
      <c r="AO21" s="453"/>
      <c r="AP21" s="430"/>
      <c r="AQ21" s="423"/>
      <c r="AR21" s="453"/>
      <c r="AS21" s="430"/>
      <c r="AT21" s="423"/>
      <c r="AU21" s="453"/>
      <c r="AV21" s="182"/>
      <c r="AW21" s="182"/>
      <c r="AX21" s="186"/>
      <c r="AY21" s="186"/>
      <c r="AZ21" s="418"/>
      <c r="BA21" s="186"/>
      <c r="BB21" s="186"/>
      <c r="BC21" s="418"/>
      <c r="BD21" s="186"/>
      <c r="BE21" s="186"/>
      <c r="BF21" s="186"/>
      <c r="BG21" s="186"/>
      <c r="BH21" s="418"/>
      <c r="BI21" s="186"/>
      <c r="BJ21" s="186"/>
      <c r="BK21" s="186" t="s">
        <v>535</v>
      </c>
      <c r="BL21" s="187"/>
      <c r="BM21" s="186"/>
    </row>
    <row r="22" spans="1:65" s="128" customFormat="1">
      <c r="A22" s="459"/>
      <c r="B22" s="419">
        <v>10</v>
      </c>
      <c r="C22" s="539"/>
      <c r="D22" s="420"/>
      <c r="E22" s="466"/>
      <c r="F22" s="467"/>
      <c r="G22" s="467"/>
      <c r="H22" s="620"/>
      <c r="I22" s="424"/>
      <c r="J22" s="425"/>
      <c r="K22" s="424"/>
      <c r="L22" s="460" t="str">
        <f t="shared" si="0"/>
        <v/>
      </c>
      <c r="M22" s="461" t="str">
        <f t="shared" si="1"/>
        <v/>
      </c>
      <c r="N22" s="460" t="str">
        <f t="shared" si="2"/>
        <v/>
      </c>
      <c r="O22" s="462">
        <f t="shared" si="3"/>
        <v>0</v>
      </c>
      <c r="P22" s="453"/>
      <c r="Q22" s="424"/>
      <c r="R22" s="416"/>
      <c r="S22" s="450"/>
      <c r="T22" s="416"/>
      <c r="U22" s="416"/>
      <c r="V22" s="453"/>
      <c r="W22" s="424"/>
      <c r="X22" s="453"/>
      <c r="Y22" s="424"/>
      <c r="Z22" s="453"/>
      <c r="AA22" s="424"/>
      <c r="AB22" s="416"/>
      <c r="AC22" s="416"/>
      <c r="AD22" s="416"/>
      <c r="AE22" s="416"/>
      <c r="AF22" s="455"/>
      <c r="AG22" s="430"/>
      <c r="AH22" s="453"/>
      <c r="AI22" s="430"/>
      <c r="AJ22" s="453"/>
      <c r="AK22" s="432"/>
      <c r="AL22" s="453"/>
      <c r="AM22" s="430"/>
      <c r="AN22" s="423"/>
      <c r="AO22" s="453"/>
      <c r="AP22" s="430"/>
      <c r="AQ22" s="423"/>
      <c r="AR22" s="453"/>
      <c r="AS22" s="430"/>
      <c r="AT22" s="423"/>
      <c r="AU22" s="453"/>
      <c r="AV22" s="182"/>
      <c r="AW22" s="182"/>
      <c r="AX22" s="182"/>
      <c r="AY22" s="182"/>
      <c r="AZ22" s="409"/>
      <c r="BA22" s="182"/>
      <c r="BB22" s="182"/>
      <c r="BC22" s="409"/>
      <c r="BD22" s="182"/>
      <c r="BE22" s="182"/>
      <c r="BF22" s="182"/>
      <c r="BG22" s="182"/>
      <c r="BH22" s="409"/>
      <c r="BI22" s="182"/>
      <c r="BJ22" s="182"/>
      <c r="BK22" s="182"/>
    </row>
    <row r="23" spans="1:65" s="128" customFormat="1">
      <c r="A23" s="459"/>
      <c r="B23" s="419">
        <v>11</v>
      </c>
      <c r="C23" s="539"/>
      <c r="D23" s="420"/>
      <c r="E23" s="466"/>
      <c r="F23" s="467"/>
      <c r="G23" s="467"/>
      <c r="H23" s="620"/>
      <c r="I23" s="424"/>
      <c r="J23" s="425"/>
      <c r="K23" s="424"/>
      <c r="L23" s="460" t="str">
        <f t="shared" si="0"/>
        <v/>
      </c>
      <c r="M23" s="461" t="str">
        <f t="shared" si="1"/>
        <v/>
      </c>
      <c r="N23" s="460" t="str">
        <f t="shared" si="2"/>
        <v/>
      </c>
      <c r="O23" s="462">
        <f t="shared" si="3"/>
        <v>0</v>
      </c>
      <c r="P23" s="453"/>
      <c r="Q23" s="424"/>
      <c r="R23" s="416"/>
      <c r="S23" s="450"/>
      <c r="T23" s="416"/>
      <c r="U23" s="416"/>
      <c r="V23" s="453"/>
      <c r="W23" s="424"/>
      <c r="X23" s="453"/>
      <c r="Y23" s="424"/>
      <c r="Z23" s="453"/>
      <c r="AA23" s="424"/>
      <c r="AB23" s="416"/>
      <c r="AC23" s="416"/>
      <c r="AD23" s="416"/>
      <c r="AE23" s="416"/>
      <c r="AF23" s="455"/>
      <c r="AG23" s="430"/>
      <c r="AH23" s="453"/>
      <c r="AI23" s="430"/>
      <c r="AJ23" s="453"/>
      <c r="AK23" s="432"/>
      <c r="AL23" s="453"/>
      <c r="AM23" s="430"/>
      <c r="AN23" s="423"/>
      <c r="AO23" s="453"/>
      <c r="AP23" s="430"/>
      <c r="AQ23" s="423"/>
      <c r="AR23" s="453"/>
      <c r="AS23" s="430"/>
      <c r="AT23" s="423"/>
      <c r="AU23" s="453"/>
      <c r="AV23" s="182"/>
      <c r="AW23" s="182"/>
      <c r="AX23" s="182"/>
      <c r="AY23" s="182"/>
      <c r="AZ23" s="409"/>
      <c r="BA23" s="182"/>
      <c r="BB23" s="182"/>
      <c r="BC23" s="409"/>
      <c r="BD23" s="182"/>
      <c r="BE23" s="182"/>
      <c r="BF23" s="182"/>
      <c r="BG23" s="182"/>
      <c r="BH23" s="409"/>
      <c r="BI23" s="182"/>
      <c r="BJ23" s="182"/>
      <c r="BK23" s="182"/>
    </row>
    <row r="24" spans="1:65" s="128" customFormat="1">
      <c r="A24" s="459"/>
      <c r="B24" s="419">
        <v>12</v>
      </c>
      <c r="C24" s="539"/>
      <c r="D24" s="420"/>
      <c r="E24" s="466"/>
      <c r="F24" s="467"/>
      <c r="G24" s="467"/>
      <c r="H24" s="620"/>
      <c r="I24" s="424"/>
      <c r="J24" s="425"/>
      <c r="K24" s="424"/>
      <c r="L24" s="460" t="str">
        <f t="shared" si="0"/>
        <v/>
      </c>
      <c r="M24" s="461" t="str">
        <f t="shared" si="1"/>
        <v/>
      </c>
      <c r="N24" s="460" t="str">
        <f t="shared" si="2"/>
        <v/>
      </c>
      <c r="O24" s="462">
        <f t="shared" si="3"/>
        <v>0</v>
      </c>
      <c r="P24" s="453"/>
      <c r="Q24" s="424"/>
      <c r="R24" s="416"/>
      <c r="S24" s="450"/>
      <c r="T24" s="416"/>
      <c r="U24" s="416"/>
      <c r="V24" s="453"/>
      <c r="W24" s="424"/>
      <c r="X24" s="453"/>
      <c r="Y24" s="424"/>
      <c r="Z24" s="453"/>
      <c r="AA24" s="424"/>
      <c r="AB24" s="416"/>
      <c r="AC24" s="416"/>
      <c r="AD24" s="416"/>
      <c r="AE24" s="416"/>
      <c r="AF24" s="455"/>
      <c r="AG24" s="430"/>
      <c r="AH24" s="453"/>
      <c r="AI24" s="430"/>
      <c r="AJ24" s="453"/>
      <c r="AK24" s="432"/>
      <c r="AL24" s="453"/>
      <c r="AM24" s="430"/>
      <c r="AN24" s="423"/>
      <c r="AO24" s="453"/>
      <c r="AP24" s="430"/>
      <c r="AQ24" s="423"/>
      <c r="AR24" s="453"/>
      <c r="AS24" s="430"/>
      <c r="AT24" s="423"/>
      <c r="AU24" s="453"/>
      <c r="AV24" s="182"/>
      <c r="AW24" s="182"/>
      <c r="AX24" s="182"/>
      <c r="AY24" s="182"/>
      <c r="AZ24" s="409"/>
      <c r="BA24" s="182"/>
      <c r="BB24" s="182"/>
      <c r="BC24" s="409"/>
      <c r="BD24" s="182"/>
      <c r="BE24" s="182"/>
      <c r="BF24" s="182"/>
      <c r="BG24" s="182"/>
      <c r="BH24" s="409"/>
      <c r="BI24" s="182"/>
      <c r="BJ24" s="182"/>
      <c r="BK24" s="182"/>
    </row>
    <row r="25" spans="1:65" s="128" customFormat="1">
      <c r="A25" s="459"/>
      <c r="B25" s="419">
        <v>13</v>
      </c>
      <c r="C25" s="539"/>
      <c r="D25" s="420"/>
      <c r="E25" s="466"/>
      <c r="F25" s="467"/>
      <c r="G25" s="467"/>
      <c r="H25" s="620"/>
      <c r="I25" s="424"/>
      <c r="J25" s="425"/>
      <c r="K25" s="424"/>
      <c r="L25" s="460" t="str">
        <f t="shared" si="0"/>
        <v/>
      </c>
      <c r="M25" s="461" t="str">
        <f t="shared" si="1"/>
        <v/>
      </c>
      <c r="N25" s="460" t="str">
        <f t="shared" si="2"/>
        <v/>
      </c>
      <c r="O25" s="462">
        <f t="shared" si="3"/>
        <v>0</v>
      </c>
      <c r="P25" s="453"/>
      <c r="Q25" s="424"/>
      <c r="R25" s="416"/>
      <c r="S25" s="450"/>
      <c r="T25" s="416"/>
      <c r="U25" s="416"/>
      <c r="V25" s="453"/>
      <c r="W25" s="424"/>
      <c r="X25" s="453"/>
      <c r="Y25" s="424"/>
      <c r="Z25" s="453"/>
      <c r="AA25" s="424"/>
      <c r="AB25" s="416"/>
      <c r="AC25" s="416"/>
      <c r="AD25" s="416"/>
      <c r="AE25" s="416"/>
      <c r="AF25" s="455"/>
      <c r="AG25" s="430"/>
      <c r="AH25" s="453"/>
      <c r="AI25" s="430"/>
      <c r="AJ25" s="453"/>
      <c r="AK25" s="432"/>
      <c r="AL25" s="453"/>
      <c r="AM25" s="430"/>
      <c r="AN25" s="423"/>
      <c r="AO25" s="453"/>
      <c r="AP25" s="430"/>
      <c r="AQ25" s="423"/>
      <c r="AR25" s="453"/>
      <c r="AS25" s="430"/>
      <c r="AT25" s="423"/>
      <c r="AU25" s="453"/>
      <c r="AV25" s="182"/>
      <c r="AW25" s="182"/>
      <c r="AX25" s="182"/>
      <c r="AY25" s="182"/>
      <c r="AZ25" s="409"/>
      <c r="BA25" s="182"/>
      <c r="BB25" s="182"/>
      <c r="BC25" s="409"/>
      <c r="BD25" s="182"/>
      <c r="BE25" s="182"/>
      <c r="BF25" s="182"/>
      <c r="BG25" s="182"/>
      <c r="BH25" s="409"/>
      <c r="BI25" s="182"/>
      <c r="BJ25" s="182"/>
      <c r="BK25" s="182"/>
    </row>
    <row r="26" spans="1:65" s="128" customFormat="1">
      <c r="A26" s="459"/>
      <c r="B26" s="419">
        <v>14</v>
      </c>
      <c r="C26" s="539"/>
      <c r="D26" s="420"/>
      <c r="E26" s="466"/>
      <c r="F26" s="467"/>
      <c r="G26" s="467"/>
      <c r="H26" s="620"/>
      <c r="I26" s="424"/>
      <c r="J26" s="425"/>
      <c r="K26" s="424"/>
      <c r="L26" s="460" t="str">
        <f t="shared" si="0"/>
        <v/>
      </c>
      <c r="M26" s="461" t="str">
        <f t="shared" si="1"/>
        <v/>
      </c>
      <c r="N26" s="460" t="str">
        <f t="shared" si="2"/>
        <v/>
      </c>
      <c r="O26" s="462">
        <f t="shared" si="3"/>
        <v>0</v>
      </c>
      <c r="P26" s="453"/>
      <c r="Q26" s="424"/>
      <c r="R26" s="416"/>
      <c r="S26" s="450"/>
      <c r="T26" s="416"/>
      <c r="U26" s="416"/>
      <c r="V26" s="453"/>
      <c r="W26" s="424"/>
      <c r="X26" s="453"/>
      <c r="Y26" s="424"/>
      <c r="Z26" s="453"/>
      <c r="AA26" s="424"/>
      <c r="AB26" s="416"/>
      <c r="AC26" s="416"/>
      <c r="AD26" s="416"/>
      <c r="AE26" s="416"/>
      <c r="AF26" s="455"/>
      <c r="AG26" s="430"/>
      <c r="AH26" s="453"/>
      <c r="AI26" s="430"/>
      <c r="AJ26" s="453"/>
      <c r="AK26" s="432"/>
      <c r="AL26" s="453"/>
      <c r="AM26" s="430"/>
      <c r="AN26" s="423"/>
      <c r="AO26" s="453"/>
      <c r="AP26" s="430"/>
      <c r="AQ26" s="423"/>
      <c r="AR26" s="453"/>
      <c r="AS26" s="430"/>
      <c r="AT26" s="423"/>
      <c r="AU26" s="453"/>
      <c r="AV26" s="182"/>
      <c r="AW26" s="182"/>
      <c r="AX26" s="182"/>
      <c r="AY26" s="182"/>
      <c r="AZ26" s="409"/>
      <c r="BA26" s="182"/>
      <c r="BB26" s="182"/>
      <c r="BC26" s="409"/>
      <c r="BD26" s="182"/>
      <c r="BE26" s="182"/>
      <c r="BF26" s="182"/>
      <c r="BG26" s="182"/>
      <c r="BH26" s="409"/>
      <c r="BI26" s="182"/>
      <c r="BJ26" s="182"/>
      <c r="BK26" s="182"/>
    </row>
    <row r="27" spans="1:65" s="128" customFormat="1">
      <c r="A27" s="459"/>
      <c r="B27" s="419">
        <v>15</v>
      </c>
      <c r="C27" s="539"/>
      <c r="D27" s="420"/>
      <c r="E27" s="466"/>
      <c r="F27" s="467"/>
      <c r="G27" s="467"/>
      <c r="H27" s="620"/>
      <c r="I27" s="424"/>
      <c r="J27" s="425"/>
      <c r="K27" s="424"/>
      <c r="L27" s="460" t="str">
        <f t="shared" si="0"/>
        <v/>
      </c>
      <c r="M27" s="461" t="str">
        <f t="shared" si="1"/>
        <v/>
      </c>
      <c r="N27" s="460" t="str">
        <f t="shared" si="2"/>
        <v/>
      </c>
      <c r="O27" s="462">
        <f t="shared" si="3"/>
        <v>0</v>
      </c>
      <c r="P27" s="453"/>
      <c r="Q27" s="424"/>
      <c r="R27" s="416"/>
      <c r="S27" s="450"/>
      <c r="T27" s="416"/>
      <c r="U27" s="416"/>
      <c r="V27" s="453"/>
      <c r="W27" s="424"/>
      <c r="X27" s="453"/>
      <c r="Y27" s="424"/>
      <c r="Z27" s="453"/>
      <c r="AA27" s="424"/>
      <c r="AB27" s="416"/>
      <c r="AC27" s="416"/>
      <c r="AD27" s="416"/>
      <c r="AE27" s="416"/>
      <c r="AF27" s="455"/>
      <c r="AG27" s="430"/>
      <c r="AH27" s="453"/>
      <c r="AI27" s="430"/>
      <c r="AJ27" s="453"/>
      <c r="AK27" s="432"/>
      <c r="AL27" s="453"/>
      <c r="AM27" s="430"/>
      <c r="AN27" s="423"/>
      <c r="AO27" s="453"/>
      <c r="AP27" s="430"/>
      <c r="AQ27" s="423"/>
      <c r="AR27" s="453"/>
      <c r="AS27" s="430"/>
      <c r="AT27" s="423"/>
      <c r="AU27" s="453"/>
      <c r="AV27" s="182"/>
      <c r="AW27" s="182"/>
      <c r="AX27" s="182"/>
      <c r="AY27" s="182"/>
      <c r="AZ27" s="409"/>
      <c r="BA27" s="182"/>
      <c r="BB27" s="182"/>
      <c r="BC27" s="409"/>
      <c r="BD27" s="182"/>
      <c r="BE27" s="182"/>
      <c r="BF27" s="182"/>
      <c r="BG27" s="182"/>
      <c r="BH27" s="409"/>
      <c r="BI27" s="182"/>
      <c r="BJ27" s="182"/>
      <c r="BK27" s="182"/>
    </row>
    <row r="28" spans="1:65" s="128" customFormat="1">
      <c r="A28" s="459"/>
      <c r="B28" s="419">
        <v>16</v>
      </c>
      <c r="C28" s="539"/>
      <c r="D28" s="420"/>
      <c r="E28" s="466"/>
      <c r="F28" s="467"/>
      <c r="G28" s="467"/>
      <c r="H28" s="620"/>
      <c r="I28" s="424"/>
      <c r="J28" s="425"/>
      <c r="K28" s="424"/>
      <c r="L28" s="460" t="str">
        <f t="shared" si="0"/>
        <v/>
      </c>
      <c r="M28" s="461" t="str">
        <f t="shared" si="1"/>
        <v/>
      </c>
      <c r="N28" s="460" t="str">
        <f t="shared" si="2"/>
        <v/>
      </c>
      <c r="O28" s="462">
        <f t="shared" si="3"/>
        <v>0</v>
      </c>
      <c r="P28" s="453"/>
      <c r="Q28" s="424"/>
      <c r="R28" s="416"/>
      <c r="S28" s="450"/>
      <c r="T28" s="416"/>
      <c r="U28" s="416"/>
      <c r="V28" s="453"/>
      <c r="W28" s="424"/>
      <c r="X28" s="453"/>
      <c r="Y28" s="424"/>
      <c r="Z28" s="453"/>
      <c r="AA28" s="424"/>
      <c r="AB28" s="416"/>
      <c r="AC28" s="416"/>
      <c r="AD28" s="416"/>
      <c r="AE28" s="416"/>
      <c r="AF28" s="455"/>
      <c r="AG28" s="430"/>
      <c r="AH28" s="453"/>
      <c r="AI28" s="430"/>
      <c r="AJ28" s="453"/>
      <c r="AK28" s="432"/>
      <c r="AL28" s="453"/>
      <c r="AM28" s="430"/>
      <c r="AN28" s="423"/>
      <c r="AO28" s="453"/>
      <c r="AP28" s="430"/>
      <c r="AQ28" s="423"/>
      <c r="AR28" s="453"/>
      <c r="AS28" s="430"/>
      <c r="AT28" s="423"/>
      <c r="AU28" s="453"/>
      <c r="AV28" s="182"/>
      <c r="AW28" s="182"/>
      <c r="AX28" s="182"/>
      <c r="AY28" s="182"/>
      <c r="AZ28" s="409"/>
      <c r="BA28" s="182"/>
      <c r="BB28" s="182"/>
      <c r="BC28" s="409"/>
      <c r="BD28" s="182"/>
      <c r="BE28" s="182"/>
      <c r="BF28" s="182"/>
      <c r="BG28" s="182"/>
      <c r="BH28" s="409"/>
      <c r="BI28" s="182"/>
      <c r="BJ28" s="182"/>
      <c r="BK28" s="182"/>
    </row>
    <row r="29" spans="1:65" s="128" customFormat="1">
      <c r="A29" s="459"/>
      <c r="B29" s="419">
        <v>17</v>
      </c>
      <c r="C29" s="539"/>
      <c r="D29" s="420"/>
      <c r="E29" s="466"/>
      <c r="F29" s="467"/>
      <c r="G29" s="467"/>
      <c r="H29" s="620"/>
      <c r="I29" s="424"/>
      <c r="J29" s="425"/>
      <c r="K29" s="424"/>
      <c r="L29" s="460" t="str">
        <f t="shared" si="0"/>
        <v/>
      </c>
      <c r="M29" s="461" t="str">
        <f t="shared" si="1"/>
        <v/>
      </c>
      <c r="N29" s="460" t="str">
        <f t="shared" si="2"/>
        <v/>
      </c>
      <c r="O29" s="462">
        <f t="shared" si="3"/>
        <v>0</v>
      </c>
      <c r="P29" s="453"/>
      <c r="Q29" s="424"/>
      <c r="R29" s="416"/>
      <c r="S29" s="450"/>
      <c r="T29" s="416"/>
      <c r="U29" s="416"/>
      <c r="V29" s="453"/>
      <c r="W29" s="424"/>
      <c r="X29" s="453"/>
      <c r="Y29" s="424"/>
      <c r="Z29" s="453"/>
      <c r="AA29" s="424"/>
      <c r="AB29" s="416"/>
      <c r="AC29" s="416"/>
      <c r="AD29" s="416"/>
      <c r="AE29" s="416"/>
      <c r="AF29" s="455"/>
      <c r="AG29" s="430"/>
      <c r="AH29" s="453"/>
      <c r="AI29" s="430"/>
      <c r="AJ29" s="453"/>
      <c r="AK29" s="432"/>
      <c r="AL29" s="453"/>
      <c r="AM29" s="430"/>
      <c r="AN29" s="423"/>
      <c r="AO29" s="453"/>
      <c r="AP29" s="430"/>
      <c r="AQ29" s="423"/>
      <c r="AR29" s="453"/>
      <c r="AS29" s="430"/>
      <c r="AT29" s="423"/>
      <c r="AU29" s="453"/>
      <c r="AV29" s="182"/>
      <c r="AW29" s="182"/>
      <c r="AX29" s="182"/>
      <c r="AY29" s="182"/>
      <c r="AZ29" s="409"/>
      <c r="BA29" s="182"/>
      <c r="BB29" s="182"/>
      <c r="BC29" s="409"/>
      <c r="BD29" s="182"/>
      <c r="BE29" s="182"/>
      <c r="BF29" s="182"/>
      <c r="BG29" s="182"/>
      <c r="BH29" s="409"/>
      <c r="BI29" s="182"/>
      <c r="BJ29" s="182"/>
      <c r="BK29" s="182"/>
    </row>
    <row r="30" spans="1:65" s="128" customFormat="1">
      <c r="A30" s="459"/>
      <c r="B30" s="419">
        <v>18</v>
      </c>
      <c r="C30" s="539"/>
      <c r="D30" s="420"/>
      <c r="E30" s="466"/>
      <c r="F30" s="467"/>
      <c r="G30" s="467"/>
      <c r="H30" s="620"/>
      <c r="I30" s="424"/>
      <c r="J30" s="425"/>
      <c r="K30" s="424"/>
      <c r="L30" s="460" t="str">
        <f t="shared" si="0"/>
        <v/>
      </c>
      <c r="M30" s="461" t="str">
        <f t="shared" si="1"/>
        <v/>
      </c>
      <c r="N30" s="460" t="str">
        <f t="shared" si="2"/>
        <v/>
      </c>
      <c r="O30" s="462">
        <f t="shared" si="3"/>
        <v>0</v>
      </c>
      <c r="P30" s="453"/>
      <c r="Q30" s="424"/>
      <c r="R30" s="416"/>
      <c r="S30" s="450"/>
      <c r="T30" s="416"/>
      <c r="U30" s="416"/>
      <c r="V30" s="453"/>
      <c r="W30" s="424"/>
      <c r="X30" s="453"/>
      <c r="Y30" s="424"/>
      <c r="Z30" s="453"/>
      <c r="AA30" s="424"/>
      <c r="AB30" s="416"/>
      <c r="AC30" s="416"/>
      <c r="AD30" s="416"/>
      <c r="AE30" s="416"/>
      <c r="AF30" s="455"/>
      <c r="AG30" s="430"/>
      <c r="AH30" s="453"/>
      <c r="AI30" s="430"/>
      <c r="AJ30" s="453"/>
      <c r="AK30" s="432"/>
      <c r="AL30" s="453"/>
      <c r="AM30" s="430"/>
      <c r="AN30" s="423"/>
      <c r="AO30" s="453"/>
      <c r="AP30" s="430"/>
      <c r="AQ30" s="423"/>
      <c r="AR30" s="453"/>
      <c r="AS30" s="430"/>
      <c r="AT30" s="423"/>
      <c r="AU30" s="453"/>
      <c r="AV30" s="182"/>
      <c r="AW30" s="182"/>
      <c r="AX30" s="182"/>
      <c r="AY30" s="182"/>
      <c r="AZ30" s="409"/>
      <c r="BA30" s="182"/>
      <c r="BB30" s="182"/>
      <c r="BC30" s="409"/>
      <c r="BD30" s="182"/>
      <c r="BE30" s="182"/>
      <c r="BF30" s="182"/>
      <c r="BG30" s="182"/>
      <c r="BH30" s="409"/>
      <c r="BI30" s="182"/>
      <c r="BJ30" s="182"/>
      <c r="BK30" s="182"/>
    </row>
    <row r="31" spans="1:65" s="128" customFormat="1">
      <c r="A31" s="459"/>
      <c r="B31" s="419">
        <v>19</v>
      </c>
      <c r="C31" s="539"/>
      <c r="D31" s="420"/>
      <c r="E31" s="466"/>
      <c r="F31" s="467"/>
      <c r="G31" s="467"/>
      <c r="H31" s="620"/>
      <c r="I31" s="424"/>
      <c r="J31" s="425"/>
      <c r="K31" s="424"/>
      <c r="L31" s="460" t="str">
        <f t="shared" si="0"/>
        <v/>
      </c>
      <c r="M31" s="461" t="str">
        <f t="shared" si="1"/>
        <v/>
      </c>
      <c r="N31" s="460" t="str">
        <f t="shared" si="2"/>
        <v/>
      </c>
      <c r="O31" s="462">
        <f t="shared" si="3"/>
        <v>0</v>
      </c>
      <c r="P31" s="453"/>
      <c r="Q31" s="424"/>
      <c r="R31" s="416"/>
      <c r="S31" s="450"/>
      <c r="T31" s="416"/>
      <c r="U31" s="416"/>
      <c r="V31" s="453"/>
      <c r="W31" s="424"/>
      <c r="X31" s="453"/>
      <c r="Y31" s="424"/>
      <c r="Z31" s="453"/>
      <c r="AA31" s="424"/>
      <c r="AB31" s="416"/>
      <c r="AC31" s="416"/>
      <c r="AD31" s="416"/>
      <c r="AE31" s="416"/>
      <c r="AF31" s="455"/>
      <c r="AG31" s="430"/>
      <c r="AH31" s="453"/>
      <c r="AI31" s="430"/>
      <c r="AJ31" s="453"/>
      <c r="AK31" s="432"/>
      <c r="AL31" s="453"/>
      <c r="AM31" s="430"/>
      <c r="AN31" s="423"/>
      <c r="AO31" s="453"/>
      <c r="AP31" s="430"/>
      <c r="AQ31" s="423"/>
      <c r="AR31" s="453"/>
      <c r="AS31" s="430"/>
      <c r="AT31" s="423"/>
      <c r="AU31" s="453"/>
      <c r="AV31" s="182"/>
      <c r="AW31" s="182"/>
      <c r="AX31" s="182"/>
      <c r="AY31" s="182"/>
      <c r="AZ31" s="409"/>
      <c r="BA31" s="182"/>
      <c r="BB31" s="182"/>
      <c r="BC31" s="409"/>
      <c r="BD31" s="182"/>
      <c r="BE31" s="182"/>
      <c r="BF31" s="182"/>
      <c r="BG31" s="182"/>
      <c r="BH31" s="409"/>
      <c r="BI31" s="182"/>
      <c r="BJ31" s="182"/>
      <c r="BK31" s="182"/>
    </row>
    <row r="32" spans="1:65" s="128" customFormat="1">
      <c r="A32" s="459"/>
      <c r="B32" s="419">
        <v>20</v>
      </c>
      <c r="C32" s="539"/>
      <c r="D32" s="420"/>
      <c r="E32" s="466"/>
      <c r="F32" s="467"/>
      <c r="G32" s="467"/>
      <c r="H32" s="620"/>
      <c r="I32" s="424"/>
      <c r="J32" s="425"/>
      <c r="K32" s="424"/>
      <c r="L32" s="460" t="str">
        <f t="shared" si="0"/>
        <v/>
      </c>
      <c r="M32" s="461" t="str">
        <f t="shared" si="1"/>
        <v/>
      </c>
      <c r="N32" s="460" t="str">
        <f t="shared" si="2"/>
        <v/>
      </c>
      <c r="O32" s="462">
        <f t="shared" si="3"/>
        <v>0</v>
      </c>
      <c r="P32" s="453"/>
      <c r="Q32" s="424"/>
      <c r="R32" s="416"/>
      <c r="S32" s="450"/>
      <c r="T32" s="416"/>
      <c r="U32" s="416"/>
      <c r="V32" s="453"/>
      <c r="W32" s="424"/>
      <c r="X32" s="453"/>
      <c r="Y32" s="424"/>
      <c r="Z32" s="453"/>
      <c r="AA32" s="424"/>
      <c r="AB32" s="416"/>
      <c r="AC32" s="416"/>
      <c r="AD32" s="416"/>
      <c r="AE32" s="416"/>
      <c r="AF32" s="455"/>
      <c r="AG32" s="430"/>
      <c r="AH32" s="453"/>
      <c r="AI32" s="430"/>
      <c r="AJ32" s="453"/>
      <c r="AK32" s="432"/>
      <c r="AL32" s="453"/>
      <c r="AM32" s="430"/>
      <c r="AN32" s="423"/>
      <c r="AO32" s="453"/>
      <c r="AP32" s="430"/>
      <c r="AQ32" s="423"/>
      <c r="AR32" s="453"/>
      <c r="AS32" s="430"/>
      <c r="AT32" s="423"/>
      <c r="AU32" s="453"/>
      <c r="AV32" s="182"/>
      <c r="AW32" s="182"/>
      <c r="AX32" s="182"/>
      <c r="AY32" s="182"/>
      <c r="AZ32" s="409"/>
      <c r="BA32" s="182"/>
      <c r="BB32" s="182"/>
      <c r="BC32" s="409"/>
      <c r="BD32" s="182"/>
      <c r="BE32" s="182"/>
      <c r="BF32" s="182"/>
      <c r="BG32" s="182"/>
      <c r="BH32" s="409"/>
      <c r="BI32" s="182"/>
      <c r="BJ32" s="182"/>
      <c r="BK32" s="182"/>
    </row>
    <row r="33" spans="1:64" s="128" customFormat="1">
      <c r="A33" s="459"/>
      <c r="B33" s="419">
        <v>21</v>
      </c>
      <c r="C33" s="539"/>
      <c r="D33" s="420"/>
      <c r="E33" s="466"/>
      <c r="F33" s="467"/>
      <c r="G33" s="467"/>
      <c r="H33" s="620"/>
      <c r="I33" s="424"/>
      <c r="J33" s="425"/>
      <c r="K33" s="424"/>
      <c r="L33" s="460" t="str">
        <f t="shared" si="0"/>
        <v/>
      </c>
      <c r="M33" s="461" t="str">
        <f t="shared" si="1"/>
        <v/>
      </c>
      <c r="N33" s="460" t="str">
        <f t="shared" si="2"/>
        <v/>
      </c>
      <c r="O33" s="462">
        <f t="shared" si="3"/>
        <v>0</v>
      </c>
      <c r="P33" s="453"/>
      <c r="Q33" s="424"/>
      <c r="R33" s="416"/>
      <c r="S33" s="450"/>
      <c r="T33" s="416"/>
      <c r="U33" s="416"/>
      <c r="V33" s="453"/>
      <c r="W33" s="424"/>
      <c r="X33" s="453"/>
      <c r="Y33" s="424"/>
      <c r="Z33" s="453"/>
      <c r="AA33" s="424"/>
      <c r="AB33" s="416"/>
      <c r="AC33" s="416"/>
      <c r="AD33" s="416"/>
      <c r="AE33" s="416"/>
      <c r="AF33" s="455"/>
      <c r="AG33" s="430"/>
      <c r="AH33" s="453"/>
      <c r="AI33" s="430"/>
      <c r="AJ33" s="453"/>
      <c r="AK33" s="432"/>
      <c r="AL33" s="453"/>
      <c r="AM33" s="430"/>
      <c r="AN33" s="423"/>
      <c r="AO33" s="453"/>
      <c r="AP33" s="430"/>
      <c r="AQ33" s="423"/>
      <c r="AR33" s="453"/>
      <c r="AS33" s="430"/>
      <c r="AT33" s="423"/>
      <c r="AU33" s="453"/>
      <c r="AV33" s="182"/>
      <c r="AW33" s="182"/>
      <c r="AX33" s="182"/>
      <c r="AY33" s="182"/>
      <c r="AZ33" s="409"/>
      <c r="BA33" s="182"/>
      <c r="BB33" s="182"/>
      <c r="BC33" s="409"/>
      <c r="BD33" s="182"/>
      <c r="BE33" s="182"/>
      <c r="BF33" s="182"/>
      <c r="BG33" s="182"/>
      <c r="BH33" s="409"/>
      <c r="BI33" s="182"/>
      <c r="BJ33" s="182"/>
      <c r="BK33" s="182"/>
    </row>
    <row r="34" spans="1:64" s="128" customFormat="1">
      <c r="A34" s="459"/>
      <c r="B34" s="419">
        <v>22</v>
      </c>
      <c r="C34" s="539"/>
      <c r="D34" s="420"/>
      <c r="E34" s="466"/>
      <c r="F34" s="467"/>
      <c r="G34" s="467"/>
      <c r="H34" s="620"/>
      <c r="I34" s="424"/>
      <c r="J34" s="425"/>
      <c r="K34" s="424"/>
      <c r="L34" s="460" t="str">
        <f t="shared" si="0"/>
        <v/>
      </c>
      <c r="M34" s="461" t="str">
        <f t="shared" si="1"/>
        <v/>
      </c>
      <c r="N34" s="460" t="str">
        <f t="shared" si="2"/>
        <v/>
      </c>
      <c r="O34" s="462">
        <f t="shared" si="3"/>
        <v>0</v>
      </c>
      <c r="P34" s="453"/>
      <c r="Q34" s="424"/>
      <c r="R34" s="416"/>
      <c r="S34" s="450"/>
      <c r="T34" s="416"/>
      <c r="U34" s="416"/>
      <c r="V34" s="453"/>
      <c r="W34" s="424"/>
      <c r="X34" s="453"/>
      <c r="Y34" s="424"/>
      <c r="Z34" s="453"/>
      <c r="AA34" s="424"/>
      <c r="AB34" s="416"/>
      <c r="AC34" s="416"/>
      <c r="AD34" s="416"/>
      <c r="AE34" s="416"/>
      <c r="AF34" s="455"/>
      <c r="AG34" s="430"/>
      <c r="AH34" s="453"/>
      <c r="AI34" s="430"/>
      <c r="AJ34" s="453"/>
      <c r="AK34" s="432"/>
      <c r="AL34" s="453"/>
      <c r="AM34" s="430"/>
      <c r="AN34" s="423"/>
      <c r="AO34" s="453"/>
      <c r="AP34" s="430"/>
      <c r="AQ34" s="423"/>
      <c r="AR34" s="453"/>
      <c r="AS34" s="430"/>
      <c r="AT34" s="423"/>
      <c r="AU34" s="453"/>
      <c r="AV34" s="182"/>
      <c r="AW34" s="182"/>
      <c r="AX34" s="182"/>
      <c r="AY34" s="182"/>
      <c r="AZ34" s="409"/>
      <c r="BA34" s="182"/>
      <c r="BB34" s="182"/>
      <c r="BC34" s="409"/>
      <c r="BD34" s="182"/>
      <c r="BE34" s="182"/>
      <c r="BF34" s="182"/>
      <c r="BG34" s="182"/>
      <c r="BH34" s="409"/>
      <c r="BI34" s="182"/>
      <c r="BJ34" s="182"/>
      <c r="BK34" s="182"/>
    </row>
    <row r="35" spans="1:64" s="183" customFormat="1">
      <c r="A35" s="459"/>
      <c r="B35" s="419">
        <v>23</v>
      </c>
      <c r="C35" s="539"/>
      <c r="D35" s="420"/>
      <c r="E35" s="466"/>
      <c r="F35" s="467"/>
      <c r="G35" s="467"/>
      <c r="H35" s="620"/>
      <c r="I35" s="424"/>
      <c r="J35" s="425"/>
      <c r="K35" s="424"/>
      <c r="L35" s="460" t="str">
        <f t="shared" si="0"/>
        <v/>
      </c>
      <c r="M35" s="461" t="str">
        <f t="shared" si="1"/>
        <v/>
      </c>
      <c r="N35" s="460" t="str">
        <f t="shared" si="2"/>
        <v/>
      </c>
      <c r="O35" s="462">
        <f t="shared" si="3"/>
        <v>0</v>
      </c>
      <c r="P35" s="453"/>
      <c r="Q35" s="424"/>
      <c r="R35" s="416"/>
      <c r="S35" s="450"/>
      <c r="T35" s="416"/>
      <c r="U35" s="416"/>
      <c r="V35" s="453"/>
      <c r="W35" s="424"/>
      <c r="X35" s="453"/>
      <c r="Y35" s="424"/>
      <c r="Z35" s="453"/>
      <c r="AA35" s="424"/>
      <c r="AB35" s="416"/>
      <c r="AC35" s="416"/>
      <c r="AD35" s="416"/>
      <c r="AE35" s="416"/>
      <c r="AF35" s="455"/>
      <c r="AG35" s="430"/>
      <c r="AH35" s="453"/>
      <c r="AI35" s="430"/>
      <c r="AJ35" s="453"/>
      <c r="AK35" s="432"/>
      <c r="AL35" s="453"/>
      <c r="AM35" s="430"/>
      <c r="AN35" s="423"/>
      <c r="AO35" s="453"/>
      <c r="AP35" s="430"/>
      <c r="AQ35" s="423"/>
      <c r="AR35" s="453"/>
      <c r="AS35" s="430"/>
      <c r="AT35" s="423"/>
      <c r="AU35" s="453"/>
      <c r="AV35" s="182"/>
      <c r="AW35" s="182"/>
      <c r="AX35" s="182"/>
      <c r="AY35" s="182"/>
      <c r="AZ35" s="409"/>
      <c r="BA35" s="182"/>
      <c r="BB35" s="182"/>
      <c r="BC35" s="409"/>
      <c r="BD35" s="182"/>
      <c r="BE35" s="182"/>
      <c r="BF35" s="182"/>
      <c r="BG35" s="182"/>
      <c r="BH35" s="409"/>
      <c r="BI35" s="182"/>
      <c r="BJ35" s="182"/>
      <c r="BK35" s="182"/>
      <c r="BL35" s="128"/>
    </row>
    <row r="36" spans="1:64" s="183" customFormat="1">
      <c r="A36" s="459"/>
      <c r="B36" s="419">
        <v>24</v>
      </c>
      <c r="C36" s="539"/>
      <c r="D36" s="420"/>
      <c r="E36" s="466"/>
      <c r="F36" s="467"/>
      <c r="G36" s="467"/>
      <c r="H36" s="620"/>
      <c r="I36" s="424"/>
      <c r="J36" s="425"/>
      <c r="K36" s="424"/>
      <c r="L36" s="460" t="str">
        <f t="shared" si="0"/>
        <v/>
      </c>
      <c r="M36" s="461" t="str">
        <f t="shared" si="1"/>
        <v/>
      </c>
      <c r="N36" s="460" t="str">
        <f t="shared" si="2"/>
        <v/>
      </c>
      <c r="O36" s="462">
        <f t="shared" si="3"/>
        <v>0</v>
      </c>
      <c r="P36" s="453"/>
      <c r="Q36" s="424"/>
      <c r="R36" s="416"/>
      <c r="S36" s="450"/>
      <c r="T36" s="416"/>
      <c r="U36" s="416"/>
      <c r="V36" s="453"/>
      <c r="W36" s="424"/>
      <c r="X36" s="453"/>
      <c r="Y36" s="424"/>
      <c r="Z36" s="453"/>
      <c r="AA36" s="424"/>
      <c r="AB36" s="416"/>
      <c r="AC36" s="416"/>
      <c r="AD36" s="416"/>
      <c r="AE36" s="416"/>
      <c r="AF36" s="455"/>
      <c r="AG36" s="430"/>
      <c r="AH36" s="453"/>
      <c r="AI36" s="430"/>
      <c r="AJ36" s="453"/>
      <c r="AK36" s="432"/>
      <c r="AL36" s="453"/>
      <c r="AM36" s="430"/>
      <c r="AN36" s="423"/>
      <c r="AO36" s="453"/>
      <c r="AP36" s="430"/>
      <c r="AQ36" s="423"/>
      <c r="AR36" s="453"/>
      <c r="AS36" s="430"/>
      <c r="AT36" s="423"/>
      <c r="AU36" s="453"/>
      <c r="AV36" s="182"/>
      <c r="AW36" s="182"/>
      <c r="AX36" s="182"/>
      <c r="AY36" s="182"/>
      <c r="AZ36" s="409"/>
      <c r="BA36" s="182"/>
      <c r="BB36" s="182"/>
      <c r="BC36" s="409"/>
      <c r="BD36" s="182"/>
      <c r="BE36" s="182"/>
      <c r="BF36" s="182"/>
      <c r="BG36" s="182"/>
      <c r="BH36" s="409"/>
      <c r="BI36" s="182"/>
      <c r="BJ36" s="182"/>
      <c r="BK36" s="182"/>
      <c r="BL36" s="128"/>
    </row>
    <row r="37" spans="1:64" s="183" customFormat="1">
      <c r="A37" s="459"/>
      <c r="B37" s="419">
        <v>25</v>
      </c>
      <c r="C37" s="539"/>
      <c r="D37" s="420"/>
      <c r="E37" s="466"/>
      <c r="F37" s="467"/>
      <c r="G37" s="467"/>
      <c r="H37" s="620"/>
      <c r="I37" s="424"/>
      <c r="J37" s="425"/>
      <c r="K37" s="424"/>
      <c r="L37" s="460" t="str">
        <f t="shared" si="0"/>
        <v/>
      </c>
      <c r="M37" s="461" t="str">
        <f t="shared" si="1"/>
        <v/>
      </c>
      <c r="N37" s="460" t="str">
        <f t="shared" si="2"/>
        <v/>
      </c>
      <c r="O37" s="462">
        <f t="shared" si="3"/>
        <v>0</v>
      </c>
      <c r="P37" s="453"/>
      <c r="Q37" s="424"/>
      <c r="R37" s="416"/>
      <c r="S37" s="450"/>
      <c r="T37" s="416"/>
      <c r="U37" s="416"/>
      <c r="V37" s="453"/>
      <c r="W37" s="424"/>
      <c r="X37" s="453"/>
      <c r="Y37" s="424"/>
      <c r="Z37" s="453"/>
      <c r="AA37" s="424"/>
      <c r="AB37" s="416"/>
      <c r="AC37" s="416"/>
      <c r="AD37" s="416"/>
      <c r="AE37" s="416"/>
      <c r="AF37" s="455"/>
      <c r="AG37" s="430"/>
      <c r="AH37" s="453"/>
      <c r="AI37" s="430"/>
      <c r="AJ37" s="453"/>
      <c r="AK37" s="432"/>
      <c r="AL37" s="453"/>
      <c r="AM37" s="430"/>
      <c r="AN37" s="423"/>
      <c r="AO37" s="453"/>
      <c r="AP37" s="430"/>
      <c r="AQ37" s="423"/>
      <c r="AR37" s="453"/>
      <c r="AS37" s="430"/>
      <c r="AT37" s="423"/>
      <c r="AU37" s="453"/>
      <c r="AV37" s="182"/>
      <c r="AW37" s="182"/>
      <c r="AX37" s="182"/>
      <c r="AY37" s="182"/>
      <c r="AZ37" s="409"/>
      <c r="BA37" s="182"/>
      <c r="BB37" s="182"/>
      <c r="BC37" s="409"/>
      <c r="BD37" s="182"/>
      <c r="BE37" s="182"/>
      <c r="BF37" s="182"/>
      <c r="BG37" s="182"/>
      <c r="BH37" s="409"/>
      <c r="BI37" s="182"/>
      <c r="BJ37" s="182"/>
      <c r="BK37" s="182"/>
      <c r="BL37" s="128"/>
    </row>
    <row r="38" spans="1:64" s="183" customFormat="1">
      <c r="A38" s="459"/>
      <c r="B38" s="419">
        <v>26</v>
      </c>
      <c r="C38" s="539"/>
      <c r="D38" s="420"/>
      <c r="E38" s="466"/>
      <c r="F38" s="467"/>
      <c r="G38" s="467"/>
      <c r="H38" s="620"/>
      <c r="I38" s="424"/>
      <c r="J38" s="425"/>
      <c r="K38" s="424"/>
      <c r="L38" s="460" t="str">
        <f t="shared" si="0"/>
        <v/>
      </c>
      <c r="M38" s="461" t="str">
        <f t="shared" si="1"/>
        <v/>
      </c>
      <c r="N38" s="460" t="str">
        <f t="shared" si="2"/>
        <v/>
      </c>
      <c r="O38" s="462">
        <f t="shared" si="3"/>
        <v>0</v>
      </c>
      <c r="P38" s="453"/>
      <c r="Q38" s="424"/>
      <c r="R38" s="416"/>
      <c r="S38" s="450"/>
      <c r="T38" s="416"/>
      <c r="U38" s="416"/>
      <c r="V38" s="453"/>
      <c r="W38" s="424"/>
      <c r="X38" s="453"/>
      <c r="Y38" s="424"/>
      <c r="Z38" s="453"/>
      <c r="AA38" s="424"/>
      <c r="AB38" s="416"/>
      <c r="AC38" s="416"/>
      <c r="AD38" s="416"/>
      <c r="AE38" s="416"/>
      <c r="AF38" s="455"/>
      <c r="AG38" s="430"/>
      <c r="AH38" s="453"/>
      <c r="AI38" s="430"/>
      <c r="AJ38" s="453"/>
      <c r="AK38" s="432"/>
      <c r="AL38" s="453"/>
      <c r="AM38" s="430"/>
      <c r="AN38" s="423"/>
      <c r="AO38" s="453"/>
      <c r="AP38" s="430"/>
      <c r="AQ38" s="423"/>
      <c r="AR38" s="453"/>
      <c r="AS38" s="430"/>
      <c r="AT38" s="423"/>
      <c r="AU38" s="453"/>
      <c r="AV38" s="182"/>
      <c r="AW38" s="182"/>
      <c r="AX38" s="182"/>
      <c r="AY38" s="182"/>
      <c r="AZ38" s="409"/>
      <c r="BA38" s="182"/>
      <c r="BB38" s="182"/>
      <c r="BC38" s="409"/>
      <c r="BD38" s="182"/>
      <c r="BE38" s="182"/>
      <c r="BF38" s="182"/>
      <c r="BG38" s="182"/>
      <c r="BH38" s="409"/>
      <c r="BI38" s="182"/>
      <c r="BJ38" s="182"/>
      <c r="BK38" s="182"/>
      <c r="BL38" s="128"/>
    </row>
    <row r="39" spans="1:64" s="183" customFormat="1">
      <c r="A39" s="459"/>
      <c r="B39" s="419">
        <v>27</v>
      </c>
      <c r="C39" s="539"/>
      <c r="D39" s="420"/>
      <c r="E39" s="466"/>
      <c r="F39" s="467"/>
      <c r="G39" s="467"/>
      <c r="H39" s="620"/>
      <c r="I39" s="424"/>
      <c r="J39" s="425"/>
      <c r="K39" s="424"/>
      <c r="L39" s="460" t="str">
        <f t="shared" si="0"/>
        <v/>
      </c>
      <c r="M39" s="461" t="str">
        <f t="shared" si="1"/>
        <v/>
      </c>
      <c r="N39" s="460" t="str">
        <f t="shared" si="2"/>
        <v/>
      </c>
      <c r="O39" s="462">
        <f t="shared" si="3"/>
        <v>0</v>
      </c>
      <c r="P39" s="453"/>
      <c r="Q39" s="424"/>
      <c r="R39" s="416"/>
      <c r="S39" s="450"/>
      <c r="T39" s="416"/>
      <c r="U39" s="416"/>
      <c r="V39" s="453"/>
      <c r="W39" s="424"/>
      <c r="X39" s="453"/>
      <c r="Y39" s="424"/>
      <c r="Z39" s="453"/>
      <c r="AA39" s="424"/>
      <c r="AB39" s="416"/>
      <c r="AC39" s="416"/>
      <c r="AD39" s="416"/>
      <c r="AE39" s="416"/>
      <c r="AF39" s="455"/>
      <c r="AG39" s="430"/>
      <c r="AH39" s="453"/>
      <c r="AI39" s="430"/>
      <c r="AJ39" s="453"/>
      <c r="AK39" s="432"/>
      <c r="AL39" s="453"/>
      <c r="AM39" s="430"/>
      <c r="AN39" s="423"/>
      <c r="AO39" s="453"/>
      <c r="AP39" s="430"/>
      <c r="AQ39" s="423"/>
      <c r="AR39" s="453"/>
      <c r="AS39" s="430"/>
      <c r="AT39" s="423"/>
      <c r="AU39" s="453"/>
      <c r="AV39" s="182"/>
      <c r="AW39" s="182"/>
      <c r="AX39" s="182"/>
      <c r="AY39" s="182"/>
      <c r="AZ39" s="409"/>
      <c r="BA39" s="182"/>
      <c r="BB39" s="182"/>
      <c r="BC39" s="409"/>
      <c r="BD39" s="182"/>
      <c r="BE39" s="182"/>
      <c r="BF39" s="182"/>
      <c r="BG39" s="182"/>
      <c r="BH39" s="409"/>
      <c r="BI39" s="182"/>
      <c r="BJ39" s="182"/>
      <c r="BK39" s="182"/>
      <c r="BL39" s="128"/>
    </row>
    <row r="40" spans="1:64" s="183" customFormat="1">
      <c r="A40" s="459"/>
      <c r="B40" s="419">
        <v>28</v>
      </c>
      <c r="C40" s="539"/>
      <c r="D40" s="420"/>
      <c r="E40" s="466"/>
      <c r="F40" s="467"/>
      <c r="G40" s="467"/>
      <c r="H40" s="620"/>
      <c r="I40" s="424"/>
      <c r="J40" s="425"/>
      <c r="K40" s="424"/>
      <c r="L40" s="460" t="str">
        <f t="shared" si="0"/>
        <v/>
      </c>
      <c r="M40" s="461" t="str">
        <f t="shared" si="1"/>
        <v/>
      </c>
      <c r="N40" s="460" t="str">
        <f t="shared" si="2"/>
        <v/>
      </c>
      <c r="O40" s="462">
        <f t="shared" si="3"/>
        <v>0</v>
      </c>
      <c r="P40" s="453"/>
      <c r="Q40" s="424"/>
      <c r="R40" s="416"/>
      <c r="S40" s="450"/>
      <c r="T40" s="416"/>
      <c r="U40" s="416"/>
      <c r="V40" s="453"/>
      <c r="W40" s="424"/>
      <c r="X40" s="453"/>
      <c r="Y40" s="424"/>
      <c r="Z40" s="453"/>
      <c r="AA40" s="424"/>
      <c r="AB40" s="416"/>
      <c r="AC40" s="416"/>
      <c r="AD40" s="416"/>
      <c r="AE40" s="416"/>
      <c r="AF40" s="455"/>
      <c r="AG40" s="430"/>
      <c r="AH40" s="453"/>
      <c r="AI40" s="430"/>
      <c r="AJ40" s="453"/>
      <c r="AK40" s="432"/>
      <c r="AL40" s="453"/>
      <c r="AM40" s="430"/>
      <c r="AN40" s="423"/>
      <c r="AO40" s="453"/>
      <c r="AP40" s="430"/>
      <c r="AQ40" s="423"/>
      <c r="AR40" s="453"/>
      <c r="AS40" s="430"/>
      <c r="AT40" s="423"/>
      <c r="AU40" s="453"/>
      <c r="AV40" s="182"/>
      <c r="AW40" s="182"/>
      <c r="AX40" s="182"/>
      <c r="AY40" s="182"/>
      <c r="AZ40" s="409"/>
      <c r="BA40" s="182"/>
      <c r="BB40" s="182"/>
      <c r="BC40" s="409"/>
      <c r="BD40" s="182"/>
      <c r="BE40" s="182"/>
      <c r="BF40" s="182"/>
      <c r="BG40" s="182"/>
      <c r="BH40" s="409"/>
      <c r="BI40" s="182"/>
      <c r="BJ40" s="182"/>
      <c r="BK40" s="182"/>
      <c r="BL40" s="128"/>
    </row>
    <row r="41" spans="1:64" s="183" customFormat="1">
      <c r="A41" s="459"/>
      <c r="B41" s="419">
        <v>29</v>
      </c>
      <c r="C41" s="539"/>
      <c r="D41" s="420"/>
      <c r="E41" s="466"/>
      <c r="F41" s="467"/>
      <c r="G41" s="467"/>
      <c r="H41" s="620"/>
      <c r="I41" s="424"/>
      <c r="J41" s="425"/>
      <c r="K41" s="424"/>
      <c r="L41" s="460" t="str">
        <f t="shared" si="0"/>
        <v/>
      </c>
      <c r="M41" s="461" t="str">
        <f t="shared" si="1"/>
        <v/>
      </c>
      <c r="N41" s="460" t="str">
        <f t="shared" si="2"/>
        <v/>
      </c>
      <c r="O41" s="462">
        <f t="shared" si="3"/>
        <v>0</v>
      </c>
      <c r="P41" s="453"/>
      <c r="Q41" s="424"/>
      <c r="R41" s="416"/>
      <c r="S41" s="450"/>
      <c r="T41" s="416"/>
      <c r="U41" s="416"/>
      <c r="V41" s="453"/>
      <c r="W41" s="424"/>
      <c r="X41" s="453"/>
      <c r="Y41" s="424"/>
      <c r="Z41" s="453"/>
      <c r="AA41" s="424"/>
      <c r="AB41" s="416"/>
      <c r="AC41" s="416"/>
      <c r="AD41" s="416"/>
      <c r="AE41" s="416"/>
      <c r="AF41" s="455"/>
      <c r="AG41" s="430"/>
      <c r="AH41" s="453"/>
      <c r="AI41" s="430"/>
      <c r="AJ41" s="453"/>
      <c r="AK41" s="432"/>
      <c r="AL41" s="453"/>
      <c r="AM41" s="430"/>
      <c r="AN41" s="423"/>
      <c r="AO41" s="453"/>
      <c r="AP41" s="430"/>
      <c r="AQ41" s="423"/>
      <c r="AR41" s="453"/>
      <c r="AS41" s="430"/>
      <c r="AT41" s="423"/>
      <c r="AU41" s="453"/>
      <c r="AV41" s="182"/>
      <c r="AW41" s="182"/>
      <c r="AX41" s="182"/>
      <c r="AY41" s="182"/>
      <c r="AZ41" s="409"/>
      <c r="BA41" s="182"/>
      <c r="BB41" s="182"/>
      <c r="BC41" s="409"/>
      <c r="BD41" s="182"/>
      <c r="BE41" s="182"/>
      <c r="BF41" s="182"/>
      <c r="BG41" s="182"/>
      <c r="BH41" s="409"/>
      <c r="BI41" s="182"/>
      <c r="BJ41" s="182"/>
      <c r="BK41" s="182"/>
      <c r="BL41" s="128"/>
    </row>
    <row r="42" spans="1:64" s="183" customFormat="1">
      <c r="A42" s="459"/>
      <c r="B42" s="419">
        <v>30</v>
      </c>
      <c r="C42" s="539"/>
      <c r="D42" s="420"/>
      <c r="E42" s="466"/>
      <c r="F42" s="467"/>
      <c r="G42" s="467"/>
      <c r="H42" s="620"/>
      <c r="I42" s="424"/>
      <c r="J42" s="425"/>
      <c r="K42" s="424"/>
      <c r="L42" s="460" t="str">
        <f t="shared" si="0"/>
        <v/>
      </c>
      <c r="M42" s="461" t="str">
        <f t="shared" si="1"/>
        <v/>
      </c>
      <c r="N42" s="460" t="str">
        <f t="shared" si="2"/>
        <v/>
      </c>
      <c r="O42" s="462">
        <f t="shared" si="3"/>
        <v>0</v>
      </c>
      <c r="P42" s="453"/>
      <c r="Q42" s="424"/>
      <c r="R42" s="416"/>
      <c r="S42" s="450"/>
      <c r="T42" s="416"/>
      <c r="U42" s="416"/>
      <c r="V42" s="453"/>
      <c r="W42" s="424"/>
      <c r="X42" s="453"/>
      <c r="Y42" s="424"/>
      <c r="Z42" s="453"/>
      <c r="AA42" s="424"/>
      <c r="AB42" s="416"/>
      <c r="AC42" s="416"/>
      <c r="AD42" s="416"/>
      <c r="AE42" s="416"/>
      <c r="AF42" s="455"/>
      <c r="AG42" s="430"/>
      <c r="AH42" s="453"/>
      <c r="AI42" s="430"/>
      <c r="AJ42" s="453"/>
      <c r="AK42" s="432"/>
      <c r="AL42" s="453"/>
      <c r="AM42" s="430"/>
      <c r="AN42" s="423"/>
      <c r="AO42" s="453"/>
      <c r="AP42" s="430"/>
      <c r="AQ42" s="423"/>
      <c r="AR42" s="453"/>
      <c r="AS42" s="430"/>
      <c r="AT42" s="423"/>
      <c r="AU42" s="453"/>
      <c r="AV42" s="182"/>
      <c r="AW42" s="182"/>
      <c r="AX42" s="182"/>
      <c r="AY42" s="182"/>
      <c r="AZ42" s="409"/>
      <c r="BA42" s="182"/>
      <c r="BB42" s="182"/>
      <c r="BC42" s="409"/>
      <c r="BD42" s="182"/>
      <c r="BE42" s="182"/>
      <c r="BF42" s="182"/>
      <c r="BG42" s="182"/>
      <c r="BH42" s="409"/>
      <c r="BI42" s="182"/>
      <c r="BJ42" s="182"/>
      <c r="BK42" s="182"/>
      <c r="BL42" s="128"/>
    </row>
    <row r="43" spans="1:64" s="183" customFormat="1">
      <c r="A43" s="459"/>
      <c r="B43" s="419">
        <v>31</v>
      </c>
      <c r="C43" s="539"/>
      <c r="D43" s="420"/>
      <c r="E43" s="466"/>
      <c r="F43" s="467"/>
      <c r="G43" s="467"/>
      <c r="H43" s="620"/>
      <c r="I43" s="424"/>
      <c r="J43" s="425"/>
      <c r="K43" s="424"/>
      <c r="L43" s="460" t="str">
        <f t="shared" si="0"/>
        <v/>
      </c>
      <c r="M43" s="461" t="str">
        <f t="shared" si="1"/>
        <v/>
      </c>
      <c r="N43" s="460" t="str">
        <f t="shared" si="2"/>
        <v/>
      </c>
      <c r="O43" s="462">
        <f t="shared" si="3"/>
        <v>0</v>
      </c>
      <c r="P43" s="453"/>
      <c r="Q43" s="424"/>
      <c r="R43" s="416"/>
      <c r="S43" s="450"/>
      <c r="T43" s="416"/>
      <c r="U43" s="416"/>
      <c r="V43" s="453"/>
      <c r="W43" s="424"/>
      <c r="X43" s="453"/>
      <c r="Y43" s="424"/>
      <c r="Z43" s="453"/>
      <c r="AA43" s="424"/>
      <c r="AB43" s="416"/>
      <c r="AC43" s="416"/>
      <c r="AD43" s="416"/>
      <c r="AE43" s="416"/>
      <c r="AF43" s="455"/>
      <c r="AG43" s="430"/>
      <c r="AH43" s="453"/>
      <c r="AI43" s="430"/>
      <c r="AJ43" s="453"/>
      <c r="AK43" s="432"/>
      <c r="AL43" s="453"/>
      <c r="AM43" s="430"/>
      <c r="AN43" s="423"/>
      <c r="AO43" s="453"/>
      <c r="AP43" s="430"/>
      <c r="AQ43" s="423"/>
      <c r="AR43" s="453"/>
      <c r="AS43" s="430"/>
      <c r="AT43" s="423"/>
      <c r="AU43" s="453"/>
      <c r="AV43" s="182"/>
      <c r="AW43" s="182"/>
      <c r="AX43" s="182"/>
      <c r="AY43" s="182"/>
      <c r="AZ43" s="409"/>
      <c r="BA43" s="182"/>
      <c r="BB43" s="182"/>
      <c r="BC43" s="409"/>
      <c r="BD43" s="182"/>
      <c r="BE43" s="182"/>
      <c r="BF43" s="182"/>
      <c r="BG43" s="182"/>
      <c r="BH43" s="409"/>
      <c r="BI43" s="182"/>
      <c r="BJ43" s="182"/>
      <c r="BK43" s="182"/>
      <c r="BL43" s="128"/>
    </row>
    <row r="44" spans="1:64" s="183" customFormat="1">
      <c r="A44" s="459"/>
      <c r="B44" s="419">
        <v>32</v>
      </c>
      <c r="C44" s="539"/>
      <c r="D44" s="420"/>
      <c r="E44" s="466"/>
      <c r="F44" s="467"/>
      <c r="G44" s="467"/>
      <c r="H44" s="620"/>
      <c r="I44" s="424"/>
      <c r="J44" s="425"/>
      <c r="K44" s="424"/>
      <c r="L44" s="460" t="str">
        <f t="shared" si="0"/>
        <v/>
      </c>
      <c r="M44" s="461" t="str">
        <f t="shared" si="1"/>
        <v/>
      </c>
      <c r="N44" s="460" t="str">
        <f t="shared" si="2"/>
        <v/>
      </c>
      <c r="O44" s="462">
        <f t="shared" si="3"/>
        <v>0</v>
      </c>
      <c r="P44" s="453"/>
      <c r="Q44" s="424"/>
      <c r="R44" s="416"/>
      <c r="S44" s="450"/>
      <c r="T44" s="416"/>
      <c r="U44" s="416"/>
      <c r="V44" s="453"/>
      <c r="W44" s="424"/>
      <c r="X44" s="453"/>
      <c r="Y44" s="424"/>
      <c r="Z44" s="453"/>
      <c r="AA44" s="424"/>
      <c r="AB44" s="416"/>
      <c r="AC44" s="416"/>
      <c r="AD44" s="416"/>
      <c r="AE44" s="416"/>
      <c r="AF44" s="455"/>
      <c r="AG44" s="430"/>
      <c r="AH44" s="453"/>
      <c r="AI44" s="430"/>
      <c r="AJ44" s="453"/>
      <c r="AK44" s="432"/>
      <c r="AL44" s="453"/>
      <c r="AM44" s="430"/>
      <c r="AN44" s="423"/>
      <c r="AO44" s="453"/>
      <c r="AP44" s="430"/>
      <c r="AQ44" s="423"/>
      <c r="AR44" s="453"/>
      <c r="AS44" s="430"/>
      <c r="AT44" s="423"/>
      <c r="AU44" s="453"/>
      <c r="AV44" s="182"/>
      <c r="AW44" s="182"/>
      <c r="AX44" s="182"/>
      <c r="AY44" s="182"/>
      <c r="AZ44" s="409"/>
      <c r="BA44" s="182"/>
      <c r="BB44" s="182"/>
      <c r="BC44" s="409"/>
      <c r="BD44" s="182"/>
      <c r="BE44" s="182"/>
      <c r="BF44" s="182"/>
      <c r="BG44" s="182"/>
      <c r="BH44" s="409"/>
      <c r="BI44" s="182"/>
      <c r="BJ44" s="182"/>
      <c r="BK44" s="182"/>
      <c r="BL44" s="128"/>
    </row>
    <row r="45" spans="1:64" s="183" customFormat="1">
      <c r="A45" s="459"/>
      <c r="B45" s="419">
        <v>33</v>
      </c>
      <c r="C45" s="539"/>
      <c r="D45" s="420"/>
      <c r="E45" s="466"/>
      <c r="F45" s="467"/>
      <c r="G45" s="467"/>
      <c r="H45" s="620"/>
      <c r="I45" s="424"/>
      <c r="J45" s="425"/>
      <c r="K45" s="424"/>
      <c r="L45" s="460" t="str">
        <f t="shared" si="0"/>
        <v/>
      </c>
      <c r="M45" s="461" t="str">
        <f t="shared" si="1"/>
        <v/>
      </c>
      <c r="N45" s="460" t="str">
        <f t="shared" si="2"/>
        <v/>
      </c>
      <c r="O45" s="462">
        <f t="shared" si="3"/>
        <v>0</v>
      </c>
      <c r="P45" s="453"/>
      <c r="Q45" s="424"/>
      <c r="R45" s="416"/>
      <c r="S45" s="450"/>
      <c r="T45" s="416"/>
      <c r="U45" s="416"/>
      <c r="V45" s="453"/>
      <c r="W45" s="424"/>
      <c r="X45" s="453"/>
      <c r="Y45" s="424"/>
      <c r="Z45" s="453"/>
      <c r="AA45" s="424"/>
      <c r="AB45" s="416"/>
      <c r="AC45" s="416"/>
      <c r="AD45" s="416"/>
      <c r="AE45" s="416"/>
      <c r="AF45" s="455"/>
      <c r="AG45" s="430"/>
      <c r="AH45" s="453"/>
      <c r="AI45" s="430"/>
      <c r="AJ45" s="453"/>
      <c r="AK45" s="432"/>
      <c r="AL45" s="453"/>
      <c r="AM45" s="430"/>
      <c r="AN45" s="423"/>
      <c r="AO45" s="453"/>
      <c r="AP45" s="430"/>
      <c r="AQ45" s="423"/>
      <c r="AR45" s="453"/>
      <c r="AS45" s="430"/>
      <c r="AT45" s="423"/>
      <c r="AU45" s="453"/>
      <c r="AV45" s="182"/>
      <c r="AW45" s="182"/>
      <c r="AX45" s="182"/>
      <c r="AY45" s="182"/>
      <c r="AZ45" s="409"/>
      <c r="BA45" s="182"/>
      <c r="BB45" s="182"/>
      <c r="BC45" s="409"/>
      <c r="BD45" s="182"/>
      <c r="BE45" s="182"/>
      <c r="BF45" s="182"/>
      <c r="BG45" s="182"/>
      <c r="BH45" s="409"/>
      <c r="BI45" s="182"/>
      <c r="BJ45" s="182"/>
      <c r="BK45" s="182"/>
      <c r="BL45" s="128"/>
    </row>
    <row r="46" spans="1:64" s="183" customFormat="1">
      <c r="A46" s="459"/>
      <c r="B46" s="419">
        <v>34</v>
      </c>
      <c r="C46" s="539"/>
      <c r="D46" s="420"/>
      <c r="E46" s="466"/>
      <c r="F46" s="467"/>
      <c r="G46" s="467"/>
      <c r="H46" s="620"/>
      <c r="I46" s="424"/>
      <c r="J46" s="425"/>
      <c r="K46" s="424"/>
      <c r="L46" s="460" t="str">
        <f t="shared" si="0"/>
        <v/>
      </c>
      <c r="M46" s="461" t="str">
        <f t="shared" si="1"/>
        <v/>
      </c>
      <c r="N46" s="460" t="str">
        <f t="shared" si="2"/>
        <v/>
      </c>
      <c r="O46" s="462">
        <f t="shared" si="3"/>
        <v>0</v>
      </c>
      <c r="P46" s="453"/>
      <c r="Q46" s="424"/>
      <c r="R46" s="416"/>
      <c r="S46" s="450"/>
      <c r="T46" s="416"/>
      <c r="U46" s="416"/>
      <c r="V46" s="453"/>
      <c r="W46" s="424"/>
      <c r="X46" s="453"/>
      <c r="Y46" s="424"/>
      <c r="Z46" s="453"/>
      <c r="AA46" s="424"/>
      <c r="AB46" s="416"/>
      <c r="AC46" s="416"/>
      <c r="AD46" s="416"/>
      <c r="AE46" s="416"/>
      <c r="AF46" s="455"/>
      <c r="AG46" s="430"/>
      <c r="AH46" s="453"/>
      <c r="AI46" s="430"/>
      <c r="AJ46" s="453"/>
      <c r="AK46" s="432"/>
      <c r="AL46" s="453"/>
      <c r="AM46" s="430"/>
      <c r="AN46" s="423"/>
      <c r="AO46" s="453"/>
      <c r="AP46" s="430"/>
      <c r="AQ46" s="423"/>
      <c r="AR46" s="453"/>
      <c r="AS46" s="430"/>
      <c r="AT46" s="423"/>
      <c r="AU46" s="453"/>
      <c r="AV46" s="182"/>
      <c r="AW46" s="182"/>
      <c r="AX46" s="182"/>
      <c r="AY46" s="182"/>
      <c r="AZ46" s="409"/>
      <c r="BA46" s="182"/>
      <c r="BB46" s="182"/>
      <c r="BC46" s="409"/>
      <c r="BD46" s="182"/>
      <c r="BE46" s="182"/>
      <c r="BF46" s="182"/>
      <c r="BG46" s="182"/>
      <c r="BH46" s="409"/>
      <c r="BI46" s="182"/>
      <c r="BJ46" s="182"/>
      <c r="BK46" s="182"/>
      <c r="BL46" s="128"/>
    </row>
    <row r="47" spans="1:64" s="183" customFormat="1">
      <c r="A47" s="459"/>
      <c r="B47" s="419">
        <v>35</v>
      </c>
      <c r="C47" s="539"/>
      <c r="D47" s="420"/>
      <c r="E47" s="466"/>
      <c r="F47" s="467"/>
      <c r="G47" s="467"/>
      <c r="H47" s="620"/>
      <c r="I47" s="424"/>
      <c r="J47" s="425"/>
      <c r="K47" s="424"/>
      <c r="L47" s="460" t="str">
        <f t="shared" si="0"/>
        <v/>
      </c>
      <c r="M47" s="461" t="str">
        <f t="shared" si="1"/>
        <v/>
      </c>
      <c r="N47" s="460" t="str">
        <f t="shared" si="2"/>
        <v/>
      </c>
      <c r="O47" s="462">
        <f t="shared" si="3"/>
        <v>0</v>
      </c>
      <c r="P47" s="453"/>
      <c r="Q47" s="424"/>
      <c r="R47" s="416"/>
      <c r="S47" s="450"/>
      <c r="T47" s="416"/>
      <c r="U47" s="416"/>
      <c r="V47" s="453"/>
      <c r="W47" s="424"/>
      <c r="X47" s="453"/>
      <c r="Y47" s="424"/>
      <c r="Z47" s="453"/>
      <c r="AA47" s="424"/>
      <c r="AB47" s="416"/>
      <c r="AC47" s="416"/>
      <c r="AD47" s="416"/>
      <c r="AE47" s="416"/>
      <c r="AF47" s="455"/>
      <c r="AG47" s="430"/>
      <c r="AH47" s="453"/>
      <c r="AI47" s="430"/>
      <c r="AJ47" s="453"/>
      <c r="AK47" s="432"/>
      <c r="AL47" s="453"/>
      <c r="AM47" s="430"/>
      <c r="AN47" s="423"/>
      <c r="AO47" s="453"/>
      <c r="AP47" s="430"/>
      <c r="AQ47" s="423"/>
      <c r="AR47" s="453"/>
      <c r="AS47" s="430"/>
      <c r="AT47" s="423"/>
      <c r="AU47" s="453"/>
      <c r="AV47" s="182"/>
      <c r="AW47" s="182"/>
      <c r="AX47" s="182"/>
      <c r="AY47" s="182"/>
      <c r="AZ47" s="409"/>
      <c r="BA47" s="182"/>
      <c r="BB47" s="182"/>
      <c r="BC47" s="409"/>
      <c r="BD47" s="182"/>
      <c r="BE47" s="182"/>
      <c r="BF47" s="182"/>
      <c r="BG47" s="182"/>
      <c r="BH47" s="409"/>
      <c r="BI47" s="182"/>
      <c r="BJ47" s="182"/>
      <c r="BK47" s="182"/>
      <c r="BL47" s="128"/>
    </row>
    <row r="48" spans="1:64" s="183" customFormat="1">
      <c r="A48" s="459"/>
      <c r="B48" s="419">
        <v>36</v>
      </c>
      <c r="C48" s="539"/>
      <c r="D48" s="420"/>
      <c r="E48" s="466"/>
      <c r="F48" s="467"/>
      <c r="G48" s="467"/>
      <c r="H48" s="620"/>
      <c r="I48" s="424"/>
      <c r="J48" s="425"/>
      <c r="K48" s="424"/>
      <c r="L48" s="460" t="str">
        <f t="shared" si="0"/>
        <v/>
      </c>
      <c r="M48" s="461" t="str">
        <f t="shared" si="1"/>
        <v/>
      </c>
      <c r="N48" s="460" t="str">
        <f t="shared" si="2"/>
        <v/>
      </c>
      <c r="O48" s="462">
        <f t="shared" si="3"/>
        <v>0</v>
      </c>
      <c r="P48" s="453"/>
      <c r="Q48" s="424"/>
      <c r="R48" s="416"/>
      <c r="S48" s="450"/>
      <c r="T48" s="416"/>
      <c r="U48" s="416"/>
      <c r="V48" s="453"/>
      <c r="W48" s="424"/>
      <c r="X48" s="453"/>
      <c r="Y48" s="424"/>
      <c r="Z48" s="453"/>
      <c r="AA48" s="424"/>
      <c r="AB48" s="416"/>
      <c r="AC48" s="416"/>
      <c r="AD48" s="416"/>
      <c r="AE48" s="416"/>
      <c r="AF48" s="455"/>
      <c r="AG48" s="430"/>
      <c r="AH48" s="453"/>
      <c r="AI48" s="430"/>
      <c r="AJ48" s="453"/>
      <c r="AK48" s="432"/>
      <c r="AL48" s="453"/>
      <c r="AM48" s="430"/>
      <c r="AN48" s="423"/>
      <c r="AO48" s="453"/>
      <c r="AP48" s="430"/>
      <c r="AQ48" s="423"/>
      <c r="AR48" s="453"/>
      <c r="AS48" s="430"/>
      <c r="AT48" s="423"/>
      <c r="AU48" s="453"/>
      <c r="AV48" s="182"/>
      <c r="AW48" s="182"/>
      <c r="AX48" s="182"/>
      <c r="AY48" s="182"/>
      <c r="AZ48" s="409"/>
      <c r="BA48" s="182"/>
      <c r="BB48" s="182"/>
      <c r="BC48" s="409"/>
      <c r="BD48" s="182"/>
      <c r="BE48" s="182"/>
      <c r="BF48" s="182"/>
      <c r="BG48" s="182"/>
      <c r="BH48" s="409"/>
      <c r="BI48" s="182"/>
      <c r="BJ48" s="182"/>
      <c r="BK48" s="182"/>
      <c r="BL48" s="128"/>
    </row>
    <row r="49" spans="1:64" s="183" customFormat="1">
      <c r="A49" s="459"/>
      <c r="B49" s="419">
        <v>37</v>
      </c>
      <c r="C49" s="539"/>
      <c r="D49" s="420"/>
      <c r="E49" s="466"/>
      <c r="F49" s="467"/>
      <c r="G49" s="467"/>
      <c r="H49" s="620"/>
      <c r="I49" s="424"/>
      <c r="J49" s="425"/>
      <c r="K49" s="424"/>
      <c r="L49" s="460" t="str">
        <f t="shared" si="0"/>
        <v/>
      </c>
      <c r="M49" s="461" t="str">
        <f t="shared" si="1"/>
        <v/>
      </c>
      <c r="N49" s="460" t="str">
        <f t="shared" si="2"/>
        <v/>
      </c>
      <c r="O49" s="462">
        <f t="shared" si="3"/>
        <v>0</v>
      </c>
      <c r="P49" s="453"/>
      <c r="Q49" s="424"/>
      <c r="R49" s="416"/>
      <c r="S49" s="450"/>
      <c r="T49" s="416"/>
      <c r="U49" s="416"/>
      <c r="V49" s="453"/>
      <c r="W49" s="424"/>
      <c r="X49" s="453"/>
      <c r="Y49" s="424"/>
      <c r="Z49" s="453"/>
      <c r="AA49" s="424"/>
      <c r="AB49" s="416"/>
      <c r="AC49" s="416"/>
      <c r="AD49" s="416"/>
      <c r="AE49" s="416"/>
      <c r="AF49" s="455"/>
      <c r="AG49" s="430"/>
      <c r="AH49" s="453"/>
      <c r="AI49" s="430"/>
      <c r="AJ49" s="453"/>
      <c r="AK49" s="432"/>
      <c r="AL49" s="453"/>
      <c r="AM49" s="430"/>
      <c r="AN49" s="423"/>
      <c r="AO49" s="453"/>
      <c r="AP49" s="430"/>
      <c r="AQ49" s="423"/>
      <c r="AR49" s="453"/>
      <c r="AS49" s="430"/>
      <c r="AT49" s="423"/>
      <c r="AU49" s="453"/>
      <c r="AV49" s="182"/>
      <c r="AW49" s="182"/>
      <c r="AX49" s="182"/>
      <c r="AY49" s="182"/>
      <c r="AZ49" s="409"/>
      <c r="BA49" s="182"/>
      <c r="BB49" s="182"/>
      <c r="BC49" s="409"/>
      <c r="BD49" s="182"/>
      <c r="BE49" s="182"/>
      <c r="BF49" s="182"/>
      <c r="BG49" s="182"/>
      <c r="BH49" s="409"/>
      <c r="BI49" s="182"/>
      <c r="BJ49" s="182"/>
      <c r="BK49" s="182"/>
      <c r="BL49" s="128"/>
    </row>
    <row r="50" spans="1:64" s="183" customFormat="1">
      <c r="A50" s="459"/>
      <c r="B50" s="419">
        <v>38</v>
      </c>
      <c r="C50" s="539"/>
      <c r="D50" s="420"/>
      <c r="E50" s="466"/>
      <c r="F50" s="467"/>
      <c r="G50" s="467"/>
      <c r="H50" s="620"/>
      <c r="I50" s="424"/>
      <c r="J50" s="425"/>
      <c r="K50" s="424"/>
      <c r="L50" s="460" t="str">
        <f t="shared" si="0"/>
        <v/>
      </c>
      <c r="M50" s="461" t="str">
        <f t="shared" si="1"/>
        <v/>
      </c>
      <c r="N50" s="460" t="str">
        <f t="shared" si="2"/>
        <v/>
      </c>
      <c r="O50" s="462">
        <f t="shared" si="3"/>
        <v>0</v>
      </c>
      <c r="P50" s="453"/>
      <c r="Q50" s="424"/>
      <c r="R50" s="416"/>
      <c r="S50" s="450"/>
      <c r="T50" s="416"/>
      <c r="U50" s="416"/>
      <c r="V50" s="453"/>
      <c r="W50" s="424"/>
      <c r="X50" s="453"/>
      <c r="Y50" s="424"/>
      <c r="Z50" s="453"/>
      <c r="AA50" s="424"/>
      <c r="AB50" s="416"/>
      <c r="AC50" s="416"/>
      <c r="AD50" s="416"/>
      <c r="AE50" s="416"/>
      <c r="AF50" s="455"/>
      <c r="AG50" s="430"/>
      <c r="AH50" s="453"/>
      <c r="AI50" s="430"/>
      <c r="AJ50" s="453"/>
      <c r="AK50" s="432"/>
      <c r="AL50" s="453"/>
      <c r="AM50" s="430"/>
      <c r="AN50" s="423"/>
      <c r="AO50" s="453"/>
      <c r="AP50" s="430"/>
      <c r="AQ50" s="423"/>
      <c r="AR50" s="453"/>
      <c r="AS50" s="430"/>
      <c r="AT50" s="423"/>
      <c r="AU50" s="453"/>
      <c r="AV50" s="182"/>
      <c r="AW50" s="182"/>
      <c r="AX50" s="182"/>
      <c r="AY50" s="182"/>
      <c r="AZ50" s="409"/>
      <c r="BA50" s="182"/>
      <c r="BB50" s="182"/>
      <c r="BC50" s="409"/>
      <c r="BD50" s="182"/>
      <c r="BE50" s="182"/>
      <c r="BF50" s="182"/>
      <c r="BG50" s="182"/>
      <c r="BH50" s="409"/>
      <c r="BI50" s="182"/>
      <c r="BJ50" s="182"/>
      <c r="BK50" s="182"/>
      <c r="BL50" s="128"/>
    </row>
    <row r="51" spans="1:64" s="183" customFormat="1">
      <c r="A51" s="459"/>
      <c r="B51" s="419">
        <v>39</v>
      </c>
      <c r="C51" s="539"/>
      <c r="D51" s="420"/>
      <c r="E51" s="466"/>
      <c r="F51" s="467"/>
      <c r="G51" s="467"/>
      <c r="H51" s="620"/>
      <c r="I51" s="424"/>
      <c r="J51" s="425"/>
      <c r="K51" s="424"/>
      <c r="L51" s="460" t="str">
        <f t="shared" si="0"/>
        <v/>
      </c>
      <c r="M51" s="461" t="str">
        <f t="shared" si="1"/>
        <v/>
      </c>
      <c r="N51" s="460" t="str">
        <f t="shared" si="2"/>
        <v/>
      </c>
      <c r="O51" s="462">
        <f t="shared" si="3"/>
        <v>0</v>
      </c>
      <c r="P51" s="453"/>
      <c r="Q51" s="424"/>
      <c r="R51" s="416"/>
      <c r="S51" s="450"/>
      <c r="T51" s="416"/>
      <c r="U51" s="416"/>
      <c r="V51" s="453"/>
      <c r="W51" s="424"/>
      <c r="X51" s="453"/>
      <c r="Y51" s="424"/>
      <c r="Z51" s="453"/>
      <c r="AA51" s="424"/>
      <c r="AB51" s="416"/>
      <c r="AC51" s="416"/>
      <c r="AD51" s="416"/>
      <c r="AE51" s="416"/>
      <c r="AF51" s="455"/>
      <c r="AG51" s="430"/>
      <c r="AH51" s="453"/>
      <c r="AI51" s="430"/>
      <c r="AJ51" s="453"/>
      <c r="AK51" s="432"/>
      <c r="AL51" s="453"/>
      <c r="AM51" s="430"/>
      <c r="AN51" s="423"/>
      <c r="AO51" s="453"/>
      <c r="AP51" s="430"/>
      <c r="AQ51" s="423"/>
      <c r="AR51" s="453"/>
      <c r="AS51" s="430"/>
      <c r="AT51" s="423"/>
      <c r="AU51" s="453"/>
      <c r="AV51" s="182"/>
      <c r="AW51" s="182"/>
      <c r="AX51" s="182"/>
      <c r="AY51" s="182"/>
      <c r="AZ51" s="409"/>
      <c r="BA51" s="182"/>
      <c r="BB51" s="182"/>
      <c r="BC51" s="409"/>
      <c r="BD51" s="182"/>
      <c r="BE51" s="182"/>
      <c r="BF51" s="182"/>
      <c r="BG51" s="182"/>
      <c r="BH51" s="409"/>
      <c r="BI51" s="182"/>
      <c r="BJ51" s="182"/>
      <c r="BK51" s="182"/>
      <c r="BL51" s="128"/>
    </row>
    <row r="52" spans="1:64" s="183" customFormat="1">
      <c r="A52" s="459"/>
      <c r="B52" s="419">
        <v>40</v>
      </c>
      <c r="C52" s="539"/>
      <c r="D52" s="420"/>
      <c r="E52" s="466"/>
      <c r="F52" s="467"/>
      <c r="G52" s="467"/>
      <c r="H52" s="620"/>
      <c r="I52" s="424"/>
      <c r="J52" s="425"/>
      <c r="K52" s="424"/>
      <c r="L52" s="460" t="str">
        <f t="shared" si="0"/>
        <v/>
      </c>
      <c r="M52" s="461" t="str">
        <f t="shared" si="1"/>
        <v/>
      </c>
      <c r="N52" s="460" t="str">
        <f t="shared" si="2"/>
        <v/>
      </c>
      <c r="O52" s="462">
        <f t="shared" si="3"/>
        <v>0</v>
      </c>
      <c r="P52" s="453"/>
      <c r="Q52" s="424"/>
      <c r="R52" s="416"/>
      <c r="S52" s="450"/>
      <c r="T52" s="416"/>
      <c r="U52" s="416"/>
      <c r="V52" s="453"/>
      <c r="W52" s="424"/>
      <c r="X52" s="453"/>
      <c r="Y52" s="424"/>
      <c r="Z52" s="453"/>
      <c r="AA52" s="424"/>
      <c r="AB52" s="416"/>
      <c r="AC52" s="416"/>
      <c r="AD52" s="416"/>
      <c r="AE52" s="416"/>
      <c r="AF52" s="455"/>
      <c r="AG52" s="430"/>
      <c r="AH52" s="453"/>
      <c r="AI52" s="430"/>
      <c r="AJ52" s="453"/>
      <c r="AK52" s="432"/>
      <c r="AL52" s="453"/>
      <c r="AM52" s="430"/>
      <c r="AN52" s="423"/>
      <c r="AO52" s="453"/>
      <c r="AP52" s="430"/>
      <c r="AQ52" s="423"/>
      <c r="AR52" s="453"/>
      <c r="AS52" s="430"/>
      <c r="AT52" s="423"/>
      <c r="AU52" s="453"/>
      <c r="AV52" s="182"/>
      <c r="AW52" s="182"/>
      <c r="AX52" s="182"/>
      <c r="AY52" s="182"/>
      <c r="AZ52" s="409"/>
      <c r="BA52" s="182"/>
      <c r="BB52" s="182"/>
      <c r="BC52" s="409"/>
      <c r="BD52" s="182"/>
      <c r="BE52" s="182"/>
      <c r="BF52" s="182"/>
      <c r="BG52" s="182"/>
      <c r="BH52" s="409"/>
      <c r="BI52" s="182"/>
      <c r="BJ52" s="182"/>
      <c r="BK52" s="182"/>
      <c r="BL52" s="128"/>
    </row>
    <row r="53" spans="1:64" s="183" customFormat="1">
      <c r="A53" s="459"/>
      <c r="B53" s="419">
        <v>41</v>
      </c>
      <c r="C53" s="539"/>
      <c r="D53" s="420"/>
      <c r="E53" s="466"/>
      <c r="F53" s="467"/>
      <c r="G53" s="467"/>
      <c r="H53" s="620"/>
      <c r="I53" s="424"/>
      <c r="J53" s="425"/>
      <c r="K53" s="424"/>
      <c r="L53" s="460" t="str">
        <f t="shared" si="0"/>
        <v/>
      </c>
      <c r="M53" s="461" t="str">
        <f t="shared" si="1"/>
        <v/>
      </c>
      <c r="N53" s="460" t="str">
        <f t="shared" si="2"/>
        <v/>
      </c>
      <c r="O53" s="462">
        <f t="shared" si="3"/>
        <v>0</v>
      </c>
      <c r="P53" s="453"/>
      <c r="Q53" s="424"/>
      <c r="R53" s="416"/>
      <c r="S53" s="450"/>
      <c r="T53" s="416"/>
      <c r="U53" s="416"/>
      <c r="V53" s="453"/>
      <c r="W53" s="424"/>
      <c r="X53" s="453"/>
      <c r="Y53" s="424"/>
      <c r="Z53" s="453"/>
      <c r="AA53" s="424"/>
      <c r="AB53" s="416"/>
      <c r="AC53" s="416"/>
      <c r="AD53" s="416"/>
      <c r="AE53" s="416"/>
      <c r="AF53" s="455"/>
      <c r="AG53" s="430"/>
      <c r="AH53" s="453"/>
      <c r="AI53" s="430"/>
      <c r="AJ53" s="453"/>
      <c r="AK53" s="432"/>
      <c r="AL53" s="453"/>
      <c r="AM53" s="430"/>
      <c r="AN53" s="423"/>
      <c r="AO53" s="453"/>
      <c r="AP53" s="430"/>
      <c r="AQ53" s="423"/>
      <c r="AR53" s="453"/>
      <c r="AS53" s="430"/>
      <c r="AT53" s="423"/>
      <c r="AU53" s="453"/>
      <c r="AV53" s="182"/>
      <c r="AW53" s="182"/>
      <c r="AX53" s="182"/>
      <c r="AY53" s="182"/>
      <c r="AZ53" s="409"/>
      <c r="BA53" s="182"/>
      <c r="BB53" s="182"/>
      <c r="BC53" s="409"/>
      <c r="BD53" s="182"/>
      <c r="BE53" s="182"/>
      <c r="BF53" s="182"/>
      <c r="BG53" s="182"/>
      <c r="BH53" s="409"/>
      <c r="BI53" s="182"/>
      <c r="BJ53" s="182"/>
      <c r="BK53" s="182"/>
      <c r="BL53" s="128"/>
    </row>
    <row r="54" spans="1:64" s="183" customFormat="1">
      <c r="A54" s="459"/>
      <c r="B54" s="419">
        <v>42</v>
      </c>
      <c r="C54" s="539"/>
      <c r="D54" s="420"/>
      <c r="E54" s="466"/>
      <c r="F54" s="467"/>
      <c r="G54" s="467"/>
      <c r="H54" s="620"/>
      <c r="I54" s="424"/>
      <c r="J54" s="425"/>
      <c r="K54" s="424"/>
      <c r="L54" s="460" t="str">
        <f t="shared" si="0"/>
        <v/>
      </c>
      <c r="M54" s="461" t="str">
        <f t="shared" si="1"/>
        <v/>
      </c>
      <c r="N54" s="460" t="str">
        <f t="shared" si="2"/>
        <v/>
      </c>
      <c r="O54" s="462">
        <f t="shared" si="3"/>
        <v>0</v>
      </c>
      <c r="P54" s="453"/>
      <c r="Q54" s="424"/>
      <c r="R54" s="416"/>
      <c r="S54" s="450"/>
      <c r="T54" s="416"/>
      <c r="U54" s="416"/>
      <c r="V54" s="453"/>
      <c r="W54" s="424"/>
      <c r="X54" s="453"/>
      <c r="Y54" s="424"/>
      <c r="Z54" s="453"/>
      <c r="AA54" s="424"/>
      <c r="AB54" s="416"/>
      <c r="AC54" s="416"/>
      <c r="AD54" s="416"/>
      <c r="AE54" s="416"/>
      <c r="AF54" s="455"/>
      <c r="AG54" s="430"/>
      <c r="AH54" s="453"/>
      <c r="AI54" s="430"/>
      <c r="AJ54" s="453"/>
      <c r="AK54" s="432"/>
      <c r="AL54" s="453"/>
      <c r="AM54" s="430"/>
      <c r="AN54" s="423"/>
      <c r="AO54" s="453"/>
      <c r="AP54" s="430"/>
      <c r="AQ54" s="423"/>
      <c r="AR54" s="453"/>
      <c r="AS54" s="430"/>
      <c r="AT54" s="423"/>
      <c r="AU54" s="453"/>
      <c r="AV54" s="182"/>
      <c r="AW54" s="182"/>
      <c r="AX54" s="182"/>
      <c r="AY54" s="182"/>
      <c r="AZ54" s="409"/>
      <c r="BA54" s="182"/>
      <c r="BB54" s="182"/>
      <c r="BC54" s="409"/>
      <c r="BD54" s="182"/>
      <c r="BE54" s="182"/>
      <c r="BF54" s="182"/>
      <c r="BG54" s="182"/>
      <c r="BH54" s="409"/>
      <c r="BI54" s="182"/>
      <c r="BJ54" s="182"/>
      <c r="BK54" s="182"/>
      <c r="BL54" s="128"/>
    </row>
    <row r="55" spans="1:64" s="183" customFormat="1">
      <c r="A55" s="459"/>
      <c r="B55" s="419">
        <v>43</v>
      </c>
      <c r="C55" s="539"/>
      <c r="D55" s="420"/>
      <c r="E55" s="466"/>
      <c r="F55" s="467"/>
      <c r="G55" s="467"/>
      <c r="H55" s="620"/>
      <c r="I55" s="424"/>
      <c r="J55" s="425"/>
      <c r="K55" s="424"/>
      <c r="L55" s="460" t="str">
        <f t="shared" si="0"/>
        <v/>
      </c>
      <c r="M55" s="461" t="str">
        <f t="shared" si="1"/>
        <v/>
      </c>
      <c r="N55" s="460" t="str">
        <f t="shared" si="2"/>
        <v/>
      </c>
      <c r="O55" s="462">
        <f t="shared" si="3"/>
        <v>0</v>
      </c>
      <c r="P55" s="453"/>
      <c r="Q55" s="424"/>
      <c r="R55" s="416"/>
      <c r="S55" s="450"/>
      <c r="T55" s="416"/>
      <c r="U55" s="416"/>
      <c r="V55" s="453"/>
      <c r="W55" s="424"/>
      <c r="X55" s="453"/>
      <c r="Y55" s="424"/>
      <c r="Z55" s="453"/>
      <c r="AA55" s="424"/>
      <c r="AB55" s="416"/>
      <c r="AC55" s="416"/>
      <c r="AD55" s="416"/>
      <c r="AE55" s="416"/>
      <c r="AF55" s="455"/>
      <c r="AG55" s="430"/>
      <c r="AH55" s="453"/>
      <c r="AI55" s="430"/>
      <c r="AJ55" s="453"/>
      <c r="AK55" s="432"/>
      <c r="AL55" s="453"/>
      <c r="AM55" s="430"/>
      <c r="AN55" s="423"/>
      <c r="AO55" s="453"/>
      <c r="AP55" s="430"/>
      <c r="AQ55" s="423"/>
      <c r="AR55" s="453"/>
      <c r="AS55" s="430"/>
      <c r="AT55" s="423"/>
      <c r="AU55" s="453"/>
      <c r="AV55" s="182"/>
      <c r="AW55" s="182"/>
      <c r="AX55" s="182"/>
      <c r="AY55" s="182"/>
      <c r="AZ55" s="409"/>
      <c r="BA55" s="182"/>
      <c r="BB55" s="182"/>
      <c r="BC55" s="409"/>
      <c r="BD55" s="182"/>
      <c r="BE55" s="182"/>
      <c r="BF55" s="182"/>
      <c r="BG55" s="182"/>
      <c r="BH55" s="409"/>
      <c r="BI55" s="182"/>
      <c r="BJ55" s="182"/>
      <c r="BK55" s="182"/>
      <c r="BL55" s="128"/>
    </row>
    <row r="56" spans="1:64" s="183" customFormat="1">
      <c r="A56" s="459"/>
      <c r="B56" s="419">
        <v>44</v>
      </c>
      <c r="C56" s="539"/>
      <c r="D56" s="420"/>
      <c r="E56" s="466"/>
      <c r="F56" s="467"/>
      <c r="G56" s="467"/>
      <c r="H56" s="620"/>
      <c r="I56" s="424"/>
      <c r="J56" s="425"/>
      <c r="K56" s="424"/>
      <c r="L56" s="460" t="str">
        <f t="shared" si="0"/>
        <v/>
      </c>
      <c r="M56" s="461" t="str">
        <f t="shared" si="1"/>
        <v/>
      </c>
      <c r="N56" s="460" t="str">
        <f t="shared" si="2"/>
        <v/>
      </c>
      <c r="O56" s="462">
        <f t="shared" si="3"/>
        <v>0</v>
      </c>
      <c r="P56" s="453"/>
      <c r="Q56" s="424"/>
      <c r="R56" s="416"/>
      <c r="S56" s="450"/>
      <c r="T56" s="416"/>
      <c r="U56" s="416"/>
      <c r="V56" s="453"/>
      <c r="W56" s="424"/>
      <c r="X56" s="453"/>
      <c r="Y56" s="424"/>
      <c r="Z56" s="453"/>
      <c r="AA56" s="424"/>
      <c r="AB56" s="416"/>
      <c r="AC56" s="416"/>
      <c r="AD56" s="416"/>
      <c r="AE56" s="416"/>
      <c r="AF56" s="455"/>
      <c r="AG56" s="430"/>
      <c r="AH56" s="453"/>
      <c r="AI56" s="430"/>
      <c r="AJ56" s="453"/>
      <c r="AK56" s="432"/>
      <c r="AL56" s="453"/>
      <c r="AM56" s="430"/>
      <c r="AN56" s="423"/>
      <c r="AO56" s="453"/>
      <c r="AP56" s="430"/>
      <c r="AQ56" s="423"/>
      <c r="AR56" s="453"/>
      <c r="AS56" s="430"/>
      <c r="AT56" s="423"/>
      <c r="AU56" s="453"/>
      <c r="AV56" s="182"/>
      <c r="AW56" s="182"/>
      <c r="AX56" s="182"/>
      <c r="AY56" s="182"/>
      <c r="AZ56" s="409"/>
      <c r="BA56" s="182"/>
      <c r="BB56" s="182"/>
      <c r="BC56" s="409"/>
      <c r="BD56" s="182"/>
      <c r="BE56" s="182"/>
      <c r="BF56" s="182"/>
      <c r="BG56" s="182"/>
      <c r="BH56" s="409"/>
      <c r="BI56" s="182"/>
      <c r="BJ56" s="182"/>
      <c r="BK56" s="182"/>
      <c r="BL56" s="128"/>
    </row>
    <row r="57" spans="1:64" s="183" customFormat="1">
      <c r="A57" s="459"/>
      <c r="B57" s="419">
        <v>45</v>
      </c>
      <c r="C57" s="539"/>
      <c r="D57" s="420"/>
      <c r="E57" s="466"/>
      <c r="F57" s="467"/>
      <c r="G57" s="467"/>
      <c r="H57" s="620"/>
      <c r="I57" s="424"/>
      <c r="J57" s="425"/>
      <c r="K57" s="424"/>
      <c r="L57" s="460" t="str">
        <f t="shared" si="0"/>
        <v/>
      </c>
      <c r="M57" s="461" t="str">
        <f t="shared" si="1"/>
        <v/>
      </c>
      <c r="N57" s="460" t="str">
        <f t="shared" si="2"/>
        <v/>
      </c>
      <c r="O57" s="462">
        <f t="shared" si="3"/>
        <v>0</v>
      </c>
      <c r="P57" s="453"/>
      <c r="Q57" s="424"/>
      <c r="R57" s="416"/>
      <c r="S57" s="450"/>
      <c r="T57" s="416"/>
      <c r="U57" s="416"/>
      <c r="V57" s="453"/>
      <c r="W57" s="424"/>
      <c r="X57" s="453"/>
      <c r="Y57" s="424"/>
      <c r="Z57" s="453"/>
      <c r="AA57" s="424"/>
      <c r="AB57" s="416"/>
      <c r="AC57" s="416"/>
      <c r="AD57" s="416"/>
      <c r="AE57" s="416"/>
      <c r="AF57" s="455"/>
      <c r="AG57" s="430"/>
      <c r="AH57" s="453"/>
      <c r="AI57" s="430"/>
      <c r="AJ57" s="453"/>
      <c r="AK57" s="432"/>
      <c r="AL57" s="453"/>
      <c r="AM57" s="430"/>
      <c r="AN57" s="423"/>
      <c r="AO57" s="453"/>
      <c r="AP57" s="430"/>
      <c r="AQ57" s="423"/>
      <c r="AR57" s="453"/>
      <c r="AS57" s="430"/>
      <c r="AT57" s="423"/>
      <c r="AU57" s="453"/>
      <c r="AV57" s="182"/>
      <c r="AW57" s="182"/>
      <c r="AX57" s="182"/>
      <c r="AY57" s="182"/>
      <c r="AZ57" s="409"/>
      <c r="BA57" s="182"/>
      <c r="BB57" s="182"/>
      <c r="BC57" s="409"/>
      <c r="BD57" s="182"/>
      <c r="BE57" s="182"/>
      <c r="BF57" s="182"/>
      <c r="BG57" s="182"/>
      <c r="BH57" s="409"/>
      <c r="BI57" s="182"/>
      <c r="BJ57" s="182"/>
      <c r="BK57" s="182"/>
      <c r="BL57" s="128"/>
    </row>
    <row r="58" spans="1:64" s="183" customFormat="1">
      <c r="A58" s="459"/>
      <c r="B58" s="419">
        <v>46</v>
      </c>
      <c r="C58" s="539"/>
      <c r="D58" s="420"/>
      <c r="E58" s="466"/>
      <c r="F58" s="467"/>
      <c r="G58" s="467"/>
      <c r="H58" s="620"/>
      <c r="I58" s="424"/>
      <c r="J58" s="425"/>
      <c r="K58" s="424"/>
      <c r="L58" s="460" t="str">
        <f t="shared" si="0"/>
        <v/>
      </c>
      <c r="M58" s="461" t="str">
        <f t="shared" si="1"/>
        <v/>
      </c>
      <c r="N58" s="460" t="str">
        <f t="shared" si="2"/>
        <v/>
      </c>
      <c r="O58" s="462">
        <f t="shared" si="3"/>
        <v>0</v>
      </c>
      <c r="P58" s="453"/>
      <c r="Q58" s="424"/>
      <c r="R58" s="416"/>
      <c r="S58" s="450"/>
      <c r="T58" s="416"/>
      <c r="U58" s="416"/>
      <c r="V58" s="453"/>
      <c r="W58" s="424"/>
      <c r="X58" s="453"/>
      <c r="Y58" s="424"/>
      <c r="Z58" s="453"/>
      <c r="AA58" s="424"/>
      <c r="AB58" s="416"/>
      <c r="AC58" s="416"/>
      <c r="AD58" s="416"/>
      <c r="AE58" s="416"/>
      <c r="AF58" s="455"/>
      <c r="AG58" s="430"/>
      <c r="AH58" s="453"/>
      <c r="AI58" s="430"/>
      <c r="AJ58" s="453"/>
      <c r="AK58" s="432"/>
      <c r="AL58" s="453"/>
      <c r="AM58" s="430"/>
      <c r="AN58" s="423"/>
      <c r="AO58" s="453"/>
      <c r="AP58" s="430"/>
      <c r="AQ58" s="423"/>
      <c r="AR58" s="453"/>
      <c r="AS58" s="430"/>
      <c r="AT58" s="423"/>
      <c r="AU58" s="453"/>
      <c r="AV58" s="182"/>
      <c r="AW58" s="182"/>
      <c r="AX58" s="182"/>
      <c r="AY58" s="182"/>
      <c r="AZ58" s="409"/>
      <c r="BA58" s="182"/>
      <c r="BB58" s="182"/>
      <c r="BC58" s="409"/>
      <c r="BD58" s="182"/>
      <c r="BE58" s="182"/>
      <c r="BF58" s="182"/>
      <c r="BG58" s="182"/>
      <c r="BH58" s="409"/>
      <c r="BI58" s="182"/>
      <c r="BJ58" s="182"/>
      <c r="BK58" s="182"/>
      <c r="BL58" s="128"/>
    </row>
    <row r="59" spans="1:64" s="183" customFormat="1">
      <c r="A59" s="459"/>
      <c r="B59" s="419">
        <v>47</v>
      </c>
      <c r="C59" s="539"/>
      <c r="D59" s="420"/>
      <c r="E59" s="466"/>
      <c r="F59" s="467"/>
      <c r="G59" s="467"/>
      <c r="H59" s="620"/>
      <c r="I59" s="424"/>
      <c r="J59" s="425"/>
      <c r="K59" s="424"/>
      <c r="L59" s="460" t="str">
        <f t="shared" si="0"/>
        <v/>
      </c>
      <c r="M59" s="461" t="str">
        <f t="shared" si="1"/>
        <v/>
      </c>
      <c r="N59" s="460" t="str">
        <f t="shared" si="2"/>
        <v/>
      </c>
      <c r="O59" s="462">
        <f t="shared" si="3"/>
        <v>0</v>
      </c>
      <c r="P59" s="453"/>
      <c r="Q59" s="424"/>
      <c r="R59" s="416"/>
      <c r="S59" s="450"/>
      <c r="T59" s="416"/>
      <c r="U59" s="416"/>
      <c r="V59" s="453"/>
      <c r="W59" s="424"/>
      <c r="X59" s="453"/>
      <c r="Y59" s="424"/>
      <c r="Z59" s="453"/>
      <c r="AA59" s="424"/>
      <c r="AB59" s="416"/>
      <c r="AC59" s="416"/>
      <c r="AD59" s="416"/>
      <c r="AE59" s="416"/>
      <c r="AF59" s="455"/>
      <c r="AG59" s="430"/>
      <c r="AH59" s="453"/>
      <c r="AI59" s="430"/>
      <c r="AJ59" s="453"/>
      <c r="AK59" s="432"/>
      <c r="AL59" s="453"/>
      <c r="AM59" s="430"/>
      <c r="AN59" s="423"/>
      <c r="AO59" s="453"/>
      <c r="AP59" s="430"/>
      <c r="AQ59" s="423"/>
      <c r="AR59" s="453"/>
      <c r="AS59" s="430"/>
      <c r="AT59" s="423"/>
      <c r="AU59" s="453"/>
      <c r="AV59" s="182"/>
      <c r="AW59" s="182"/>
      <c r="AX59" s="182"/>
      <c r="AY59" s="182"/>
      <c r="AZ59" s="409"/>
      <c r="BA59" s="182"/>
      <c r="BB59" s="182"/>
      <c r="BC59" s="409"/>
      <c r="BD59" s="182"/>
      <c r="BE59" s="182"/>
      <c r="BF59" s="182"/>
      <c r="BG59" s="182"/>
      <c r="BH59" s="409"/>
      <c r="BI59" s="182"/>
      <c r="BJ59" s="182"/>
      <c r="BK59" s="182"/>
      <c r="BL59" s="128"/>
    </row>
    <row r="60" spans="1:64" s="183" customFormat="1">
      <c r="A60" s="459"/>
      <c r="B60" s="419">
        <v>48</v>
      </c>
      <c r="C60" s="539"/>
      <c r="D60" s="420"/>
      <c r="E60" s="466"/>
      <c r="F60" s="467"/>
      <c r="G60" s="467"/>
      <c r="H60" s="620"/>
      <c r="I60" s="424"/>
      <c r="J60" s="425"/>
      <c r="K60" s="424"/>
      <c r="L60" s="460" t="str">
        <f t="shared" si="0"/>
        <v/>
      </c>
      <c r="M60" s="461" t="str">
        <f t="shared" si="1"/>
        <v/>
      </c>
      <c r="N60" s="460" t="str">
        <f t="shared" si="2"/>
        <v/>
      </c>
      <c r="O60" s="462">
        <f t="shared" si="3"/>
        <v>0</v>
      </c>
      <c r="P60" s="453"/>
      <c r="Q60" s="424"/>
      <c r="R60" s="416"/>
      <c r="S60" s="450"/>
      <c r="T60" s="416"/>
      <c r="U60" s="416"/>
      <c r="V60" s="453"/>
      <c r="W60" s="424"/>
      <c r="X60" s="453"/>
      <c r="Y60" s="424"/>
      <c r="Z60" s="453"/>
      <c r="AA60" s="424"/>
      <c r="AB60" s="416"/>
      <c r="AC60" s="416"/>
      <c r="AD60" s="416"/>
      <c r="AE60" s="416"/>
      <c r="AF60" s="455"/>
      <c r="AG60" s="430"/>
      <c r="AH60" s="453"/>
      <c r="AI60" s="430"/>
      <c r="AJ60" s="453"/>
      <c r="AK60" s="432"/>
      <c r="AL60" s="453"/>
      <c r="AM60" s="430"/>
      <c r="AN60" s="423"/>
      <c r="AO60" s="453"/>
      <c r="AP60" s="430"/>
      <c r="AQ60" s="423"/>
      <c r="AR60" s="453"/>
      <c r="AS60" s="430"/>
      <c r="AT60" s="423"/>
      <c r="AU60" s="453"/>
      <c r="AV60" s="182"/>
      <c r="AW60" s="182"/>
      <c r="AX60" s="182"/>
      <c r="AY60" s="182"/>
      <c r="AZ60" s="409"/>
      <c r="BA60" s="182"/>
      <c r="BB60" s="182"/>
      <c r="BC60" s="409"/>
      <c r="BD60" s="182"/>
      <c r="BE60" s="182"/>
      <c r="BF60" s="182"/>
      <c r="BG60" s="182"/>
      <c r="BH60" s="409"/>
      <c r="BI60" s="182"/>
      <c r="BJ60" s="182"/>
      <c r="BK60" s="182"/>
      <c r="BL60" s="128"/>
    </row>
    <row r="61" spans="1:64" s="183" customFormat="1">
      <c r="A61" s="459"/>
      <c r="B61" s="419">
        <v>49</v>
      </c>
      <c r="C61" s="539"/>
      <c r="D61" s="420"/>
      <c r="E61" s="466"/>
      <c r="F61" s="467"/>
      <c r="G61" s="467"/>
      <c r="H61" s="620"/>
      <c r="I61" s="424"/>
      <c r="J61" s="425"/>
      <c r="K61" s="424"/>
      <c r="L61" s="460" t="str">
        <f t="shared" si="0"/>
        <v/>
      </c>
      <c r="M61" s="461" t="str">
        <f t="shared" si="1"/>
        <v/>
      </c>
      <c r="N61" s="460" t="str">
        <f t="shared" si="2"/>
        <v/>
      </c>
      <c r="O61" s="462">
        <f t="shared" si="3"/>
        <v>0</v>
      </c>
      <c r="P61" s="453"/>
      <c r="Q61" s="424"/>
      <c r="R61" s="416"/>
      <c r="S61" s="450"/>
      <c r="T61" s="416"/>
      <c r="U61" s="416"/>
      <c r="V61" s="453"/>
      <c r="W61" s="424"/>
      <c r="X61" s="453"/>
      <c r="Y61" s="424"/>
      <c r="Z61" s="453"/>
      <c r="AA61" s="424"/>
      <c r="AB61" s="416"/>
      <c r="AC61" s="416"/>
      <c r="AD61" s="416"/>
      <c r="AE61" s="416"/>
      <c r="AF61" s="455"/>
      <c r="AG61" s="430"/>
      <c r="AH61" s="453"/>
      <c r="AI61" s="430"/>
      <c r="AJ61" s="453"/>
      <c r="AK61" s="432"/>
      <c r="AL61" s="453"/>
      <c r="AM61" s="430"/>
      <c r="AN61" s="423"/>
      <c r="AO61" s="453"/>
      <c r="AP61" s="430"/>
      <c r="AQ61" s="423"/>
      <c r="AR61" s="453"/>
      <c r="AS61" s="430"/>
      <c r="AT61" s="423"/>
      <c r="AU61" s="453"/>
      <c r="AV61" s="182"/>
      <c r="AW61" s="182"/>
      <c r="AX61" s="182"/>
      <c r="AY61" s="182"/>
      <c r="AZ61" s="409"/>
      <c r="BA61" s="182"/>
      <c r="BB61" s="182"/>
      <c r="BC61" s="409"/>
      <c r="BD61" s="182"/>
      <c r="BE61" s="182"/>
      <c r="BF61" s="182"/>
      <c r="BG61" s="182"/>
      <c r="BH61" s="409"/>
      <c r="BI61" s="182"/>
      <c r="BJ61" s="182"/>
      <c r="BK61" s="182"/>
      <c r="BL61" s="128"/>
    </row>
    <row r="62" spans="1:64" s="183" customFormat="1">
      <c r="A62" s="459"/>
      <c r="B62" s="419">
        <v>50</v>
      </c>
      <c r="C62" s="539"/>
      <c r="D62" s="420"/>
      <c r="E62" s="466"/>
      <c r="F62" s="467"/>
      <c r="G62" s="467"/>
      <c r="H62" s="620"/>
      <c r="I62" s="424"/>
      <c r="J62" s="425"/>
      <c r="K62" s="424"/>
      <c r="L62" s="460" t="str">
        <f t="shared" si="0"/>
        <v/>
      </c>
      <c r="M62" s="461" t="str">
        <f t="shared" si="1"/>
        <v/>
      </c>
      <c r="N62" s="460" t="str">
        <f t="shared" si="2"/>
        <v/>
      </c>
      <c r="O62" s="462">
        <f t="shared" si="3"/>
        <v>0</v>
      </c>
      <c r="P62" s="453"/>
      <c r="Q62" s="424"/>
      <c r="R62" s="416"/>
      <c r="S62" s="450"/>
      <c r="T62" s="416"/>
      <c r="U62" s="416"/>
      <c r="V62" s="453"/>
      <c r="W62" s="424"/>
      <c r="X62" s="453"/>
      <c r="Y62" s="424"/>
      <c r="Z62" s="453"/>
      <c r="AA62" s="424"/>
      <c r="AB62" s="416"/>
      <c r="AC62" s="416"/>
      <c r="AD62" s="416"/>
      <c r="AE62" s="416"/>
      <c r="AF62" s="455"/>
      <c r="AG62" s="430"/>
      <c r="AH62" s="453"/>
      <c r="AI62" s="430"/>
      <c r="AJ62" s="453"/>
      <c r="AK62" s="432"/>
      <c r="AL62" s="453"/>
      <c r="AM62" s="430"/>
      <c r="AN62" s="423"/>
      <c r="AO62" s="453"/>
      <c r="AP62" s="430"/>
      <c r="AQ62" s="423"/>
      <c r="AR62" s="453"/>
      <c r="AS62" s="430"/>
      <c r="AT62" s="423"/>
      <c r="AU62" s="453"/>
      <c r="AV62" s="182"/>
      <c r="AW62" s="182"/>
      <c r="AX62" s="182"/>
      <c r="AY62" s="182"/>
      <c r="AZ62" s="409"/>
      <c r="BA62" s="182"/>
      <c r="BB62" s="182"/>
      <c r="BC62" s="409"/>
      <c r="BD62" s="182"/>
      <c r="BE62" s="182"/>
      <c r="BF62" s="182"/>
      <c r="BG62" s="182"/>
      <c r="BH62" s="409"/>
      <c r="BI62" s="182"/>
      <c r="BJ62" s="182"/>
      <c r="BK62" s="182"/>
      <c r="BL62" s="128"/>
    </row>
    <row r="63" spans="1:64" s="183" customFormat="1">
      <c r="A63" s="459"/>
      <c r="B63" s="419">
        <v>51</v>
      </c>
      <c r="C63" s="539"/>
      <c r="D63" s="420"/>
      <c r="E63" s="466"/>
      <c r="F63" s="467"/>
      <c r="G63" s="467"/>
      <c r="H63" s="620"/>
      <c r="I63" s="424"/>
      <c r="J63" s="425"/>
      <c r="K63" s="424"/>
      <c r="L63" s="460" t="str">
        <f t="shared" si="0"/>
        <v/>
      </c>
      <c r="M63" s="461" t="str">
        <f t="shared" si="1"/>
        <v/>
      </c>
      <c r="N63" s="460" t="str">
        <f t="shared" si="2"/>
        <v/>
      </c>
      <c r="O63" s="462">
        <f t="shared" si="3"/>
        <v>0</v>
      </c>
      <c r="P63" s="453"/>
      <c r="Q63" s="424"/>
      <c r="R63" s="416"/>
      <c r="S63" s="450"/>
      <c r="T63" s="416"/>
      <c r="U63" s="416"/>
      <c r="V63" s="453"/>
      <c r="W63" s="424"/>
      <c r="X63" s="453"/>
      <c r="Y63" s="424"/>
      <c r="Z63" s="453"/>
      <c r="AA63" s="424"/>
      <c r="AB63" s="416"/>
      <c r="AC63" s="416"/>
      <c r="AD63" s="416"/>
      <c r="AE63" s="416"/>
      <c r="AF63" s="455"/>
      <c r="AG63" s="430"/>
      <c r="AH63" s="453"/>
      <c r="AI63" s="430"/>
      <c r="AJ63" s="453"/>
      <c r="AK63" s="432"/>
      <c r="AL63" s="453"/>
      <c r="AM63" s="430"/>
      <c r="AN63" s="423"/>
      <c r="AO63" s="453"/>
      <c r="AP63" s="430"/>
      <c r="AQ63" s="423"/>
      <c r="AR63" s="453"/>
      <c r="AS63" s="430"/>
      <c r="AT63" s="423"/>
      <c r="AU63" s="453"/>
      <c r="AV63" s="182"/>
      <c r="AW63" s="182"/>
      <c r="AX63" s="182"/>
      <c r="AY63" s="182"/>
      <c r="AZ63" s="409"/>
      <c r="BA63" s="182"/>
      <c r="BB63" s="182"/>
      <c r="BC63" s="409"/>
      <c r="BD63" s="182"/>
      <c r="BE63" s="182"/>
      <c r="BF63" s="182"/>
      <c r="BG63" s="182"/>
      <c r="BH63" s="409"/>
      <c r="BI63" s="182"/>
      <c r="BJ63" s="182"/>
      <c r="BK63" s="182"/>
      <c r="BL63" s="128"/>
    </row>
    <row r="64" spans="1:64" s="183" customFormat="1">
      <c r="A64" s="459"/>
      <c r="B64" s="419">
        <v>52</v>
      </c>
      <c r="C64" s="539"/>
      <c r="D64" s="420"/>
      <c r="E64" s="466"/>
      <c r="F64" s="467"/>
      <c r="G64" s="467"/>
      <c r="H64" s="620"/>
      <c r="I64" s="424"/>
      <c r="J64" s="425"/>
      <c r="K64" s="424"/>
      <c r="L64" s="460" t="str">
        <f t="shared" si="0"/>
        <v/>
      </c>
      <c r="M64" s="461" t="str">
        <f t="shared" si="1"/>
        <v/>
      </c>
      <c r="N64" s="460" t="str">
        <f t="shared" si="2"/>
        <v/>
      </c>
      <c r="O64" s="462">
        <f t="shared" si="3"/>
        <v>0</v>
      </c>
      <c r="P64" s="453"/>
      <c r="Q64" s="424"/>
      <c r="R64" s="416"/>
      <c r="S64" s="450"/>
      <c r="T64" s="416"/>
      <c r="U64" s="416"/>
      <c r="V64" s="453"/>
      <c r="W64" s="424"/>
      <c r="X64" s="453"/>
      <c r="Y64" s="424"/>
      <c r="Z64" s="453"/>
      <c r="AA64" s="424"/>
      <c r="AB64" s="416"/>
      <c r="AC64" s="416"/>
      <c r="AD64" s="416"/>
      <c r="AE64" s="416"/>
      <c r="AF64" s="455"/>
      <c r="AG64" s="430"/>
      <c r="AH64" s="453"/>
      <c r="AI64" s="430"/>
      <c r="AJ64" s="453"/>
      <c r="AK64" s="432"/>
      <c r="AL64" s="453"/>
      <c r="AM64" s="430"/>
      <c r="AN64" s="423"/>
      <c r="AO64" s="453"/>
      <c r="AP64" s="430"/>
      <c r="AQ64" s="423"/>
      <c r="AR64" s="453"/>
      <c r="AS64" s="430"/>
      <c r="AT64" s="423"/>
      <c r="AU64" s="453"/>
      <c r="AV64" s="182"/>
      <c r="AW64" s="182"/>
      <c r="AX64" s="182"/>
      <c r="AY64" s="182"/>
      <c r="AZ64" s="409"/>
      <c r="BA64" s="182"/>
      <c r="BB64" s="182"/>
      <c r="BC64" s="409"/>
      <c r="BD64" s="182"/>
      <c r="BE64" s="182"/>
      <c r="BF64" s="182"/>
      <c r="BG64" s="182"/>
      <c r="BH64" s="409"/>
      <c r="BI64" s="182"/>
      <c r="BJ64" s="182"/>
      <c r="BK64" s="182"/>
      <c r="BL64" s="128"/>
    </row>
    <row r="65" spans="1:64" s="183" customFormat="1">
      <c r="A65" s="459"/>
      <c r="B65" s="419">
        <v>53</v>
      </c>
      <c r="C65" s="539"/>
      <c r="D65" s="420"/>
      <c r="E65" s="466"/>
      <c r="F65" s="467"/>
      <c r="G65" s="467"/>
      <c r="H65" s="620"/>
      <c r="I65" s="424"/>
      <c r="J65" s="425"/>
      <c r="K65" s="424"/>
      <c r="L65" s="460" t="str">
        <f t="shared" si="0"/>
        <v/>
      </c>
      <c r="M65" s="461" t="str">
        <f t="shared" si="1"/>
        <v/>
      </c>
      <c r="N65" s="460" t="str">
        <f t="shared" si="2"/>
        <v/>
      </c>
      <c r="O65" s="462">
        <f t="shared" si="3"/>
        <v>0</v>
      </c>
      <c r="P65" s="453"/>
      <c r="Q65" s="424"/>
      <c r="R65" s="416"/>
      <c r="S65" s="450"/>
      <c r="T65" s="416"/>
      <c r="U65" s="416"/>
      <c r="V65" s="453"/>
      <c r="W65" s="424"/>
      <c r="X65" s="453"/>
      <c r="Y65" s="424"/>
      <c r="Z65" s="453"/>
      <c r="AA65" s="424"/>
      <c r="AB65" s="416"/>
      <c r="AC65" s="416"/>
      <c r="AD65" s="416"/>
      <c r="AE65" s="416"/>
      <c r="AF65" s="455"/>
      <c r="AG65" s="430"/>
      <c r="AH65" s="453"/>
      <c r="AI65" s="430"/>
      <c r="AJ65" s="453"/>
      <c r="AK65" s="432"/>
      <c r="AL65" s="453"/>
      <c r="AM65" s="430"/>
      <c r="AN65" s="423"/>
      <c r="AO65" s="453"/>
      <c r="AP65" s="430"/>
      <c r="AQ65" s="423"/>
      <c r="AR65" s="453"/>
      <c r="AS65" s="430"/>
      <c r="AT65" s="423"/>
      <c r="AU65" s="453"/>
      <c r="AV65" s="182"/>
      <c r="AW65" s="182"/>
      <c r="AX65" s="182"/>
      <c r="AY65" s="182"/>
      <c r="AZ65" s="409"/>
      <c r="BA65" s="182"/>
      <c r="BB65" s="182"/>
      <c r="BC65" s="409"/>
      <c r="BD65" s="182"/>
      <c r="BE65" s="182"/>
      <c r="BF65" s="182"/>
      <c r="BG65" s="182"/>
      <c r="BH65" s="409"/>
      <c r="BI65" s="182"/>
      <c r="BJ65" s="182"/>
      <c r="BK65" s="182"/>
      <c r="BL65" s="128"/>
    </row>
    <row r="66" spans="1:64" s="183" customFormat="1">
      <c r="A66" s="459"/>
      <c r="B66" s="419">
        <v>54</v>
      </c>
      <c r="C66" s="539"/>
      <c r="D66" s="420"/>
      <c r="E66" s="466"/>
      <c r="F66" s="467"/>
      <c r="G66" s="467"/>
      <c r="H66" s="620"/>
      <c r="I66" s="424"/>
      <c r="J66" s="425"/>
      <c r="K66" s="424"/>
      <c r="L66" s="460" t="str">
        <f t="shared" si="0"/>
        <v/>
      </c>
      <c r="M66" s="461" t="str">
        <f t="shared" si="1"/>
        <v/>
      </c>
      <c r="N66" s="460" t="str">
        <f t="shared" si="2"/>
        <v/>
      </c>
      <c r="O66" s="462">
        <f t="shared" si="3"/>
        <v>0</v>
      </c>
      <c r="P66" s="453"/>
      <c r="Q66" s="424"/>
      <c r="R66" s="416"/>
      <c r="S66" s="450"/>
      <c r="T66" s="416"/>
      <c r="U66" s="416"/>
      <c r="V66" s="453"/>
      <c r="W66" s="424"/>
      <c r="X66" s="453"/>
      <c r="Y66" s="424"/>
      <c r="Z66" s="453"/>
      <c r="AA66" s="424"/>
      <c r="AB66" s="416"/>
      <c r="AC66" s="416"/>
      <c r="AD66" s="416"/>
      <c r="AE66" s="416"/>
      <c r="AF66" s="455"/>
      <c r="AG66" s="430"/>
      <c r="AH66" s="453"/>
      <c r="AI66" s="430"/>
      <c r="AJ66" s="453"/>
      <c r="AK66" s="432"/>
      <c r="AL66" s="453"/>
      <c r="AM66" s="430"/>
      <c r="AN66" s="423"/>
      <c r="AO66" s="453"/>
      <c r="AP66" s="430"/>
      <c r="AQ66" s="423"/>
      <c r="AR66" s="453"/>
      <c r="AS66" s="430"/>
      <c r="AT66" s="423"/>
      <c r="AU66" s="453"/>
      <c r="AV66" s="182"/>
      <c r="AW66" s="182"/>
      <c r="AX66" s="182"/>
      <c r="AY66" s="182"/>
      <c r="AZ66" s="409"/>
      <c r="BA66" s="182"/>
      <c r="BB66" s="182"/>
      <c r="BC66" s="409"/>
      <c r="BD66" s="182"/>
      <c r="BE66" s="182"/>
      <c r="BF66" s="182"/>
      <c r="BG66" s="182"/>
      <c r="BH66" s="409"/>
      <c r="BI66" s="182"/>
      <c r="BJ66" s="182"/>
      <c r="BK66" s="182"/>
      <c r="BL66" s="128"/>
    </row>
    <row r="67" spans="1:64" s="183" customFormat="1">
      <c r="A67" s="459"/>
      <c r="B67" s="419">
        <v>55</v>
      </c>
      <c r="C67" s="539"/>
      <c r="D67" s="420"/>
      <c r="E67" s="466"/>
      <c r="F67" s="467"/>
      <c r="G67" s="467"/>
      <c r="H67" s="620"/>
      <c r="I67" s="424"/>
      <c r="J67" s="425"/>
      <c r="K67" s="424"/>
      <c r="L67" s="460" t="str">
        <f t="shared" si="0"/>
        <v/>
      </c>
      <c r="M67" s="461" t="str">
        <f t="shared" si="1"/>
        <v/>
      </c>
      <c r="N67" s="460" t="str">
        <f t="shared" si="2"/>
        <v/>
      </c>
      <c r="O67" s="462">
        <f t="shared" si="3"/>
        <v>0</v>
      </c>
      <c r="P67" s="453"/>
      <c r="Q67" s="424"/>
      <c r="R67" s="416"/>
      <c r="S67" s="450"/>
      <c r="T67" s="416"/>
      <c r="U67" s="416"/>
      <c r="V67" s="453"/>
      <c r="W67" s="424"/>
      <c r="X67" s="453"/>
      <c r="Y67" s="424"/>
      <c r="Z67" s="453"/>
      <c r="AA67" s="424"/>
      <c r="AB67" s="416"/>
      <c r="AC67" s="416"/>
      <c r="AD67" s="416"/>
      <c r="AE67" s="416"/>
      <c r="AF67" s="455"/>
      <c r="AG67" s="430"/>
      <c r="AH67" s="453"/>
      <c r="AI67" s="430"/>
      <c r="AJ67" s="453"/>
      <c r="AK67" s="432"/>
      <c r="AL67" s="453"/>
      <c r="AM67" s="430"/>
      <c r="AN67" s="423"/>
      <c r="AO67" s="453"/>
      <c r="AP67" s="430"/>
      <c r="AQ67" s="423"/>
      <c r="AR67" s="453"/>
      <c r="AS67" s="430"/>
      <c r="AT67" s="423"/>
      <c r="AU67" s="453"/>
      <c r="AV67" s="182"/>
      <c r="AW67" s="182"/>
      <c r="AX67" s="182"/>
      <c r="AY67" s="182"/>
      <c r="AZ67" s="409"/>
      <c r="BA67" s="182"/>
      <c r="BB67" s="182"/>
      <c r="BC67" s="409"/>
      <c r="BD67" s="182"/>
      <c r="BE67" s="182"/>
      <c r="BF67" s="182"/>
      <c r="BG67" s="182"/>
      <c r="BH67" s="409"/>
      <c r="BI67" s="182"/>
      <c r="BJ67" s="182"/>
      <c r="BK67" s="182"/>
      <c r="BL67" s="128"/>
    </row>
    <row r="68" spans="1:64" s="183" customFormat="1">
      <c r="A68" s="459"/>
      <c r="B68" s="419">
        <v>56</v>
      </c>
      <c r="C68" s="539"/>
      <c r="D68" s="420"/>
      <c r="E68" s="466"/>
      <c r="F68" s="467"/>
      <c r="G68" s="467"/>
      <c r="H68" s="620"/>
      <c r="I68" s="424"/>
      <c r="J68" s="425"/>
      <c r="K68" s="424"/>
      <c r="L68" s="460" t="str">
        <f t="shared" si="0"/>
        <v/>
      </c>
      <c r="M68" s="461" t="str">
        <f t="shared" si="1"/>
        <v/>
      </c>
      <c r="N68" s="460" t="str">
        <f t="shared" si="2"/>
        <v/>
      </c>
      <c r="O68" s="462">
        <f t="shared" si="3"/>
        <v>0</v>
      </c>
      <c r="P68" s="453"/>
      <c r="Q68" s="424"/>
      <c r="R68" s="416"/>
      <c r="S68" s="450"/>
      <c r="T68" s="416"/>
      <c r="U68" s="416"/>
      <c r="V68" s="453"/>
      <c r="W68" s="424"/>
      <c r="X68" s="453"/>
      <c r="Y68" s="424"/>
      <c r="Z68" s="453"/>
      <c r="AA68" s="424"/>
      <c r="AB68" s="416"/>
      <c r="AC68" s="416"/>
      <c r="AD68" s="416"/>
      <c r="AE68" s="416"/>
      <c r="AF68" s="455"/>
      <c r="AG68" s="430"/>
      <c r="AH68" s="453"/>
      <c r="AI68" s="430"/>
      <c r="AJ68" s="453"/>
      <c r="AK68" s="432"/>
      <c r="AL68" s="453"/>
      <c r="AM68" s="430"/>
      <c r="AN68" s="423"/>
      <c r="AO68" s="453"/>
      <c r="AP68" s="430"/>
      <c r="AQ68" s="423"/>
      <c r="AR68" s="453"/>
      <c r="AS68" s="430"/>
      <c r="AT68" s="423"/>
      <c r="AU68" s="453"/>
      <c r="AV68" s="182"/>
      <c r="AW68" s="182"/>
      <c r="AX68" s="182"/>
      <c r="AY68" s="182"/>
      <c r="AZ68" s="409"/>
      <c r="BA68" s="182"/>
      <c r="BB68" s="182"/>
      <c r="BC68" s="409"/>
      <c r="BD68" s="182"/>
      <c r="BE68" s="182"/>
      <c r="BF68" s="182"/>
      <c r="BG68" s="182"/>
      <c r="BH68" s="409"/>
      <c r="BI68" s="182"/>
      <c r="BJ68" s="182"/>
      <c r="BK68" s="182"/>
      <c r="BL68" s="128"/>
    </row>
    <row r="69" spans="1:64" s="183" customFormat="1">
      <c r="A69" s="459"/>
      <c r="B69" s="419">
        <v>57</v>
      </c>
      <c r="C69" s="539"/>
      <c r="D69" s="420"/>
      <c r="E69" s="466"/>
      <c r="F69" s="467"/>
      <c r="G69" s="467"/>
      <c r="H69" s="620"/>
      <c r="I69" s="424"/>
      <c r="J69" s="425"/>
      <c r="K69" s="424"/>
      <c r="L69" s="460" t="str">
        <f t="shared" si="0"/>
        <v/>
      </c>
      <c r="M69" s="461" t="str">
        <f t="shared" si="1"/>
        <v/>
      </c>
      <c r="N69" s="460" t="str">
        <f t="shared" si="2"/>
        <v/>
      </c>
      <c r="O69" s="462">
        <f t="shared" si="3"/>
        <v>0</v>
      </c>
      <c r="P69" s="453"/>
      <c r="Q69" s="424"/>
      <c r="R69" s="416"/>
      <c r="S69" s="450"/>
      <c r="T69" s="416"/>
      <c r="U69" s="416"/>
      <c r="V69" s="453"/>
      <c r="W69" s="424"/>
      <c r="X69" s="453"/>
      <c r="Y69" s="424"/>
      <c r="Z69" s="453"/>
      <c r="AA69" s="424"/>
      <c r="AB69" s="416"/>
      <c r="AC69" s="416"/>
      <c r="AD69" s="416"/>
      <c r="AE69" s="416"/>
      <c r="AF69" s="455"/>
      <c r="AG69" s="430"/>
      <c r="AH69" s="453"/>
      <c r="AI69" s="430"/>
      <c r="AJ69" s="453"/>
      <c r="AK69" s="432"/>
      <c r="AL69" s="453"/>
      <c r="AM69" s="430"/>
      <c r="AN69" s="423"/>
      <c r="AO69" s="453"/>
      <c r="AP69" s="430"/>
      <c r="AQ69" s="423"/>
      <c r="AR69" s="453"/>
      <c r="AS69" s="430"/>
      <c r="AT69" s="423"/>
      <c r="AU69" s="453"/>
      <c r="AV69" s="182"/>
      <c r="AW69" s="182"/>
      <c r="AX69" s="182"/>
      <c r="AY69" s="182"/>
      <c r="AZ69" s="409"/>
      <c r="BA69" s="182"/>
      <c r="BB69" s="182"/>
      <c r="BC69" s="409"/>
      <c r="BD69" s="182"/>
      <c r="BE69" s="182"/>
      <c r="BF69" s="182"/>
      <c r="BG69" s="182"/>
      <c r="BH69" s="409"/>
      <c r="BI69" s="182"/>
      <c r="BJ69" s="182"/>
      <c r="BK69" s="182"/>
      <c r="BL69" s="128"/>
    </row>
    <row r="70" spans="1:64" s="183" customFormat="1">
      <c r="A70" s="459"/>
      <c r="B70" s="419">
        <v>58</v>
      </c>
      <c r="C70" s="539"/>
      <c r="D70" s="420"/>
      <c r="E70" s="466"/>
      <c r="F70" s="467"/>
      <c r="G70" s="467"/>
      <c r="H70" s="620"/>
      <c r="I70" s="424"/>
      <c r="J70" s="425"/>
      <c r="K70" s="424"/>
      <c r="L70" s="460" t="str">
        <f t="shared" si="0"/>
        <v/>
      </c>
      <c r="M70" s="461" t="str">
        <f t="shared" si="1"/>
        <v/>
      </c>
      <c r="N70" s="460" t="str">
        <f t="shared" si="2"/>
        <v/>
      </c>
      <c r="O70" s="462">
        <f t="shared" si="3"/>
        <v>0</v>
      </c>
      <c r="P70" s="453"/>
      <c r="Q70" s="424"/>
      <c r="R70" s="416"/>
      <c r="S70" s="450"/>
      <c r="T70" s="416"/>
      <c r="U70" s="416"/>
      <c r="V70" s="453"/>
      <c r="W70" s="424"/>
      <c r="X70" s="453"/>
      <c r="Y70" s="424"/>
      <c r="Z70" s="453"/>
      <c r="AA70" s="424"/>
      <c r="AB70" s="416"/>
      <c r="AC70" s="416"/>
      <c r="AD70" s="416"/>
      <c r="AE70" s="416"/>
      <c r="AF70" s="455"/>
      <c r="AG70" s="430"/>
      <c r="AH70" s="453"/>
      <c r="AI70" s="430"/>
      <c r="AJ70" s="453"/>
      <c r="AK70" s="432"/>
      <c r="AL70" s="453"/>
      <c r="AM70" s="430"/>
      <c r="AN70" s="423"/>
      <c r="AO70" s="453"/>
      <c r="AP70" s="430"/>
      <c r="AQ70" s="423"/>
      <c r="AR70" s="453"/>
      <c r="AS70" s="430"/>
      <c r="AT70" s="423"/>
      <c r="AU70" s="453"/>
      <c r="AV70" s="182"/>
      <c r="AW70" s="182"/>
      <c r="AX70" s="182"/>
      <c r="AY70" s="182"/>
      <c r="AZ70" s="409"/>
      <c r="BA70" s="182"/>
      <c r="BB70" s="182"/>
      <c r="BC70" s="409"/>
      <c r="BD70" s="182"/>
      <c r="BE70" s="182"/>
      <c r="BF70" s="182"/>
      <c r="BG70" s="182"/>
      <c r="BH70" s="409"/>
      <c r="BI70" s="182"/>
      <c r="BJ70" s="182"/>
      <c r="BK70" s="182"/>
      <c r="BL70" s="128"/>
    </row>
    <row r="71" spans="1:64" s="183" customFormat="1">
      <c r="A71" s="459"/>
      <c r="B71" s="419">
        <v>59</v>
      </c>
      <c r="C71" s="539"/>
      <c r="D71" s="420"/>
      <c r="E71" s="466"/>
      <c r="F71" s="467"/>
      <c r="G71" s="467"/>
      <c r="H71" s="620"/>
      <c r="I71" s="424"/>
      <c r="J71" s="425"/>
      <c r="K71" s="424"/>
      <c r="L71" s="460" t="str">
        <f t="shared" si="0"/>
        <v/>
      </c>
      <c r="M71" s="461" t="str">
        <f t="shared" si="1"/>
        <v/>
      </c>
      <c r="N71" s="460" t="str">
        <f t="shared" si="2"/>
        <v/>
      </c>
      <c r="O71" s="462">
        <f t="shared" si="3"/>
        <v>0</v>
      </c>
      <c r="P71" s="453"/>
      <c r="Q71" s="424"/>
      <c r="R71" s="416"/>
      <c r="S71" s="450"/>
      <c r="T71" s="416"/>
      <c r="U71" s="416"/>
      <c r="V71" s="453"/>
      <c r="W71" s="424"/>
      <c r="X71" s="453"/>
      <c r="Y71" s="424"/>
      <c r="Z71" s="453"/>
      <c r="AA71" s="424"/>
      <c r="AB71" s="416"/>
      <c r="AC71" s="416"/>
      <c r="AD71" s="416"/>
      <c r="AE71" s="416"/>
      <c r="AF71" s="455"/>
      <c r="AG71" s="430"/>
      <c r="AH71" s="453"/>
      <c r="AI71" s="430"/>
      <c r="AJ71" s="453"/>
      <c r="AK71" s="432"/>
      <c r="AL71" s="453"/>
      <c r="AM71" s="430"/>
      <c r="AN71" s="423"/>
      <c r="AO71" s="453"/>
      <c r="AP71" s="430"/>
      <c r="AQ71" s="423"/>
      <c r="AR71" s="453"/>
      <c r="AS71" s="430"/>
      <c r="AT71" s="423"/>
      <c r="AU71" s="453"/>
      <c r="AV71" s="182"/>
      <c r="AW71" s="182"/>
      <c r="AX71" s="182"/>
      <c r="AY71" s="182"/>
      <c r="AZ71" s="409"/>
      <c r="BA71" s="182"/>
      <c r="BB71" s="182"/>
      <c r="BC71" s="409"/>
      <c r="BD71" s="182"/>
      <c r="BE71" s="182"/>
      <c r="BF71" s="182"/>
      <c r="BG71" s="182"/>
      <c r="BH71" s="409"/>
      <c r="BI71" s="182"/>
      <c r="BJ71" s="182"/>
      <c r="BK71" s="182"/>
      <c r="BL71" s="128"/>
    </row>
    <row r="72" spans="1:64" s="183" customFormat="1">
      <c r="A72" s="459"/>
      <c r="B72" s="419">
        <v>60</v>
      </c>
      <c r="C72" s="539"/>
      <c r="D72" s="420"/>
      <c r="E72" s="466"/>
      <c r="F72" s="467"/>
      <c r="G72" s="467"/>
      <c r="H72" s="620"/>
      <c r="I72" s="424"/>
      <c r="J72" s="425"/>
      <c r="K72" s="424"/>
      <c r="L72" s="460" t="str">
        <f t="shared" si="0"/>
        <v/>
      </c>
      <c r="M72" s="461" t="str">
        <f t="shared" si="1"/>
        <v/>
      </c>
      <c r="N72" s="460" t="str">
        <f t="shared" si="2"/>
        <v/>
      </c>
      <c r="O72" s="462">
        <f t="shared" si="3"/>
        <v>0</v>
      </c>
      <c r="P72" s="453"/>
      <c r="Q72" s="424"/>
      <c r="R72" s="416"/>
      <c r="S72" s="450"/>
      <c r="T72" s="416"/>
      <c r="U72" s="416"/>
      <c r="V72" s="453"/>
      <c r="W72" s="424"/>
      <c r="X72" s="453"/>
      <c r="Y72" s="424"/>
      <c r="Z72" s="453"/>
      <c r="AA72" s="424"/>
      <c r="AB72" s="416"/>
      <c r="AC72" s="416"/>
      <c r="AD72" s="416"/>
      <c r="AE72" s="416"/>
      <c r="AF72" s="455"/>
      <c r="AG72" s="430"/>
      <c r="AH72" s="453"/>
      <c r="AI72" s="430"/>
      <c r="AJ72" s="453"/>
      <c r="AK72" s="432"/>
      <c r="AL72" s="453"/>
      <c r="AM72" s="430"/>
      <c r="AN72" s="423"/>
      <c r="AO72" s="453"/>
      <c r="AP72" s="430"/>
      <c r="AQ72" s="423"/>
      <c r="AR72" s="453"/>
      <c r="AS72" s="430"/>
      <c r="AT72" s="423"/>
      <c r="AU72" s="453"/>
      <c r="AV72" s="182"/>
      <c r="AW72" s="182"/>
      <c r="AX72" s="182"/>
      <c r="AY72" s="182"/>
      <c r="AZ72" s="409"/>
      <c r="BA72" s="182"/>
      <c r="BB72" s="182"/>
      <c r="BC72" s="409"/>
      <c r="BD72" s="182"/>
      <c r="BE72" s="182"/>
      <c r="BF72" s="182"/>
      <c r="BG72" s="182"/>
      <c r="BH72" s="409"/>
      <c r="BI72" s="182"/>
      <c r="BJ72" s="182"/>
      <c r="BK72" s="182"/>
      <c r="BL72" s="128"/>
    </row>
    <row r="73" spans="1:64" s="183" customFormat="1">
      <c r="A73" s="459"/>
      <c r="B73" s="419">
        <v>61</v>
      </c>
      <c r="C73" s="539"/>
      <c r="D73" s="420"/>
      <c r="E73" s="466"/>
      <c r="F73" s="467"/>
      <c r="G73" s="467"/>
      <c r="H73" s="620"/>
      <c r="I73" s="424"/>
      <c r="J73" s="425"/>
      <c r="K73" s="424"/>
      <c r="L73" s="460" t="str">
        <f t="shared" si="0"/>
        <v/>
      </c>
      <c r="M73" s="461" t="str">
        <f t="shared" si="1"/>
        <v/>
      </c>
      <c r="N73" s="460" t="str">
        <f t="shared" si="2"/>
        <v/>
      </c>
      <c r="O73" s="462">
        <f t="shared" si="3"/>
        <v>0</v>
      </c>
      <c r="P73" s="453"/>
      <c r="Q73" s="424"/>
      <c r="R73" s="416"/>
      <c r="S73" s="450"/>
      <c r="T73" s="416"/>
      <c r="U73" s="416"/>
      <c r="V73" s="453"/>
      <c r="W73" s="424"/>
      <c r="X73" s="453"/>
      <c r="Y73" s="424"/>
      <c r="Z73" s="453"/>
      <c r="AA73" s="424"/>
      <c r="AB73" s="416"/>
      <c r="AC73" s="416"/>
      <c r="AD73" s="416"/>
      <c r="AE73" s="416"/>
      <c r="AF73" s="455"/>
      <c r="AG73" s="430"/>
      <c r="AH73" s="453"/>
      <c r="AI73" s="430"/>
      <c r="AJ73" s="453"/>
      <c r="AK73" s="432"/>
      <c r="AL73" s="453"/>
      <c r="AM73" s="430"/>
      <c r="AN73" s="423"/>
      <c r="AO73" s="453"/>
      <c r="AP73" s="430"/>
      <c r="AQ73" s="423"/>
      <c r="AR73" s="453"/>
      <c r="AS73" s="430"/>
      <c r="AT73" s="423"/>
      <c r="AU73" s="453"/>
      <c r="AV73" s="182"/>
      <c r="AW73" s="182"/>
      <c r="AX73" s="182"/>
      <c r="AY73" s="182"/>
      <c r="AZ73" s="409"/>
      <c r="BA73" s="182"/>
      <c r="BB73" s="182"/>
      <c r="BC73" s="409"/>
      <c r="BD73" s="182"/>
      <c r="BE73" s="182"/>
      <c r="BF73" s="182"/>
      <c r="BG73" s="182"/>
      <c r="BH73" s="409"/>
      <c r="BI73" s="182"/>
      <c r="BJ73" s="182"/>
      <c r="BK73" s="182"/>
      <c r="BL73" s="128"/>
    </row>
    <row r="74" spans="1:64" s="183" customFormat="1">
      <c r="A74" s="459"/>
      <c r="B74" s="419">
        <v>62</v>
      </c>
      <c r="C74" s="539"/>
      <c r="D74" s="420"/>
      <c r="E74" s="466"/>
      <c r="F74" s="467"/>
      <c r="G74" s="467"/>
      <c r="H74" s="620"/>
      <c r="I74" s="424"/>
      <c r="J74" s="425"/>
      <c r="K74" s="424"/>
      <c r="L74" s="460" t="str">
        <f t="shared" si="0"/>
        <v/>
      </c>
      <c r="M74" s="461" t="str">
        <f t="shared" si="1"/>
        <v/>
      </c>
      <c r="N74" s="460" t="str">
        <f t="shared" si="2"/>
        <v/>
      </c>
      <c r="O74" s="462">
        <f t="shared" si="3"/>
        <v>0</v>
      </c>
      <c r="P74" s="453"/>
      <c r="Q74" s="424"/>
      <c r="R74" s="416"/>
      <c r="S74" s="450"/>
      <c r="T74" s="416"/>
      <c r="U74" s="416"/>
      <c r="V74" s="453"/>
      <c r="W74" s="424"/>
      <c r="X74" s="453"/>
      <c r="Y74" s="424"/>
      <c r="Z74" s="453"/>
      <c r="AA74" s="424"/>
      <c r="AB74" s="416"/>
      <c r="AC74" s="416"/>
      <c r="AD74" s="416"/>
      <c r="AE74" s="416"/>
      <c r="AF74" s="455"/>
      <c r="AG74" s="430"/>
      <c r="AH74" s="453"/>
      <c r="AI74" s="430"/>
      <c r="AJ74" s="453"/>
      <c r="AK74" s="432"/>
      <c r="AL74" s="453"/>
      <c r="AM74" s="430"/>
      <c r="AN74" s="423"/>
      <c r="AO74" s="453"/>
      <c r="AP74" s="430"/>
      <c r="AQ74" s="423"/>
      <c r="AR74" s="453"/>
      <c r="AS74" s="430"/>
      <c r="AT74" s="423"/>
      <c r="AU74" s="453"/>
      <c r="AV74" s="182"/>
      <c r="AW74" s="182"/>
      <c r="AX74" s="182"/>
      <c r="AY74" s="182"/>
      <c r="AZ74" s="409"/>
      <c r="BA74" s="182"/>
      <c r="BB74" s="182"/>
      <c r="BC74" s="409"/>
      <c r="BD74" s="182"/>
      <c r="BE74" s="182"/>
      <c r="BF74" s="182"/>
      <c r="BG74" s="182"/>
      <c r="BH74" s="409"/>
      <c r="BI74" s="182"/>
      <c r="BJ74" s="182"/>
      <c r="BK74" s="182"/>
      <c r="BL74" s="128"/>
    </row>
    <row r="75" spans="1:64" s="183" customFormat="1">
      <c r="A75" s="459"/>
      <c r="B75" s="419">
        <v>63</v>
      </c>
      <c r="C75" s="539"/>
      <c r="D75" s="420"/>
      <c r="E75" s="466"/>
      <c r="F75" s="467"/>
      <c r="G75" s="467"/>
      <c r="H75" s="620"/>
      <c r="I75" s="424"/>
      <c r="J75" s="425"/>
      <c r="K75" s="424"/>
      <c r="L75" s="460" t="str">
        <f t="shared" si="0"/>
        <v/>
      </c>
      <c r="M75" s="461" t="str">
        <f t="shared" si="1"/>
        <v/>
      </c>
      <c r="N75" s="460" t="str">
        <f t="shared" si="2"/>
        <v/>
      </c>
      <c r="O75" s="462">
        <f t="shared" si="3"/>
        <v>0</v>
      </c>
      <c r="P75" s="453"/>
      <c r="Q75" s="424"/>
      <c r="R75" s="416"/>
      <c r="S75" s="450"/>
      <c r="T75" s="416"/>
      <c r="U75" s="416"/>
      <c r="V75" s="453"/>
      <c r="W75" s="424"/>
      <c r="X75" s="453"/>
      <c r="Y75" s="424"/>
      <c r="Z75" s="453"/>
      <c r="AA75" s="424"/>
      <c r="AB75" s="416"/>
      <c r="AC75" s="416"/>
      <c r="AD75" s="416"/>
      <c r="AE75" s="416"/>
      <c r="AF75" s="455"/>
      <c r="AG75" s="430"/>
      <c r="AH75" s="453"/>
      <c r="AI75" s="430"/>
      <c r="AJ75" s="453"/>
      <c r="AK75" s="432"/>
      <c r="AL75" s="453"/>
      <c r="AM75" s="430"/>
      <c r="AN75" s="423"/>
      <c r="AO75" s="453"/>
      <c r="AP75" s="430"/>
      <c r="AQ75" s="423"/>
      <c r="AR75" s="453"/>
      <c r="AS75" s="430"/>
      <c r="AT75" s="423"/>
      <c r="AU75" s="453"/>
      <c r="AV75" s="182"/>
      <c r="AW75" s="182"/>
      <c r="AX75" s="182"/>
      <c r="AY75" s="182"/>
      <c r="AZ75" s="409"/>
      <c r="BA75" s="182"/>
      <c r="BB75" s="182"/>
      <c r="BC75" s="409"/>
      <c r="BD75" s="182"/>
      <c r="BE75" s="182"/>
      <c r="BF75" s="182"/>
      <c r="BG75" s="182"/>
      <c r="BH75" s="409"/>
      <c r="BI75" s="182"/>
      <c r="BJ75" s="182"/>
      <c r="BK75" s="182"/>
      <c r="BL75" s="128"/>
    </row>
    <row r="76" spans="1:64" s="183" customFormat="1">
      <c r="A76" s="459"/>
      <c r="B76" s="419">
        <v>64</v>
      </c>
      <c r="C76" s="539"/>
      <c r="D76" s="420"/>
      <c r="E76" s="466"/>
      <c r="F76" s="467"/>
      <c r="G76" s="467"/>
      <c r="H76" s="620"/>
      <c r="I76" s="424"/>
      <c r="J76" s="425"/>
      <c r="K76" s="424"/>
      <c r="L76" s="460" t="str">
        <f t="shared" si="0"/>
        <v/>
      </c>
      <c r="M76" s="461" t="str">
        <f t="shared" si="1"/>
        <v/>
      </c>
      <c r="N76" s="460" t="str">
        <f t="shared" si="2"/>
        <v/>
      </c>
      <c r="O76" s="462">
        <f t="shared" si="3"/>
        <v>0</v>
      </c>
      <c r="P76" s="453"/>
      <c r="Q76" s="424"/>
      <c r="R76" s="416"/>
      <c r="S76" s="450"/>
      <c r="T76" s="416"/>
      <c r="U76" s="416"/>
      <c r="V76" s="453"/>
      <c r="W76" s="424"/>
      <c r="X76" s="453"/>
      <c r="Y76" s="424"/>
      <c r="Z76" s="453"/>
      <c r="AA76" s="424"/>
      <c r="AB76" s="416"/>
      <c r="AC76" s="416"/>
      <c r="AD76" s="416"/>
      <c r="AE76" s="416"/>
      <c r="AF76" s="455"/>
      <c r="AG76" s="430"/>
      <c r="AH76" s="453"/>
      <c r="AI76" s="430"/>
      <c r="AJ76" s="453"/>
      <c r="AK76" s="432"/>
      <c r="AL76" s="453"/>
      <c r="AM76" s="430"/>
      <c r="AN76" s="423"/>
      <c r="AO76" s="453"/>
      <c r="AP76" s="430"/>
      <c r="AQ76" s="423"/>
      <c r="AR76" s="453"/>
      <c r="AS76" s="430"/>
      <c r="AT76" s="423"/>
      <c r="AU76" s="453"/>
      <c r="AV76" s="182"/>
      <c r="AW76" s="182"/>
      <c r="AX76" s="182"/>
      <c r="AY76" s="182"/>
      <c r="AZ76" s="409"/>
      <c r="BA76" s="182"/>
      <c r="BB76" s="182"/>
      <c r="BC76" s="409"/>
      <c r="BD76" s="182"/>
      <c r="BE76" s="182"/>
      <c r="BF76" s="182"/>
      <c r="BG76" s="182"/>
      <c r="BH76" s="409"/>
      <c r="BI76" s="182"/>
      <c r="BJ76" s="182"/>
      <c r="BK76" s="182"/>
      <c r="BL76" s="128"/>
    </row>
    <row r="77" spans="1:64" s="183" customFormat="1">
      <c r="A77" s="459"/>
      <c r="B77" s="419">
        <v>65</v>
      </c>
      <c r="C77" s="539"/>
      <c r="D77" s="420"/>
      <c r="E77" s="466"/>
      <c r="F77" s="467"/>
      <c r="G77" s="467"/>
      <c r="H77" s="620"/>
      <c r="I77" s="424"/>
      <c r="J77" s="425"/>
      <c r="K77" s="424"/>
      <c r="L77" s="460" t="str">
        <f t="shared" ref="L77:L140" si="4">IF($F77="","",VLOOKUP($F77,$AX$13:$AY$17,2,TRUE))</f>
        <v/>
      </c>
      <c r="M77" s="461" t="str">
        <f t="shared" ref="M77:M140" si="5">IF($G77="","",INDEX($BB$13:$BB$16,MATCH($G77,$BA$13:$BA$16,-1)))</f>
        <v/>
      </c>
      <c r="N77" s="460" t="str">
        <f t="shared" ref="N77:N140" si="6">IF(OR($F77="",$I77="",$J77=""),"",VLOOKUP($I77&amp;$J77,$BD$13:$BG$18,IF($F77&lt;50,2,IF(AND($K77="該当",$I77="角住戸"),4,3)),FALSE))</f>
        <v/>
      </c>
      <c r="O77" s="462">
        <f t="shared" si="3"/>
        <v>0</v>
      </c>
      <c r="P77" s="453"/>
      <c r="Q77" s="424"/>
      <c r="R77" s="416"/>
      <c r="S77" s="450"/>
      <c r="T77" s="416"/>
      <c r="U77" s="416"/>
      <c r="V77" s="453"/>
      <c r="W77" s="424"/>
      <c r="X77" s="453"/>
      <c r="Y77" s="424"/>
      <c r="Z77" s="453"/>
      <c r="AA77" s="424"/>
      <c r="AB77" s="416"/>
      <c r="AC77" s="416"/>
      <c r="AD77" s="416"/>
      <c r="AE77" s="416"/>
      <c r="AF77" s="455"/>
      <c r="AG77" s="430"/>
      <c r="AH77" s="453"/>
      <c r="AI77" s="430"/>
      <c r="AJ77" s="453"/>
      <c r="AK77" s="432"/>
      <c r="AL77" s="453"/>
      <c r="AM77" s="430"/>
      <c r="AN77" s="423"/>
      <c r="AO77" s="453"/>
      <c r="AP77" s="430"/>
      <c r="AQ77" s="423"/>
      <c r="AR77" s="453"/>
      <c r="AS77" s="430"/>
      <c r="AT77" s="423"/>
      <c r="AU77" s="453"/>
      <c r="AV77" s="182"/>
      <c r="AW77" s="182"/>
      <c r="AX77" s="182"/>
      <c r="AY77" s="182"/>
      <c r="AZ77" s="409"/>
      <c r="BA77" s="182"/>
      <c r="BB77" s="182"/>
      <c r="BC77" s="409"/>
      <c r="BD77" s="182"/>
      <c r="BE77" s="182"/>
      <c r="BF77" s="182"/>
      <c r="BG77" s="182"/>
      <c r="BH77" s="409"/>
      <c r="BI77" s="182"/>
      <c r="BJ77" s="182"/>
      <c r="BK77" s="182"/>
      <c r="BL77" s="128"/>
    </row>
    <row r="78" spans="1:64" s="183" customFormat="1">
      <c r="A78" s="459"/>
      <c r="B78" s="419">
        <v>66</v>
      </c>
      <c r="C78" s="539"/>
      <c r="D78" s="420"/>
      <c r="E78" s="466"/>
      <c r="F78" s="467"/>
      <c r="G78" s="467"/>
      <c r="H78" s="620"/>
      <c r="I78" s="424"/>
      <c r="J78" s="425"/>
      <c r="K78" s="424"/>
      <c r="L78" s="460" t="str">
        <f t="shared" si="4"/>
        <v/>
      </c>
      <c r="M78" s="461" t="str">
        <f t="shared" si="5"/>
        <v/>
      </c>
      <c r="N78" s="460" t="str">
        <f t="shared" si="6"/>
        <v/>
      </c>
      <c r="O78" s="462">
        <f t="shared" si="3"/>
        <v>0</v>
      </c>
      <c r="P78" s="453"/>
      <c r="Q78" s="424"/>
      <c r="R78" s="416"/>
      <c r="S78" s="450"/>
      <c r="T78" s="416"/>
      <c r="U78" s="416"/>
      <c r="V78" s="453"/>
      <c r="W78" s="424"/>
      <c r="X78" s="453"/>
      <c r="Y78" s="424"/>
      <c r="Z78" s="453"/>
      <c r="AA78" s="424"/>
      <c r="AB78" s="416"/>
      <c r="AC78" s="416"/>
      <c r="AD78" s="416"/>
      <c r="AE78" s="416"/>
      <c r="AF78" s="455"/>
      <c r="AG78" s="430"/>
      <c r="AH78" s="453"/>
      <c r="AI78" s="430"/>
      <c r="AJ78" s="453"/>
      <c r="AK78" s="432"/>
      <c r="AL78" s="453"/>
      <c r="AM78" s="430"/>
      <c r="AN78" s="423"/>
      <c r="AO78" s="453"/>
      <c r="AP78" s="430"/>
      <c r="AQ78" s="423"/>
      <c r="AR78" s="453"/>
      <c r="AS78" s="430"/>
      <c r="AT78" s="423"/>
      <c r="AU78" s="453"/>
      <c r="AV78" s="182"/>
      <c r="AW78" s="182"/>
      <c r="AX78" s="182"/>
      <c r="AY78" s="182"/>
      <c r="AZ78" s="409"/>
      <c r="BA78" s="182"/>
      <c r="BB78" s="182"/>
      <c r="BC78" s="409"/>
      <c r="BD78" s="182"/>
      <c r="BE78" s="182"/>
      <c r="BF78" s="182"/>
      <c r="BG78" s="182"/>
      <c r="BH78" s="409"/>
      <c r="BI78" s="182"/>
      <c r="BJ78" s="182"/>
      <c r="BK78" s="182"/>
      <c r="BL78" s="128"/>
    </row>
    <row r="79" spans="1:64" s="183" customFormat="1">
      <c r="A79" s="459"/>
      <c r="B79" s="419">
        <v>67</v>
      </c>
      <c r="C79" s="539"/>
      <c r="D79" s="420"/>
      <c r="E79" s="466"/>
      <c r="F79" s="467"/>
      <c r="G79" s="467"/>
      <c r="H79" s="620"/>
      <c r="I79" s="424"/>
      <c r="J79" s="425"/>
      <c r="K79" s="424"/>
      <c r="L79" s="460" t="str">
        <f t="shared" si="4"/>
        <v/>
      </c>
      <c r="M79" s="461" t="str">
        <f t="shared" si="5"/>
        <v/>
      </c>
      <c r="N79" s="460" t="str">
        <f t="shared" si="6"/>
        <v/>
      </c>
      <c r="O79" s="462">
        <f t="shared" si="3"/>
        <v>0</v>
      </c>
      <c r="P79" s="453"/>
      <c r="Q79" s="424"/>
      <c r="R79" s="416"/>
      <c r="S79" s="450"/>
      <c r="T79" s="416"/>
      <c r="U79" s="416"/>
      <c r="V79" s="453"/>
      <c r="W79" s="424"/>
      <c r="X79" s="453"/>
      <c r="Y79" s="424"/>
      <c r="Z79" s="453"/>
      <c r="AA79" s="424"/>
      <c r="AB79" s="416"/>
      <c r="AC79" s="416"/>
      <c r="AD79" s="416"/>
      <c r="AE79" s="416"/>
      <c r="AF79" s="455"/>
      <c r="AG79" s="430"/>
      <c r="AH79" s="453"/>
      <c r="AI79" s="430"/>
      <c r="AJ79" s="453"/>
      <c r="AK79" s="432"/>
      <c r="AL79" s="453"/>
      <c r="AM79" s="430"/>
      <c r="AN79" s="423"/>
      <c r="AO79" s="453"/>
      <c r="AP79" s="430"/>
      <c r="AQ79" s="423"/>
      <c r="AR79" s="453"/>
      <c r="AS79" s="430"/>
      <c r="AT79" s="423"/>
      <c r="AU79" s="453"/>
      <c r="AV79" s="182"/>
      <c r="AW79" s="182"/>
      <c r="AX79" s="182"/>
      <c r="AY79" s="182"/>
      <c r="AZ79" s="409"/>
      <c r="BA79" s="182"/>
      <c r="BB79" s="182"/>
      <c r="BC79" s="409"/>
      <c r="BD79" s="182"/>
      <c r="BE79" s="182"/>
      <c r="BF79" s="182"/>
      <c r="BG79" s="182"/>
      <c r="BH79" s="409"/>
      <c r="BI79" s="182"/>
      <c r="BJ79" s="182"/>
      <c r="BK79" s="182"/>
      <c r="BL79" s="128"/>
    </row>
    <row r="80" spans="1:64" s="183" customFormat="1">
      <c r="A80" s="459"/>
      <c r="B80" s="419">
        <v>68</v>
      </c>
      <c r="C80" s="539"/>
      <c r="D80" s="420"/>
      <c r="E80" s="466"/>
      <c r="F80" s="467"/>
      <c r="G80" s="467"/>
      <c r="H80" s="620"/>
      <c r="I80" s="424"/>
      <c r="J80" s="425"/>
      <c r="K80" s="424"/>
      <c r="L80" s="460" t="str">
        <f t="shared" si="4"/>
        <v/>
      </c>
      <c r="M80" s="461" t="str">
        <f t="shared" si="5"/>
        <v/>
      </c>
      <c r="N80" s="460" t="str">
        <f t="shared" si="6"/>
        <v/>
      </c>
      <c r="O80" s="462">
        <f t="shared" si="3"/>
        <v>0</v>
      </c>
      <c r="P80" s="453"/>
      <c r="Q80" s="424"/>
      <c r="R80" s="416"/>
      <c r="S80" s="450"/>
      <c r="T80" s="416"/>
      <c r="U80" s="416"/>
      <c r="V80" s="453"/>
      <c r="W80" s="424"/>
      <c r="X80" s="453"/>
      <c r="Y80" s="424"/>
      <c r="Z80" s="453"/>
      <c r="AA80" s="424"/>
      <c r="AB80" s="416"/>
      <c r="AC80" s="416"/>
      <c r="AD80" s="416"/>
      <c r="AE80" s="416"/>
      <c r="AF80" s="455"/>
      <c r="AG80" s="430"/>
      <c r="AH80" s="453"/>
      <c r="AI80" s="430"/>
      <c r="AJ80" s="453"/>
      <c r="AK80" s="432"/>
      <c r="AL80" s="453"/>
      <c r="AM80" s="430"/>
      <c r="AN80" s="423"/>
      <c r="AO80" s="453"/>
      <c r="AP80" s="430"/>
      <c r="AQ80" s="423"/>
      <c r="AR80" s="453"/>
      <c r="AS80" s="430"/>
      <c r="AT80" s="423"/>
      <c r="AU80" s="453"/>
      <c r="AV80" s="182"/>
      <c r="AW80" s="182"/>
      <c r="AX80" s="182"/>
      <c r="AY80" s="182"/>
      <c r="AZ80" s="409"/>
      <c r="BA80" s="182"/>
      <c r="BB80" s="182"/>
      <c r="BC80" s="409"/>
      <c r="BD80" s="182"/>
      <c r="BE80" s="182"/>
      <c r="BF80" s="182"/>
      <c r="BG80" s="182"/>
      <c r="BH80" s="409"/>
      <c r="BI80" s="182"/>
      <c r="BJ80" s="182"/>
      <c r="BK80" s="182"/>
      <c r="BL80" s="128"/>
    </row>
    <row r="81" spans="1:64" s="183" customFormat="1">
      <c r="A81" s="459"/>
      <c r="B81" s="419">
        <v>69</v>
      </c>
      <c r="C81" s="539"/>
      <c r="D81" s="420"/>
      <c r="E81" s="466"/>
      <c r="F81" s="467"/>
      <c r="G81" s="467"/>
      <c r="H81" s="620"/>
      <c r="I81" s="424"/>
      <c r="J81" s="425"/>
      <c r="K81" s="424"/>
      <c r="L81" s="460" t="str">
        <f t="shared" si="4"/>
        <v/>
      </c>
      <c r="M81" s="461" t="str">
        <f t="shared" si="5"/>
        <v/>
      </c>
      <c r="N81" s="460" t="str">
        <f t="shared" si="6"/>
        <v/>
      </c>
      <c r="O81" s="462">
        <f t="shared" si="3"/>
        <v>0</v>
      </c>
      <c r="P81" s="453"/>
      <c r="Q81" s="424"/>
      <c r="R81" s="416"/>
      <c r="S81" s="450"/>
      <c r="T81" s="416"/>
      <c r="U81" s="416"/>
      <c r="V81" s="453"/>
      <c r="W81" s="424"/>
      <c r="X81" s="453"/>
      <c r="Y81" s="424"/>
      <c r="Z81" s="453"/>
      <c r="AA81" s="424"/>
      <c r="AB81" s="416"/>
      <c r="AC81" s="416"/>
      <c r="AD81" s="416"/>
      <c r="AE81" s="416"/>
      <c r="AF81" s="455"/>
      <c r="AG81" s="430"/>
      <c r="AH81" s="453"/>
      <c r="AI81" s="430"/>
      <c r="AJ81" s="453"/>
      <c r="AK81" s="432"/>
      <c r="AL81" s="453"/>
      <c r="AM81" s="430"/>
      <c r="AN81" s="423"/>
      <c r="AO81" s="453"/>
      <c r="AP81" s="430"/>
      <c r="AQ81" s="423"/>
      <c r="AR81" s="453"/>
      <c r="AS81" s="430"/>
      <c r="AT81" s="423"/>
      <c r="AU81" s="453"/>
      <c r="AV81" s="182"/>
      <c r="AW81" s="182"/>
      <c r="AX81" s="182"/>
      <c r="AY81" s="182"/>
      <c r="AZ81" s="409"/>
      <c r="BA81" s="182"/>
      <c r="BB81" s="182"/>
      <c r="BC81" s="409"/>
      <c r="BD81" s="182"/>
      <c r="BE81" s="182"/>
      <c r="BF81" s="182"/>
      <c r="BG81" s="182"/>
      <c r="BH81" s="409"/>
      <c r="BI81" s="182"/>
      <c r="BJ81" s="182"/>
      <c r="BK81" s="182"/>
      <c r="BL81" s="128"/>
    </row>
    <row r="82" spans="1:64" s="183" customFormat="1">
      <c r="A82" s="459"/>
      <c r="B82" s="419">
        <v>70</v>
      </c>
      <c r="C82" s="539"/>
      <c r="D82" s="420"/>
      <c r="E82" s="466"/>
      <c r="F82" s="467"/>
      <c r="G82" s="467"/>
      <c r="H82" s="620"/>
      <c r="I82" s="424"/>
      <c r="J82" s="425"/>
      <c r="K82" s="424"/>
      <c r="L82" s="460" t="str">
        <f t="shared" si="4"/>
        <v/>
      </c>
      <c r="M82" s="461" t="str">
        <f t="shared" si="5"/>
        <v/>
      </c>
      <c r="N82" s="460" t="str">
        <f t="shared" si="6"/>
        <v/>
      </c>
      <c r="O82" s="462">
        <f t="shared" ref="O82:O145" si="7">IF(OR(L82="",M82="",N82=""),0,(700000*L82*M82*N82))</f>
        <v>0</v>
      </c>
      <c r="P82" s="453"/>
      <c r="Q82" s="424"/>
      <c r="R82" s="416"/>
      <c r="S82" s="450"/>
      <c r="T82" s="416"/>
      <c r="U82" s="416"/>
      <c r="V82" s="453"/>
      <c r="W82" s="424"/>
      <c r="X82" s="453"/>
      <c r="Y82" s="424"/>
      <c r="Z82" s="453"/>
      <c r="AA82" s="424"/>
      <c r="AB82" s="416"/>
      <c r="AC82" s="416"/>
      <c r="AD82" s="416"/>
      <c r="AE82" s="416"/>
      <c r="AF82" s="455"/>
      <c r="AG82" s="430"/>
      <c r="AH82" s="453"/>
      <c r="AI82" s="430"/>
      <c r="AJ82" s="453"/>
      <c r="AK82" s="432"/>
      <c r="AL82" s="453"/>
      <c r="AM82" s="430"/>
      <c r="AN82" s="423"/>
      <c r="AO82" s="453"/>
      <c r="AP82" s="430"/>
      <c r="AQ82" s="423"/>
      <c r="AR82" s="453"/>
      <c r="AS82" s="430"/>
      <c r="AT82" s="423"/>
      <c r="AU82" s="453"/>
      <c r="AV82" s="182"/>
      <c r="AW82" s="182"/>
      <c r="AX82" s="182"/>
      <c r="AY82" s="182"/>
      <c r="AZ82" s="409"/>
      <c r="BA82" s="182"/>
      <c r="BB82" s="182"/>
      <c r="BC82" s="409"/>
      <c r="BD82" s="182"/>
      <c r="BE82" s="182"/>
      <c r="BF82" s="182"/>
      <c r="BG82" s="182"/>
      <c r="BH82" s="409"/>
      <c r="BI82" s="182"/>
      <c r="BJ82" s="182"/>
      <c r="BK82" s="182"/>
      <c r="BL82" s="128"/>
    </row>
    <row r="83" spans="1:64" s="183" customFormat="1">
      <c r="A83" s="459"/>
      <c r="B83" s="419">
        <v>71</v>
      </c>
      <c r="C83" s="539"/>
      <c r="D83" s="420"/>
      <c r="E83" s="466"/>
      <c r="F83" s="467"/>
      <c r="G83" s="467"/>
      <c r="H83" s="620"/>
      <c r="I83" s="424"/>
      <c r="J83" s="425"/>
      <c r="K83" s="424"/>
      <c r="L83" s="460" t="str">
        <f t="shared" si="4"/>
        <v/>
      </c>
      <c r="M83" s="461" t="str">
        <f t="shared" si="5"/>
        <v/>
      </c>
      <c r="N83" s="460" t="str">
        <f t="shared" si="6"/>
        <v/>
      </c>
      <c r="O83" s="462">
        <f t="shared" si="7"/>
        <v>0</v>
      </c>
      <c r="P83" s="453"/>
      <c r="Q83" s="424"/>
      <c r="R83" s="416"/>
      <c r="S83" s="450"/>
      <c r="T83" s="416"/>
      <c r="U83" s="416"/>
      <c r="V83" s="453"/>
      <c r="W83" s="424"/>
      <c r="X83" s="453"/>
      <c r="Y83" s="424"/>
      <c r="Z83" s="453"/>
      <c r="AA83" s="424"/>
      <c r="AB83" s="416"/>
      <c r="AC83" s="416"/>
      <c r="AD83" s="416"/>
      <c r="AE83" s="416"/>
      <c r="AF83" s="455"/>
      <c r="AG83" s="430"/>
      <c r="AH83" s="453"/>
      <c r="AI83" s="430"/>
      <c r="AJ83" s="453"/>
      <c r="AK83" s="432"/>
      <c r="AL83" s="453"/>
      <c r="AM83" s="430"/>
      <c r="AN83" s="423"/>
      <c r="AO83" s="453"/>
      <c r="AP83" s="430"/>
      <c r="AQ83" s="423"/>
      <c r="AR83" s="453"/>
      <c r="AS83" s="430"/>
      <c r="AT83" s="423"/>
      <c r="AU83" s="453"/>
      <c r="AV83" s="182"/>
      <c r="AW83" s="182"/>
      <c r="AX83" s="182"/>
      <c r="AY83" s="182"/>
      <c r="AZ83" s="409"/>
      <c r="BA83" s="182"/>
      <c r="BB83" s="182"/>
      <c r="BC83" s="409"/>
      <c r="BD83" s="182"/>
      <c r="BE83" s="182"/>
      <c r="BF83" s="182"/>
      <c r="BG83" s="182"/>
      <c r="BH83" s="409"/>
      <c r="BI83" s="182"/>
      <c r="BJ83" s="182"/>
      <c r="BK83" s="182"/>
      <c r="BL83" s="128"/>
    </row>
    <row r="84" spans="1:64" s="183" customFormat="1">
      <c r="A84" s="459"/>
      <c r="B84" s="419">
        <v>72</v>
      </c>
      <c r="C84" s="539"/>
      <c r="D84" s="420"/>
      <c r="E84" s="466"/>
      <c r="F84" s="467"/>
      <c r="G84" s="467"/>
      <c r="H84" s="620"/>
      <c r="I84" s="424"/>
      <c r="J84" s="425"/>
      <c r="K84" s="424"/>
      <c r="L84" s="460" t="str">
        <f t="shared" si="4"/>
        <v/>
      </c>
      <c r="M84" s="461" t="str">
        <f t="shared" si="5"/>
        <v/>
      </c>
      <c r="N84" s="460" t="str">
        <f t="shared" si="6"/>
        <v/>
      </c>
      <c r="O84" s="462">
        <f t="shared" si="7"/>
        <v>0</v>
      </c>
      <c r="P84" s="453"/>
      <c r="Q84" s="424"/>
      <c r="R84" s="416"/>
      <c r="S84" s="450"/>
      <c r="T84" s="416"/>
      <c r="U84" s="416"/>
      <c r="V84" s="453"/>
      <c r="W84" s="424"/>
      <c r="X84" s="453"/>
      <c r="Y84" s="424"/>
      <c r="Z84" s="453"/>
      <c r="AA84" s="424"/>
      <c r="AB84" s="416"/>
      <c r="AC84" s="416"/>
      <c r="AD84" s="416"/>
      <c r="AE84" s="416"/>
      <c r="AF84" s="455"/>
      <c r="AG84" s="430"/>
      <c r="AH84" s="453"/>
      <c r="AI84" s="430"/>
      <c r="AJ84" s="453"/>
      <c r="AK84" s="432"/>
      <c r="AL84" s="453"/>
      <c r="AM84" s="430"/>
      <c r="AN84" s="423"/>
      <c r="AO84" s="453"/>
      <c r="AP84" s="430"/>
      <c r="AQ84" s="423"/>
      <c r="AR84" s="453"/>
      <c r="AS84" s="430"/>
      <c r="AT84" s="423"/>
      <c r="AU84" s="453"/>
      <c r="AV84" s="182"/>
      <c r="AW84" s="182"/>
      <c r="AX84" s="182"/>
      <c r="AY84" s="182"/>
      <c r="AZ84" s="409"/>
      <c r="BA84" s="182"/>
      <c r="BB84" s="182"/>
      <c r="BC84" s="409"/>
      <c r="BD84" s="182"/>
      <c r="BE84" s="182"/>
      <c r="BF84" s="182"/>
      <c r="BG84" s="182"/>
      <c r="BH84" s="409"/>
      <c r="BI84" s="182"/>
      <c r="BJ84" s="182"/>
      <c r="BK84" s="182"/>
      <c r="BL84" s="128"/>
    </row>
    <row r="85" spans="1:64" s="183" customFormat="1">
      <c r="A85" s="459"/>
      <c r="B85" s="419">
        <v>73</v>
      </c>
      <c r="C85" s="539"/>
      <c r="D85" s="420"/>
      <c r="E85" s="466"/>
      <c r="F85" s="467"/>
      <c r="G85" s="467"/>
      <c r="H85" s="620"/>
      <c r="I85" s="424"/>
      <c r="J85" s="425"/>
      <c r="K85" s="424"/>
      <c r="L85" s="460" t="str">
        <f t="shared" si="4"/>
        <v/>
      </c>
      <c r="M85" s="461" t="str">
        <f t="shared" si="5"/>
        <v/>
      </c>
      <c r="N85" s="460" t="str">
        <f t="shared" si="6"/>
        <v/>
      </c>
      <c r="O85" s="462">
        <f t="shared" si="7"/>
        <v>0</v>
      </c>
      <c r="P85" s="453"/>
      <c r="Q85" s="424"/>
      <c r="R85" s="416"/>
      <c r="S85" s="450"/>
      <c r="T85" s="416"/>
      <c r="U85" s="416"/>
      <c r="V85" s="453"/>
      <c r="W85" s="424"/>
      <c r="X85" s="453"/>
      <c r="Y85" s="424"/>
      <c r="Z85" s="453"/>
      <c r="AA85" s="424"/>
      <c r="AB85" s="416"/>
      <c r="AC85" s="416"/>
      <c r="AD85" s="416"/>
      <c r="AE85" s="416"/>
      <c r="AF85" s="455"/>
      <c r="AG85" s="430"/>
      <c r="AH85" s="453"/>
      <c r="AI85" s="430"/>
      <c r="AJ85" s="453"/>
      <c r="AK85" s="432"/>
      <c r="AL85" s="453"/>
      <c r="AM85" s="430"/>
      <c r="AN85" s="423"/>
      <c r="AO85" s="453"/>
      <c r="AP85" s="430"/>
      <c r="AQ85" s="423"/>
      <c r="AR85" s="453"/>
      <c r="AS85" s="430"/>
      <c r="AT85" s="423"/>
      <c r="AU85" s="453"/>
      <c r="AV85" s="182"/>
      <c r="AW85" s="182"/>
      <c r="AX85" s="182"/>
      <c r="AY85" s="182"/>
      <c r="AZ85" s="409"/>
      <c r="BA85" s="182"/>
      <c r="BB85" s="182"/>
      <c r="BC85" s="409"/>
      <c r="BD85" s="182"/>
      <c r="BE85" s="182"/>
      <c r="BF85" s="182"/>
      <c r="BG85" s="182"/>
      <c r="BH85" s="409"/>
      <c r="BI85" s="182"/>
      <c r="BJ85" s="182"/>
      <c r="BK85" s="182"/>
      <c r="BL85" s="128"/>
    </row>
    <row r="86" spans="1:64" s="183" customFormat="1">
      <c r="A86" s="459"/>
      <c r="B86" s="419">
        <v>74</v>
      </c>
      <c r="C86" s="539"/>
      <c r="D86" s="420"/>
      <c r="E86" s="466"/>
      <c r="F86" s="467"/>
      <c r="G86" s="467"/>
      <c r="H86" s="620"/>
      <c r="I86" s="424"/>
      <c r="J86" s="425"/>
      <c r="K86" s="424"/>
      <c r="L86" s="460" t="str">
        <f t="shared" si="4"/>
        <v/>
      </c>
      <c r="M86" s="461" t="str">
        <f t="shared" si="5"/>
        <v/>
      </c>
      <c r="N86" s="460" t="str">
        <f t="shared" si="6"/>
        <v/>
      </c>
      <c r="O86" s="462">
        <f t="shared" si="7"/>
        <v>0</v>
      </c>
      <c r="P86" s="453"/>
      <c r="Q86" s="424"/>
      <c r="R86" s="416"/>
      <c r="S86" s="450"/>
      <c r="T86" s="416"/>
      <c r="U86" s="416"/>
      <c r="V86" s="453"/>
      <c r="W86" s="424"/>
      <c r="X86" s="453"/>
      <c r="Y86" s="424"/>
      <c r="Z86" s="453"/>
      <c r="AA86" s="424"/>
      <c r="AB86" s="416"/>
      <c r="AC86" s="416"/>
      <c r="AD86" s="416"/>
      <c r="AE86" s="416"/>
      <c r="AF86" s="455"/>
      <c r="AG86" s="430"/>
      <c r="AH86" s="453"/>
      <c r="AI86" s="430"/>
      <c r="AJ86" s="453"/>
      <c r="AK86" s="432"/>
      <c r="AL86" s="453"/>
      <c r="AM86" s="430"/>
      <c r="AN86" s="423"/>
      <c r="AO86" s="453"/>
      <c r="AP86" s="430"/>
      <c r="AQ86" s="423"/>
      <c r="AR86" s="453"/>
      <c r="AS86" s="430"/>
      <c r="AT86" s="423"/>
      <c r="AU86" s="453"/>
      <c r="AV86" s="182"/>
      <c r="AW86" s="182"/>
      <c r="AX86" s="182"/>
      <c r="AY86" s="182"/>
      <c r="AZ86" s="409"/>
      <c r="BA86" s="182"/>
      <c r="BB86" s="182"/>
      <c r="BC86" s="409"/>
      <c r="BD86" s="182"/>
      <c r="BE86" s="182"/>
      <c r="BF86" s="182"/>
      <c r="BG86" s="182"/>
      <c r="BH86" s="409"/>
      <c r="BI86" s="182"/>
      <c r="BJ86" s="182"/>
      <c r="BK86" s="182"/>
      <c r="BL86" s="128"/>
    </row>
    <row r="87" spans="1:64" s="183" customFormat="1">
      <c r="A87" s="459"/>
      <c r="B87" s="419">
        <v>75</v>
      </c>
      <c r="C87" s="539"/>
      <c r="D87" s="420"/>
      <c r="E87" s="466"/>
      <c r="F87" s="467"/>
      <c r="G87" s="467"/>
      <c r="H87" s="620"/>
      <c r="I87" s="424"/>
      <c r="J87" s="425"/>
      <c r="K87" s="424"/>
      <c r="L87" s="460" t="str">
        <f t="shared" si="4"/>
        <v/>
      </c>
      <c r="M87" s="461" t="str">
        <f t="shared" si="5"/>
        <v/>
      </c>
      <c r="N87" s="460" t="str">
        <f t="shared" si="6"/>
        <v/>
      </c>
      <c r="O87" s="462">
        <f t="shared" si="7"/>
        <v>0</v>
      </c>
      <c r="P87" s="453"/>
      <c r="Q87" s="424"/>
      <c r="R87" s="416"/>
      <c r="S87" s="450"/>
      <c r="T87" s="416"/>
      <c r="U87" s="416"/>
      <c r="V87" s="453"/>
      <c r="W87" s="424"/>
      <c r="X87" s="453"/>
      <c r="Y87" s="424"/>
      <c r="Z87" s="453"/>
      <c r="AA87" s="424"/>
      <c r="AB87" s="416"/>
      <c r="AC87" s="416"/>
      <c r="AD87" s="416"/>
      <c r="AE87" s="416"/>
      <c r="AF87" s="455"/>
      <c r="AG87" s="430"/>
      <c r="AH87" s="453"/>
      <c r="AI87" s="430"/>
      <c r="AJ87" s="453"/>
      <c r="AK87" s="432"/>
      <c r="AL87" s="453"/>
      <c r="AM87" s="430"/>
      <c r="AN87" s="423"/>
      <c r="AO87" s="453"/>
      <c r="AP87" s="430"/>
      <c r="AQ87" s="423"/>
      <c r="AR87" s="453"/>
      <c r="AS87" s="430"/>
      <c r="AT87" s="423"/>
      <c r="AU87" s="453"/>
      <c r="AV87" s="182"/>
      <c r="AW87" s="182"/>
      <c r="AX87" s="182"/>
      <c r="AY87" s="182"/>
      <c r="AZ87" s="409"/>
      <c r="BA87" s="182"/>
      <c r="BB87" s="182"/>
      <c r="BC87" s="409"/>
      <c r="BD87" s="182"/>
      <c r="BE87" s="182"/>
      <c r="BF87" s="182"/>
      <c r="BG87" s="182"/>
      <c r="BH87" s="409"/>
      <c r="BI87" s="182"/>
      <c r="BJ87" s="182"/>
      <c r="BK87" s="182"/>
      <c r="BL87" s="128"/>
    </row>
    <row r="88" spans="1:64" s="183" customFormat="1">
      <c r="A88" s="459"/>
      <c r="B88" s="419">
        <v>76</v>
      </c>
      <c r="C88" s="539"/>
      <c r="D88" s="420"/>
      <c r="E88" s="466"/>
      <c r="F88" s="467"/>
      <c r="G88" s="467"/>
      <c r="H88" s="620"/>
      <c r="I88" s="424"/>
      <c r="J88" s="425"/>
      <c r="K88" s="424"/>
      <c r="L88" s="460" t="str">
        <f t="shared" si="4"/>
        <v/>
      </c>
      <c r="M88" s="461" t="str">
        <f t="shared" si="5"/>
        <v/>
      </c>
      <c r="N88" s="460" t="str">
        <f t="shared" si="6"/>
        <v/>
      </c>
      <c r="O88" s="462">
        <f t="shared" si="7"/>
        <v>0</v>
      </c>
      <c r="P88" s="453"/>
      <c r="Q88" s="424"/>
      <c r="R88" s="416"/>
      <c r="S88" s="450"/>
      <c r="T88" s="416"/>
      <c r="U88" s="416"/>
      <c r="V88" s="453"/>
      <c r="W88" s="424"/>
      <c r="X88" s="453"/>
      <c r="Y88" s="424"/>
      <c r="Z88" s="453"/>
      <c r="AA88" s="424"/>
      <c r="AB88" s="416"/>
      <c r="AC88" s="416"/>
      <c r="AD88" s="416"/>
      <c r="AE88" s="416"/>
      <c r="AF88" s="455"/>
      <c r="AG88" s="430"/>
      <c r="AH88" s="453"/>
      <c r="AI88" s="430"/>
      <c r="AJ88" s="453"/>
      <c r="AK88" s="432"/>
      <c r="AL88" s="453"/>
      <c r="AM88" s="430"/>
      <c r="AN88" s="423"/>
      <c r="AO88" s="453"/>
      <c r="AP88" s="430"/>
      <c r="AQ88" s="423"/>
      <c r="AR88" s="453"/>
      <c r="AS88" s="430"/>
      <c r="AT88" s="423"/>
      <c r="AU88" s="453"/>
      <c r="AV88" s="182"/>
      <c r="AW88" s="182"/>
      <c r="AX88" s="182"/>
      <c r="AY88" s="182"/>
      <c r="AZ88" s="409"/>
      <c r="BA88" s="182"/>
      <c r="BB88" s="182"/>
      <c r="BC88" s="409"/>
      <c r="BD88" s="182"/>
      <c r="BE88" s="182"/>
      <c r="BF88" s="182"/>
      <c r="BG88" s="182"/>
      <c r="BH88" s="409"/>
      <c r="BI88" s="182"/>
      <c r="BJ88" s="182"/>
      <c r="BK88" s="182"/>
      <c r="BL88" s="128"/>
    </row>
    <row r="89" spans="1:64" s="183" customFormat="1">
      <c r="A89" s="459"/>
      <c r="B89" s="419">
        <v>77</v>
      </c>
      <c r="C89" s="539"/>
      <c r="D89" s="420"/>
      <c r="E89" s="466"/>
      <c r="F89" s="467"/>
      <c r="G89" s="467"/>
      <c r="H89" s="620"/>
      <c r="I89" s="424"/>
      <c r="J89" s="425"/>
      <c r="K89" s="424"/>
      <c r="L89" s="460" t="str">
        <f t="shared" si="4"/>
        <v/>
      </c>
      <c r="M89" s="461" t="str">
        <f t="shared" si="5"/>
        <v/>
      </c>
      <c r="N89" s="460" t="str">
        <f t="shared" si="6"/>
        <v/>
      </c>
      <c r="O89" s="462">
        <f t="shared" si="7"/>
        <v>0</v>
      </c>
      <c r="P89" s="453"/>
      <c r="Q89" s="424"/>
      <c r="R89" s="416"/>
      <c r="S89" s="450"/>
      <c r="T89" s="416"/>
      <c r="U89" s="416"/>
      <c r="V89" s="453"/>
      <c r="W89" s="424"/>
      <c r="X89" s="453"/>
      <c r="Y89" s="424"/>
      <c r="Z89" s="453"/>
      <c r="AA89" s="424"/>
      <c r="AB89" s="416"/>
      <c r="AC89" s="416"/>
      <c r="AD89" s="416"/>
      <c r="AE89" s="416"/>
      <c r="AF89" s="455"/>
      <c r="AG89" s="430"/>
      <c r="AH89" s="453"/>
      <c r="AI89" s="430"/>
      <c r="AJ89" s="453"/>
      <c r="AK89" s="432"/>
      <c r="AL89" s="453"/>
      <c r="AM89" s="430"/>
      <c r="AN89" s="423"/>
      <c r="AO89" s="453"/>
      <c r="AP89" s="430"/>
      <c r="AQ89" s="423"/>
      <c r="AR89" s="453"/>
      <c r="AS89" s="430"/>
      <c r="AT89" s="423"/>
      <c r="AU89" s="453"/>
      <c r="AV89" s="182"/>
      <c r="AW89" s="182"/>
      <c r="AX89" s="182"/>
      <c r="AY89" s="182"/>
      <c r="AZ89" s="409"/>
      <c r="BA89" s="182"/>
      <c r="BB89" s="182"/>
      <c r="BC89" s="409"/>
      <c r="BD89" s="182"/>
      <c r="BE89" s="182"/>
      <c r="BF89" s="182"/>
      <c r="BG89" s="182"/>
      <c r="BH89" s="409"/>
      <c r="BI89" s="182"/>
      <c r="BJ89" s="182"/>
      <c r="BK89" s="182"/>
      <c r="BL89" s="128"/>
    </row>
    <row r="90" spans="1:64" s="183" customFormat="1">
      <c r="A90" s="459"/>
      <c r="B90" s="419">
        <v>78</v>
      </c>
      <c r="C90" s="539"/>
      <c r="D90" s="420"/>
      <c r="E90" s="466"/>
      <c r="F90" s="467"/>
      <c r="G90" s="467"/>
      <c r="H90" s="620"/>
      <c r="I90" s="424"/>
      <c r="J90" s="425"/>
      <c r="K90" s="424"/>
      <c r="L90" s="460" t="str">
        <f t="shared" si="4"/>
        <v/>
      </c>
      <c r="M90" s="461" t="str">
        <f t="shared" si="5"/>
        <v/>
      </c>
      <c r="N90" s="460" t="str">
        <f t="shared" si="6"/>
        <v/>
      </c>
      <c r="O90" s="462">
        <f t="shared" si="7"/>
        <v>0</v>
      </c>
      <c r="P90" s="453"/>
      <c r="Q90" s="424"/>
      <c r="R90" s="416"/>
      <c r="S90" s="450"/>
      <c r="T90" s="416"/>
      <c r="U90" s="416"/>
      <c r="V90" s="453"/>
      <c r="W90" s="424"/>
      <c r="X90" s="453"/>
      <c r="Y90" s="424"/>
      <c r="Z90" s="453"/>
      <c r="AA90" s="424"/>
      <c r="AB90" s="416"/>
      <c r="AC90" s="416"/>
      <c r="AD90" s="416"/>
      <c r="AE90" s="416"/>
      <c r="AF90" s="455"/>
      <c r="AG90" s="430"/>
      <c r="AH90" s="453"/>
      <c r="AI90" s="430"/>
      <c r="AJ90" s="453"/>
      <c r="AK90" s="432"/>
      <c r="AL90" s="453"/>
      <c r="AM90" s="430"/>
      <c r="AN90" s="423"/>
      <c r="AO90" s="453"/>
      <c r="AP90" s="430"/>
      <c r="AQ90" s="423"/>
      <c r="AR90" s="453"/>
      <c r="AS90" s="430"/>
      <c r="AT90" s="423"/>
      <c r="AU90" s="453"/>
      <c r="AV90" s="182"/>
      <c r="AW90" s="182"/>
      <c r="AX90" s="182"/>
      <c r="AY90" s="182"/>
      <c r="AZ90" s="409"/>
      <c r="BA90" s="182"/>
      <c r="BB90" s="182"/>
      <c r="BC90" s="409"/>
      <c r="BD90" s="182"/>
      <c r="BE90" s="182"/>
      <c r="BF90" s="182"/>
      <c r="BG90" s="182"/>
      <c r="BH90" s="409"/>
      <c r="BI90" s="182"/>
      <c r="BJ90" s="182"/>
      <c r="BK90" s="182"/>
      <c r="BL90" s="128"/>
    </row>
    <row r="91" spans="1:64" s="183" customFormat="1">
      <c r="A91" s="459"/>
      <c r="B91" s="419">
        <v>79</v>
      </c>
      <c r="C91" s="539"/>
      <c r="D91" s="420"/>
      <c r="E91" s="466"/>
      <c r="F91" s="467"/>
      <c r="G91" s="467"/>
      <c r="H91" s="620"/>
      <c r="I91" s="424"/>
      <c r="J91" s="425"/>
      <c r="K91" s="424"/>
      <c r="L91" s="460" t="str">
        <f t="shared" si="4"/>
        <v/>
      </c>
      <c r="M91" s="461" t="str">
        <f t="shared" si="5"/>
        <v/>
      </c>
      <c r="N91" s="460" t="str">
        <f t="shared" si="6"/>
        <v/>
      </c>
      <c r="O91" s="462">
        <f t="shared" si="7"/>
        <v>0</v>
      </c>
      <c r="P91" s="453"/>
      <c r="Q91" s="424"/>
      <c r="R91" s="416"/>
      <c r="S91" s="450"/>
      <c r="T91" s="416"/>
      <c r="U91" s="416"/>
      <c r="V91" s="453"/>
      <c r="W91" s="424"/>
      <c r="X91" s="453"/>
      <c r="Y91" s="424"/>
      <c r="Z91" s="453"/>
      <c r="AA91" s="424"/>
      <c r="AB91" s="416"/>
      <c r="AC91" s="416"/>
      <c r="AD91" s="416"/>
      <c r="AE91" s="416"/>
      <c r="AF91" s="455"/>
      <c r="AG91" s="430"/>
      <c r="AH91" s="453"/>
      <c r="AI91" s="430"/>
      <c r="AJ91" s="453"/>
      <c r="AK91" s="432"/>
      <c r="AL91" s="453"/>
      <c r="AM91" s="430"/>
      <c r="AN91" s="423"/>
      <c r="AO91" s="453"/>
      <c r="AP91" s="430"/>
      <c r="AQ91" s="423"/>
      <c r="AR91" s="453"/>
      <c r="AS91" s="430"/>
      <c r="AT91" s="423"/>
      <c r="AU91" s="453"/>
      <c r="AV91" s="182"/>
      <c r="AW91" s="182"/>
      <c r="AX91" s="182"/>
      <c r="AY91" s="182"/>
      <c r="AZ91" s="409"/>
      <c r="BA91" s="182"/>
      <c r="BB91" s="182"/>
      <c r="BC91" s="409"/>
      <c r="BD91" s="182"/>
      <c r="BE91" s="182"/>
      <c r="BF91" s="182"/>
      <c r="BG91" s="182"/>
      <c r="BH91" s="409"/>
      <c r="BI91" s="182"/>
      <c r="BJ91" s="182"/>
      <c r="BK91" s="182"/>
      <c r="BL91" s="128"/>
    </row>
    <row r="92" spans="1:64" s="183" customFormat="1">
      <c r="A92" s="459"/>
      <c r="B92" s="419">
        <v>80</v>
      </c>
      <c r="C92" s="539"/>
      <c r="D92" s="420"/>
      <c r="E92" s="466"/>
      <c r="F92" s="467"/>
      <c r="G92" s="467"/>
      <c r="H92" s="620"/>
      <c r="I92" s="424"/>
      <c r="J92" s="425"/>
      <c r="K92" s="424"/>
      <c r="L92" s="460" t="str">
        <f t="shared" si="4"/>
        <v/>
      </c>
      <c r="M92" s="461" t="str">
        <f t="shared" si="5"/>
        <v/>
      </c>
      <c r="N92" s="460" t="str">
        <f t="shared" si="6"/>
        <v/>
      </c>
      <c r="O92" s="462">
        <f t="shared" si="7"/>
        <v>0</v>
      </c>
      <c r="P92" s="453"/>
      <c r="Q92" s="424"/>
      <c r="R92" s="416"/>
      <c r="S92" s="450"/>
      <c r="T92" s="416"/>
      <c r="U92" s="416"/>
      <c r="V92" s="453"/>
      <c r="W92" s="424"/>
      <c r="X92" s="453"/>
      <c r="Y92" s="424"/>
      <c r="Z92" s="453"/>
      <c r="AA92" s="424"/>
      <c r="AB92" s="416"/>
      <c r="AC92" s="416"/>
      <c r="AD92" s="416"/>
      <c r="AE92" s="416"/>
      <c r="AF92" s="455"/>
      <c r="AG92" s="430"/>
      <c r="AH92" s="453"/>
      <c r="AI92" s="430"/>
      <c r="AJ92" s="453"/>
      <c r="AK92" s="432"/>
      <c r="AL92" s="453"/>
      <c r="AM92" s="430"/>
      <c r="AN92" s="423"/>
      <c r="AO92" s="453"/>
      <c r="AP92" s="430"/>
      <c r="AQ92" s="423"/>
      <c r="AR92" s="453"/>
      <c r="AS92" s="430"/>
      <c r="AT92" s="423"/>
      <c r="AU92" s="453"/>
      <c r="AV92" s="182"/>
      <c r="AW92" s="182"/>
      <c r="AX92" s="182"/>
      <c r="AY92" s="182"/>
      <c r="AZ92" s="409"/>
      <c r="BA92" s="182"/>
      <c r="BB92" s="182"/>
      <c r="BC92" s="409"/>
      <c r="BD92" s="182"/>
      <c r="BE92" s="182"/>
      <c r="BF92" s="182"/>
      <c r="BG92" s="182"/>
      <c r="BH92" s="409"/>
      <c r="BI92" s="182"/>
      <c r="BJ92" s="182"/>
      <c r="BK92" s="182"/>
      <c r="BL92" s="128"/>
    </row>
    <row r="93" spans="1:64" s="183" customFormat="1">
      <c r="A93" s="459"/>
      <c r="B93" s="419">
        <v>81</v>
      </c>
      <c r="C93" s="539"/>
      <c r="D93" s="420"/>
      <c r="E93" s="466"/>
      <c r="F93" s="467"/>
      <c r="G93" s="467"/>
      <c r="H93" s="620"/>
      <c r="I93" s="424"/>
      <c r="J93" s="425"/>
      <c r="K93" s="424"/>
      <c r="L93" s="460" t="str">
        <f t="shared" si="4"/>
        <v/>
      </c>
      <c r="M93" s="461" t="str">
        <f t="shared" si="5"/>
        <v/>
      </c>
      <c r="N93" s="460" t="str">
        <f t="shared" si="6"/>
        <v/>
      </c>
      <c r="O93" s="462">
        <f t="shared" si="7"/>
        <v>0</v>
      </c>
      <c r="P93" s="453"/>
      <c r="Q93" s="424"/>
      <c r="R93" s="416"/>
      <c r="S93" s="450"/>
      <c r="T93" s="416"/>
      <c r="U93" s="416"/>
      <c r="V93" s="453"/>
      <c r="W93" s="424"/>
      <c r="X93" s="453"/>
      <c r="Y93" s="424"/>
      <c r="Z93" s="453"/>
      <c r="AA93" s="424"/>
      <c r="AB93" s="416"/>
      <c r="AC93" s="416"/>
      <c r="AD93" s="416"/>
      <c r="AE93" s="416"/>
      <c r="AF93" s="455"/>
      <c r="AG93" s="430"/>
      <c r="AH93" s="453"/>
      <c r="AI93" s="430"/>
      <c r="AJ93" s="453"/>
      <c r="AK93" s="432"/>
      <c r="AL93" s="453"/>
      <c r="AM93" s="430"/>
      <c r="AN93" s="423"/>
      <c r="AO93" s="453"/>
      <c r="AP93" s="430"/>
      <c r="AQ93" s="423"/>
      <c r="AR93" s="453"/>
      <c r="AS93" s="430"/>
      <c r="AT93" s="423"/>
      <c r="AU93" s="453"/>
      <c r="AV93" s="182"/>
      <c r="AW93" s="182"/>
      <c r="AX93" s="182"/>
      <c r="AY93" s="182"/>
      <c r="AZ93" s="409"/>
      <c r="BA93" s="182"/>
      <c r="BB93" s="182"/>
      <c r="BC93" s="409"/>
      <c r="BD93" s="182"/>
      <c r="BE93" s="182"/>
      <c r="BF93" s="182"/>
      <c r="BG93" s="182"/>
      <c r="BH93" s="409"/>
      <c r="BI93" s="182"/>
      <c r="BJ93" s="182"/>
      <c r="BK93" s="182"/>
      <c r="BL93" s="128"/>
    </row>
    <row r="94" spans="1:64" s="183" customFormat="1">
      <c r="A94" s="459"/>
      <c r="B94" s="419">
        <v>82</v>
      </c>
      <c r="C94" s="539"/>
      <c r="D94" s="420"/>
      <c r="E94" s="466"/>
      <c r="F94" s="467"/>
      <c r="G94" s="467"/>
      <c r="H94" s="620"/>
      <c r="I94" s="424"/>
      <c r="J94" s="425"/>
      <c r="K94" s="424"/>
      <c r="L94" s="460" t="str">
        <f t="shared" si="4"/>
        <v/>
      </c>
      <c r="M94" s="461" t="str">
        <f t="shared" si="5"/>
        <v/>
      </c>
      <c r="N94" s="460" t="str">
        <f t="shared" si="6"/>
        <v/>
      </c>
      <c r="O94" s="462">
        <f t="shared" si="7"/>
        <v>0</v>
      </c>
      <c r="P94" s="453"/>
      <c r="Q94" s="424"/>
      <c r="R94" s="416"/>
      <c r="S94" s="450"/>
      <c r="T94" s="416"/>
      <c r="U94" s="416"/>
      <c r="V94" s="453"/>
      <c r="W94" s="424"/>
      <c r="X94" s="453"/>
      <c r="Y94" s="424"/>
      <c r="Z94" s="453"/>
      <c r="AA94" s="424"/>
      <c r="AB94" s="416"/>
      <c r="AC94" s="416"/>
      <c r="AD94" s="416"/>
      <c r="AE94" s="416"/>
      <c r="AF94" s="455"/>
      <c r="AG94" s="430"/>
      <c r="AH94" s="453"/>
      <c r="AI94" s="430"/>
      <c r="AJ94" s="453"/>
      <c r="AK94" s="432"/>
      <c r="AL94" s="453"/>
      <c r="AM94" s="430"/>
      <c r="AN94" s="423"/>
      <c r="AO94" s="453"/>
      <c r="AP94" s="430"/>
      <c r="AQ94" s="423"/>
      <c r="AR94" s="453"/>
      <c r="AS94" s="430"/>
      <c r="AT94" s="423"/>
      <c r="AU94" s="453"/>
      <c r="AV94" s="182"/>
      <c r="AW94" s="182"/>
      <c r="AX94" s="182"/>
      <c r="AY94" s="182"/>
      <c r="AZ94" s="409"/>
      <c r="BA94" s="182"/>
      <c r="BB94" s="182"/>
      <c r="BC94" s="409"/>
      <c r="BD94" s="182"/>
      <c r="BE94" s="182"/>
      <c r="BF94" s="182"/>
      <c r="BG94" s="182"/>
      <c r="BH94" s="409"/>
      <c r="BI94" s="182"/>
      <c r="BJ94" s="182"/>
      <c r="BK94" s="182"/>
      <c r="BL94" s="128"/>
    </row>
    <row r="95" spans="1:64" s="183" customFormat="1">
      <c r="A95" s="459"/>
      <c r="B95" s="419">
        <v>83</v>
      </c>
      <c r="C95" s="539"/>
      <c r="D95" s="420"/>
      <c r="E95" s="466"/>
      <c r="F95" s="467"/>
      <c r="G95" s="467"/>
      <c r="H95" s="620"/>
      <c r="I95" s="424"/>
      <c r="J95" s="425"/>
      <c r="K95" s="424"/>
      <c r="L95" s="460" t="str">
        <f t="shared" si="4"/>
        <v/>
      </c>
      <c r="M95" s="461" t="str">
        <f t="shared" si="5"/>
        <v/>
      </c>
      <c r="N95" s="460" t="str">
        <f t="shared" si="6"/>
        <v/>
      </c>
      <c r="O95" s="462">
        <f t="shared" si="7"/>
        <v>0</v>
      </c>
      <c r="P95" s="453"/>
      <c r="Q95" s="424"/>
      <c r="R95" s="416"/>
      <c r="S95" s="450"/>
      <c r="T95" s="416"/>
      <c r="U95" s="416"/>
      <c r="V95" s="453"/>
      <c r="W95" s="424"/>
      <c r="X95" s="453"/>
      <c r="Y95" s="424"/>
      <c r="Z95" s="453"/>
      <c r="AA95" s="424"/>
      <c r="AB95" s="416"/>
      <c r="AC95" s="416"/>
      <c r="AD95" s="416"/>
      <c r="AE95" s="416"/>
      <c r="AF95" s="455"/>
      <c r="AG95" s="430"/>
      <c r="AH95" s="453"/>
      <c r="AI95" s="430"/>
      <c r="AJ95" s="453"/>
      <c r="AK95" s="432"/>
      <c r="AL95" s="453"/>
      <c r="AM95" s="430"/>
      <c r="AN95" s="423"/>
      <c r="AO95" s="453"/>
      <c r="AP95" s="430"/>
      <c r="AQ95" s="423"/>
      <c r="AR95" s="453"/>
      <c r="AS95" s="430"/>
      <c r="AT95" s="423"/>
      <c r="AU95" s="453"/>
      <c r="AV95" s="182"/>
      <c r="AW95" s="182"/>
      <c r="AX95" s="182"/>
      <c r="AY95" s="182"/>
      <c r="AZ95" s="409"/>
      <c r="BA95" s="182"/>
      <c r="BB95" s="182"/>
      <c r="BC95" s="409"/>
      <c r="BD95" s="182"/>
      <c r="BE95" s="182"/>
      <c r="BF95" s="182"/>
      <c r="BG95" s="182"/>
      <c r="BH95" s="409"/>
      <c r="BI95" s="182"/>
      <c r="BJ95" s="182"/>
      <c r="BK95" s="182"/>
      <c r="BL95" s="128"/>
    </row>
    <row r="96" spans="1:64" s="183" customFormat="1">
      <c r="A96" s="459"/>
      <c r="B96" s="419">
        <v>84</v>
      </c>
      <c r="C96" s="539"/>
      <c r="D96" s="420"/>
      <c r="E96" s="466"/>
      <c r="F96" s="467"/>
      <c r="G96" s="467"/>
      <c r="H96" s="620"/>
      <c r="I96" s="424"/>
      <c r="J96" s="425"/>
      <c r="K96" s="424"/>
      <c r="L96" s="460" t="str">
        <f t="shared" si="4"/>
        <v/>
      </c>
      <c r="M96" s="461" t="str">
        <f t="shared" si="5"/>
        <v/>
      </c>
      <c r="N96" s="460" t="str">
        <f t="shared" si="6"/>
        <v/>
      </c>
      <c r="O96" s="462">
        <f t="shared" si="7"/>
        <v>0</v>
      </c>
      <c r="P96" s="453"/>
      <c r="Q96" s="424"/>
      <c r="R96" s="416"/>
      <c r="S96" s="450"/>
      <c r="T96" s="416"/>
      <c r="U96" s="416"/>
      <c r="V96" s="453"/>
      <c r="W96" s="424"/>
      <c r="X96" s="453"/>
      <c r="Y96" s="424"/>
      <c r="Z96" s="453"/>
      <c r="AA96" s="424"/>
      <c r="AB96" s="416"/>
      <c r="AC96" s="416"/>
      <c r="AD96" s="416"/>
      <c r="AE96" s="416"/>
      <c r="AF96" s="455"/>
      <c r="AG96" s="430"/>
      <c r="AH96" s="453"/>
      <c r="AI96" s="430"/>
      <c r="AJ96" s="453"/>
      <c r="AK96" s="432"/>
      <c r="AL96" s="453"/>
      <c r="AM96" s="430"/>
      <c r="AN96" s="423"/>
      <c r="AO96" s="453"/>
      <c r="AP96" s="430"/>
      <c r="AQ96" s="423"/>
      <c r="AR96" s="453"/>
      <c r="AS96" s="430"/>
      <c r="AT96" s="423"/>
      <c r="AU96" s="453"/>
      <c r="AV96" s="182"/>
      <c r="AW96" s="182"/>
      <c r="AX96" s="182"/>
      <c r="AY96" s="182"/>
      <c r="AZ96" s="409"/>
      <c r="BA96" s="182"/>
      <c r="BB96" s="182"/>
      <c r="BC96" s="409"/>
      <c r="BD96" s="182"/>
      <c r="BE96" s="182"/>
      <c r="BF96" s="182"/>
      <c r="BG96" s="182"/>
      <c r="BH96" s="409"/>
      <c r="BI96" s="182"/>
      <c r="BJ96" s="182"/>
      <c r="BK96" s="182"/>
      <c r="BL96" s="128"/>
    </row>
    <row r="97" spans="1:64" s="183" customFormat="1">
      <c r="A97" s="459"/>
      <c r="B97" s="419">
        <v>85</v>
      </c>
      <c r="C97" s="539"/>
      <c r="D97" s="420"/>
      <c r="E97" s="466"/>
      <c r="F97" s="467"/>
      <c r="G97" s="467"/>
      <c r="H97" s="620"/>
      <c r="I97" s="424"/>
      <c r="J97" s="425"/>
      <c r="K97" s="424"/>
      <c r="L97" s="460" t="str">
        <f t="shared" si="4"/>
        <v/>
      </c>
      <c r="M97" s="461" t="str">
        <f t="shared" si="5"/>
        <v/>
      </c>
      <c r="N97" s="460" t="str">
        <f t="shared" si="6"/>
        <v/>
      </c>
      <c r="O97" s="462">
        <f t="shared" si="7"/>
        <v>0</v>
      </c>
      <c r="P97" s="453"/>
      <c r="Q97" s="424"/>
      <c r="R97" s="416"/>
      <c r="S97" s="450"/>
      <c r="T97" s="416"/>
      <c r="U97" s="416"/>
      <c r="V97" s="453"/>
      <c r="W97" s="424"/>
      <c r="X97" s="453"/>
      <c r="Y97" s="424"/>
      <c r="Z97" s="453"/>
      <c r="AA97" s="424"/>
      <c r="AB97" s="416"/>
      <c r="AC97" s="416"/>
      <c r="AD97" s="416"/>
      <c r="AE97" s="416"/>
      <c r="AF97" s="455"/>
      <c r="AG97" s="430"/>
      <c r="AH97" s="453"/>
      <c r="AI97" s="430"/>
      <c r="AJ97" s="453"/>
      <c r="AK97" s="432"/>
      <c r="AL97" s="453"/>
      <c r="AM97" s="430"/>
      <c r="AN97" s="423"/>
      <c r="AO97" s="453"/>
      <c r="AP97" s="430"/>
      <c r="AQ97" s="423"/>
      <c r="AR97" s="453"/>
      <c r="AS97" s="430"/>
      <c r="AT97" s="423"/>
      <c r="AU97" s="453"/>
      <c r="AV97" s="182"/>
      <c r="AW97" s="182"/>
      <c r="AX97" s="182"/>
      <c r="AY97" s="182"/>
      <c r="AZ97" s="409"/>
      <c r="BA97" s="182"/>
      <c r="BB97" s="182"/>
      <c r="BC97" s="409"/>
      <c r="BD97" s="182"/>
      <c r="BE97" s="182"/>
      <c r="BF97" s="182"/>
      <c r="BG97" s="182"/>
      <c r="BH97" s="409"/>
      <c r="BI97" s="182"/>
      <c r="BJ97" s="182"/>
      <c r="BK97" s="182"/>
      <c r="BL97" s="128"/>
    </row>
    <row r="98" spans="1:64" s="183" customFormat="1">
      <c r="A98" s="459"/>
      <c r="B98" s="419">
        <v>86</v>
      </c>
      <c r="C98" s="539"/>
      <c r="D98" s="420"/>
      <c r="E98" s="466"/>
      <c r="F98" s="467"/>
      <c r="G98" s="467"/>
      <c r="H98" s="620"/>
      <c r="I98" s="424"/>
      <c r="J98" s="425"/>
      <c r="K98" s="424"/>
      <c r="L98" s="460" t="str">
        <f t="shared" si="4"/>
        <v/>
      </c>
      <c r="M98" s="461" t="str">
        <f t="shared" si="5"/>
        <v/>
      </c>
      <c r="N98" s="460" t="str">
        <f t="shared" si="6"/>
        <v/>
      </c>
      <c r="O98" s="462">
        <f t="shared" si="7"/>
        <v>0</v>
      </c>
      <c r="P98" s="453"/>
      <c r="Q98" s="424"/>
      <c r="R98" s="416"/>
      <c r="S98" s="450"/>
      <c r="T98" s="416"/>
      <c r="U98" s="416"/>
      <c r="V98" s="453"/>
      <c r="W98" s="424"/>
      <c r="X98" s="453"/>
      <c r="Y98" s="424"/>
      <c r="Z98" s="453"/>
      <c r="AA98" s="424"/>
      <c r="AB98" s="416"/>
      <c r="AC98" s="416"/>
      <c r="AD98" s="416"/>
      <c r="AE98" s="416"/>
      <c r="AF98" s="455"/>
      <c r="AG98" s="430"/>
      <c r="AH98" s="453"/>
      <c r="AI98" s="430"/>
      <c r="AJ98" s="453"/>
      <c r="AK98" s="432"/>
      <c r="AL98" s="453"/>
      <c r="AM98" s="430"/>
      <c r="AN98" s="423"/>
      <c r="AO98" s="453"/>
      <c r="AP98" s="430"/>
      <c r="AQ98" s="423"/>
      <c r="AR98" s="453"/>
      <c r="AS98" s="430"/>
      <c r="AT98" s="423"/>
      <c r="AU98" s="453"/>
      <c r="AV98" s="182"/>
      <c r="AW98" s="182"/>
      <c r="AX98" s="182"/>
      <c r="AY98" s="182"/>
      <c r="AZ98" s="409"/>
      <c r="BA98" s="182"/>
      <c r="BB98" s="182"/>
      <c r="BC98" s="409"/>
      <c r="BD98" s="182"/>
      <c r="BE98" s="182"/>
      <c r="BF98" s="182"/>
      <c r="BG98" s="182"/>
      <c r="BH98" s="409"/>
      <c r="BI98" s="182"/>
      <c r="BJ98" s="182"/>
      <c r="BK98" s="182"/>
      <c r="BL98" s="128"/>
    </row>
    <row r="99" spans="1:64" s="183" customFormat="1">
      <c r="A99" s="459"/>
      <c r="B99" s="419">
        <v>87</v>
      </c>
      <c r="C99" s="539"/>
      <c r="D99" s="420"/>
      <c r="E99" s="466"/>
      <c r="F99" s="467"/>
      <c r="G99" s="467"/>
      <c r="H99" s="620"/>
      <c r="I99" s="424"/>
      <c r="J99" s="425"/>
      <c r="K99" s="424"/>
      <c r="L99" s="460" t="str">
        <f t="shared" si="4"/>
        <v/>
      </c>
      <c r="M99" s="461" t="str">
        <f t="shared" si="5"/>
        <v/>
      </c>
      <c r="N99" s="460" t="str">
        <f t="shared" si="6"/>
        <v/>
      </c>
      <c r="O99" s="462">
        <f t="shared" si="7"/>
        <v>0</v>
      </c>
      <c r="P99" s="453"/>
      <c r="Q99" s="424"/>
      <c r="R99" s="416"/>
      <c r="S99" s="450"/>
      <c r="T99" s="416"/>
      <c r="U99" s="416"/>
      <c r="V99" s="453"/>
      <c r="W99" s="424"/>
      <c r="X99" s="453"/>
      <c r="Y99" s="424"/>
      <c r="Z99" s="453"/>
      <c r="AA99" s="424"/>
      <c r="AB99" s="416"/>
      <c r="AC99" s="416"/>
      <c r="AD99" s="416"/>
      <c r="AE99" s="416"/>
      <c r="AF99" s="455"/>
      <c r="AG99" s="430"/>
      <c r="AH99" s="453"/>
      <c r="AI99" s="430"/>
      <c r="AJ99" s="453"/>
      <c r="AK99" s="432"/>
      <c r="AL99" s="453"/>
      <c r="AM99" s="430"/>
      <c r="AN99" s="423"/>
      <c r="AO99" s="453"/>
      <c r="AP99" s="430"/>
      <c r="AQ99" s="423"/>
      <c r="AR99" s="453"/>
      <c r="AS99" s="430"/>
      <c r="AT99" s="423"/>
      <c r="AU99" s="453"/>
      <c r="AV99" s="182"/>
      <c r="AW99" s="182"/>
      <c r="AX99" s="182"/>
      <c r="AY99" s="182"/>
      <c r="AZ99" s="409"/>
      <c r="BA99" s="182"/>
      <c r="BB99" s="182"/>
      <c r="BC99" s="409"/>
      <c r="BD99" s="182"/>
      <c r="BE99" s="182"/>
      <c r="BF99" s="182"/>
      <c r="BG99" s="182"/>
      <c r="BH99" s="409"/>
      <c r="BI99" s="182"/>
      <c r="BJ99" s="182"/>
      <c r="BK99" s="182"/>
      <c r="BL99" s="128"/>
    </row>
    <row r="100" spans="1:64" s="183" customFormat="1">
      <c r="A100" s="459"/>
      <c r="B100" s="419">
        <v>88</v>
      </c>
      <c r="C100" s="539"/>
      <c r="D100" s="420"/>
      <c r="E100" s="466"/>
      <c r="F100" s="467"/>
      <c r="G100" s="467"/>
      <c r="H100" s="620"/>
      <c r="I100" s="424"/>
      <c r="J100" s="425"/>
      <c r="K100" s="424"/>
      <c r="L100" s="460" t="str">
        <f t="shared" si="4"/>
        <v/>
      </c>
      <c r="M100" s="461" t="str">
        <f t="shared" si="5"/>
        <v/>
      </c>
      <c r="N100" s="460" t="str">
        <f t="shared" si="6"/>
        <v/>
      </c>
      <c r="O100" s="462">
        <f t="shared" si="7"/>
        <v>0</v>
      </c>
      <c r="P100" s="453"/>
      <c r="Q100" s="424"/>
      <c r="R100" s="416"/>
      <c r="S100" s="450"/>
      <c r="T100" s="416"/>
      <c r="U100" s="416"/>
      <c r="V100" s="453"/>
      <c r="W100" s="424"/>
      <c r="X100" s="453"/>
      <c r="Y100" s="424"/>
      <c r="Z100" s="453"/>
      <c r="AA100" s="424"/>
      <c r="AB100" s="416"/>
      <c r="AC100" s="416"/>
      <c r="AD100" s="416"/>
      <c r="AE100" s="416"/>
      <c r="AF100" s="455"/>
      <c r="AG100" s="430"/>
      <c r="AH100" s="453"/>
      <c r="AI100" s="430"/>
      <c r="AJ100" s="453"/>
      <c r="AK100" s="432"/>
      <c r="AL100" s="453"/>
      <c r="AM100" s="430"/>
      <c r="AN100" s="423"/>
      <c r="AO100" s="453"/>
      <c r="AP100" s="430"/>
      <c r="AQ100" s="423"/>
      <c r="AR100" s="453"/>
      <c r="AS100" s="430"/>
      <c r="AT100" s="423"/>
      <c r="AU100" s="453"/>
      <c r="AV100" s="182"/>
      <c r="AW100" s="182"/>
      <c r="AX100" s="182"/>
      <c r="AY100" s="182"/>
      <c r="AZ100" s="409"/>
      <c r="BA100" s="182"/>
      <c r="BB100" s="182"/>
      <c r="BC100" s="409"/>
      <c r="BD100" s="182"/>
      <c r="BE100" s="182"/>
      <c r="BF100" s="182"/>
      <c r="BG100" s="182"/>
      <c r="BH100" s="409"/>
      <c r="BI100" s="182"/>
      <c r="BJ100" s="182"/>
      <c r="BK100" s="182"/>
      <c r="BL100" s="128"/>
    </row>
    <row r="101" spans="1:64" s="183" customFormat="1">
      <c r="A101" s="459"/>
      <c r="B101" s="419">
        <v>89</v>
      </c>
      <c r="C101" s="539"/>
      <c r="D101" s="420"/>
      <c r="E101" s="466"/>
      <c r="F101" s="467"/>
      <c r="G101" s="467"/>
      <c r="H101" s="620"/>
      <c r="I101" s="424"/>
      <c r="J101" s="425"/>
      <c r="K101" s="424"/>
      <c r="L101" s="460" t="str">
        <f t="shared" si="4"/>
        <v/>
      </c>
      <c r="M101" s="461" t="str">
        <f t="shared" si="5"/>
        <v/>
      </c>
      <c r="N101" s="460" t="str">
        <f t="shared" si="6"/>
        <v/>
      </c>
      <c r="O101" s="462">
        <f t="shared" si="7"/>
        <v>0</v>
      </c>
      <c r="P101" s="453"/>
      <c r="Q101" s="424"/>
      <c r="R101" s="416"/>
      <c r="S101" s="450"/>
      <c r="T101" s="416"/>
      <c r="U101" s="416"/>
      <c r="V101" s="453"/>
      <c r="W101" s="424"/>
      <c r="X101" s="453"/>
      <c r="Y101" s="424"/>
      <c r="Z101" s="453"/>
      <c r="AA101" s="424"/>
      <c r="AB101" s="416"/>
      <c r="AC101" s="416"/>
      <c r="AD101" s="416"/>
      <c r="AE101" s="416"/>
      <c r="AF101" s="455"/>
      <c r="AG101" s="430"/>
      <c r="AH101" s="453"/>
      <c r="AI101" s="430"/>
      <c r="AJ101" s="453"/>
      <c r="AK101" s="432"/>
      <c r="AL101" s="453"/>
      <c r="AM101" s="430"/>
      <c r="AN101" s="423"/>
      <c r="AO101" s="453"/>
      <c r="AP101" s="430"/>
      <c r="AQ101" s="423"/>
      <c r="AR101" s="453"/>
      <c r="AS101" s="430"/>
      <c r="AT101" s="423"/>
      <c r="AU101" s="453"/>
      <c r="AV101" s="182"/>
      <c r="AW101" s="182"/>
      <c r="AX101" s="182"/>
      <c r="AY101" s="182"/>
      <c r="AZ101" s="409"/>
      <c r="BA101" s="182"/>
      <c r="BB101" s="182"/>
      <c r="BC101" s="409"/>
      <c r="BD101" s="182"/>
      <c r="BE101" s="182"/>
      <c r="BF101" s="182"/>
      <c r="BG101" s="182"/>
      <c r="BH101" s="409"/>
      <c r="BI101" s="182"/>
      <c r="BJ101" s="182"/>
      <c r="BK101" s="182"/>
      <c r="BL101" s="128"/>
    </row>
    <row r="102" spans="1:64" s="183" customFormat="1">
      <c r="A102" s="459"/>
      <c r="B102" s="419">
        <v>90</v>
      </c>
      <c r="C102" s="539"/>
      <c r="D102" s="420"/>
      <c r="E102" s="466"/>
      <c r="F102" s="467"/>
      <c r="G102" s="467"/>
      <c r="H102" s="620"/>
      <c r="I102" s="424"/>
      <c r="J102" s="425"/>
      <c r="K102" s="424"/>
      <c r="L102" s="460" t="str">
        <f t="shared" si="4"/>
        <v/>
      </c>
      <c r="M102" s="461" t="str">
        <f t="shared" si="5"/>
        <v/>
      </c>
      <c r="N102" s="460" t="str">
        <f t="shared" si="6"/>
        <v/>
      </c>
      <c r="O102" s="462">
        <f t="shared" si="7"/>
        <v>0</v>
      </c>
      <c r="P102" s="453"/>
      <c r="Q102" s="424"/>
      <c r="R102" s="416"/>
      <c r="S102" s="450"/>
      <c r="T102" s="416"/>
      <c r="U102" s="416"/>
      <c r="V102" s="453"/>
      <c r="W102" s="424"/>
      <c r="X102" s="453"/>
      <c r="Y102" s="424"/>
      <c r="Z102" s="453"/>
      <c r="AA102" s="424"/>
      <c r="AB102" s="416"/>
      <c r="AC102" s="416"/>
      <c r="AD102" s="416"/>
      <c r="AE102" s="416"/>
      <c r="AF102" s="455"/>
      <c r="AG102" s="430"/>
      <c r="AH102" s="453"/>
      <c r="AI102" s="430"/>
      <c r="AJ102" s="453"/>
      <c r="AK102" s="432"/>
      <c r="AL102" s="453"/>
      <c r="AM102" s="430"/>
      <c r="AN102" s="423"/>
      <c r="AO102" s="453"/>
      <c r="AP102" s="430"/>
      <c r="AQ102" s="423"/>
      <c r="AR102" s="453"/>
      <c r="AS102" s="430"/>
      <c r="AT102" s="423"/>
      <c r="AU102" s="453"/>
      <c r="AV102" s="182"/>
      <c r="AW102" s="182"/>
      <c r="AX102" s="182"/>
      <c r="AY102" s="182"/>
      <c r="AZ102" s="409"/>
      <c r="BA102" s="182"/>
      <c r="BB102" s="182"/>
      <c r="BC102" s="409"/>
      <c r="BD102" s="182"/>
      <c r="BE102" s="182"/>
      <c r="BF102" s="182"/>
      <c r="BG102" s="182"/>
      <c r="BH102" s="409"/>
      <c r="BI102" s="182"/>
      <c r="BJ102" s="182"/>
      <c r="BK102" s="182"/>
      <c r="BL102" s="128"/>
    </row>
    <row r="103" spans="1:64" s="183" customFormat="1">
      <c r="A103" s="459"/>
      <c r="B103" s="419">
        <v>91</v>
      </c>
      <c r="C103" s="539"/>
      <c r="D103" s="420"/>
      <c r="E103" s="466"/>
      <c r="F103" s="467"/>
      <c r="G103" s="467"/>
      <c r="H103" s="620"/>
      <c r="I103" s="424"/>
      <c r="J103" s="425"/>
      <c r="K103" s="424"/>
      <c r="L103" s="460" t="str">
        <f t="shared" si="4"/>
        <v/>
      </c>
      <c r="M103" s="461" t="str">
        <f t="shared" si="5"/>
        <v/>
      </c>
      <c r="N103" s="460" t="str">
        <f t="shared" si="6"/>
        <v/>
      </c>
      <c r="O103" s="462">
        <f t="shared" si="7"/>
        <v>0</v>
      </c>
      <c r="P103" s="453"/>
      <c r="Q103" s="424"/>
      <c r="R103" s="416"/>
      <c r="S103" s="450"/>
      <c r="T103" s="416"/>
      <c r="U103" s="416"/>
      <c r="V103" s="453"/>
      <c r="W103" s="424"/>
      <c r="X103" s="453"/>
      <c r="Y103" s="424"/>
      <c r="Z103" s="453"/>
      <c r="AA103" s="424"/>
      <c r="AB103" s="416"/>
      <c r="AC103" s="416"/>
      <c r="AD103" s="416"/>
      <c r="AE103" s="416"/>
      <c r="AF103" s="455"/>
      <c r="AG103" s="430"/>
      <c r="AH103" s="453"/>
      <c r="AI103" s="430"/>
      <c r="AJ103" s="453"/>
      <c r="AK103" s="432"/>
      <c r="AL103" s="453"/>
      <c r="AM103" s="430"/>
      <c r="AN103" s="423"/>
      <c r="AO103" s="453"/>
      <c r="AP103" s="430"/>
      <c r="AQ103" s="423"/>
      <c r="AR103" s="453"/>
      <c r="AS103" s="430"/>
      <c r="AT103" s="423"/>
      <c r="AU103" s="453"/>
      <c r="AV103" s="182"/>
      <c r="AW103" s="182"/>
      <c r="AX103" s="182"/>
      <c r="AY103" s="182"/>
      <c r="AZ103" s="409"/>
      <c r="BA103" s="182"/>
      <c r="BB103" s="182"/>
      <c r="BC103" s="409"/>
      <c r="BD103" s="182"/>
      <c r="BE103" s="182"/>
      <c r="BF103" s="182"/>
      <c r="BG103" s="182"/>
      <c r="BH103" s="409"/>
      <c r="BI103" s="182"/>
      <c r="BJ103" s="182"/>
      <c r="BK103" s="182"/>
      <c r="BL103" s="128"/>
    </row>
    <row r="104" spans="1:64" s="183" customFormat="1">
      <c r="A104" s="459"/>
      <c r="B104" s="419">
        <v>92</v>
      </c>
      <c r="C104" s="539"/>
      <c r="D104" s="420"/>
      <c r="E104" s="466"/>
      <c r="F104" s="467"/>
      <c r="G104" s="467"/>
      <c r="H104" s="620"/>
      <c r="I104" s="424"/>
      <c r="J104" s="425"/>
      <c r="K104" s="424"/>
      <c r="L104" s="460" t="str">
        <f t="shared" si="4"/>
        <v/>
      </c>
      <c r="M104" s="461" t="str">
        <f t="shared" si="5"/>
        <v/>
      </c>
      <c r="N104" s="460" t="str">
        <f t="shared" si="6"/>
        <v/>
      </c>
      <c r="O104" s="462">
        <f t="shared" si="7"/>
        <v>0</v>
      </c>
      <c r="P104" s="453"/>
      <c r="Q104" s="424"/>
      <c r="R104" s="416"/>
      <c r="S104" s="450"/>
      <c r="T104" s="416"/>
      <c r="U104" s="416"/>
      <c r="V104" s="453"/>
      <c r="W104" s="424"/>
      <c r="X104" s="453"/>
      <c r="Y104" s="424"/>
      <c r="Z104" s="453"/>
      <c r="AA104" s="424"/>
      <c r="AB104" s="416"/>
      <c r="AC104" s="416"/>
      <c r="AD104" s="416"/>
      <c r="AE104" s="416"/>
      <c r="AF104" s="455"/>
      <c r="AG104" s="430"/>
      <c r="AH104" s="453"/>
      <c r="AI104" s="430"/>
      <c r="AJ104" s="453"/>
      <c r="AK104" s="432"/>
      <c r="AL104" s="453"/>
      <c r="AM104" s="430"/>
      <c r="AN104" s="423"/>
      <c r="AO104" s="453"/>
      <c r="AP104" s="430"/>
      <c r="AQ104" s="423"/>
      <c r="AR104" s="453"/>
      <c r="AS104" s="430"/>
      <c r="AT104" s="423"/>
      <c r="AU104" s="453"/>
      <c r="AV104" s="182"/>
      <c r="AW104" s="182"/>
      <c r="AX104" s="182"/>
      <c r="AY104" s="182"/>
      <c r="AZ104" s="409"/>
      <c r="BA104" s="182"/>
      <c r="BB104" s="182"/>
      <c r="BC104" s="409"/>
      <c r="BD104" s="182"/>
      <c r="BE104" s="182"/>
      <c r="BF104" s="182"/>
      <c r="BG104" s="182"/>
      <c r="BH104" s="409"/>
      <c r="BI104" s="182"/>
      <c r="BJ104" s="182"/>
      <c r="BK104" s="182"/>
      <c r="BL104" s="128"/>
    </row>
    <row r="105" spans="1:64" s="183" customFormat="1">
      <c r="A105" s="459"/>
      <c r="B105" s="419">
        <v>93</v>
      </c>
      <c r="C105" s="539"/>
      <c r="D105" s="420"/>
      <c r="E105" s="466"/>
      <c r="F105" s="467"/>
      <c r="G105" s="467"/>
      <c r="H105" s="620"/>
      <c r="I105" s="424"/>
      <c r="J105" s="425"/>
      <c r="K105" s="424"/>
      <c r="L105" s="460" t="str">
        <f t="shared" si="4"/>
        <v/>
      </c>
      <c r="M105" s="461" t="str">
        <f t="shared" si="5"/>
        <v/>
      </c>
      <c r="N105" s="460" t="str">
        <f t="shared" si="6"/>
        <v/>
      </c>
      <c r="O105" s="462">
        <f t="shared" si="7"/>
        <v>0</v>
      </c>
      <c r="P105" s="453"/>
      <c r="Q105" s="424"/>
      <c r="R105" s="416"/>
      <c r="S105" s="450"/>
      <c r="T105" s="416"/>
      <c r="U105" s="416"/>
      <c r="V105" s="453"/>
      <c r="W105" s="424"/>
      <c r="X105" s="453"/>
      <c r="Y105" s="424"/>
      <c r="Z105" s="453"/>
      <c r="AA105" s="424"/>
      <c r="AB105" s="416"/>
      <c r="AC105" s="416"/>
      <c r="AD105" s="416"/>
      <c r="AE105" s="416"/>
      <c r="AF105" s="455"/>
      <c r="AG105" s="430"/>
      <c r="AH105" s="453"/>
      <c r="AI105" s="430"/>
      <c r="AJ105" s="453"/>
      <c r="AK105" s="432"/>
      <c r="AL105" s="453"/>
      <c r="AM105" s="430"/>
      <c r="AN105" s="423"/>
      <c r="AO105" s="453"/>
      <c r="AP105" s="430"/>
      <c r="AQ105" s="423"/>
      <c r="AR105" s="453"/>
      <c r="AS105" s="430"/>
      <c r="AT105" s="423"/>
      <c r="AU105" s="453"/>
      <c r="AV105" s="182"/>
      <c r="AW105" s="182"/>
      <c r="AX105" s="182"/>
      <c r="AY105" s="182"/>
      <c r="AZ105" s="409"/>
      <c r="BA105" s="182"/>
      <c r="BB105" s="182"/>
      <c r="BC105" s="409"/>
      <c r="BD105" s="182"/>
      <c r="BE105" s="182"/>
      <c r="BF105" s="182"/>
      <c r="BG105" s="182"/>
      <c r="BH105" s="409"/>
      <c r="BI105" s="182"/>
      <c r="BJ105" s="182"/>
      <c r="BK105" s="182"/>
      <c r="BL105" s="128"/>
    </row>
    <row r="106" spans="1:64" s="183" customFormat="1">
      <c r="A106" s="459"/>
      <c r="B106" s="419">
        <v>94</v>
      </c>
      <c r="C106" s="539"/>
      <c r="D106" s="420"/>
      <c r="E106" s="466"/>
      <c r="F106" s="467"/>
      <c r="G106" s="467"/>
      <c r="H106" s="620"/>
      <c r="I106" s="424"/>
      <c r="J106" s="425"/>
      <c r="K106" s="424"/>
      <c r="L106" s="460" t="str">
        <f t="shared" si="4"/>
        <v/>
      </c>
      <c r="M106" s="461" t="str">
        <f t="shared" si="5"/>
        <v/>
      </c>
      <c r="N106" s="460" t="str">
        <f t="shared" si="6"/>
        <v/>
      </c>
      <c r="O106" s="462">
        <f t="shared" si="7"/>
        <v>0</v>
      </c>
      <c r="P106" s="453"/>
      <c r="Q106" s="424"/>
      <c r="R106" s="416"/>
      <c r="S106" s="450"/>
      <c r="T106" s="416"/>
      <c r="U106" s="416"/>
      <c r="V106" s="453"/>
      <c r="W106" s="424"/>
      <c r="X106" s="453"/>
      <c r="Y106" s="424"/>
      <c r="Z106" s="453"/>
      <c r="AA106" s="424"/>
      <c r="AB106" s="416"/>
      <c r="AC106" s="416"/>
      <c r="AD106" s="416"/>
      <c r="AE106" s="416"/>
      <c r="AF106" s="455"/>
      <c r="AG106" s="430"/>
      <c r="AH106" s="453"/>
      <c r="AI106" s="430"/>
      <c r="AJ106" s="453"/>
      <c r="AK106" s="432"/>
      <c r="AL106" s="453"/>
      <c r="AM106" s="430"/>
      <c r="AN106" s="423"/>
      <c r="AO106" s="453"/>
      <c r="AP106" s="430"/>
      <c r="AQ106" s="423"/>
      <c r="AR106" s="453"/>
      <c r="AS106" s="430"/>
      <c r="AT106" s="423"/>
      <c r="AU106" s="453"/>
      <c r="AV106" s="182"/>
      <c r="AW106" s="182"/>
      <c r="AX106" s="182"/>
      <c r="AY106" s="182"/>
      <c r="AZ106" s="409"/>
      <c r="BA106" s="182"/>
      <c r="BB106" s="182"/>
      <c r="BC106" s="409"/>
      <c r="BD106" s="182"/>
      <c r="BE106" s="182"/>
      <c r="BF106" s="182"/>
      <c r="BG106" s="182"/>
      <c r="BH106" s="409"/>
      <c r="BI106" s="182"/>
      <c r="BJ106" s="182"/>
      <c r="BK106" s="182"/>
      <c r="BL106" s="128"/>
    </row>
    <row r="107" spans="1:64" s="183" customFormat="1">
      <c r="A107" s="459"/>
      <c r="B107" s="419">
        <v>95</v>
      </c>
      <c r="C107" s="539"/>
      <c r="D107" s="420"/>
      <c r="E107" s="466"/>
      <c r="F107" s="467"/>
      <c r="G107" s="467"/>
      <c r="H107" s="620"/>
      <c r="I107" s="424"/>
      <c r="J107" s="425"/>
      <c r="K107" s="424"/>
      <c r="L107" s="460" t="str">
        <f t="shared" si="4"/>
        <v/>
      </c>
      <c r="M107" s="461" t="str">
        <f t="shared" si="5"/>
        <v/>
      </c>
      <c r="N107" s="460" t="str">
        <f t="shared" si="6"/>
        <v/>
      </c>
      <c r="O107" s="462">
        <f t="shared" si="7"/>
        <v>0</v>
      </c>
      <c r="P107" s="453"/>
      <c r="Q107" s="424"/>
      <c r="R107" s="416"/>
      <c r="S107" s="450"/>
      <c r="T107" s="416"/>
      <c r="U107" s="416"/>
      <c r="V107" s="453"/>
      <c r="W107" s="424"/>
      <c r="X107" s="453"/>
      <c r="Y107" s="424"/>
      <c r="Z107" s="453"/>
      <c r="AA107" s="424"/>
      <c r="AB107" s="416"/>
      <c r="AC107" s="416"/>
      <c r="AD107" s="416"/>
      <c r="AE107" s="416"/>
      <c r="AF107" s="455"/>
      <c r="AG107" s="430"/>
      <c r="AH107" s="453"/>
      <c r="AI107" s="430"/>
      <c r="AJ107" s="453"/>
      <c r="AK107" s="432"/>
      <c r="AL107" s="453"/>
      <c r="AM107" s="430"/>
      <c r="AN107" s="423"/>
      <c r="AO107" s="453"/>
      <c r="AP107" s="430"/>
      <c r="AQ107" s="423"/>
      <c r="AR107" s="453"/>
      <c r="AS107" s="430"/>
      <c r="AT107" s="423"/>
      <c r="AU107" s="453"/>
      <c r="AV107" s="182"/>
      <c r="AW107" s="182"/>
      <c r="AX107" s="182"/>
      <c r="AY107" s="182"/>
      <c r="AZ107" s="409"/>
      <c r="BA107" s="182"/>
      <c r="BB107" s="182"/>
      <c r="BC107" s="409"/>
      <c r="BD107" s="182"/>
      <c r="BE107" s="182"/>
      <c r="BF107" s="182"/>
      <c r="BG107" s="182"/>
      <c r="BH107" s="409"/>
      <c r="BI107" s="182"/>
      <c r="BJ107" s="182"/>
      <c r="BK107" s="182"/>
      <c r="BL107" s="128"/>
    </row>
    <row r="108" spans="1:64" s="183" customFormat="1">
      <c r="A108" s="459"/>
      <c r="B108" s="419">
        <v>96</v>
      </c>
      <c r="C108" s="539"/>
      <c r="D108" s="420"/>
      <c r="E108" s="466"/>
      <c r="F108" s="467"/>
      <c r="G108" s="467"/>
      <c r="H108" s="620"/>
      <c r="I108" s="424"/>
      <c r="J108" s="425"/>
      <c r="K108" s="424"/>
      <c r="L108" s="460" t="str">
        <f t="shared" si="4"/>
        <v/>
      </c>
      <c r="M108" s="461" t="str">
        <f t="shared" si="5"/>
        <v/>
      </c>
      <c r="N108" s="460" t="str">
        <f t="shared" si="6"/>
        <v/>
      </c>
      <c r="O108" s="462">
        <f t="shared" si="7"/>
        <v>0</v>
      </c>
      <c r="P108" s="453"/>
      <c r="Q108" s="424"/>
      <c r="R108" s="416"/>
      <c r="S108" s="450"/>
      <c r="T108" s="416"/>
      <c r="U108" s="416"/>
      <c r="V108" s="453"/>
      <c r="W108" s="424"/>
      <c r="X108" s="453"/>
      <c r="Y108" s="424"/>
      <c r="Z108" s="453"/>
      <c r="AA108" s="424"/>
      <c r="AB108" s="416"/>
      <c r="AC108" s="416"/>
      <c r="AD108" s="416"/>
      <c r="AE108" s="416"/>
      <c r="AF108" s="455"/>
      <c r="AG108" s="430"/>
      <c r="AH108" s="453"/>
      <c r="AI108" s="430"/>
      <c r="AJ108" s="453"/>
      <c r="AK108" s="432"/>
      <c r="AL108" s="453"/>
      <c r="AM108" s="430"/>
      <c r="AN108" s="423"/>
      <c r="AO108" s="453"/>
      <c r="AP108" s="430"/>
      <c r="AQ108" s="423"/>
      <c r="AR108" s="453"/>
      <c r="AS108" s="430"/>
      <c r="AT108" s="423"/>
      <c r="AU108" s="453"/>
      <c r="AV108" s="182"/>
      <c r="AW108" s="182"/>
      <c r="AX108" s="182"/>
      <c r="AY108" s="182"/>
      <c r="AZ108" s="409"/>
      <c r="BA108" s="182"/>
      <c r="BB108" s="182"/>
      <c r="BC108" s="409"/>
      <c r="BD108" s="182"/>
      <c r="BE108" s="182"/>
      <c r="BF108" s="182"/>
      <c r="BG108" s="182"/>
      <c r="BH108" s="409"/>
      <c r="BI108" s="182"/>
      <c r="BJ108" s="182"/>
      <c r="BK108" s="182"/>
      <c r="BL108" s="128"/>
    </row>
    <row r="109" spans="1:64" s="183" customFormat="1">
      <c r="A109" s="459"/>
      <c r="B109" s="419">
        <v>97</v>
      </c>
      <c r="C109" s="539"/>
      <c r="D109" s="420"/>
      <c r="E109" s="466"/>
      <c r="F109" s="467"/>
      <c r="G109" s="467"/>
      <c r="H109" s="620"/>
      <c r="I109" s="424"/>
      <c r="J109" s="425"/>
      <c r="K109" s="424"/>
      <c r="L109" s="460" t="str">
        <f t="shared" si="4"/>
        <v/>
      </c>
      <c r="M109" s="461" t="str">
        <f t="shared" si="5"/>
        <v/>
      </c>
      <c r="N109" s="460" t="str">
        <f t="shared" si="6"/>
        <v/>
      </c>
      <c r="O109" s="462">
        <f t="shared" si="7"/>
        <v>0</v>
      </c>
      <c r="P109" s="453"/>
      <c r="Q109" s="424"/>
      <c r="R109" s="416"/>
      <c r="S109" s="450"/>
      <c r="T109" s="416"/>
      <c r="U109" s="416"/>
      <c r="V109" s="453"/>
      <c r="W109" s="424"/>
      <c r="X109" s="453"/>
      <c r="Y109" s="424"/>
      <c r="Z109" s="453"/>
      <c r="AA109" s="424"/>
      <c r="AB109" s="416"/>
      <c r="AC109" s="416"/>
      <c r="AD109" s="416"/>
      <c r="AE109" s="416"/>
      <c r="AF109" s="455"/>
      <c r="AG109" s="430"/>
      <c r="AH109" s="453"/>
      <c r="AI109" s="430"/>
      <c r="AJ109" s="453"/>
      <c r="AK109" s="432"/>
      <c r="AL109" s="453"/>
      <c r="AM109" s="430"/>
      <c r="AN109" s="423"/>
      <c r="AO109" s="453"/>
      <c r="AP109" s="430"/>
      <c r="AQ109" s="423"/>
      <c r="AR109" s="453"/>
      <c r="AS109" s="430"/>
      <c r="AT109" s="423"/>
      <c r="AU109" s="453"/>
      <c r="AV109" s="182"/>
      <c r="AW109" s="182"/>
      <c r="AX109" s="182"/>
      <c r="AY109" s="182"/>
      <c r="AZ109" s="409"/>
      <c r="BA109" s="182"/>
      <c r="BB109" s="182"/>
      <c r="BC109" s="409"/>
      <c r="BD109" s="182"/>
      <c r="BE109" s="182"/>
      <c r="BF109" s="182"/>
      <c r="BG109" s="182"/>
      <c r="BH109" s="409"/>
      <c r="BI109" s="182"/>
      <c r="BJ109" s="182"/>
      <c r="BK109" s="182"/>
      <c r="BL109" s="128"/>
    </row>
    <row r="110" spans="1:64" s="183" customFormat="1">
      <c r="A110" s="459"/>
      <c r="B110" s="419">
        <v>98</v>
      </c>
      <c r="C110" s="539"/>
      <c r="D110" s="420"/>
      <c r="E110" s="466"/>
      <c r="F110" s="467"/>
      <c r="G110" s="467"/>
      <c r="H110" s="620"/>
      <c r="I110" s="424"/>
      <c r="J110" s="425"/>
      <c r="K110" s="424"/>
      <c r="L110" s="460" t="str">
        <f t="shared" si="4"/>
        <v/>
      </c>
      <c r="M110" s="461" t="str">
        <f t="shared" si="5"/>
        <v/>
      </c>
      <c r="N110" s="460" t="str">
        <f t="shared" si="6"/>
        <v/>
      </c>
      <c r="O110" s="462">
        <f t="shared" si="7"/>
        <v>0</v>
      </c>
      <c r="P110" s="453"/>
      <c r="Q110" s="424"/>
      <c r="R110" s="416"/>
      <c r="S110" s="450"/>
      <c r="T110" s="416"/>
      <c r="U110" s="416"/>
      <c r="V110" s="453"/>
      <c r="W110" s="424"/>
      <c r="X110" s="453"/>
      <c r="Y110" s="424"/>
      <c r="Z110" s="453"/>
      <c r="AA110" s="424"/>
      <c r="AB110" s="416"/>
      <c r="AC110" s="416"/>
      <c r="AD110" s="416"/>
      <c r="AE110" s="416"/>
      <c r="AF110" s="455"/>
      <c r="AG110" s="430"/>
      <c r="AH110" s="453"/>
      <c r="AI110" s="430"/>
      <c r="AJ110" s="453"/>
      <c r="AK110" s="432"/>
      <c r="AL110" s="453"/>
      <c r="AM110" s="430"/>
      <c r="AN110" s="423"/>
      <c r="AO110" s="453"/>
      <c r="AP110" s="430"/>
      <c r="AQ110" s="423"/>
      <c r="AR110" s="453"/>
      <c r="AS110" s="430"/>
      <c r="AT110" s="423"/>
      <c r="AU110" s="453"/>
      <c r="AV110" s="182"/>
      <c r="AW110" s="182"/>
      <c r="AX110" s="182"/>
      <c r="AY110" s="182"/>
      <c r="AZ110" s="409"/>
      <c r="BA110" s="182"/>
      <c r="BB110" s="182"/>
      <c r="BC110" s="409"/>
      <c r="BD110" s="182"/>
      <c r="BE110" s="182"/>
      <c r="BF110" s="182"/>
      <c r="BG110" s="182"/>
      <c r="BH110" s="409"/>
      <c r="BI110" s="182"/>
      <c r="BJ110" s="182"/>
      <c r="BK110" s="182"/>
      <c r="BL110" s="128"/>
    </row>
    <row r="111" spans="1:64" s="183" customFormat="1">
      <c r="A111" s="459"/>
      <c r="B111" s="419">
        <v>99</v>
      </c>
      <c r="C111" s="539"/>
      <c r="D111" s="420"/>
      <c r="E111" s="466"/>
      <c r="F111" s="467"/>
      <c r="G111" s="467"/>
      <c r="H111" s="620"/>
      <c r="I111" s="424"/>
      <c r="J111" s="425"/>
      <c r="K111" s="424"/>
      <c r="L111" s="460" t="str">
        <f t="shared" si="4"/>
        <v/>
      </c>
      <c r="M111" s="461" t="str">
        <f t="shared" si="5"/>
        <v/>
      </c>
      <c r="N111" s="460" t="str">
        <f t="shared" si="6"/>
        <v/>
      </c>
      <c r="O111" s="462">
        <f t="shared" si="7"/>
        <v>0</v>
      </c>
      <c r="P111" s="453"/>
      <c r="Q111" s="424"/>
      <c r="R111" s="416"/>
      <c r="S111" s="450"/>
      <c r="T111" s="416"/>
      <c r="U111" s="416"/>
      <c r="V111" s="453"/>
      <c r="W111" s="424"/>
      <c r="X111" s="453"/>
      <c r="Y111" s="424"/>
      <c r="Z111" s="453"/>
      <c r="AA111" s="424"/>
      <c r="AB111" s="416"/>
      <c r="AC111" s="416"/>
      <c r="AD111" s="416"/>
      <c r="AE111" s="416"/>
      <c r="AF111" s="455"/>
      <c r="AG111" s="430"/>
      <c r="AH111" s="453"/>
      <c r="AI111" s="430"/>
      <c r="AJ111" s="453"/>
      <c r="AK111" s="432"/>
      <c r="AL111" s="453"/>
      <c r="AM111" s="430"/>
      <c r="AN111" s="423"/>
      <c r="AO111" s="453"/>
      <c r="AP111" s="430"/>
      <c r="AQ111" s="423"/>
      <c r="AR111" s="453"/>
      <c r="AS111" s="430"/>
      <c r="AT111" s="423"/>
      <c r="AU111" s="453"/>
      <c r="AV111" s="182"/>
      <c r="AW111" s="182"/>
      <c r="AX111" s="182"/>
      <c r="AY111" s="182"/>
      <c r="AZ111" s="409"/>
      <c r="BA111" s="182"/>
      <c r="BB111" s="182"/>
      <c r="BC111" s="409"/>
      <c r="BD111" s="182"/>
      <c r="BE111" s="182"/>
      <c r="BF111" s="182"/>
      <c r="BG111" s="182"/>
      <c r="BH111" s="409"/>
      <c r="BI111" s="182"/>
      <c r="BJ111" s="182"/>
      <c r="BK111" s="182"/>
      <c r="BL111" s="128"/>
    </row>
    <row r="112" spans="1:64" s="183" customFormat="1">
      <c r="A112" s="459"/>
      <c r="B112" s="419">
        <v>100</v>
      </c>
      <c r="C112" s="539"/>
      <c r="D112" s="420"/>
      <c r="E112" s="466"/>
      <c r="F112" s="467"/>
      <c r="G112" s="467"/>
      <c r="H112" s="620"/>
      <c r="I112" s="424"/>
      <c r="J112" s="425"/>
      <c r="K112" s="424"/>
      <c r="L112" s="460" t="str">
        <f t="shared" si="4"/>
        <v/>
      </c>
      <c r="M112" s="461" t="str">
        <f t="shared" si="5"/>
        <v/>
      </c>
      <c r="N112" s="460" t="str">
        <f t="shared" si="6"/>
        <v/>
      </c>
      <c r="O112" s="462">
        <f t="shared" si="7"/>
        <v>0</v>
      </c>
      <c r="P112" s="453"/>
      <c r="Q112" s="424"/>
      <c r="R112" s="416"/>
      <c r="S112" s="450"/>
      <c r="T112" s="416"/>
      <c r="U112" s="416"/>
      <c r="V112" s="453"/>
      <c r="W112" s="424"/>
      <c r="X112" s="453"/>
      <c r="Y112" s="424"/>
      <c r="Z112" s="453"/>
      <c r="AA112" s="424"/>
      <c r="AB112" s="416"/>
      <c r="AC112" s="416"/>
      <c r="AD112" s="416"/>
      <c r="AE112" s="416"/>
      <c r="AF112" s="455"/>
      <c r="AG112" s="430"/>
      <c r="AH112" s="453"/>
      <c r="AI112" s="430"/>
      <c r="AJ112" s="453"/>
      <c r="AK112" s="432"/>
      <c r="AL112" s="453"/>
      <c r="AM112" s="430"/>
      <c r="AN112" s="423"/>
      <c r="AO112" s="453"/>
      <c r="AP112" s="430"/>
      <c r="AQ112" s="423"/>
      <c r="AR112" s="453"/>
      <c r="AS112" s="430"/>
      <c r="AT112" s="423"/>
      <c r="AU112" s="453"/>
      <c r="AV112" s="182"/>
      <c r="AW112" s="182"/>
      <c r="AX112" s="182"/>
      <c r="AY112" s="182"/>
      <c r="AZ112" s="409"/>
      <c r="BA112" s="182"/>
      <c r="BB112" s="182"/>
      <c r="BC112" s="409"/>
      <c r="BD112" s="182"/>
      <c r="BE112" s="182"/>
      <c r="BF112" s="182"/>
      <c r="BG112" s="182"/>
      <c r="BH112" s="409"/>
      <c r="BI112" s="182"/>
      <c r="BJ112" s="182"/>
      <c r="BK112" s="182"/>
      <c r="BL112" s="128"/>
    </row>
    <row r="113" spans="1:64" s="183" customFormat="1">
      <c r="A113" s="459"/>
      <c r="B113" s="419">
        <v>101</v>
      </c>
      <c r="C113" s="539"/>
      <c r="D113" s="420"/>
      <c r="E113" s="466"/>
      <c r="F113" s="467"/>
      <c r="G113" s="467"/>
      <c r="H113" s="620"/>
      <c r="I113" s="424"/>
      <c r="J113" s="425"/>
      <c r="K113" s="424"/>
      <c r="L113" s="460" t="str">
        <f t="shared" si="4"/>
        <v/>
      </c>
      <c r="M113" s="461" t="str">
        <f t="shared" si="5"/>
        <v/>
      </c>
      <c r="N113" s="460" t="str">
        <f t="shared" si="6"/>
        <v/>
      </c>
      <c r="O113" s="462">
        <f t="shared" si="7"/>
        <v>0</v>
      </c>
      <c r="P113" s="453"/>
      <c r="Q113" s="424"/>
      <c r="R113" s="416"/>
      <c r="S113" s="450"/>
      <c r="T113" s="416"/>
      <c r="U113" s="416"/>
      <c r="V113" s="453"/>
      <c r="W113" s="424"/>
      <c r="X113" s="453"/>
      <c r="Y113" s="424"/>
      <c r="Z113" s="453"/>
      <c r="AA113" s="424"/>
      <c r="AB113" s="416"/>
      <c r="AC113" s="416"/>
      <c r="AD113" s="416"/>
      <c r="AE113" s="416"/>
      <c r="AF113" s="455"/>
      <c r="AG113" s="430"/>
      <c r="AH113" s="453"/>
      <c r="AI113" s="430"/>
      <c r="AJ113" s="453"/>
      <c r="AK113" s="432"/>
      <c r="AL113" s="453"/>
      <c r="AM113" s="430"/>
      <c r="AN113" s="423"/>
      <c r="AO113" s="453"/>
      <c r="AP113" s="430"/>
      <c r="AQ113" s="423"/>
      <c r="AR113" s="453"/>
      <c r="AS113" s="430"/>
      <c r="AT113" s="423"/>
      <c r="AU113" s="453"/>
      <c r="AV113" s="182"/>
      <c r="AW113" s="182"/>
      <c r="AX113" s="182"/>
      <c r="AY113" s="182"/>
      <c r="AZ113" s="409"/>
      <c r="BA113" s="182"/>
      <c r="BB113" s="182"/>
      <c r="BC113" s="409"/>
      <c r="BD113" s="182"/>
      <c r="BE113" s="182"/>
      <c r="BF113" s="182"/>
      <c r="BG113" s="182"/>
      <c r="BH113" s="409"/>
      <c r="BI113" s="182"/>
      <c r="BJ113" s="182"/>
      <c r="BK113" s="182"/>
      <c r="BL113" s="128"/>
    </row>
    <row r="114" spans="1:64" s="183" customFormat="1">
      <c r="A114" s="459"/>
      <c r="B114" s="419">
        <v>102</v>
      </c>
      <c r="C114" s="539"/>
      <c r="D114" s="420"/>
      <c r="E114" s="466"/>
      <c r="F114" s="467"/>
      <c r="G114" s="467"/>
      <c r="H114" s="620"/>
      <c r="I114" s="424"/>
      <c r="J114" s="425"/>
      <c r="K114" s="424"/>
      <c r="L114" s="460" t="str">
        <f t="shared" si="4"/>
        <v/>
      </c>
      <c r="M114" s="461" t="str">
        <f t="shared" si="5"/>
        <v/>
      </c>
      <c r="N114" s="460" t="str">
        <f t="shared" si="6"/>
        <v/>
      </c>
      <c r="O114" s="462">
        <f t="shared" si="7"/>
        <v>0</v>
      </c>
      <c r="P114" s="453"/>
      <c r="Q114" s="424"/>
      <c r="R114" s="416"/>
      <c r="S114" s="450"/>
      <c r="T114" s="416"/>
      <c r="U114" s="416"/>
      <c r="V114" s="453"/>
      <c r="W114" s="424"/>
      <c r="X114" s="453"/>
      <c r="Y114" s="424"/>
      <c r="Z114" s="453"/>
      <c r="AA114" s="424"/>
      <c r="AB114" s="416"/>
      <c r="AC114" s="416"/>
      <c r="AD114" s="416"/>
      <c r="AE114" s="416"/>
      <c r="AF114" s="455"/>
      <c r="AG114" s="430"/>
      <c r="AH114" s="453"/>
      <c r="AI114" s="430"/>
      <c r="AJ114" s="453"/>
      <c r="AK114" s="432"/>
      <c r="AL114" s="453"/>
      <c r="AM114" s="430"/>
      <c r="AN114" s="423"/>
      <c r="AO114" s="453"/>
      <c r="AP114" s="430"/>
      <c r="AQ114" s="423"/>
      <c r="AR114" s="453"/>
      <c r="AS114" s="430"/>
      <c r="AT114" s="423"/>
      <c r="AU114" s="453"/>
      <c r="AV114" s="182"/>
      <c r="AW114" s="182"/>
      <c r="AX114" s="182"/>
      <c r="AY114" s="182"/>
      <c r="AZ114" s="409"/>
      <c r="BA114" s="182"/>
      <c r="BB114" s="182"/>
      <c r="BC114" s="409"/>
      <c r="BD114" s="182"/>
      <c r="BE114" s="182"/>
      <c r="BF114" s="182"/>
      <c r="BG114" s="182"/>
      <c r="BH114" s="409"/>
      <c r="BI114" s="182"/>
      <c r="BJ114" s="182"/>
      <c r="BK114" s="182"/>
      <c r="BL114" s="128"/>
    </row>
    <row r="115" spans="1:64" s="183" customFormat="1">
      <c r="A115" s="459"/>
      <c r="B115" s="419">
        <v>103</v>
      </c>
      <c r="C115" s="539"/>
      <c r="D115" s="420"/>
      <c r="E115" s="466"/>
      <c r="F115" s="467"/>
      <c r="G115" s="467"/>
      <c r="H115" s="620"/>
      <c r="I115" s="424"/>
      <c r="J115" s="425"/>
      <c r="K115" s="424"/>
      <c r="L115" s="460" t="str">
        <f t="shared" si="4"/>
        <v/>
      </c>
      <c r="M115" s="461" t="str">
        <f t="shared" si="5"/>
        <v/>
      </c>
      <c r="N115" s="460" t="str">
        <f t="shared" si="6"/>
        <v/>
      </c>
      <c r="O115" s="462">
        <f t="shared" si="7"/>
        <v>0</v>
      </c>
      <c r="P115" s="453"/>
      <c r="Q115" s="424"/>
      <c r="R115" s="416"/>
      <c r="S115" s="450"/>
      <c r="T115" s="416"/>
      <c r="U115" s="416"/>
      <c r="V115" s="453"/>
      <c r="W115" s="424"/>
      <c r="X115" s="453"/>
      <c r="Y115" s="424"/>
      <c r="Z115" s="453"/>
      <c r="AA115" s="424"/>
      <c r="AB115" s="416"/>
      <c r="AC115" s="416"/>
      <c r="AD115" s="416"/>
      <c r="AE115" s="416"/>
      <c r="AF115" s="455"/>
      <c r="AG115" s="430"/>
      <c r="AH115" s="453"/>
      <c r="AI115" s="430"/>
      <c r="AJ115" s="453"/>
      <c r="AK115" s="432"/>
      <c r="AL115" s="453"/>
      <c r="AM115" s="430"/>
      <c r="AN115" s="423"/>
      <c r="AO115" s="453"/>
      <c r="AP115" s="430"/>
      <c r="AQ115" s="423"/>
      <c r="AR115" s="453"/>
      <c r="AS115" s="430"/>
      <c r="AT115" s="423"/>
      <c r="AU115" s="453"/>
      <c r="AV115" s="182"/>
      <c r="AW115" s="182"/>
      <c r="AX115" s="182"/>
      <c r="AY115" s="182"/>
      <c r="AZ115" s="409"/>
      <c r="BA115" s="182"/>
      <c r="BB115" s="182"/>
      <c r="BC115" s="409"/>
      <c r="BD115" s="182"/>
      <c r="BE115" s="182"/>
      <c r="BF115" s="182"/>
      <c r="BG115" s="182"/>
      <c r="BH115" s="409"/>
      <c r="BI115" s="182"/>
      <c r="BJ115" s="182"/>
      <c r="BK115" s="182"/>
      <c r="BL115" s="128"/>
    </row>
    <row r="116" spans="1:64" s="183" customFormat="1">
      <c r="A116" s="459"/>
      <c r="B116" s="419">
        <v>104</v>
      </c>
      <c r="C116" s="539"/>
      <c r="D116" s="420"/>
      <c r="E116" s="466"/>
      <c r="F116" s="467"/>
      <c r="G116" s="467"/>
      <c r="H116" s="620"/>
      <c r="I116" s="424"/>
      <c r="J116" s="425"/>
      <c r="K116" s="424"/>
      <c r="L116" s="460" t="str">
        <f t="shared" si="4"/>
        <v/>
      </c>
      <c r="M116" s="461" t="str">
        <f t="shared" si="5"/>
        <v/>
      </c>
      <c r="N116" s="460" t="str">
        <f t="shared" si="6"/>
        <v/>
      </c>
      <c r="O116" s="462">
        <f t="shared" si="7"/>
        <v>0</v>
      </c>
      <c r="P116" s="453"/>
      <c r="Q116" s="424"/>
      <c r="R116" s="416"/>
      <c r="S116" s="450"/>
      <c r="T116" s="416"/>
      <c r="U116" s="416"/>
      <c r="V116" s="453"/>
      <c r="W116" s="424"/>
      <c r="X116" s="453"/>
      <c r="Y116" s="424"/>
      <c r="Z116" s="453"/>
      <c r="AA116" s="424"/>
      <c r="AB116" s="416"/>
      <c r="AC116" s="416"/>
      <c r="AD116" s="416"/>
      <c r="AE116" s="416"/>
      <c r="AF116" s="455"/>
      <c r="AG116" s="430"/>
      <c r="AH116" s="453"/>
      <c r="AI116" s="430"/>
      <c r="AJ116" s="453"/>
      <c r="AK116" s="432"/>
      <c r="AL116" s="453"/>
      <c r="AM116" s="430"/>
      <c r="AN116" s="423"/>
      <c r="AO116" s="453"/>
      <c r="AP116" s="430"/>
      <c r="AQ116" s="423"/>
      <c r="AR116" s="453"/>
      <c r="AS116" s="430"/>
      <c r="AT116" s="423"/>
      <c r="AU116" s="453"/>
      <c r="AV116" s="182"/>
      <c r="AW116" s="182"/>
      <c r="AX116" s="182"/>
      <c r="AY116" s="182"/>
      <c r="AZ116" s="409"/>
      <c r="BA116" s="182"/>
      <c r="BB116" s="182"/>
      <c r="BC116" s="409"/>
      <c r="BD116" s="182"/>
      <c r="BE116" s="182"/>
      <c r="BF116" s="182"/>
      <c r="BG116" s="182"/>
      <c r="BH116" s="409"/>
      <c r="BI116" s="182"/>
      <c r="BJ116" s="182"/>
      <c r="BK116" s="182"/>
      <c r="BL116" s="128"/>
    </row>
    <row r="117" spans="1:64" s="183" customFormat="1">
      <c r="A117" s="459"/>
      <c r="B117" s="419">
        <v>105</v>
      </c>
      <c r="C117" s="539"/>
      <c r="D117" s="420"/>
      <c r="E117" s="466"/>
      <c r="F117" s="467"/>
      <c r="G117" s="467"/>
      <c r="H117" s="620"/>
      <c r="I117" s="424"/>
      <c r="J117" s="425"/>
      <c r="K117" s="424"/>
      <c r="L117" s="460" t="str">
        <f t="shared" si="4"/>
        <v/>
      </c>
      <c r="M117" s="461" t="str">
        <f t="shared" si="5"/>
        <v/>
      </c>
      <c r="N117" s="460" t="str">
        <f t="shared" si="6"/>
        <v/>
      </c>
      <c r="O117" s="462">
        <f t="shared" si="7"/>
        <v>0</v>
      </c>
      <c r="P117" s="453"/>
      <c r="Q117" s="424"/>
      <c r="R117" s="416"/>
      <c r="S117" s="450"/>
      <c r="T117" s="416"/>
      <c r="U117" s="416"/>
      <c r="V117" s="453"/>
      <c r="W117" s="424"/>
      <c r="X117" s="453"/>
      <c r="Y117" s="424"/>
      <c r="Z117" s="453"/>
      <c r="AA117" s="424"/>
      <c r="AB117" s="416"/>
      <c r="AC117" s="416"/>
      <c r="AD117" s="416"/>
      <c r="AE117" s="416"/>
      <c r="AF117" s="455"/>
      <c r="AG117" s="430"/>
      <c r="AH117" s="453"/>
      <c r="AI117" s="430"/>
      <c r="AJ117" s="453"/>
      <c r="AK117" s="432"/>
      <c r="AL117" s="453"/>
      <c r="AM117" s="430"/>
      <c r="AN117" s="423"/>
      <c r="AO117" s="453"/>
      <c r="AP117" s="430"/>
      <c r="AQ117" s="423"/>
      <c r="AR117" s="453"/>
      <c r="AS117" s="430"/>
      <c r="AT117" s="423"/>
      <c r="AU117" s="453"/>
      <c r="AV117" s="182"/>
      <c r="AW117" s="182"/>
      <c r="AX117" s="182"/>
      <c r="AY117" s="182"/>
      <c r="AZ117" s="409"/>
      <c r="BA117" s="182"/>
      <c r="BB117" s="182"/>
      <c r="BC117" s="409"/>
      <c r="BD117" s="182"/>
      <c r="BE117" s="182"/>
      <c r="BF117" s="182"/>
      <c r="BG117" s="182"/>
      <c r="BH117" s="409"/>
      <c r="BI117" s="182"/>
      <c r="BJ117" s="182"/>
      <c r="BK117" s="182"/>
      <c r="BL117" s="128"/>
    </row>
    <row r="118" spans="1:64" s="183" customFormat="1">
      <c r="A118" s="459"/>
      <c r="B118" s="419">
        <v>106</v>
      </c>
      <c r="C118" s="539"/>
      <c r="D118" s="420"/>
      <c r="E118" s="466"/>
      <c r="F118" s="467"/>
      <c r="G118" s="467"/>
      <c r="H118" s="620"/>
      <c r="I118" s="424"/>
      <c r="J118" s="425"/>
      <c r="K118" s="424"/>
      <c r="L118" s="460" t="str">
        <f t="shared" si="4"/>
        <v/>
      </c>
      <c r="M118" s="461" t="str">
        <f t="shared" si="5"/>
        <v/>
      </c>
      <c r="N118" s="460" t="str">
        <f t="shared" si="6"/>
        <v/>
      </c>
      <c r="O118" s="462">
        <f t="shared" si="7"/>
        <v>0</v>
      </c>
      <c r="P118" s="453"/>
      <c r="Q118" s="424"/>
      <c r="R118" s="416"/>
      <c r="S118" s="450"/>
      <c r="T118" s="416"/>
      <c r="U118" s="416"/>
      <c r="V118" s="453"/>
      <c r="W118" s="424"/>
      <c r="X118" s="453"/>
      <c r="Y118" s="424"/>
      <c r="Z118" s="453"/>
      <c r="AA118" s="424"/>
      <c r="AB118" s="416"/>
      <c r="AC118" s="416"/>
      <c r="AD118" s="416"/>
      <c r="AE118" s="416"/>
      <c r="AF118" s="455"/>
      <c r="AG118" s="430"/>
      <c r="AH118" s="453"/>
      <c r="AI118" s="430"/>
      <c r="AJ118" s="453"/>
      <c r="AK118" s="432"/>
      <c r="AL118" s="453"/>
      <c r="AM118" s="430"/>
      <c r="AN118" s="423"/>
      <c r="AO118" s="453"/>
      <c r="AP118" s="430"/>
      <c r="AQ118" s="423"/>
      <c r="AR118" s="453"/>
      <c r="AS118" s="430"/>
      <c r="AT118" s="423"/>
      <c r="AU118" s="453"/>
      <c r="AV118" s="182"/>
      <c r="AW118" s="182"/>
      <c r="AX118" s="182"/>
      <c r="AY118" s="182"/>
      <c r="AZ118" s="409"/>
      <c r="BA118" s="182"/>
      <c r="BB118" s="182"/>
      <c r="BC118" s="409"/>
      <c r="BD118" s="182"/>
      <c r="BE118" s="182"/>
      <c r="BF118" s="182"/>
      <c r="BG118" s="182"/>
      <c r="BH118" s="409"/>
      <c r="BI118" s="182"/>
      <c r="BJ118" s="182"/>
      <c r="BK118" s="182"/>
      <c r="BL118" s="128"/>
    </row>
    <row r="119" spans="1:64" s="183" customFormat="1">
      <c r="A119" s="459"/>
      <c r="B119" s="419">
        <v>107</v>
      </c>
      <c r="C119" s="539"/>
      <c r="D119" s="420"/>
      <c r="E119" s="466"/>
      <c r="F119" s="467"/>
      <c r="G119" s="467"/>
      <c r="H119" s="620"/>
      <c r="I119" s="424"/>
      <c r="J119" s="425"/>
      <c r="K119" s="424"/>
      <c r="L119" s="460" t="str">
        <f t="shared" si="4"/>
        <v/>
      </c>
      <c r="M119" s="461" t="str">
        <f t="shared" si="5"/>
        <v/>
      </c>
      <c r="N119" s="460" t="str">
        <f t="shared" si="6"/>
        <v/>
      </c>
      <c r="O119" s="462">
        <f t="shared" si="7"/>
        <v>0</v>
      </c>
      <c r="P119" s="453"/>
      <c r="Q119" s="424"/>
      <c r="R119" s="416"/>
      <c r="S119" s="450"/>
      <c r="T119" s="416"/>
      <c r="U119" s="416"/>
      <c r="V119" s="453"/>
      <c r="W119" s="424"/>
      <c r="X119" s="453"/>
      <c r="Y119" s="424"/>
      <c r="Z119" s="453"/>
      <c r="AA119" s="424"/>
      <c r="AB119" s="416"/>
      <c r="AC119" s="416"/>
      <c r="AD119" s="416"/>
      <c r="AE119" s="416"/>
      <c r="AF119" s="455"/>
      <c r="AG119" s="430"/>
      <c r="AH119" s="453"/>
      <c r="AI119" s="430"/>
      <c r="AJ119" s="453"/>
      <c r="AK119" s="432"/>
      <c r="AL119" s="453"/>
      <c r="AM119" s="430"/>
      <c r="AN119" s="423"/>
      <c r="AO119" s="453"/>
      <c r="AP119" s="430"/>
      <c r="AQ119" s="423"/>
      <c r="AR119" s="453"/>
      <c r="AS119" s="430"/>
      <c r="AT119" s="423"/>
      <c r="AU119" s="453"/>
      <c r="AV119" s="182"/>
      <c r="AW119" s="182"/>
      <c r="AX119" s="182"/>
      <c r="AY119" s="182"/>
      <c r="AZ119" s="409"/>
      <c r="BA119" s="182"/>
      <c r="BB119" s="182"/>
      <c r="BC119" s="409"/>
      <c r="BD119" s="182"/>
      <c r="BE119" s="182"/>
      <c r="BF119" s="182"/>
      <c r="BG119" s="182"/>
      <c r="BH119" s="409"/>
      <c r="BI119" s="182"/>
      <c r="BJ119" s="182"/>
      <c r="BK119" s="182"/>
      <c r="BL119" s="128"/>
    </row>
    <row r="120" spans="1:64" s="183" customFormat="1">
      <c r="A120" s="459"/>
      <c r="B120" s="419">
        <v>108</v>
      </c>
      <c r="C120" s="539"/>
      <c r="D120" s="420"/>
      <c r="E120" s="466"/>
      <c r="F120" s="467"/>
      <c r="G120" s="467"/>
      <c r="H120" s="620"/>
      <c r="I120" s="424"/>
      <c r="J120" s="425"/>
      <c r="K120" s="424"/>
      <c r="L120" s="460" t="str">
        <f t="shared" si="4"/>
        <v/>
      </c>
      <c r="M120" s="461" t="str">
        <f t="shared" si="5"/>
        <v/>
      </c>
      <c r="N120" s="460" t="str">
        <f t="shared" si="6"/>
        <v/>
      </c>
      <c r="O120" s="462">
        <f t="shared" si="7"/>
        <v>0</v>
      </c>
      <c r="P120" s="453"/>
      <c r="Q120" s="424"/>
      <c r="R120" s="416"/>
      <c r="S120" s="450"/>
      <c r="T120" s="416"/>
      <c r="U120" s="416"/>
      <c r="V120" s="453"/>
      <c r="W120" s="424"/>
      <c r="X120" s="453"/>
      <c r="Y120" s="424"/>
      <c r="Z120" s="453"/>
      <c r="AA120" s="424"/>
      <c r="AB120" s="416"/>
      <c r="AC120" s="416"/>
      <c r="AD120" s="416"/>
      <c r="AE120" s="416"/>
      <c r="AF120" s="455"/>
      <c r="AG120" s="430"/>
      <c r="AH120" s="453"/>
      <c r="AI120" s="430"/>
      <c r="AJ120" s="453"/>
      <c r="AK120" s="432"/>
      <c r="AL120" s="453"/>
      <c r="AM120" s="430"/>
      <c r="AN120" s="423"/>
      <c r="AO120" s="453"/>
      <c r="AP120" s="430"/>
      <c r="AQ120" s="423"/>
      <c r="AR120" s="453"/>
      <c r="AS120" s="430"/>
      <c r="AT120" s="423"/>
      <c r="AU120" s="453"/>
      <c r="AV120" s="182"/>
      <c r="AW120" s="182"/>
      <c r="AX120" s="182"/>
      <c r="AY120" s="182"/>
      <c r="AZ120" s="409"/>
      <c r="BA120" s="182"/>
      <c r="BB120" s="182"/>
      <c r="BC120" s="409"/>
      <c r="BD120" s="182"/>
      <c r="BE120" s="182"/>
      <c r="BF120" s="182"/>
      <c r="BG120" s="182"/>
      <c r="BH120" s="409"/>
      <c r="BI120" s="182"/>
      <c r="BJ120" s="182"/>
      <c r="BK120" s="182"/>
      <c r="BL120" s="128"/>
    </row>
    <row r="121" spans="1:64" s="183" customFormat="1">
      <c r="A121" s="459"/>
      <c r="B121" s="419">
        <v>109</v>
      </c>
      <c r="C121" s="539"/>
      <c r="D121" s="420"/>
      <c r="E121" s="466"/>
      <c r="F121" s="467"/>
      <c r="G121" s="467"/>
      <c r="H121" s="620"/>
      <c r="I121" s="424"/>
      <c r="J121" s="425"/>
      <c r="K121" s="424"/>
      <c r="L121" s="460" t="str">
        <f t="shared" si="4"/>
        <v/>
      </c>
      <c r="M121" s="461" t="str">
        <f t="shared" si="5"/>
        <v/>
      </c>
      <c r="N121" s="460" t="str">
        <f t="shared" si="6"/>
        <v/>
      </c>
      <c r="O121" s="462">
        <f t="shared" si="7"/>
        <v>0</v>
      </c>
      <c r="P121" s="453"/>
      <c r="Q121" s="424"/>
      <c r="R121" s="416"/>
      <c r="S121" s="450"/>
      <c r="T121" s="416"/>
      <c r="U121" s="416"/>
      <c r="V121" s="453"/>
      <c r="W121" s="424"/>
      <c r="X121" s="453"/>
      <c r="Y121" s="424"/>
      <c r="Z121" s="453"/>
      <c r="AA121" s="424"/>
      <c r="AB121" s="416"/>
      <c r="AC121" s="416"/>
      <c r="AD121" s="416"/>
      <c r="AE121" s="416"/>
      <c r="AF121" s="455"/>
      <c r="AG121" s="430"/>
      <c r="AH121" s="453"/>
      <c r="AI121" s="430"/>
      <c r="AJ121" s="453"/>
      <c r="AK121" s="432"/>
      <c r="AL121" s="453"/>
      <c r="AM121" s="430"/>
      <c r="AN121" s="423"/>
      <c r="AO121" s="453"/>
      <c r="AP121" s="430"/>
      <c r="AQ121" s="423"/>
      <c r="AR121" s="453"/>
      <c r="AS121" s="430"/>
      <c r="AT121" s="423"/>
      <c r="AU121" s="453"/>
      <c r="AV121" s="182"/>
      <c r="AW121" s="182"/>
      <c r="AX121" s="182"/>
      <c r="AY121" s="182"/>
      <c r="AZ121" s="409"/>
      <c r="BA121" s="182"/>
      <c r="BB121" s="182"/>
      <c r="BC121" s="409"/>
      <c r="BD121" s="182"/>
      <c r="BE121" s="182"/>
      <c r="BF121" s="182"/>
      <c r="BG121" s="182"/>
      <c r="BH121" s="409"/>
      <c r="BI121" s="182"/>
      <c r="BJ121" s="182"/>
      <c r="BK121" s="182"/>
      <c r="BL121" s="128"/>
    </row>
    <row r="122" spans="1:64" s="183" customFormat="1">
      <c r="A122" s="459"/>
      <c r="B122" s="419">
        <v>110</v>
      </c>
      <c r="C122" s="539"/>
      <c r="D122" s="420"/>
      <c r="E122" s="466"/>
      <c r="F122" s="467"/>
      <c r="G122" s="467"/>
      <c r="H122" s="620"/>
      <c r="I122" s="424"/>
      <c r="J122" s="425"/>
      <c r="K122" s="424"/>
      <c r="L122" s="460" t="str">
        <f t="shared" si="4"/>
        <v/>
      </c>
      <c r="M122" s="461" t="str">
        <f t="shared" si="5"/>
        <v/>
      </c>
      <c r="N122" s="460" t="str">
        <f t="shared" si="6"/>
        <v/>
      </c>
      <c r="O122" s="462">
        <f t="shared" si="7"/>
        <v>0</v>
      </c>
      <c r="P122" s="453"/>
      <c r="Q122" s="424"/>
      <c r="R122" s="416"/>
      <c r="S122" s="450"/>
      <c r="T122" s="416"/>
      <c r="U122" s="416"/>
      <c r="V122" s="453"/>
      <c r="W122" s="424"/>
      <c r="X122" s="453"/>
      <c r="Y122" s="424"/>
      <c r="Z122" s="453"/>
      <c r="AA122" s="424"/>
      <c r="AB122" s="416"/>
      <c r="AC122" s="416"/>
      <c r="AD122" s="416"/>
      <c r="AE122" s="416"/>
      <c r="AF122" s="455"/>
      <c r="AG122" s="430"/>
      <c r="AH122" s="453"/>
      <c r="AI122" s="430"/>
      <c r="AJ122" s="453"/>
      <c r="AK122" s="432"/>
      <c r="AL122" s="453"/>
      <c r="AM122" s="430"/>
      <c r="AN122" s="423"/>
      <c r="AO122" s="453"/>
      <c r="AP122" s="430"/>
      <c r="AQ122" s="423"/>
      <c r="AR122" s="453"/>
      <c r="AS122" s="430"/>
      <c r="AT122" s="423"/>
      <c r="AU122" s="453"/>
      <c r="AV122" s="182"/>
      <c r="AW122" s="182"/>
      <c r="AX122" s="182"/>
      <c r="AY122" s="182"/>
      <c r="AZ122" s="409"/>
      <c r="BA122" s="182"/>
      <c r="BB122" s="182"/>
      <c r="BC122" s="409"/>
      <c r="BD122" s="182"/>
      <c r="BE122" s="182"/>
      <c r="BF122" s="182"/>
      <c r="BG122" s="182"/>
      <c r="BH122" s="409"/>
      <c r="BI122" s="182"/>
      <c r="BJ122" s="182"/>
      <c r="BK122" s="182"/>
      <c r="BL122" s="128"/>
    </row>
    <row r="123" spans="1:64" s="183" customFormat="1">
      <c r="A123" s="459"/>
      <c r="B123" s="419">
        <v>111</v>
      </c>
      <c r="C123" s="539"/>
      <c r="D123" s="420"/>
      <c r="E123" s="466"/>
      <c r="F123" s="467"/>
      <c r="G123" s="467"/>
      <c r="H123" s="620"/>
      <c r="I123" s="424"/>
      <c r="J123" s="425"/>
      <c r="K123" s="424"/>
      <c r="L123" s="460" t="str">
        <f t="shared" si="4"/>
        <v/>
      </c>
      <c r="M123" s="461" t="str">
        <f t="shared" si="5"/>
        <v/>
      </c>
      <c r="N123" s="460" t="str">
        <f t="shared" si="6"/>
        <v/>
      </c>
      <c r="O123" s="462">
        <f t="shared" si="7"/>
        <v>0</v>
      </c>
      <c r="P123" s="453"/>
      <c r="Q123" s="424"/>
      <c r="R123" s="416"/>
      <c r="S123" s="450"/>
      <c r="T123" s="416"/>
      <c r="U123" s="416"/>
      <c r="V123" s="453"/>
      <c r="W123" s="424"/>
      <c r="X123" s="453"/>
      <c r="Y123" s="424"/>
      <c r="Z123" s="453"/>
      <c r="AA123" s="424"/>
      <c r="AB123" s="416"/>
      <c r="AC123" s="416"/>
      <c r="AD123" s="416"/>
      <c r="AE123" s="416"/>
      <c r="AF123" s="455"/>
      <c r="AG123" s="430"/>
      <c r="AH123" s="453"/>
      <c r="AI123" s="430"/>
      <c r="AJ123" s="453"/>
      <c r="AK123" s="432"/>
      <c r="AL123" s="453"/>
      <c r="AM123" s="430"/>
      <c r="AN123" s="423"/>
      <c r="AO123" s="453"/>
      <c r="AP123" s="430"/>
      <c r="AQ123" s="423"/>
      <c r="AR123" s="453"/>
      <c r="AS123" s="430"/>
      <c r="AT123" s="423"/>
      <c r="AU123" s="453"/>
      <c r="AV123" s="182"/>
      <c r="AW123" s="182"/>
      <c r="AX123" s="182"/>
      <c r="AY123" s="182"/>
      <c r="AZ123" s="409"/>
      <c r="BA123" s="182"/>
      <c r="BB123" s="182"/>
      <c r="BC123" s="409"/>
      <c r="BD123" s="182"/>
      <c r="BE123" s="182"/>
      <c r="BF123" s="182"/>
      <c r="BG123" s="182"/>
      <c r="BH123" s="409"/>
      <c r="BI123" s="182"/>
      <c r="BJ123" s="182"/>
      <c r="BK123" s="182"/>
      <c r="BL123" s="128"/>
    </row>
    <row r="124" spans="1:64" s="183" customFormat="1">
      <c r="A124" s="459"/>
      <c r="B124" s="419">
        <v>112</v>
      </c>
      <c r="C124" s="539"/>
      <c r="D124" s="420"/>
      <c r="E124" s="466"/>
      <c r="F124" s="467"/>
      <c r="G124" s="467"/>
      <c r="H124" s="620"/>
      <c r="I124" s="424"/>
      <c r="J124" s="425"/>
      <c r="K124" s="424"/>
      <c r="L124" s="460" t="str">
        <f t="shared" si="4"/>
        <v/>
      </c>
      <c r="M124" s="461" t="str">
        <f t="shared" si="5"/>
        <v/>
      </c>
      <c r="N124" s="460" t="str">
        <f t="shared" si="6"/>
        <v/>
      </c>
      <c r="O124" s="462">
        <f t="shared" si="7"/>
        <v>0</v>
      </c>
      <c r="P124" s="453"/>
      <c r="Q124" s="424"/>
      <c r="R124" s="416"/>
      <c r="S124" s="450"/>
      <c r="T124" s="416"/>
      <c r="U124" s="416"/>
      <c r="V124" s="453"/>
      <c r="W124" s="424"/>
      <c r="X124" s="453"/>
      <c r="Y124" s="424"/>
      <c r="Z124" s="453"/>
      <c r="AA124" s="424"/>
      <c r="AB124" s="416"/>
      <c r="AC124" s="416"/>
      <c r="AD124" s="416"/>
      <c r="AE124" s="416"/>
      <c r="AF124" s="455"/>
      <c r="AG124" s="430"/>
      <c r="AH124" s="453"/>
      <c r="AI124" s="430"/>
      <c r="AJ124" s="453"/>
      <c r="AK124" s="432"/>
      <c r="AL124" s="453"/>
      <c r="AM124" s="430"/>
      <c r="AN124" s="423"/>
      <c r="AO124" s="453"/>
      <c r="AP124" s="430"/>
      <c r="AQ124" s="423"/>
      <c r="AR124" s="453"/>
      <c r="AS124" s="430"/>
      <c r="AT124" s="423"/>
      <c r="AU124" s="453"/>
      <c r="AV124" s="182"/>
      <c r="AW124" s="182"/>
      <c r="AX124" s="182"/>
      <c r="AY124" s="182"/>
      <c r="AZ124" s="409"/>
      <c r="BA124" s="182"/>
      <c r="BB124" s="182"/>
      <c r="BC124" s="409"/>
      <c r="BD124" s="182"/>
      <c r="BE124" s="182"/>
      <c r="BF124" s="182"/>
      <c r="BG124" s="182"/>
      <c r="BH124" s="409"/>
      <c r="BI124" s="182"/>
      <c r="BJ124" s="182"/>
      <c r="BK124" s="182"/>
      <c r="BL124" s="128"/>
    </row>
    <row r="125" spans="1:64" s="183" customFormat="1">
      <c r="A125" s="459"/>
      <c r="B125" s="419">
        <v>113</v>
      </c>
      <c r="C125" s="539"/>
      <c r="D125" s="420"/>
      <c r="E125" s="466"/>
      <c r="F125" s="467"/>
      <c r="G125" s="467"/>
      <c r="H125" s="620"/>
      <c r="I125" s="424"/>
      <c r="J125" s="425"/>
      <c r="K125" s="424"/>
      <c r="L125" s="460" t="str">
        <f t="shared" si="4"/>
        <v/>
      </c>
      <c r="M125" s="461" t="str">
        <f t="shared" si="5"/>
        <v/>
      </c>
      <c r="N125" s="460" t="str">
        <f t="shared" si="6"/>
        <v/>
      </c>
      <c r="O125" s="462">
        <f t="shared" si="7"/>
        <v>0</v>
      </c>
      <c r="P125" s="453"/>
      <c r="Q125" s="424"/>
      <c r="R125" s="416"/>
      <c r="S125" s="450"/>
      <c r="T125" s="416"/>
      <c r="U125" s="416"/>
      <c r="V125" s="453"/>
      <c r="W125" s="424"/>
      <c r="X125" s="453"/>
      <c r="Y125" s="424"/>
      <c r="Z125" s="453"/>
      <c r="AA125" s="424"/>
      <c r="AB125" s="416"/>
      <c r="AC125" s="416"/>
      <c r="AD125" s="416"/>
      <c r="AE125" s="416"/>
      <c r="AF125" s="455"/>
      <c r="AG125" s="430"/>
      <c r="AH125" s="453"/>
      <c r="AI125" s="430"/>
      <c r="AJ125" s="453"/>
      <c r="AK125" s="432"/>
      <c r="AL125" s="453"/>
      <c r="AM125" s="430"/>
      <c r="AN125" s="423"/>
      <c r="AO125" s="453"/>
      <c r="AP125" s="430"/>
      <c r="AQ125" s="423"/>
      <c r="AR125" s="453"/>
      <c r="AS125" s="430"/>
      <c r="AT125" s="423"/>
      <c r="AU125" s="453"/>
      <c r="AV125" s="182"/>
      <c r="AW125" s="182"/>
      <c r="AX125" s="182"/>
      <c r="AY125" s="182"/>
      <c r="AZ125" s="409"/>
      <c r="BA125" s="182"/>
      <c r="BB125" s="182"/>
      <c r="BC125" s="409"/>
      <c r="BD125" s="182"/>
      <c r="BE125" s="182"/>
      <c r="BF125" s="182"/>
      <c r="BG125" s="182"/>
      <c r="BH125" s="409"/>
      <c r="BI125" s="182"/>
      <c r="BJ125" s="182"/>
      <c r="BK125" s="182"/>
      <c r="BL125" s="128"/>
    </row>
    <row r="126" spans="1:64" s="183" customFormat="1">
      <c r="A126" s="459"/>
      <c r="B126" s="419">
        <v>114</v>
      </c>
      <c r="C126" s="539"/>
      <c r="D126" s="420"/>
      <c r="E126" s="466"/>
      <c r="F126" s="467"/>
      <c r="G126" s="467"/>
      <c r="H126" s="620"/>
      <c r="I126" s="424"/>
      <c r="J126" s="425"/>
      <c r="K126" s="424"/>
      <c r="L126" s="460" t="str">
        <f t="shared" si="4"/>
        <v/>
      </c>
      <c r="M126" s="461" t="str">
        <f t="shared" si="5"/>
        <v/>
      </c>
      <c r="N126" s="460" t="str">
        <f t="shared" si="6"/>
        <v/>
      </c>
      <c r="O126" s="462">
        <f t="shared" si="7"/>
        <v>0</v>
      </c>
      <c r="P126" s="453"/>
      <c r="Q126" s="424"/>
      <c r="R126" s="416"/>
      <c r="S126" s="450"/>
      <c r="T126" s="416"/>
      <c r="U126" s="416"/>
      <c r="V126" s="453"/>
      <c r="W126" s="424"/>
      <c r="X126" s="453"/>
      <c r="Y126" s="424"/>
      <c r="Z126" s="453"/>
      <c r="AA126" s="424"/>
      <c r="AB126" s="416"/>
      <c r="AC126" s="416"/>
      <c r="AD126" s="416"/>
      <c r="AE126" s="416"/>
      <c r="AF126" s="455"/>
      <c r="AG126" s="430"/>
      <c r="AH126" s="453"/>
      <c r="AI126" s="430"/>
      <c r="AJ126" s="453"/>
      <c r="AK126" s="432"/>
      <c r="AL126" s="453"/>
      <c r="AM126" s="430"/>
      <c r="AN126" s="423"/>
      <c r="AO126" s="453"/>
      <c r="AP126" s="430"/>
      <c r="AQ126" s="423"/>
      <c r="AR126" s="453"/>
      <c r="AS126" s="430"/>
      <c r="AT126" s="423"/>
      <c r="AU126" s="453"/>
      <c r="AV126" s="182"/>
      <c r="AW126" s="182"/>
      <c r="AX126" s="182"/>
      <c r="AY126" s="182"/>
      <c r="AZ126" s="409"/>
      <c r="BA126" s="182"/>
      <c r="BB126" s="182"/>
      <c r="BC126" s="409"/>
      <c r="BD126" s="182"/>
      <c r="BE126" s="182"/>
      <c r="BF126" s="182"/>
      <c r="BG126" s="182"/>
      <c r="BH126" s="409"/>
      <c r="BI126" s="182"/>
      <c r="BJ126" s="182"/>
      <c r="BK126" s="182"/>
      <c r="BL126" s="128"/>
    </row>
    <row r="127" spans="1:64" s="183" customFormat="1">
      <c r="A127" s="459"/>
      <c r="B127" s="419">
        <v>115</v>
      </c>
      <c r="C127" s="539"/>
      <c r="D127" s="420"/>
      <c r="E127" s="466"/>
      <c r="F127" s="467"/>
      <c r="G127" s="467"/>
      <c r="H127" s="620"/>
      <c r="I127" s="424"/>
      <c r="J127" s="425"/>
      <c r="K127" s="424"/>
      <c r="L127" s="460" t="str">
        <f t="shared" si="4"/>
        <v/>
      </c>
      <c r="M127" s="461" t="str">
        <f t="shared" si="5"/>
        <v/>
      </c>
      <c r="N127" s="460" t="str">
        <f t="shared" si="6"/>
        <v/>
      </c>
      <c r="O127" s="462">
        <f t="shared" si="7"/>
        <v>0</v>
      </c>
      <c r="P127" s="453"/>
      <c r="Q127" s="424"/>
      <c r="R127" s="416"/>
      <c r="S127" s="450"/>
      <c r="T127" s="416"/>
      <c r="U127" s="416"/>
      <c r="V127" s="453"/>
      <c r="W127" s="424"/>
      <c r="X127" s="453"/>
      <c r="Y127" s="424"/>
      <c r="Z127" s="453"/>
      <c r="AA127" s="424"/>
      <c r="AB127" s="416"/>
      <c r="AC127" s="416"/>
      <c r="AD127" s="416"/>
      <c r="AE127" s="416"/>
      <c r="AF127" s="455"/>
      <c r="AG127" s="430"/>
      <c r="AH127" s="453"/>
      <c r="AI127" s="430"/>
      <c r="AJ127" s="453"/>
      <c r="AK127" s="432"/>
      <c r="AL127" s="453"/>
      <c r="AM127" s="430"/>
      <c r="AN127" s="423"/>
      <c r="AO127" s="453"/>
      <c r="AP127" s="430"/>
      <c r="AQ127" s="423"/>
      <c r="AR127" s="453"/>
      <c r="AS127" s="430"/>
      <c r="AT127" s="423"/>
      <c r="AU127" s="453"/>
      <c r="AV127" s="182"/>
      <c r="AW127" s="182"/>
      <c r="AX127" s="182"/>
      <c r="AY127" s="182"/>
      <c r="AZ127" s="409"/>
      <c r="BA127" s="182"/>
      <c r="BB127" s="182"/>
      <c r="BC127" s="409"/>
      <c r="BD127" s="182"/>
      <c r="BE127" s="182"/>
      <c r="BF127" s="182"/>
      <c r="BG127" s="182"/>
      <c r="BH127" s="409"/>
      <c r="BI127" s="182"/>
      <c r="BJ127" s="182"/>
      <c r="BK127" s="182"/>
      <c r="BL127" s="128"/>
    </row>
    <row r="128" spans="1:64" s="183" customFormat="1">
      <c r="A128" s="459"/>
      <c r="B128" s="419">
        <v>116</v>
      </c>
      <c r="C128" s="539"/>
      <c r="D128" s="420"/>
      <c r="E128" s="466"/>
      <c r="F128" s="467"/>
      <c r="G128" s="467"/>
      <c r="H128" s="620"/>
      <c r="I128" s="424"/>
      <c r="J128" s="425"/>
      <c r="K128" s="424"/>
      <c r="L128" s="460" t="str">
        <f t="shared" si="4"/>
        <v/>
      </c>
      <c r="M128" s="461" t="str">
        <f t="shared" si="5"/>
        <v/>
      </c>
      <c r="N128" s="460" t="str">
        <f t="shared" si="6"/>
        <v/>
      </c>
      <c r="O128" s="462">
        <f t="shared" si="7"/>
        <v>0</v>
      </c>
      <c r="P128" s="453"/>
      <c r="Q128" s="424"/>
      <c r="R128" s="416"/>
      <c r="S128" s="450"/>
      <c r="T128" s="416"/>
      <c r="U128" s="416"/>
      <c r="V128" s="453"/>
      <c r="W128" s="424"/>
      <c r="X128" s="453"/>
      <c r="Y128" s="424"/>
      <c r="Z128" s="453"/>
      <c r="AA128" s="424"/>
      <c r="AB128" s="416"/>
      <c r="AC128" s="416"/>
      <c r="AD128" s="416"/>
      <c r="AE128" s="416"/>
      <c r="AF128" s="455"/>
      <c r="AG128" s="430"/>
      <c r="AH128" s="453"/>
      <c r="AI128" s="430"/>
      <c r="AJ128" s="453"/>
      <c r="AK128" s="432"/>
      <c r="AL128" s="453"/>
      <c r="AM128" s="430"/>
      <c r="AN128" s="423"/>
      <c r="AO128" s="453"/>
      <c r="AP128" s="430"/>
      <c r="AQ128" s="423"/>
      <c r="AR128" s="453"/>
      <c r="AS128" s="430"/>
      <c r="AT128" s="423"/>
      <c r="AU128" s="453"/>
      <c r="AV128" s="182"/>
      <c r="AW128" s="182"/>
      <c r="AX128" s="182"/>
      <c r="AY128" s="182"/>
      <c r="AZ128" s="409"/>
      <c r="BA128" s="182"/>
      <c r="BB128" s="182"/>
      <c r="BC128" s="409"/>
      <c r="BD128" s="182"/>
      <c r="BE128" s="182"/>
      <c r="BF128" s="182"/>
      <c r="BG128" s="182"/>
      <c r="BH128" s="409"/>
      <c r="BI128" s="182"/>
      <c r="BJ128" s="182"/>
      <c r="BK128" s="182"/>
      <c r="BL128" s="128"/>
    </row>
    <row r="129" spans="1:64" s="183" customFormat="1">
      <c r="A129" s="459"/>
      <c r="B129" s="419">
        <v>117</v>
      </c>
      <c r="C129" s="539"/>
      <c r="D129" s="420"/>
      <c r="E129" s="466"/>
      <c r="F129" s="467"/>
      <c r="G129" s="467"/>
      <c r="H129" s="620"/>
      <c r="I129" s="424"/>
      <c r="J129" s="425"/>
      <c r="K129" s="424"/>
      <c r="L129" s="460" t="str">
        <f t="shared" si="4"/>
        <v/>
      </c>
      <c r="M129" s="461" t="str">
        <f t="shared" si="5"/>
        <v/>
      </c>
      <c r="N129" s="460" t="str">
        <f t="shared" si="6"/>
        <v/>
      </c>
      <c r="O129" s="462">
        <f t="shared" si="7"/>
        <v>0</v>
      </c>
      <c r="P129" s="453"/>
      <c r="Q129" s="424"/>
      <c r="R129" s="416"/>
      <c r="S129" s="450"/>
      <c r="T129" s="416"/>
      <c r="U129" s="416"/>
      <c r="V129" s="453"/>
      <c r="W129" s="424"/>
      <c r="X129" s="453"/>
      <c r="Y129" s="424"/>
      <c r="Z129" s="453"/>
      <c r="AA129" s="424"/>
      <c r="AB129" s="416"/>
      <c r="AC129" s="416"/>
      <c r="AD129" s="416"/>
      <c r="AE129" s="416"/>
      <c r="AF129" s="455"/>
      <c r="AG129" s="430"/>
      <c r="AH129" s="453"/>
      <c r="AI129" s="430"/>
      <c r="AJ129" s="453"/>
      <c r="AK129" s="432"/>
      <c r="AL129" s="453"/>
      <c r="AM129" s="430"/>
      <c r="AN129" s="423"/>
      <c r="AO129" s="453"/>
      <c r="AP129" s="430"/>
      <c r="AQ129" s="423"/>
      <c r="AR129" s="453"/>
      <c r="AS129" s="430"/>
      <c r="AT129" s="423"/>
      <c r="AU129" s="453"/>
      <c r="AV129" s="182"/>
      <c r="AW129" s="182"/>
      <c r="AX129" s="182"/>
      <c r="AY129" s="182"/>
      <c r="AZ129" s="409"/>
      <c r="BA129" s="182"/>
      <c r="BB129" s="182"/>
      <c r="BC129" s="409"/>
      <c r="BD129" s="182"/>
      <c r="BE129" s="182"/>
      <c r="BF129" s="182"/>
      <c r="BG129" s="182"/>
      <c r="BH129" s="409"/>
      <c r="BI129" s="182"/>
      <c r="BJ129" s="182"/>
      <c r="BK129" s="182"/>
      <c r="BL129" s="128"/>
    </row>
    <row r="130" spans="1:64" s="183" customFormat="1">
      <c r="A130" s="459"/>
      <c r="B130" s="419">
        <v>118</v>
      </c>
      <c r="C130" s="539"/>
      <c r="D130" s="420"/>
      <c r="E130" s="466"/>
      <c r="F130" s="467"/>
      <c r="G130" s="467"/>
      <c r="H130" s="620"/>
      <c r="I130" s="424"/>
      <c r="J130" s="425"/>
      <c r="K130" s="424"/>
      <c r="L130" s="460" t="str">
        <f t="shared" si="4"/>
        <v/>
      </c>
      <c r="M130" s="461" t="str">
        <f t="shared" si="5"/>
        <v/>
      </c>
      <c r="N130" s="460" t="str">
        <f t="shared" si="6"/>
        <v/>
      </c>
      <c r="O130" s="462">
        <f t="shared" si="7"/>
        <v>0</v>
      </c>
      <c r="P130" s="453"/>
      <c r="Q130" s="424"/>
      <c r="R130" s="416"/>
      <c r="S130" s="450"/>
      <c r="T130" s="416"/>
      <c r="U130" s="416"/>
      <c r="V130" s="453"/>
      <c r="W130" s="424"/>
      <c r="X130" s="453"/>
      <c r="Y130" s="424"/>
      <c r="Z130" s="453"/>
      <c r="AA130" s="424"/>
      <c r="AB130" s="416"/>
      <c r="AC130" s="416"/>
      <c r="AD130" s="416"/>
      <c r="AE130" s="416"/>
      <c r="AF130" s="455"/>
      <c r="AG130" s="430"/>
      <c r="AH130" s="453"/>
      <c r="AI130" s="430"/>
      <c r="AJ130" s="453"/>
      <c r="AK130" s="432"/>
      <c r="AL130" s="453"/>
      <c r="AM130" s="430"/>
      <c r="AN130" s="423"/>
      <c r="AO130" s="453"/>
      <c r="AP130" s="430"/>
      <c r="AQ130" s="423"/>
      <c r="AR130" s="453"/>
      <c r="AS130" s="430"/>
      <c r="AT130" s="423"/>
      <c r="AU130" s="453"/>
      <c r="AV130" s="182"/>
      <c r="AW130" s="182"/>
      <c r="AX130" s="182"/>
      <c r="AY130" s="182"/>
      <c r="AZ130" s="409"/>
      <c r="BA130" s="182"/>
      <c r="BB130" s="182"/>
      <c r="BC130" s="409"/>
      <c r="BD130" s="182"/>
      <c r="BE130" s="182"/>
      <c r="BF130" s="182"/>
      <c r="BG130" s="182"/>
      <c r="BH130" s="409"/>
      <c r="BI130" s="182"/>
      <c r="BJ130" s="182"/>
      <c r="BK130" s="182"/>
      <c r="BL130" s="128"/>
    </row>
    <row r="131" spans="1:64" s="183" customFormat="1">
      <c r="A131" s="459"/>
      <c r="B131" s="419">
        <v>119</v>
      </c>
      <c r="C131" s="539"/>
      <c r="D131" s="420"/>
      <c r="E131" s="466"/>
      <c r="F131" s="467"/>
      <c r="G131" s="467"/>
      <c r="H131" s="620"/>
      <c r="I131" s="424"/>
      <c r="J131" s="425"/>
      <c r="K131" s="424"/>
      <c r="L131" s="460" t="str">
        <f t="shared" si="4"/>
        <v/>
      </c>
      <c r="M131" s="461" t="str">
        <f t="shared" si="5"/>
        <v/>
      </c>
      <c r="N131" s="460" t="str">
        <f t="shared" si="6"/>
        <v/>
      </c>
      <c r="O131" s="462">
        <f t="shared" si="7"/>
        <v>0</v>
      </c>
      <c r="P131" s="453"/>
      <c r="Q131" s="424"/>
      <c r="R131" s="416"/>
      <c r="S131" s="450"/>
      <c r="T131" s="416"/>
      <c r="U131" s="416"/>
      <c r="V131" s="453"/>
      <c r="W131" s="424"/>
      <c r="X131" s="453"/>
      <c r="Y131" s="424"/>
      <c r="Z131" s="453"/>
      <c r="AA131" s="424"/>
      <c r="AB131" s="416"/>
      <c r="AC131" s="416"/>
      <c r="AD131" s="416"/>
      <c r="AE131" s="416"/>
      <c r="AF131" s="455"/>
      <c r="AG131" s="430"/>
      <c r="AH131" s="453"/>
      <c r="AI131" s="430"/>
      <c r="AJ131" s="453"/>
      <c r="AK131" s="432"/>
      <c r="AL131" s="453"/>
      <c r="AM131" s="430"/>
      <c r="AN131" s="423"/>
      <c r="AO131" s="453"/>
      <c r="AP131" s="430"/>
      <c r="AQ131" s="423"/>
      <c r="AR131" s="453"/>
      <c r="AS131" s="430"/>
      <c r="AT131" s="423"/>
      <c r="AU131" s="453"/>
      <c r="AV131" s="182"/>
      <c r="AW131" s="182"/>
      <c r="AX131" s="182"/>
      <c r="AY131" s="182"/>
      <c r="AZ131" s="409"/>
      <c r="BA131" s="182"/>
      <c r="BB131" s="182"/>
      <c r="BC131" s="409"/>
      <c r="BD131" s="182"/>
      <c r="BE131" s="182"/>
      <c r="BF131" s="182"/>
      <c r="BG131" s="182"/>
      <c r="BH131" s="409"/>
      <c r="BI131" s="182"/>
      <c r="BJ131" s="182"/>
      <c r="BK131" s="182"/>
      <c r="BL131" s="128"/>
    </row>
    <row r="132" spans="1:64" s="183" customFormat="1">
      <c r="A132" s="459"/>
      <c r="B132" s="419">
        <v>120</v>
      </c>
      <c r="C132" s="539"/>
      <c r="D132" s="420"/>
      <c r="E132" s="466"/>
      <c r="F132" s="467"/>
      <c r="G132" s="467"/>
      <c r="H132" s="620"/>
      <c r="I132" s="424"/>
      <c r="J132" s="425"/>
      <c r="K132" s="424"/>
      <c r="L132" s="460" t="str">
        <f t="shared" si="4"/>
        <v/>
      </c>
      <c r="M132" s="461" t="str">
        <f t="shared" si="5"/>
        <v/>
      </c>
      <c r="N132" s="460" t="str">
        <f t="shared" si="6"/>
        <v/>
      </c>
      <c r="O132" s="462">
        <f t="shared" si="7"/>
        <v>0</v>
      </c>
      <c r="P132" s="453"/>
      <c r="Q132" s="424"/>
      <c r="R132" s="416"/>
      <c r="S132" s="450"/>
      <c r="T132" s="416"/>
      <c r="U132" s="416"/>
      <c r="V132" s="453"/>
      <c r="W132" s="424"/>
      <c r="X132" s="453"/>
      <c r="Y132" s="424"/>
      <c r="Z132" s="453"/>
      <c r="AA132" s="424"/>
      <c r="AB132" s="416"/>
      <c r="AC132" s="416"/>
      <c r="AD132" s="416"/>
      <c r="AE132" s="416"/>
      <c r="AF132" s="455"/>
      <c r="AG132" s="430"/>
      <c r="AH132" s="453"/>
      <c r="AI132" s="430"/>
      <c r="AJ132" s="453"/>
      <c r="AK132" s="432"/>
      <c r="AL132" s="453"/>
      <c r="AM132" s="430"/>
      <c r="AN132" s="423"/>
      <c r="AO132" s="453"/>
      <c r="AP132" s="430"/>
      <c r="AQ132" s="423"/>
      <c r="AR132" s="453"/>
      <c r="AS132" s="430"/>
      <c r="AT132" s="423"/>
      <c r="AU132" s="453"/>
      <c r="AV132" s="182"/>
      <c r="AW132" s="182"/>
      <c r="AX132" s="182"/>
      <c r="AY132" s="182"/>
      <c r="AZ132" s="409"/>
      <c r="BA132" s="182"/>
      <c r="BB132" s="182"/>
      <c r="BC132" s="409"/>
      <c r="BD132" s="182"/>
      <c r="BE132" s="182"/>
      <c r="BF132" s="182"/>
      <c r="BG132" s="182"/>
      <c r="BH132" s="409"/>
      <c r="BI132" s="182"/>
      <c r="BJ132" s="182"/>
      <c r="BK132" s="182"/>
      <c r="BL132" s="128"/>
    </row>
    <row r="133" spans="1:64" s="183" customFormat="1">
      <c r="A133" s="459"/>
      <c r="B133" s="419">
        <v>121</v>
      </c>
      <c r="C133" s="539"/>
      <c r="D133" s="420"/>
      <c r="E133" s="466"/>
      <c r="F133" s="467"/>
      <c r="G133" s="467"/>
      <c r="H133" s="620"/>
      <c r="I133" s="424"/>
      <c r="J133" s="425"/>
      <c r="K133" s="424"/>
      <c r="L133" s="460" t="str">
        <f t="shared" si="4"/>
        <v/>
      </c>
      <c r="M133" s="461" t="str">
        <f t="shared" si="5"/>
        <v/>
      </c>
      <c r="N133" s="460" t="str">
        <f t="shared" si="6"/>
        <v/>
      </c>
      <c r="O133" s="462">
        <f t="shared" si="7"/>
        <v>0</v>
      </c>
      <c r="P133" s="453"/>
      <c r="Q133" s="424"/>
      <c r="R133" s="416"/>
      <c r="S133" s="450"/>
      <c r="T133" s="416"/>
      <c r="U133" s="416"/>
      <c r="V133" s="453"/>
      <c r="W133" s="424"/>
      <c r="X133" s="453"/>
      <c r="Y133" s="424"/>
      <c r="Z133" s="453"/>
      <c r="AA133" s="424"/>
      <c r="AB133" s="416"/>
      <c r="AC133" s="416"/>
      <c r="AD133" s="416"/>
      <c r="AE133" s="416"/>
      <c r="AF133" s="455"/>
      <c r="AG133" s="430"/>
      <c r="AH133" s="453"/>
      <c r="AI133" s="430"/>
      <c r="AJ133" s="453"/>
      <c r="AK133" s="432"/>
      <c r="AL133" s="453"/>
      <c r="AM133" s="430"/>
      <c r="AN133" s="423"/>
      <c r="AO133" s="453"/>
      <c r="AP133" s="430"/>
      <c r="AQ133" s="423"/>
      <c r="AR133" s="453"/>
      <c r="AS133" s="430"/>
      <c r="AT133" s="423"/>
      <c r="AU133" s="453"/>
      <c r="AV133" s="182"/>
      <c r="AW133" s="182"/>
      <c r="AX133" s="182"/>
      <c r="AY133" s="182"/>
      <c r="AZ133" s="409"/>
      <c r="BA133" s="182"/>
      <c r="BB133" s="182"/>
      <c r="BC133" s="409"/>
      <c r="BD133" s="182"/>
      <c r="BE133" s="182"/>
      <c r="BF133" s="182"/>
      <c r="BG133" s="182"/>
      <c r="BH133" s="409"/>
      <c r="BI133" s="182"/>
      <c r="BJ133" s="182"/>
      <c r="BK133" s="182"/>
      <c r="BL133" s="128"/>
    </row>
    <row r="134" spans="1:64" s="183" customFormat="1">
      <c r="A134" s="459"/>
      <c r="B134" s="419">
        <v>122</v>
      </c>
      <c r="C134" s="539"/>
      <c r="D134" s="420"/>
      <c r="E134" s="466"/>
      <c r="F134" s="467"/>
      <c r="G134" s="467"/>
      <c r="H134" s="620"/>
      <c r="I134" s="424"/>
      <c r="J134" s="425"/>
      <c r="K134" s="424"/>
      <c r="L134" s="460" t="str">
        <f t="shared" si="4"/>
        <v/>
      </c>
      <c r="M134" s="461" t="str">
        <f t="shared" si="5"/>
        <v/>
      </c>
      <c r="N134" s="460" t="str">
        <f t="shared" si="6"/>
        <v/>
      </c>
      <c r="O134" s="462">
        <f t="shared" si="7"/>
        <v>0</v>
      </c>
      <c r="P134" s="453"/>
      <c r="Q134" s="424"/>
      <c r="R134" s="416"/>
      <c r="S134" s="450"/>
      <c r="T134" s="416"/>
      <c r="U134" s="416"/>
      <c r="V134" s="453"/>
      <c r="W134" s="424"/>
      <c r="X134" s="453"/>
      <c r="Y134" s="424"/>
      <c r="Z134" s="453"/>
      <c r="AA134" s="424"/>
      <c r="AB134" s="416"/>
      <c r="AC134" s="416"/>
      <c r="AD134" s="416"/>
      <c r="AE134" s="416"/>
      <c r="AF134" s="455"/>
      <c r="AG134" s="430"/>
      <c r="AH134" s="453"/>
      <c r="AI134" s="430"/>
      <c r="AJ134" s="453"/>
      <c r="AK134" s="432"/>
      <c r="AL134" s="453"/>
      <c r="AM134" s="430"/>
      <c r="AN134" s="423"/>
      <c r="AO134" s="453"/>
      <c r="AP134" s="430"/>
      <c r="AQ134" s="423"/>
      <c r="AR134" s="453"/>
      <c r="AS134" s="430"/>
      <c r="AT134" s="423"/>
      <c r="AU134" s="453"/>
      <c r="AV134" s="182"/>
      <c r="AW134" s="182"/>
      <c r="AX134" s="182"/>
      <c r="AY134" s="182"/>
      <c r="AZ134" s="409"/>
      <c r="BA134" s="182"/>
      <c r="BB134" s="182"/>
      <c r="BC134" s="409"/>
      <c r="BD134" s="182"/>
      <c r="BE134" s="182"/>
      <c r="BF134" s="182"/>
      <c r="BG134" s="182"/>
      <c r="BH134" s="409"/>
      <c r="BI134" s="182"/>
      <c r="BJ134" s="182"/>
      <c r="BK134" s="182"/>
      <c r="BL134" s="128"/>
    </row>
    <row r="135" spans="1:64" s="183" customFormat="1">
      <c r="A135" s="459"/>
      <c r="B135" s="419">
        <v>123</v>
      </c>
      <c r="C135" s="539"/>
      <c r="D135" s="420"/>
      <c r="E135" s="466"/>
      <c r="F135" s="467"/>
      <c r="G135" s="467"/>
      <c r="H135" s="620"/>
      <c r="I135" s="424"/>
      <c r="J135" s="425"/>
      <c r="K135" s="424"/>
      <c r="L135" s="460" t="str">
        <f t="shared" si="4"/>
        <v/>
      </c>
      <c r="M135" s="461" t="str">
        <f t="shared" si="5"/>
        <v/>
      </c>
      <c r="N135" s="460" t="str">
        <f t="shared" si="6"/>
        <v/>
      </c>
      <c r="O135" s="462">
        <f t="shared" si="7"/>
        <v>0</v>
      </c>
      <c r="P135" s="453"/>
      <c r="Q135" s="424"/>
      <c r="R135" s="416"/>
      <c r="S135" s="450"/>
      <c r="T135" s="416"/>
      <c r="U135" s="416"/>
      <c r="V135" s="453"/>
      <c r="W135" s="424"/>
      <c r="X135" s="453"/>
      <c r="Y135" s="424"/>
      <c r="Z135" s="453"/>
      <c r="AA135" s="424"/>
      <c r="AB135" s="416"/>
      <c r="AC135" s="416"/>
      <c r="AD135" s="416"/>
      <c r="AE135" s="416"/>
      <c r="AF135" s="455"/>
      <c r="AG135" s="430"/>
      <c r="AH135" s="453"/>
      <c r="AI135" s="430"/>
      <c r="AJ135" s="453"/>
      <c r="AK135" s="432"/>
      <c r="AL135" s="453"/>
      <c r="AM135" s="430"/>
      <c r="AN135" s="423"/>
      <c r="AO135" s="453"/>
      <c r="AP135" s="430"/>
      <c r="AQ135" s="423"/>
      <c r="AR135" s="453"/>
      <c r="AS135" s="430"/>
      <c r="AT135" s="423"/>
      <c r="AU135" s="453"/>
      <c r="AV135" s="182"/>
      <c r="AW135" s="182"/>
      <c r="AX135" s="182"/>
      <c r="AY135" s="182"/>
      <c r="AZ135" s="409"/>
      <c r="BA135" s="182"/>
      <c r="BB135" s="182"/>
      <c r="BC135" s="409"/>
      <c r="BD135" s="182"/>
      <c r="BE135" s="182"/>
      <c r="BF135" s="182"/>
      <c r="BG135" s="182"/>
      <c r="BH135" s="409"/>
      <c r="BI135" s="182"/>
      <c r="BJ135" s="182"/>
      <c r="BK135" s="182"/>
      <c r="BL135" s="128"/>
    </row>
    <row r="136" spans="1:64" s="183" customFormat="1">
      <c r="A136" s="459"/>
      <c r="B136" s="419">
        <v>124</v>
      </c>
      <c r="C136" s="539"/>
      <c r="D136" s="420"/>
      <c r="E136" s="466"/>
      <c r="F136" s="467"/>
      <c r="G136" s="467"/>
      <c r="H136" s="620"/>
      <c r="I136" s="424"/>
      <c r="J136" s="425"/>
      <c r="K136" s="424"/>
      <c r="L136" s="460" t="str">
        <f t="shared" si="4"/>
        <v/>
      </c>
      <c r="M136" s="461" t="str">
        <f t="shared" si="5"/>
        <v/>
      </c>
      <c r="N136" s="460" t="str">
        <f t="shared" si="6"/>
        <v/>
      </c>
      <c r="O136" s="462">
        <f t="shared" si="7"/>
        <v>0</v>
      </c>
      <c r="P136" s="453"/>
      <c r="Q136" s="424"/>
      <c r="R136" s="416"/>
      <c r="S136" s="450"/>
      <c r="T136" s="416"/>
      <c r="U136" s="416"/>
      <c r="V136" s="453"/>
      <c r="W136" s="424"/>
      <c r="X136" s="453"/>
      <c r="Y136" s="424"/>
      <c r="Z136" s="453"/>
      <c r="AA136" s="424"/>
      <c r="AB136" s="416"/>
      <c r="AC136" s="416"/>
      <c r="AD136" s="416"/>
      <c r="AE136" s="416"/>
      <c r="AF136" s="455"/>
      <c r="AG136" s="430"/>
      <c r="AH136" s="453"/>
      <c r="AI136" s="430"/>
      <c r="AJ136" s="453"/>
      <c r="AK136" s="432"/>
      <c r="AL136" s="453"/>
      <c r="AM136" s="430"/>
      <c r="AN136" s="423"/>
      <c r="AO136" s="453"/>
      <c r="AP136" s="430"/>
      <c r="AQ136" s="423"/>
      <c r="AR136" s="453"/>
      <c r="AS136" s="430"/>
      <c r="AT136" s="423"/>
      <c r="AU136" s="453"/>
      <c r="AV136" s="182"/>
      <c r="AW136" s="182"/>
      <c r="AX136" s="182"/>
      <c r="AY136" s="182"/>
      <c r="AZ136" s="409"/>
      <c r="BA136" s="182"/>
      <c r="BB136" s="182"/>
      <c r="BC136" s="409"/>
      <c r="BD136" s="182"/>
      <c r="BE136" s="182"/>
      <c r="BF136" s="182"/>
      <c r="BG136" s="182"/>
      <c r="BH136" s="409"/>
      <c r="BI136" s="182"/>
      <c r="BJ136" s="182"/>
      <c r="BK136" s="182"/>
      <c r="BL136" s="128"/>
    </row>
    <row r="137" spans="1:64" s="183" customFormat="1">
      <c r="A137" s="459"/>
      <c r="B137" s="419">
        <v>125</v>
      </c>
      <c r="C137" s="539"/>
      <c r="D137" s="420"/>
      <c r="E137" s="466"/>
      <c r="F137" s="467"/>
      <c r="G137" s="467"/>
      <c r="H137" s="620"/>
      <c r="I137" s="424"/>
      <c r="J137" s="425"/>
      <c r="K137" s="424"/>
      <c r="L137" s="460" t="str">
        <f t="shared" si="4"/>
        <v/>
      </c>
      <c r="M137" s="461" t="str">
        <f t="shared" si="5"/>
        <v/>
      </c>
      <c r="N137" s="460" t="str">
        <f t="shared" si="6"/>
        <v/>
      </c>
      <c r="O137" s="462">
        <f t="shared" si="7"/>
        <v>0</v>
      </c>
      <c r="P137" s="453"/>
      <c r="Q137" s="424"/>
      <c r="R137" s="416"/>
      <c r="S137" s="450"/>
      <c r="T137" s="416"/>
      <c r="U137" s="416"/>
      <c r="V137" s="453"/>
      <c r="W137" s="424"/>
      <c r="X137" s="453"/>
      <c r="Y137" s="424"/>
      <c r="Z137" s="453"/>
      <c r="AA137" s="424"/>
      <c r="AB137" s="416"/>
      <c r="AC137" s="416"/>
      <c r="AD137" s="416"/>
      <c r="AE137" s="416"/>
      <c r="AF137" s="455"/>
      <c r="AG137" s="430"/>
      <c r="AH137" s="453"/>
      <c r="AI137" s="430"/>
      <c r="AJ137" s="453"/>
      <c r="AK137" s="432"/>
      <c r="AL137" s="453"/>
      <c r="AM137" s="430"/>
      <c r="AN137" s="423"/>
      <c r="AO137" s="453"/>
      <c r="AP137" s="430"/>
      <c r="AQ137" s="423"/>
      <c r="AR137" s="453"/>
      <c r="AS137" s="430"/>
      <c r="AT137" s="423"/>
      <c r="AU137" s="453"/>
      <c r="AV137" s="182"/>
      <c r="AW137" s="182"/>
      <c r="AX137" s="182"/>
      <c r="AY137" s="182"/>
      <c r="AZ137" s="409"/>
      <c r="BA137" s="182"/>
      <c r="BB137" s="182"/>
      <c r="BC137" s="409"/>
      <c r="BD137" s="182"/>
      <c r="BE137" s="182"/>
      <c r="BF137" s="182"/>
      <c r="BG137" s="182"/>
      <c r="BH137" s="409"/>
      <c r="BI137" s="182"/>
      <c r="BJ137" s="182"/>
      <c r="BK137" s="182"/>
      <c r="BL137" s="128"/>
    </row>
    <row r="138" spans="1:64" s="183" customFormat="1">
      <c r="A138" s="459"/>
      <c r="B138" s="419">
        <v>126</v>
      </c>
      <c r="C138" s="539"/>
      <c r="D138" s="420"/>
      <c r="E138" s="466"/>
      <c r="F138" s="467"/>
      <c r="G138" s="467"/>
      <c r="H138" s="620"/>
      <c r="I138" s="424"/>
      <c r="J138" s="425"/>
      <c r="K138" s="424"/>
      <c r="L138" s="460" t="str">
        <f t="shared" si="4"/>
        <v/>
      </c>
      <c r="M138" s="461" t="str">
        <f t="shared" si="5"/>
        <v/>
      </c>
      <c r="N138" s="460" t="str">
        <f t="shared" si="6"/>
        <v/>
      </c>
      <c r="O138" s="462">
        <f t="shared" si="7"/>
        <v>0</v>
      </c>
      <c r="P138" s="453"/>
      <c r="Q138" s="424"/>
      <c r="R138" s="416"/>
      <c r="S138" s="450"/>
      <c r="T138" s="416"/>
      <c r="U138" s="416"/>
      <c r="V138" s="453"/>
      <c r="W138" s="424"/>
      <c r="X138" s="453"/>
      <c r="Y138" s="424"/>
      <c r="Z138" s="453"/>
      <c r="AA138" s="424"/>
      <c r="AB138" s="416"/>
      <c r="AC138" s="416"/>
      <c r="AD138" s="416"/>
      <c r="AE138" s="416"/>
      <c r="AF138" s="455"/>
      <c r="AG138" s="430"/>
      <c r="AH138" s="453"/>
      <c r="AI138" s="430"/>
      <c r="AJ138" s="453"/>
      <c r="AK138" s="432"/>
      <c r="AL138" s="453"/>
      <c r="AM138" s="430"/>
      <c r="AN138" s="423"/>
      <c r="AO138" s="453"/>
      <c r="AP138" s="430"/>
      <c r="AQ138" s="423"/>
      <c r="AR138" s="453"/>
      <c r="AS138" s="430"/>
      <c r="AT138" s="423"/>
      <c r="AU138" s="453"/>
      <c r="AV138" s="182"/>
      <c r="AW138" s="182"/>
      <c r="AX138" s="182"/>
      <c r="AY138" s="182"/>
      <c r="AZ138" s="409"/>
      <c r="BA138" s="182"/>
      <c r="BB138" s="182"/>
      <c r="BC138" s="409"/>
      <c r="BD138" s="182"/>
      <c r="BE138" s="182"/>
      <c r="BF138" s="182"/>
      <c r="BG138" s="182"/>
      <c r="BH138" s="409"/>
      <c r="BI138" s="182"/>
      <c r="BJ138" s="182"/>
      <c r="BK138" s="182"/>
      <c r="BL138" s="128"/>
    </row>
    <row r="139" spans="1:64" s="183" customFormat="1">
      <c r="A139" s="459"/>
      <c r="B139" s="419">
        <v>127</v>
      </c>
      <c r="C139" s="539"/>
      <c r="D139" s="420"/>
      <c r="E139" s="466"/>
      <c r="F139" s="467"/>
      <c r="G139" s="467"/>
      <c r="H139" s="620"/>
      <c r="I139" s="424"/>
      <c r="J139" s="425"/>
      <c r="K139" s="424"/>
      <c r="L139" s="460" t="str">
        <f t="shared" si="4"/>
        <v/>
      </c>
      <c r="M139" s="461" t="str">
        <f t="shared" si="5"/>
        <v/>
      </c>
      <c r="N139" s="460" t="str">
        <f t="shared" si="6"/>
        <v/>
      </c>
      <c r="O139" s="462">
        <f t="shared" si="7"/>
        <v>0</v>
      </c>
      <c r="P139" s="453"/>
      <c r="Q139" s="424"/>
      <c r="R139" s="416"/>
      <c r="S139" s="450"/>
      <c r="T139" s="416"/>
      <c r="U139" s="416"/>
      <c r="V139" s="453"/>
      <c r="W139" s="424"/>
      <c r="X139" s="453"/>
      <c r="Y139" s="424"/>
      <c r="Z139" s="453"/>
      <c r="AA139" s="424"/>
      <c r="AB139" s="416"/>
      <c r="AC139" s="416"/>
      <c r="AD139" s="416"/>
      <c r="AE139" s="416"/>
      <c r="AF139" s="455"/>
      <c r="AG139" s="430"/>
      <c r="AH139" s="453"/>
      <c r="AI139" s="430"/>
      <c r="AJ139" s="453"/>
      <c r="AK139" s="432"/>
      <c r="AL139" s="453"/>
      <c r="AM139" s="430"/>
      <c r="AN139" s="423"/>
      <c r="AO139" s="453"/>
      <c r="AP139" s="430"/>
      <c r="AQ139" s="423"/>
      <c r="AR139" s="453"/>
      <c r="AS139" s="430"/>
      <c r="AT139" s="423"/>
      <c r="AU139" s="453"/>
      <c r="AV139" s="182"/>
      <c r="AW139" s="182"/>
      <c r="AX139" s="182"/>
      <c r="AY139" s="182"/>
      <c r="AZ139" s="409"/>
      <c r="BA139" s="182"/>
      <c r="BB139" s="182"/>
      <c r="BC139" s="409"/>
      <c r="BD139" s="182"/>
      <c r="BE139" s="182"/>
      <c r="BF139" s="182"/>
      <c r="BG139" s="182"/>
      <c r="BH139" s="409"/>
      <c r="BI139" s="182"/>
      <c r="BJ139" s="182"/>
      <c r="BK139" s="182"/>
      <c r="BL139" s="128"/>
    </row>
    <row r="140" spans="1:64" s="183" customFormat="1">
      <c r="A140" s="459"/>
      <c r="B140" s="419">
        <v>128</v>
      </c>
      <c r="C140" s="539"/>
      <c r="D140" s="420"/>
      <c r="E140" s="466"/>
      <c r="F140" s="467"/>
      <c r="G140" s="467"/>
      <c r="H140" s="620"/>
      <c r="I140" s="424"/>
      <c r="J140" s="425"/>
      <c r="K140" s="424"/>
      <c r="L140" s="460" t="str">
        <f t="shared" si="4"/>
        <v/>
      </c>
      <c r="M140" s="461" t="str">
        <f t="shared" si="5"/>
        <v/>
      </c>
      <c r="N140" s="460" t="str">
        <f t="shared" si="6"/>
        <v/>
      </c>
      <c r="O140" s="462">
        <f t="shared" si="7"/>
        <v>0</v>
      </c>
      <c r="P140" s="453"/>
      <c r="Q140" s="424"/>
      <c r="R140" s="416"/>
      <c r="S140" s="450"/>
      <c r="T140" s="416"/>
      <c r="U140" s="416"/>
      <c r="V140" s="453"/>
      <c r="W140" s="424"/>
      <c r="X140" s="453"/>
      <c r="Y140" s="424"/>
      <c r="Z140" s="453"/>
      <c r="AA140" s="424"/>
      <c r="AB140" s="416"/>
      <c r="AC140" s="416"/>
      <c r="AD140" s="416"/>
      <c r="AE140" s="416"/>
      <c r="AF140" s="455"/>
      <c r="AG140" s="430"/>
      <c r="AH140" s="453"/>
      <c r="AI140" s="430"/>
      <c r="AJ140" s="453"/>
      <c r="AK140" s="432"/>
      <c r="AL140" s="453"/>
      <c r="AM140" s="430"/>
      <c r="AN140" s="423"/>
      <c r="AO140" s="453"/>
      <c r="AP140" s="430"/>
      <c r="AQ140" s="423"/>
      <c r="AR140" s="453"/>
      <c r="AS140" s="430"/>
      <c r="AT140" s="423"/>
      <c r="AU140" s="453"/>
      <c r="AV140" s="182"/>
      <c r="AW140" s="182"/>
      <c r="AX140" s="182"/>
      <c r="AY140" s="182"/>
      <c r="AZ140" s="409"/>
      <c r="BA140" s="182"/>
      <c r="BB140" s="182"/>
      <c r="BC140" s="409"/>
      <c r="BD140" s="182"/>
      <c r="BE140" s="182"/>
      <c r="BF140" s="182"/>
      <c r="BG140" s="182"/>
      <c r="BH140" s="409"/>
      <c r="BI140" s="182"/>
      <c r="BJ140" s="182"/>
      <c r="BK140" s="182"/>
      <c r="BL140" s="128"/>
    </row>
    <row r="141" spans="1:64" s="183" customFormat="1">
      <c r="A141" s="459"/>
      <c r="B141" s="419">
        <v>129</v>
      </c>
      <c r="C141" s="539"/>
      <c r="D141" s="420"/>
      <c r="E141" s="466"/>
      <c r="F141" s="467"/>
      <c r="G141" s="467"/>
      <c r="H141" s="620"/>
      <c r="I141" s="424"/>
      <c r="J141" s="425"/>
      <c r="K141" s="424"/>
      <c r="L141" s="460" t="str">
        <f t="shared" ref="L141:L204" si="8">IF($F141="","",VLOOKUP($F141,$AX$13:$AY$17,2,TRUE))</f>
        <v/>
      </c>
      <c r="M141" s="461" t="str">
        <f t="shared" ref="M141:M204" si="9">IF($G141="","",INDEX($BB$13:$BB$16,MATCH($G141,$BA$13:$BA$16,-1)))</f>
        <v/>
      </c>
      <c r="N141" s="460" t="str">
        <f t="shared" ref="N141:N204" si="10">IF(OR($F141="",$I141="",$J141=""),"",VLOOKUP($I141&amp;$J141,$BD$13:$BG$18,IF($F141&lt;50,2,IF(AND($K141="該当",$I141="角住戸"),4,3)),FALSE))</f>
        <v/>
      </c>
      <c r="O141" s="462">
        <f t="shared" si="7"/>
        <v>0</v>
      </c>
      <c r="P141" s="453"/>
      <c r="Q141" s="424"/>
      <c r="R141" s="416"/>
      <c r="S141" s="450"/>
      <c r="T141" s="416"/>
      <c r="U141" s="416"/>
      <c r="V141" s="453"/>
      <c r="W141" s="424"/>
      <c r="X141" s="453"/>
      <c r="Y141" s="424"/>
      <c r="Z141" s="453"/>
      <c r="AA141" s="424"/>
      <c r="AB141" s="416"/>
      <c r="AC141" s="416"/>
      <c r="AD141" s="416"/>
      <c r="AE141" s="416"/>
      <c r="AF141" s="455"/>
      <c r="AG141" s="430"/>
      <c r="AH141" s="453"/>
      <c r="AI141" s="430"/>
      <c r="AJ141" s="453"/>
      <c r="AK141" s="432"/>
      <c r="AL141" s="453"/>
      <c r="AM141" s="430"/>
      <c r="AN141" s="423"/>
      <c r="AO141" s="453"/>
      <c r="AP141" s="430"/>
      <c r="AQ141" s="423"/>
      <c r="AR141" s="453"/>
      <c r="AS141" s="430"/>
      <c r="AT141" s="423"/>
      <c r="AU141" s="453"/>
      <c r="AV141" s="182"/>
      <c r="AW141" s="182"/>
      <c r="AX141" s="182"/>
      <c r="AY141" s="182"/>
      <c r="AZ141" s="409"/>
      <c r="BA141" s="182"/>
      <c r="BB141" s="182"/>
      <c r="BC141" s="409"/>
      <c r="BD141" s="182"/>
      <c r="BE141" s="182"/>
      <c r="BF141" s="182"/>
      <c r="BG141" s="182"/>
      <c r="BH141" s="409"/>
      <c r="BI141" s="182"/>
      <c r="BJ141" s="182"/>
      <c r="BK141" s="182"/>
      <c r="BL141" s="128"/>
    </row>
    <row r="142" spans="1:64" s="183" customFormat="1">
      <c r="A142" s="459"/>
      <c r="B142" s="419">
        <v>130</v>
      </c>
      <c r="C142" s="539"/>
      <c r="D142" s="420"/>
      <c r="E142" s="466"/>
      <c r="F142" s="467"/>
      <c r="G142" s="467"/>
      <c r="H142" s="620"/>
      <c r="I142" s="424"/>
      <c r="J142" s="425"/>
      <c r="K142" s="424"/>
      <c r="L142" s="460" t="str">
        <f t="shared" si="8"/>
        <v/>
      </c>
      <c r="M142" s="461" t="str">
        <f t="shared" si="9"/>
        <v/>
      </c>
      <c r="N142" s="460" t="str">
        <f t="shared" si="10"/>
        <v/>
      </c>
      <c r="O142" s="462">
        <f t="shared" si="7"/>
        <v>0</v>
      </c>
      <c r="P142" s="453"/>
      <c r="Q142" s="424"/>
      <c r="R142" s="416"/>
      <c r="S142" s="450"/>
      <c r="T142" s="416"/>
      <c r="U142" s="416"/>
      <c r="V142" s="453"/>
      <c r="W142" s="424"/>
      <c r="X142" s="453"/>
      <c r="Y142" s="424"/>
      <c r="Z142" s="453"/>
      <c r="AA142" s="424"/>
      <c r="AB142" s="416"/>
      <c r="AC142" s="416"/>
      <c r="AD142" s="416"/>
      <c r="AE142" s="416"/>
      <c r="AF142" s="455"/>
      <c r="AG142" s="430"/>
      <c r="AH142" s="453"/>
      <c r="AI142" s="430"/>
      <c r="AJ142" s="453"/>
      <c r="AK142" s="432"/>
      <c r="AL142" s="453"/>
      <c r="AM142" s="430"/>
      <c r="AN142" s="423"/>
      <c r="AO142" s="453"/>
      <c r="AP142" s="430"/>
      <c r="AQ142" s="423"/>
      <c r="AR142" s="453"/>
      <c r="AS142" s="430"/>
      <c r="AT142" s="423"/>
      <c r="AU142" s="453"/>
      <c r="AV142" s="182"/>
      <c r="AW142" s="182"/>
      <c r="AX142" s="182"/>
      <c r="AY142" s="182"/>
      <c r="AZ142" s="409"/>
      <c r="BA142" s="182"/>
      <c r="BB142" s="182"/>
      <c r="BC142" s="409"/>
      <c r="BD142" s="182"/>
      <c r="BE142" s="182"/>
      <c r="BF142" s="182"/>
      <c r="BG142" s="182"/>
      <c r="BH142" s="409"/>
      <c r="BI142" s="182"/>
      <c r="BJ142" s="182"/>
      <c r="BK142" s="182"/>
      <c r="BL142" s="128"/>
    </row>
    <row r="143" spans="1:64" s="183" customFormat="1">
      <c r="A143" s="459"/>
      <c r="B143" s="419">
        <v>131</v>
      </c>
      <c r="C143" s="539"/>
      <c r="D143" s="420"/>
      <c r="E143" s="466"/>
      <c r="F143" s="467"/>
      <c r="G143" s="467"/>
      <c r="H143" s="620"/>
      <c r="I143" s="424"/>
      <c r="J143" s="425"/>
      <c r="K143" s="424"/>
      <c r="L143" s="460" t="str">
        <f t="shared" si="8"/>
        <v/>
      </c>
      <c r="M143" s="461" t="str">
        <f t="shared" si="9"/>
        <v/>
      </c>
      <c r="N143" s="460" t="str">
        <f t="shared" si="10"/>
        <v/>
      </c>
      <c r="O143" s="462">
        <f t="shared" si="7"/>
        <v>0</v>
      </c>
      <c r="P143" s="453"/>
      <c r="Q143" s="424"/>
      <c r="R143" s="416"/>
      <c r="S143" s="450"/>
      <c r="T143" s="416"/>
      <c r="U143" s="416"/>
      <c r="V143" s="453"/>
      <c r="W143" s="424"/>
      <c r="X143" s="453"/>
      <c r="Y143" s="424"/>
      <c r="Z143" s="453"/>
      <c r="AA143" s="424"/>
      <c r="AB143" s="416"/>
      <c r="AC143" s="416"/>
      <c r="AD143" s="416"/>
      <c r="AE143" s="416"/>
      <c r="AF143" s="455"/>
      <c r="AG143" s="430"/>
      <c r="AH143" s="453"/>
      <c r="AI143" s="430"/>
      <c r="AJ143" s="453"/>
      <c r="AK143" s="432"/>
      <c r="AL143" s="453"/>
      <c r="AM143" s="430"/>
      <c r="AN143" s="423"/>
      <c r="AO143" s="453"/>
      <c r="AP143" s="430"/>
      <c r="AQ143" s="423"/>
      <c r="AR143" s="453"/>
      <c r="AS143" s="430"/>
      <c r="AT143" s="423"/>
      <c r="AU143" s="453"/>
      <c r="AV143" s="182"/>
      <c r="AW143" s="182"/>
      <c r="AX143" s="182"/>
      <c r="AY143" s="182"/>
      <c r="AZ143" s="409"/>
      <c r="BA143" s="182"/>
      <c r="BB143" s="182"/>
      <c r="BC143" s="409"/>
      <c r="BD143" s="182"/>
      <c r="BE143" s="182"/>
      <c r="BF143" s="182"/>
      <c r="BG143" s="182"/>
      <c r="BH143" s="409"/>
      <c r="BI143" s="182"/>
      <c r="BJ143" s="182"/>
      <c r="BK143" s="182"/>
      <c r="BL143" s="128"/>
    </row>
    <row r="144" spans="1:64" s="183" customFormat="1">
      <c r="A144" s="459"/>
      <c r="B144" s="419">
        <v>132</v>
      </c>
      <c r="C144" s="539"/>
      <c r="D144" s="420"/>
      <c r="E144" s="466"/>
      <c r="F144" s="467"/>
      <c r="G144" s="467"/>
      <c r="H144" s="620"/>
      <c r="I144" s="424"/>
      <c r="J144" s="425"/>
      <c r="K144" s="424"/>
      <c r="L144" s="460" t="str">
        <f t="shared" si="8"/>
        <v/>
      </c>
      <c r="M144" s="461" t="str">
        <f t="shared" si="9"/>
        <v/>
      </c>
      <c r="N144" s="460" t="str">
        <f t="shared" si="10"/>
        <v/>
      </c>
      <c r="O144" s="462">
        <f t="shared" si="7"/>
        <v>0</v>
      </c>
      <c r="P144" s="453"/>
      <c r="Q144" s="424"/>
      <c r="R144" s="416"/>
      <c r="S144" s="450"/>
      <c r="T144" s="416"/>
      <c r="U144" s="416"/>
      <c r="V144" s="453"/>
      <c r="W144" s="424"/>
      <c r="X144" s="453"/>
      <c r="Y144" s="424"/>
      <c r="Z144" s="453"/>
      <c r="AA144" s="424"/>
      <c r="AB144" s="416"/>
      <c r="AC144" s="416"/>
      <c r="AD144" s="416"/>
      <c r="AE144" s="416"/>
      <c r="AF144" s="455"/>
      <c r="AG144" s="430"/>
      <c r="AH144" s="453"/>
      <c r="AI144" s="430"/>
      <c r="AJ144" s="453"/>
      <c r="AK144" s="432"/>
      <c r="AL144" s="453"/>
      <c r="AM144" s="430"/>
      <c r="AN144" s="423"/>
      <c r="AO144" s="453"/>
      <c r="AP144" s="430"/>
      <c r="AQ144" s="423"/>
      <c r="AR144" s="453"/>
      <c r="AS144" s="430"/>
      <c r="AT144" s="423"/>
      <c r="AU144" s="453"/>
      <c r="AV144" s="182"/>
      <c r="AW144" s="182"/>
      <c r="AX144" s="182"/>
      <c r="AY144" s="182"/>
      <c r="AZ144" s="409"/>
      <c r="BA144" s="182"/>
      <c r="BB144" s="182"/>
      <c r="BC144" s="409"/>
      <c r="BD144" s="182"/>
      <c r="BE144" s="182"/>
      <c r="BF144" s="182"/>
      <c r="BG144" s="182"/>
      <c r="BH144" s="409"/>
      <c r="BI144" s="182"/>
      <c r="BJ144" s="182"/>
      <c r="BK144" s="182"/>
      <c r="BL144" s="128"/>
    </row>
    <row r="145" spans="1:64" s="183" customFormat="1">
      <c r="A145" s="459"/>
      <c r="B145" s="419">
        <v>133</v>
      </c>
      <c r="C145" s="539"/>
      <c r="D145" s="420"/>
      <c r="E145" s="466"/>
      <c r="F145" s="467"/>
      <c r="G145" s="467"/>
      <c r="H145" s="620"/>
      <c r="I145" s="424"/>
      <c r="J145" s="425"/>
      <c r="K145" s="424"/>
      <c r="L145" s="460" t="str">
        <f t="shared" si="8"/>
        <v/>
      </c>
      <c r="M145" s="461" t="str">
        <f t="shared" si="9"/>
        <v/>
      </c>
      <c r="N145" s="460" t="str">
        <f t="shared" si="10"/>
        <v/>
      </c>
      <c r="O145" s="462">
        <f t="shared" si="7"/>
        <v>0</v>
      </c>
      <c r="P145" s="453"/>
      <c r="Q145" s="424"/>
      <c r="R145" s="416"/>
      <c r="S145" s="450"/>
      <c r="T145" s="416"/>
      <c r="U145" s="416"/>
      <c r="V145" s="453"/>
      <c r="W145" s="424"/>
      <c r="X145" s="453"/>
      <c r="Y145" s="424"/>
      <c r="Z145" s="453"/>
      <c r="AA145" s="424"/>
      <c r="AB145" s="416"/>
      <c r="AC145" s="416"/>
      <c r="AD145" s="416"/>
      <c r="AE145" s="416"/>
      <c r="AF145" s="455"/>
      <c r="AG145" s="430"/>
      <c r="AH145" s="453"/>
      <c r="AI145" s="430"/>
      <c r="AJ145" s="453"/>
      <c r="AK145" s="432"/>
      <c r="AL145" s="453"/>
      <c r="AM145" s="430"/>
      <c r="AN145" s="423"/>
      <c r="AO145" s="453"/>
      <c r="AP145" s="430"/>
      <c r="AQ145" s="423"/>
      <c r="AR145" s="453"/>
      <c r="AS145" s="430"/>
      <c r="AT145" s="423"/>
      <c r="AU145" s="453"/>
      <c r="AV145" s="182"/>
      <c r="AW145" s="182"/>
      <c r="AX145" s="182"/>
      <c r="AY145" s="182"/>
      <c r="AZ145" s="409"/>
      <c r="BA145" s="182"/>
      <c r="BB145" s="182"/>
      <c r="BC145" s="409"/>
      <c r="BD145" s="182"/>
      <c r="BE145" s="182"/>
      <c r="BF145" s="182"/>
      <c r="BG145" s="182"/>
      <c r="BH145" s="409"/>
      <c r="BI145" s="182"/>
      <c r="BJ145" s="182"/>
      <c r="BK145" s="182"/>
      <c r="BL145" s="128"/>
    </row>
    <row r="146" spans="1:64" s="183" customFormat="1">
      <c r="A146" s="459"/>
      <c r="B146" s="419">
        <v>134</v>
      </c>
      <c r="C146" s="539"/>
      <c r="D146" s="420"/>
      <c r="E146" s="466"/>
      <c r="F146" s="467"/>
      <c r="G146" s="467"/>
      <c r="H146" s="620"/>
      <c r="I146" s="424"/>
      <c r="J146" s="425"/>
      <c r="K146" s="424"/>
      <c r="L146" s="460" t="str">
        <f t="shared" si="8"/>
        <v/>
      </c>
      <c r="M146" s="461" t="str">
        <f t="shared" si="9"/>
        <v/>
      </c>
      <c r="N146" s="460" t="str">
        <f t="shared" si="10"/>
        <v/>
      </c>
      <c r="O146" s="462">
        <f t="shared" ref="O146:O209" si="11">IF(OR(L146="",M146="",N146=""),0,(700000*L146*M146*N146))</f>
        <v>0</v>
      </c>
      <c r="P146" s="453"/>
      <c r="Q146" s="424"/>
      <c r="R146" s="416"/>
      <c r="S146" s="450"/>
      <c r="T146" s="416"/>
      <c r="U146" s="416"/>
      <c r="V146" s="453"/>
      <c r="W146" s="424"/>
      <c r="X146" s="453"/>
      <c r="Y146" s="424"/>
      <c r="Z146" s="453"/>
      <c r="AA146" s="424"/>
      <c r="AB146" s="416"/>
      <c r="AC146" s="416"/>
      <c r="AD146" s="416"/>
      <c r="AE146" s="416"/>
      <c r="AF146" s="455"/>
      <c r="AG146" s="430"/>
      <c r="AH146" s="453"/>
      <c r="AI146" s="430"/>
      <c r="AJ146" s="453"/>
      <c r="AK146" s="432"/>
      <c r="AL146" s="453"/>
      <c r="AM146" s="430"/>
      <c r="AN146" s="423"/>
      <c r="AO146" s="453"/>
      <c r="AP146" s="430"/>
      <c r="AQ146" s="423"/>
      <c r="AR146" s="453"/>
      <c r="AS146" s="430"/>
      <c r="AT146" s="423"/>
      <c r="AU146" s="453"/>
      <c r="AV146" s="182"/>
      <c r="AW146" s="182"/>
      <c r="AX146" s="182"/>
      <c r="AY146" s="182"/>
      <c r="AZ146" s="409"/>
      <c r="BA146" s="182"/>
      <c r="BB146" s="182"/>
      <c r="BC146" s="409"/>
      <c r="BD146" s="182"/>
      <c r="BE146" s="182"/>
      <c r="BF146" s="182"/>
      <c r="BG146" s="182"/>
      <c r="BH146" s="409"/>
      <c r="BI146" s="182"/>
      <c r="BJ146" s="182"/>
      <c r="BK146" s="182"/>
      <c r="BL146" s="128"/>
    </row>
    <row r="147" spans="1:64" s="183" customFormat="1">
      <c r="A147" s="459"/>
      <c r="B147" s="419">
        <v>135</v>
      </c>
      <c r="C147" s="539"/>
      <c r="D147" s="420"/>
      <c r="E147" s="466"/>
      <c r="F147" s="467"/>
      <c r="G147" s="467"/>
      <c r="H147" s="620"/>
      <c r="I147" s="424"/>
      <c r="J147" s="425"/>
      <c r="K147" s="424"/>
      <c r="L147" s="460" t="str">
        <f t="shared" si="8"/>
        <v/>
      </c>
      <c r="M147" s="461" t="str">
        <f t="shared" si="9"/>
        <v/>
      </c>
      <c r="N147" s="460" t="str">
        <f t="shared" si="10"/>
        <v/>
      </c>
      <c r="O147" s="462">
        <f t="shared" si="11"/>
        <v>0</v>
      </c>
      <c r="P147" s="453"/>
      <c r="Q147" s="424"/>
      <c r="R147" s="416"/>
      <c r="S147" s="450"/>
      <c r="T147" s="416"/>
      <c r="U147" s="416"/>
      <c r="V147" s="453"/>
      <c r="W147" s="424"/>
      <c r="X147" s="453"/>
      <c r="Y147" s="424"/>
      <c r="Z147" s="453"/>
      <c r="AA147" s="424"/>
      <c r="AB147" s="416"/>
      <c r="AC147" s="416"/>
      <c r="AD147" s="416"/>
      <c r="AE147" s="416"/>
      <c r="AF147" s="455"/>
      <c r="AG147" s="430"/>
      <c r="AH147" s="453"/>
      <c r="AI147" s="430"/>
      <c r="AJ147" s="453"/>
      <c r="AK147" s="432"/>
      <c r="AL147" s="453"/>
      <c r="AM147" s="430"/>
      <c r="AN147" s="423"/>
      <c r="AO147" s="453"/>
      <c r="AP147" s="430"/>
      <c r="AQ147" s="423"/>
      <c r="AR147" s="453"/>
      <c r="AS147" s="430"/>
      <c r="AT147" s="423"/>
      <c r="AU147" s="453"/>
      <c r="AV147" s="182"/>
      <c r="AW147" s="182"/>
      <c r="AX147" s="182"/>
      <c r="AY147" s="182"/>
      <c r="AZ147" s="409"/>
      <c r="BA147" s="182"/>
      <c r="BB147" s="182"/>
      <c r="BC147" s="409"/>
      <c r="BD147" s="182"/>
      <c r="BE147" s="182"/>
      <c r="BF147" s="182"/>
      <c r="BG147" s="182"/>
      <c r="BH147" s="409"/>
      <c r="BI147" s="182"/>
      <c r="BJ147" s="182"/>
      <c r="BK147" s="182"/>
      <c r="BL147" s="128"/>
    </row>
    <row r="148" spans="1:64" s="183" customFormat="1">
      <c r="A148" s="459"/>
      <c r="B148" s="419">
        <v>136</v>
      </c>
      <c r="C148" s="539"/>
      <c r="D148" s="420"/>
      <c r="E148" s="466"/>
      <c r="F148" s="467"/>
      <c r="G148" s="467"/>
      <c r="H148" s="620"/>
      <c r="I148" s="424"/>
      <c r="J148" s="425"/>
      <c r="K148" s="424"/>
      <c r="L148" s="460" t="str">
        <f t="shared" si="8"/>
        <v/>
      </c>
      <c r="M148" s="461" t="str">
        <f t="shared" si="9"/>
        <v/>
      </c>
      <c r="N148" s="460" t="str">
        <f t="shared" si="10"/>
        <v/>
      </c>
      <c r="O148" s="462">
        <f t="shared" si="11"/>
        <v>0</v>
      </c>
      <c r="P148" s="453"/>
      <c r="Q148" s="424"/>
      <c r="R148" s="416"/>
      <c r="S148" s="450"/>
      <c r="T148" s="416"/>
      <c r="U148" s="416"/>
      <c r="V148" s="453"/>
      <c r="W148" s="424"/>
      <c r="X148" s="453"/>
      <c r="Y148" s="424"/>
      <c r="Z148" s="453"/>
      <c r="AA148" s="424"/>
      <c r="AB148" s="416"/>
      <c r="AC148" s="416"/>
      <c r="AD148" s="416"/>
      <c r="AE148" s="416"/>
      <c r="AF148" s="455"/>
      <c r="AG148" s="430"/>
      <c r="AH148" s="453"/>
      <c r="AI148" s="430"/>
      <c r="AJ148" s="453"/>
      <c r="AK148" s="432"/>
      <c r="AL148" s="453"/>
      <c r="AM148" s="430"/>
      <c r="AN148" s="423"/>
      <c r="AO148" s="453"/>
      <c r="AP148" s="430"/>
      <c r="AQ148" s="423"/>
      <c r="AR148" s="453"/>
      <c r="AS148" s="430"/>
      <c r="AT148" s="423"/>
      <c r="AU148" s="453"/>
      <c r="AV148" s="182"/>
      <c r="AW148" s="182"/>
      <c r="AX148" s="182"/>
      <c r="AY148" s="182"/>
      <c r="AZ148" s="409"/>
      <c r="BA148" s="182"/>
      <c r="BB148" s="182"/>
      <c r="BC148" s="409"/>
      <c r="BD148" s="182"/>
      <c r="BE148" s="182"/>
      <c r="BF148" s="182"/>
      <c r="BG148" s="182"/>
      <c r="BH148" s="409"/>
      <c r="BI148" s="182"/>
      <c r="BJ148" s="182"/>
      <c r="BK148" s="182"/>
      <c r="BL148" s="128"/>
    </row>
    <row r="149" spans="1:64" s="183" customFormat="1">
      <c r="A149" s="459"/>
      <c r="B149" s="419">
        <v>137</v>
      </c>
      <c r="C149" s="539"/>
      <c r="D149" s="420"/>
      <c r="E149" s="466"/>
      <c r="F149" s="467"/>
      <c r="G149" s="467"/>
      <c r="H149" s="620"/>
      <c r="I149" s="424"/>
      <c r="J149" s="425"/>
      <c r="K149" s="424"/>
      <c r="L149" s="460" t="str">
        <f t="shared" si="8"/>
        <v/>
      </c>
      <c r="M149" s="461" t="str">
        <f t="shared" si="9"/>
        <v/>
      </c>
      <c r="N149" s="460" t="str">
        <f t="shared" si="10"/>
        <v/>
      </c>
      <c r="O149" s="462">
        <f t="shared" si="11"/>
        <v>0</v>
      </c>
      <c r="P149" s="453"/>
      <c r="Q149" s="424"/>
      <c r="R149" s="416"/>
      <c r="S149" s="450"/>
      <c r="T149" s="416"/>
      <c r="U149" s="416"/>
      <c r="V149" s="453"/>
      <c r="W149" s="424"/>
      <c r="X149" s="453"/>
      <c r="Y149" s="424"/>
      <c r="Z149" s="453"/>
      <c r="AA149" s="424"/>
      <c r="AB149" s="416"/>
      <c r="AC149" s="416"/>
      <c r="AD149" s="416"/>
      <c r="AE149" s="416"/>
      <c r="AF149" s="455"/>
      <c r="AG149" s="430"/>
      <c r="AH149" s="453"/>
      <c r="AI149" s="430"/>
      <c r="AJ149" s="453"/>
      <c r="AK149" s="432"/>
      <c r="AL149" s="453"/>
      <c r="AM149" s="430"/>
      <c r="AN149" s="423"/>
      <c r="AO149" s="453"/>
      <c r="AP149" s="430"/>
      <c r="AQ149" s="423"/>
      <c r="AR149" s="453"/>
      <c r="AS149" s="430"/>
      <c r="AT149" s="423"/>
      <c r="AU149" s="453"/>
      <c r="AV149" s="182"/>
      <c r="AW149" s="182"/>
      <c r="AX149" s="182"/>
      <c r="AY149" s="182"/>
      <c r="AZ149" s="409"/>
      <c r="BA149" s="182"/>
      <c r="BB149" s="182"/>
      <c r="BC149" s="409"/>
      <c r="BD149" s="182"/>
      <c r="BE149" s="182"/>
      <c r="BF149" s="182"/>
      <c r="BG149" s="182"/>
      <c r="BH149" s="409"/>
      <c r="BI149" s="182"/>
      <c r="BJ149" s="182"/>
      <c r="BK149" s="182"/>
      <c r="BL149" s="128"/>
    </row>
    <row r="150" spans="1:64" s="183" customFormat="1">
      <c r="A150" s="459"/>
      <c r="B150" s="419">
        <v>138</v>
      </c>
      <c r="C150" s="539"/>
      <c r="D150" s="420"/>
      <c r="E150" s="466"/>
      <c r="F150" s="467"/>
      <c r="G150" s="467"/>
      <c r="H150" s="620"/>
      <c r="I150" s="424"/>
      <c r="J150" s="425"/>
      <c r="K150" s="424"/>
      <c r="L150" s="460" t="str">
        <f t="shared" si="8"/>
        <v/>
      </c>
      <c r="M150" s="461" t="str">
        <f t="shared" si="9"/>
        <v/>
      </c>
      <c r="N150" s="460" t="str">
        <f t="shared" si="10"/>
        <v/>
      </c>
      <c r="O150" s="462">
        <f t="shared" si="11"/>
        <v>0</v>
      </c>
      <c r="P150" s="453"/>
      <c r="Q150" s="424"/>
      <c r="R150" s="416"/>
      <c r="S150" s="450"/>
      <c r="T150" s="416"/>
      <c r="U150" s="416"/>
      <c r="V150" s="453"/>
      <c r="W150" s="424"/>
      <c r="X150" s="453"/>
      <c r="Y150" s="424"/>
      <c r="Z150" s="453"/>
      <c r="AA150" s="424"/>
      <c r="AB150" s="416"/>
      <c r="AC150" s="416"/>
      <c r="AD150" s="416"/>
      <c r="AE150" s="416"/>
      <c r="AF150" s="455"/>
      <c r="AG150" s="430"/>
      <c r="AH150" s="453"/>
      <c r="AI150" s="430"/>
      <c r="AJ150" s="453"/>
      <c r="AK150" s="432"/>
      <c r="AL150" s="453"/>
      <c r="AM150" s="430"/>
      <c r="AN150" s="423"/>
      <c r="AO150" s="453"/>
      <c r="AP150" s="430"/>
      <c r="AQ150" s="423"/>
      <c r="AR150" s="453"/>
      <c r="AS150" s="430"/>
      <c r="AT150" s="423"/>
      <c r="AU150" s="453"/>
      <c r="AV150" s="182"/>
      <c r="AW150" s="182"/>
      <c r="AX150" s="182"/>
      <c r="AY150" s="182"/>
      <c r="AZ150" s="409"/>
      <c r="BA150" s="182"/>
      <c r="BB150" s="182"/>
      <c r="BC150" s="409"/>
      <c r="BD150" s="182"/>
      <c r="BE150" s="182"/>
      <c r="BF150" s="182"/>
      <c r="BG150" s="182"/>
      <c r="BH150" s="409"/>
      <c r="BI150" s="182"/>
      <c r="BJ150" s="182"/>
      <c r="BK150" s="182"/>
      <c r="BL150" s="128"/>
    </row>
    <row r="151" spans="1:64" s="183" customFormat="1">
      <c r="A151" s="459"/>
      <c r="B151" s="419">
        <v>139</v>
      </c>
      <c r="C151" s="539"/>
      <c r="D151" s="420"/>
      <c r="E151" s="466"/>
      <c r="F151" s="467"/>
      <c r="G151" s="467"/>
      <c r="H151" s="620"/>
      <c r="I151" s="424"/>
      <c r="J151" s="425"/>
      <c r="K151" s="424"/>
      <c r="L151" s="460" t="str">
        <f t="shared" si="8"/>
        <v/>
      </c>
      <c r="M151" s="461" t="str">
        <f t="shared" si="9"/>
        <v/>
      </c>
      <c r="N151" s="460" t="str">
        <f t="shared" si="10"/>
        <v/>
      </c>
      <c r="O151" s="462">
        <f t="shared" si="11"/>
        <v>0</v>
      </c>
      <c r="P151" s="453"/>
      <c r="Q151" s="424"/>
      <c r="R151" s="416"/>
      <c r="S151" s="450"/>
      <c r="T151" s="416"/>
      <c r="U151" s="416"/>
      <c r="V151" s="453"/>
      <c r="W151" s="424"/>
      <c r="X151" s="453"/>
      <c r="Y151" s="424"/>
      <c r="Z151" s="453"/>
      <c r="AA151" s="424"/>
      <c r="AB151" s="416"/>
      <c r="AC151" s="416"/>
      <c r="AD151" s="416"/>
      <c r="AE151" s="416"/>
      <c r="AF151" s="455"/>
      <c r="AG151" s="430"/>
      <c r="AH151" s="453"/>
      <c r="AI151" s="430"/>
      <c r="AJ151" s="453"/>
      <c r="AK151" s="432"/>
      <c r="AL151" s="453"/>
      <c r="AM151" s="430"/>
      <c r="AN151" s="423"/>
      <c r="AO151" s="453"/>
      <c r="AP151" s="430"/>
      <c r="AQ151" s="423"/>
      <c r="AR151" s="453"/>
      <c r="AS151" s="430"/>
      <c r="AT151" s="423"/>
      <c r="AU151" s="453"/>
      <c r="AV151" s="182"/>
      <c r="AW151" s="182"/>
      <c r="AX151" s="182"/>
      <c r="AY151" s="182"/>
      <c r="AZ151" s="409"/>
      <c r="BA151" s="182"/>
      <c r="BB151" s="182"/>
      <c r="BC151" s="409"/>
      <c r="BD151" s="182"/>
      <c r="BE151" s="182"/>
      <c r="BF151" s="182"/>
      <c r="BG151" s="182"/>
      <c r="BH151" s="409"/>
      <c r="BI151" s="182"/>
      <c r="BJ151" s="182"/>
      <c r="BK151" s="182"/>
      <c r="BL151" s="128"/>
    </row>
    <row r="152" spans="1:64" s="183" customFormat="1">
      <c r="A152" s="459"/>
      <c r="B152" s="419">
        <v>140</v>
      </c>
      <c r="C152" s="539"/>
      <c r="D152" s="420"/>
      <c r="E152" s="466"/>
      <c r="F152" s="467"/>
      <c r="G152" s="467"/>
      <c r="H152" s="620"/>
      <c r="I152" s="424"/>
      <c r="J152" s="425"/>
      <c r="K152" s="424"/>
      <c r="L152" s="460" t="str">
        <f t="shared" si="8"/>
        <v/>
      </c>
      <c r="M152" s="461" t="str">
        <f t="shared" si="9"/>
        <v/>
      </c>
      <c r="N152" s="460" t="str">
        <f t="shared" si="10"/>
        <v/>
      </c>
      <c r="O152" s="462">
        <f t="shared" si="11"/>
        <v>0</v>
      </c>
      <c r="P152" s="453"/>
      <c r="Q152" s="424"/>
      <c r="R152" s="416"/>
      <c r="S152" s="450"/>
      <c r="T152" s="416"/>
      <c r="U152" s="416"/>
      <c r="V152" s="453"/>
      <c r="W152" s="424"/>
      <c r="X152" s="453"/>
      <c r="Y152" s="424"/>
      <c r="Z152" s="453"/>
      <c r="AA152" s="424"/>
      <c r="AB152" s="416"/>
      <c r="AC152" s="416"/>
      <c r="AD152" s="416"/>
      <c r="AE152" s="416"/>
      <c r="AF152" s="455"/>
      <c r="AG152" s="430"/>
      <c r="AH152" s="453"/>
      <c r="AI152" s="430"/>
      <c r="AJ152" s="453"/>
      <c r="AK152" s="432"/>
      <c r="AL152" s="453"/>
      <c r="AM152" s="430"/>
      <c r="AN152" s="423"/>
      <c r="AO152" s="453"/>
      <c r="AP152" s="430"/>
      <c r="AQ152" s="423"/>
      <c r="AR152" s="453"/>
      <c r="AS152" s="430"/>
      <c r="AT152" s="423"/>
      <c r="AU152" s="453"/>
      <c r="AV152" s="182"/>
      <c r="AW152" s="182"/>
      <c r="AX152" s="182"/>
      <c r="AY152" s="182"/>
      <c r="AZ152" s="409"/>
      <c r="BA152" s="182"/>
      <c r="BB152" s="182"/>
      <c r="BC152" s="409"/>
      <c r="BD152" s="182"/>
      <c r="BE152" s="182"/>
      <c r="BF152" s="182"/>
      <c r="BG152" s="182"/>
      <c r="BH152" s="409"/>
      <c r="BI152" s="182"/>
      <c r="BJ152" s="182"/>
      <c r="BK152" s="182"/>
      <c r="BL152" s="128"/>
    </row>
    <row r="153" spans="1:64" s="183" customFormat="1">
      <c r="A153" s="459"/>
      <c r="B153" s="419">
        <v>141</v>
      </c>
      <c r="C153" s="539"/>
      <c r="D153" s="420"/>
      <c r="E153" s="466"/>
      <c r="F153" s="467"/>
      <c r="G153" s="467"/>
      <c r="H153" s="620"/>
      <c r="I153" s="424"/>
      <c r="J153" s="425"/>
      <c r="K153" s="424"/>
      <c r="L153" s="460" t="str">
        <f t="shared" si="8"/>
        <v/>
      </c>
      <c r="M153" s="461" t="str">
        <f t="shared" si="9"/>
        <v/>
      </c>
      <c r="N153" s="460" t="str">
        <f t="shared" si="10"/>
        <v/>
      </c>
      <c r="O153" s="462">
        <f t="shared" si="11"/>
        <v>0</v>
      </c>
      <c r="P153" s="453"/>
      <c r="Q153" s="424"/>
      <c r="R153" s="416"/>
      <c r="S153" s="450"/>
      <c r="T153" s="416"/>
      <c r="U153" s="416"/>
      <c r="V153" s="453"/>
      <c r="W153" s="424"/>
      <c r="X153" s="453"/>
      <c r="Y153" s="424"/>
      <c r="Z153" s="453"/>
      <c r="AA153" s="424"/>
      <c r="AB153" s="416"/>
      <c r="AC153" s="416"/>
      <c r="AD153" s="416"/>
      <c r="AE153" s="416"/>
      <c r="AF153" s="455"/>
      <c r="AG153" s="430"/>
      <c r="AH153" s="453"/>
      <c r="AI153" s="430"/>
      <c r="AJ153" s="453"/>
      <c r="AK153" s="432"/>
      <c r="AL153" s="453"/>
      <c r="AM153" s="430"/>
      <c r="AN153" s="423"/>
      <c r="AO153" s="453"/>
      <c r="AP153" s="430"/>
      <c r="AQ153" s="423"/>
      <c r="AR153" s="453"/>
      <c r="AS153" s="430"/>
      <c r="AT153" s="423"/>
      <c r="AU153" s="453"/>
      <c r="AV153" s="182"/>
      <c r="AW153" s="182"/>
      <c r="AX153" s="182"/>
      <c r="AY153" s="182"/>
      <c r="AZ153" s="409"/>
      <c r="BA153" s="182"/>
      <c r="BB153" s="182"/>
      <c r="BC153" s="409"/>
      <c r="BD153" s="182"/>
      <c r="BE153" s="182"/>
      <c r="BF153" s="182"/>
      <c r="BG153" s="182"/>
      <c r="BH153" s="409"/>
      <c r="BI153" s="182"/>
      <c r="BJ153" s="182"/>
      <c r="BK153" s="182"/>
      <c r="BL153" s="128"/>
    </row>
    <row r="154" spans="1:64" s="183" customFormat="1">
      <c r="A154" s="459"/>
      <c r="B154" s="419">
        <v>142</v>
      </c>
      <c r="C154" s="539"/>
      <c r="D154" s="420"/>
      <c r="E154" s="466"/>
      <c r="F154" s="467"/>
      <c r="G154" s="467"/>
      <c r="H154" s="620"/>
      <c r="I154" s="424"/>
      <c r="J154" s="425"/>
      <c r="K154" s="424"/>
      <c r="L154" s="460" t="str">
        <f t="shared" si="8"/>
        <v/>
      </c>
      <c r="M154" s="461" t="str">
        <f t="shared" si="9"/>
        <v/>
      </c>
      <c r="N154" s="460" t="str">
        <f t="shared" si="10"/>
        <v/>
      </c>
      <c r="O154" s="462">
        <f t="shared" si="11"/>
        <v>0</v>
      </c>
      <c r="P154" s="453"/>
      <c r="Q154" s="424"/>
      <c r="R154" s="416"/>
      <c r="S154" s="450"/>
      <c r="T154" s="416"/>
      <c r="U154" s="416"/>
      <c r="V154" s="453"/>
      <c r="W154" s="424"/>
      <c r="X154" s="453"/>
      <c r="Y154" s="424"/>
      <c r="Z154" s="453"/>
      <c r="AA154" s="424"/>
      <c r="AB154" s="416"/>
      <c r="AC154" s="416"/>
      <c r="AD154" s="416"/>
      <c r="AE154" s="416"/>
      <c r="AF154" s="455"/>
      <c r="AG154" s="430"/>
      <c r="AH154" s="453"/>
      <c r="AI154" s="430"/>
      <c r="AJ154" s="453"/>
      <c r="AK154" s="432"/>
      <c r="AL154" s="453"/>
      <c r="AM154" s="430"/>
      <c r="AN154" s="423"/>
      <c r="AO154" s="453"/>
      <c r="AP154" s="430"/>
      <c r="AQ154" s="423"/>
      <c r="AR154" s="453"/>
      <c r="AS154" s="430"/>
      <c r="AT154" s="423"/>
      <c r="AU154" s="453"/>
      <c r="AV154" s="182"/>
      <c r="AW154" s="182"/>
      <c r="AX154" s="182"/>
      <c r="AY154" s="182"/>
      <c r="AZ154" s="409"/>
      <c r="BA154" s="182"/>
      <c r="BB154" s="182"/>
      <c r="BC154" s="409"/>
      <c r="BD154" s="182"/>
      <c r="BE154" s="182"/>
      <c r="BF154" s="182"/>
      <c r="BG154" s="182"/>
      <c r="BH154" s="409"/>
      <c r="BI154" s="182"/>
      <c r="BJ154" s="182"/>
      <c r="BK154" s="182"/>
      <c r="BL154" s="128"/>
    </row>
    <row r="155" spans="1:64" s="183" customFormat="1">
      <c r="A155" s="459"/>
      <c r="B155" s="419">
        <v>143</v>
      </c>
      <c r="C155" s="539"/>
      <c r="D155" s="420"/>
      <c r="E155" s="466"/>
      <c r="F155" s="467"/>
      <c r="G155" s="467"/>
      <c r="H155" s="620"/>
      <c r="I155" s="424"/>
      <c r="J155" s="425"/>
      <c r="K155" s="424"/>
      <c r="L155" s="460" t="str">
        <f t="shared" si="8"/>
        <v/>
      </c>
      <c r="M155" s="461" t="str">
        <f t="shared" si="9"/>
        <v/>
      </c>
      <c r="N155" s="460" t="str">
        <f t="shared" si="10"/>
        <v/>
      </c>
      <c r="O155" s="462">
        <f t="shared" si="11"/>
        <v>0</v>
      </c>
      <c r="P155" s="453"/>
      <c r="Q155" s="424"/>
      <c r="R155" s="416"/>
      <c r="S155" s="450"/>
      <c r="T155" s="416"/>
      <c r="U155" s="416"/>
      <c r="V155" s="453"/>
      <c r="W155" s="424"/>
      <c r="X155" s="453"/>
      <c r="Y155" s="424"/>
      <c r="Z155" s="453"/>
      <c r="AA155" s="424"/>
      <c r="AB155" s="416"/>
      <c r="AC155" s="416"/>
      <c r="AD155" s="416"/>
      <c r="AE155" s="416"/>
      <c r="AF155" s="455"/>
      <c r="AG155" s="430"/>
      <c r="AH155" s="453"/>
      <c r="AI155" s="430"/>
      <c r="AJ155" s="453"/>
      <c r="AK155" s="432"/>
      <c r="AL155" s="453"/>
      <c r="AM155" s="430"/>
      <c r="AN155" s="423"/>
      <c r="AO155" s="453"/>
      <c r="AP155" s="430"/>
      <c r="AQ155" s="423"/>
      <c r="AR155" s="453"/>
      <c r="AS155" s="430"/>
      <c r="AT155" s="423"/>
      <c r="AU155" s="453"/>
      <c r="AV155" s="182"/>
      <c r="AW155" s="182"/>
      <c r="AX155" s="182"/>
      <c r="AY155" s="182"/>
      <c r="AZ155" s="409"/>
      <c r="BA155" s="182"/>
      <c r="BB155" s="182"/>
      <c r="BC155" s="409"/>
      <c r="BD155" s="182"/>
      <c r="BE155" s="182"/>
      <c r="BF155" s="182"/>
      <c r="BG155" s="182"/>
      <c r="BH155" s="409"/>
      <c r="BI155" s="182"/>
      <c r="BJ155" s="182"/>
      <c r="BK155" s="182"/>
      <c r="BL155" s="128"/>
    </row>
    <row r="156" spans="1:64" s="183" customFormat="1">
      <c r="A156" s="459"/>
      <c r="B156" s="419">
        <v>144</v>
      </c>
      <c r="C156" s="539"/>
      <c r="D156" s="420"/>
      <c r="E156" s="466"/>
      <c r="F156" s="467"/>
      <c r="G156" s="467"/>
      <c r="H156" s="620"/>
      <c r="I156" s="424"/>
      <c r="J156" s="425"/>
      <c r="K156" s="424"/>
      <c r="L156" s="460" t="str">
        <f t="shared" si="8"/>
        <v/>
      </c>
      <c r="M156" s="461" t="str">
        <f t="shared" si="9"/>
        <v/>
      </c>
      <c r="N156" s="460" t="str">
        <f t="shared" si="10"/>
        <v/>
      </c>
      <c r="O156" s="462">
        <f t="shared" si="11"/>
        <v>0</v>
      </c>
      <c r="P156" s="453"/>
      <c r="Q156" s="424"/>
      <c r="R156" s="416"/>
      <c r="S156" s="450"/>
      <c r="T156" s="416"/>
      <c r="U156" s="416"/>
      <c r="V156" s="453"/>
      <c r="W156" s="424"/>
      <c r="X156" s="453"/>
      <c r="Y156" s="424"/>
      <c r="Z156" s="453"/>
      <c r="AA156" s="424"/>
      <c r="AB156" s="416"/>
      <c r="AC156" s="416"/>
      <c r="AD156" s="416"/>
      <c r="AE156" s="416"/>
      <c r="AF156" s="455"/>
      <c r="AG156" s="430"/>
      <c r="AH156" s="453"/>
      <c r="AI156" s="430"/>
      <c r="AJ156" s="453"/>
      <c r="AK156" s="432"/>
      <c r="AL156" s="453"/>
      <c r="AM156" s="430"/>
      <c r="AN156" s="423"/>
      <c r="AO156" s="453"/>
      <c r="AP156" s="430"/>
      <c r="AQ156" s="423"/>
      <c r="AR156" s="453"/>
      <c r="AS156" s="430"/>
      <c r="AT156" s="423"/>
      <c r="AU156" s="453"/>
      <c r="AV156" s="182"/>
      <c r="AW156" s="182"/>
      <c r="AX156" s="182"/>
      <c r="AY156" s="182"/>
      <c r="AZ156" s="409"/>
      <c r="BA156" s="182"/>
      <c r="BB156" s="182"/>
      <c r="BC156" s="409"/>
      <c r="BD156" s="182"/>
      <c r="BE156" s="182"/>
      <c r="BF156" s="182"/>
      <c r="BG156" s="182"/>
      <c r="BH156" s="409"/>
      <c r="BI156" s="182"/>
      <c r="BJ156" s="182"/>
      <c r="BK156" s="182"/>
      <c r="BL156" s="128"/>
    </row>
    <row r="157" spans="1:64" s="183" customFormat="1">
      <c r="A157" s="459"/>
      <c r="B157" s="419">
        <v>145</v>
      </c>
      <c r="C157" s="539"/>
      <c r="D157" s="420"/>
      <c r="E157" s="466"/>
      <c r="F157" s="467"/>
      <c r="G157" s="467"/>
      <c r="H157" s="620"/>
      <c r="I157" s="424"/>
      <c r="J157" s="425"/>
      <c r="K157" s="424"/>
      <c r="L157" s="460" t="str">
        <f t="shared" si="8"/>
        <v/>
      </c>
      <c r="M157" s="461" t="str">
        <f t="shared" si="9"/>
        <v/>
      </c>
      <c r="N157" s="460" t="str">
        <f t="shared" si="10"/>
        <v/>
      </c>
      <c r="O157" s="462">
        <f t="shared" si="11"/>
        <v>0</v>
      </c>
      <c r="P157" s="453"/>
      <c r="Q157" s="424"/>
      <c r="R157" s="416"/>
      <c r="S157" s="450"/>
      <c r="T157" s="416"/>
      <c r="U157" s="416"/>
      <c r="V157" s="453"/>
      <c r="W157" s="424"/>
      <c r="X157" s="453"/>
      <c r="Y157" s="424"/>
      <c r="Z157" s="453"/>
      <c r="AA157" s="424"/>
      <c r="AB157" s="416"/>
      <c r="AC157" s="416"/>
      <c r="AD157" s="416"/>
      <c r="AE157" s="416"/>
      <c r="AF157" s="455"/>
      <c r="AG157" s="430"/>
      <c r="AH157" s="453"/>
      <c r="AI157" s="430"/>
      <c r="AJ157" s="453"/>
      <c r="AK157" s="432"/>
      <c r="AL157" s="453"/>
      <c r="AM157" s="430"/>
      <c r="AN157" s="423"/>
      <c r="AO157" s="453"/>
      <c r="AP157" s="430"/>
      <c r="AQ157" s="423"/>
      <c r="AR157" s="453"/>
      <c r="AS157" s="430"/>
      <c r="AT157" s="423"/>
      <c r="AU157" s="453"/>
      <c r="AV157" s="182"/>
      <c r="AW157" s="182"/>
      <c r="AX157" s="182"/>
      <c r="AY157" s="182"/>
      <c r="AZ157" s="409"/>
      <c r="BA157" s="182"/>
      <c r="BB157" s="182"/>
      <c r="BC157" s="409"/>
      <c r="BD157" s="182"/>
      <c r="BE157" s="182"/>
      <c r="BF157" s="182"/>
      <c r="BG157" s="182"/>
      <c r="BH157" s="409"/>
      <c r="BI157" s="182"/>
      <c r="BJ157" s="182"/>
      <c r="BK157" s="182"/>
      <c r="BL157" s="128"/>
    </row>
    <row r="158" spans="1:64" s="183" customFormat="1">
      <c r="A158" s="459"/>
      <c r="B158" s="419">
        <v>146</v>
      </c>
      <c r="C158" s="539"/>
      <c r="D158" s="420"/>
      <c r="E158" s="466"/>
      <c r="F158" s="467"/>
      <c r="G158" s="467"/>
      <c r="H158" s="620"/>
      <c r="I158" s="424"/>
      <c r="J158" s="425"/>
      <c r="K158" s="424"/>
      <c r="L158" s="460" t="str">
        <f t="shared" si="8"/>
        <v/>
      </c>
      <c r="M158" s="461" t="str">
        <f t="shared" si="9"/>
        <v/>
      </c>
      <c r="N158" s="460" t="str">
        <f t="shared" si="10"/>
        <v/>
      </c>
      <c r="O158" s="462">
        <f t="shared" si="11"/>
        <v>0</v>
      </c>
      <c r="P158" s="453"/>
      <c r="Q158" s="424"/>
      <c r="R158" s="416"/>
      <c r="S158" s="450"/>
      <c r="T158" s="416"/>
      <c r="U158" s="416"/>
      <c r="V158" s="453"/>
      <c r="W158" s="424"/>
      <c r="X158" s="453"/>
      <c r="Y158" s="424"/>
      <c r="Z158" s="453"/>
      <c r="AA158" s="424"/>
      <c r="AB158" s="416"/>
      <c r="AC158" s="416"/>
      <c r="AD158" s="416"/>
      <c r="AE158" s="416"/>
      <c r="AF158" s="455"/>
      <c r="AG158" s="430"/>
      <c r="AH158" s="453"/>
      <c r="AI158" s="430"/>
      <c r="AJ158" s="453"/>
      <c r="AK158" s="432"/>
      <c r="AL158" s="453"/>
      <c r="AM158" s="430"/>
      <c r="AN158" s="423"/>
      <c r="AO158" s="453"/>
      <c r="AP158" s="430"/>
      <c r="AQ158" s="423"/>
      <c r="AR158" s="453"/>
      <c r="AS158" s="430"/>
      <c r="AT158" s="423"/>
      <c r="AU158" s="453"/>
      <c r="AV158" s="182"/>
      <c r="AW158" s="182"/>
      <c r="AX158" s="182"/>
      <c r="AY158" s="182"/>
      <c r="AZ158" s="409"/>
      <c r="BA158" s="182"/>
      <c r="BB158" s="182"/>
      <c r="BC158" s="409"/>
      <c r="BD158" s="182"/>
      <c r="BE158" s="182"/>
      <c r="BF158" s="182"/>
      <c r="BG158" s="182"/>
      <c r="BH158" s="409"/>
      <c r="BI158" s="182"/>
      <c r="BJ158" s="182"/>
      <c r="BK158" s="182"/>
      <c r="BL158" s="128"/>
    </row>
    <row r="159" spans="1:64" s="183" customFormat="1">
      <c r="A159" s="459"/>
      <c r="B159" s="419">
        <v>147</v>
      </c>
      <c r="C159" s="539"/>
      <c r="D159" s="420"/>
      <c r="E159" s="466"/>
      <c r="F159" s="467"/>
      <c r="G159" s="467"/>
      <c r="H159" s="620"/>
      <c r="I159" s="424"/>
      <c r="J159" s="425"/>
      <c r="K159" s="424"/>
      <c r="L159" s="460" t="str">
        <f t="shared" si="8"/>
        <v/>
      </c>
      <c r="M159" s="461" t="str">
        <f t="shared" si="9"/>
        <v/>
      </c>
      <c r="N159" s="460" t="str">
        <f t="shared" si="10"/>
        <v/>
      </c>
      <c r="O159" s="462">
        <f t="shared" si="11"/>
        <v>0</v>
      </c>
      <c r="P159" s="453"/>
      <c r="Q159" s="424"/>
      <c r="R159" s="416"/>
      <c r="S159" s="450"/>
      <c r="T159" s="416"/>
      <c r="U159" s="416"/>
      <c r="V159" s="453"/>
      <c r="W159" s="424"/>
      <c r="X159" s="453"/>
      <c r="Y159" s="424"/>
      <c r="Z159" s="453"/>
      <c r="AA159" s="424"/>
      <c r="AB159" s="416"/>
      <c r="AC159" s="416"/>
      <c r="AD159" s="416"/>
      <c r="AE159" s="416"/>
      <c r="AF159" s="455"/>
      <c r="AG159" s="430"/>
      <c r="AH159" s="453"/>
      <c r="AI159" s="430"/>
      <c r="AJ159" s="453"/>
      <c r="AK159" s="432"/>
      <c r="AL159" s="453"/>
      <c r="AM159" s="430"/>
      <c r="AN159" s="423"/>
      <c r="AO159" s="453"/>
      <c r="AP159" s="430"/>
      <c r="AQ159" s="423"/>
      <c r="AR159" s="453"/>
      <c r="AS159" s="430"/>
      <c r="AT159" s="423"/>
      <c r="AU159" s="453"/>
      <c r="AV159" s="182"/>
      <c r="AW159" s="182"/>
      <c r="AX159" s="182"/>
      <c r="AY159" s="182"/>
      <c r="AZ159" s="409"/>
      <c r="BA159" s="182"/>
      <c r="BB159" s="182"/>
      <c r="BC159" s="409"/>
      <c r="BD159" s="182"/>
      <c r="BE159" s="182"/>
      <c r="BF159" s="182"/>
      <c r="BG159" s="182"/>
      <c r="BH159" s="409"/>
      <c r="BI159" s="182"/>
      <c r="BJ159" s="182"/>
      <c r="BK159" s="182"/>
      <c r="BL159" s="128"/>
    </row>
    <row r="160" spans="1:64" s="183" customFormat="1">
      <c r="A160" s="459"/>
      <c r="B160" s="419">
        <v>148</v>
      </c>
      <c r="C160" s="539"/>
      <c r="D160" s="420"/>
      <c r="E160" s="466"/>
      <c r="F160" s="467"/>
      <c r="G160" s="467"/>
      <c r="H160" s="620"/>
      <c r="I160" s="424"/>
      <c r="J160" s="425"/>
      <c r="K160" s="424"/>
      <c r="L160" s="460" t="str">
        <f t="shared" si="8"/>
        <v/>
      </c>
      <c r="M160" s="461" t="str">
        <f t="shared" si="9"/>
        <v/>
      </c>
      <c r="N160" s="460" t="str">
        <f t="shared" si="10"/>
        <v/>
      </c>
      <c r="O160" s="462">
        <f t="shared" si="11"/>
        <v>0</v>
      </c>
      <c r="P160" s="453"/>
      <c r="Q160" s="424"/>
      <c r="R160" s="416"/>
      <c r="S160" s="450"/>
      <c r="T160" s="416"/>
      <c r="U160" s="416"/>
      <c r="V160" s="453"/>
      <c r="W160" s="424"/>
      <c r="X160" s="453"/>
      <c r="Y160" s="424"/>
      <c r="Z160" s="453"/>
      <c r="AA160" s="424"/>
      <c r="AB160" s="416"/>
      <c r="AC160" s="416"/>
      <c r="AD160" s="416"/>
      <c r="AE160" s="416"/>
      <c r="AF160" s="455"/>
      <c r="AG160" s="430"/>
      <c r="AH160" s="453"/>
      <c r="AI160" s="430"/>
      <c r="AJ160" s="453"/>
      <c r="AK160" s="432"/>
      <c r="AL160" s="453"/>
      <c r="AM160" s="430"/>
      <c r="AN160" s="423"/>
      <c r="AO160" s="453"/>
      <c r="AP160" s="430"/>
      <c r="AQ160" s="423"/>
      <c r="AR160" s="453"/>
      <c r="AS160" s="430"/>
      <c r="AT160" s="423"/>
      <c r="AU160" s="453"/>
      <c r="AV160" s="182"/>
      <c r="AW160" s="182"/>
      <c r="AX160" s="182"/>
      <c r="AY160" s="182"/>
      <c r="AZ160" s="409"/>
      <c r="BA160" s="182"/>
      <c r="BB160" s="182"/>
      <c r="BC160" s="409"/>
      <c r="BD160" s="182"/>
      <c r="BE160" s="182"/>
      <c r="BF160" s="182"/>
      <c r="BG160" s="182"/>
      <c r="BH160" s="409"/>
      <c r="BI160" s="182"/>
      <c r="BJ160" s="182"/>
      <c r="BK160" s="182"/>
      <c r="BL160" s="128"/>
    </row>
    <row r="161" spans="1:64" s="183" customFormat="1">
      <c r="A161" s="459"/>
      <c r="B161" s="419">
        <v>149</v>
      </c>
      <c r="C161" s="539"/>
      <c r="D161" s="420"/>
      <c r="E161" s="466"/>
      <c r="F161" s="467"/>
      <c r="G161" s="467"/>
      <c r="H161" s="620"/>
      <c r="I161" s="424"/>
      <c r="J161" s="425"/>
      <c r="K161" s="424"/>
      <c r="L161" s="460" t="str">
        <f t="shared" si="8"/>
        <v/>
      </c>
      <c r="M161" s="461" t="str">
        <f t="shared" si="9"/>
        <v/>
      </c>
      <c r="N161" s="460" t="str">
        <f t="shared" si="10"/>
        <v/>
      </c>
      <c r="O161" s="462">
        <f t="shared" si="11"/>
        <v>0</v>
      </c>
      <c r="P161" s="453"/>
      <c r="Q161" s="424"/>
      <c r="R161" s="416"/>
      <c r="S161" s="450"/>
      <c r="T161" s="416"/>
      <c r="U161" s="416"/>
      <c r="V161" s="453"/>
      <c r="W161" s="424"/>
      <c r="X161" s="453"/>
      <c r="Y161" s="424"/>
      <c r="Z161" s="453"/>
      <c r="AA161" s="424"/>
      <c r="AB161" s="416"/>
      <c r="AC161" s="416"/>
      <c r="AD161" s="416"/>
      <c r="AE161" s="416"/>
      <c r="AF161" s="455"/>
      <c r="AG161" s="430"/>
      <c r="AH161" s="453"/>
      <c r="AI161" s="430"/>
      <c r="AJ161" s="453"/>
      <c r="AK161" s="432"/>
      <c r="AL161" s="453"/>
      <c r="AM161" s="430"/>
      <c r="AN161" s="423"/>
      <c r="AO161" s="453"/>
      <c r="AP161" s="430"/>
      <c r="AQ161" s="423"/>
      <c r="AR161" s="453"/>
      <c r="AS161" s="430"/>
      <c r="AT161" s="423"/>
      <c r="AU161" s="453"/>
      <c r="AV161" s="182"/>
      <c r="AW161" s="182"/>
      <c r="AX161" s="182"/>
      <c r="AY161" s="182"/>
      <c r="AZ161" s="409"/>
      <c r="BA161" s="182"/>
      <c r="BB161" s="182"/>
      <c r="BC161" s="409"/>
      <c r="BD161" s="182"/>
      <c r="BE161" s="182"/>
      <c r="BF161" s="182"/>
      <c r="BG161" s="182"/>
      <c r="BH161" s="409"/>
      <c r="BI161" s="182"/>
      <c r="BJ161" s="182"/>
      <c r="BK161" s="182"/>
      <c r="BL161" s="128"/>
    </row>
    <row r="162" spans="1:64" s="183" customFormat="1">
      <c r="A162" s="459"/>
      <c r="B162" s="419">
        <v>150</v>
      </c>
      <c r="C162" s="539"/>
      <c r="D162" s="420"/>
      <c r="E162" s="466"/>
      <c r="F162" s="467"/>
      <c r="G162" s="467"/>
      <c r="H162" s="620"/>
      <c r="I162" s="424"/>
      <c r="J162" s="425"/>
      <c r="K162" s="424"/>
      <c r="L162" s="460" t="str">
        <f t="shared" si="8"/>
        <v/>
      </c>
      <c r="M162" s="461" t="str">
        <f t="shared" si="9"/>
        <v/>
      </c>
      <c r="N162" s="460" t="str">
        <f t="shared" si="10"/>
        <v/>
      </c>
      <c r="O162" s="462">
        <f t="shared" si="11"/>
        <v>0</v>
      </c>
      <c r="P162" s="453"/>
      <c r="Q162" s="424"/>
      <c r="R162" s="416"/>
      <c r="S162" s="450"/>
      <c r="T162" s="416"/>
      <c r="U162" s="416"/>
      <c r="V162" s="453"/>
      <c r="W162" s="424"/>
      <c r="X162" s="453"/>
      <c r="Y162" s="424"/>
      <c r="Z162" s="453"/>
      <c r="AA162" s="424"/>
      <c r="AB162" s="416"/>
      <c r="AC162" s="416"/>
      <c r="AD162" s="416"/>
      <c r="AE162" s="416"/>
      <c r="AF162" s="455"/>
      <c r="AG162" s="430"/>
      <c r="AH162" s="453"/>
      <c r="AI162" s="430"/>
      <c r="AJ162" s="453"/>
      <c r="AK162" s="432"/>
      <c r="AL162" s="453"/>
      <c r="AM162" s="430"/>
      <c r="AN162" s="423"/>
      <c r="AO162" s="453"/>
      <c r="AP162" s="430"/>
      <c r="AQ162" s="423"/>
      <c r="AR162" s="453"/>
      <c r="AS162" s="430"/>
      <c r="AT162" s="423"/>
      <c r="AU162" s="453"/>
      <c r="AV162" s="182"/>
      <c r="AW162" s="182"/>
      <c r="AX162" s="182"/>
      <c r="AY162" s="182"/>
      <c r="AZ162" s="409"/>
      <c r="BA162" s="182"/>
      <c r="BB162" s="182"/>
      <c r="BC162" s="409"/>
      <c r="BD162" s="182"/>
      <c r="BE162" s="182"/>
      <c r="BF162" s="182"/>
      <c r="BG162" s="182"/>
      <c r="BH162" s="409"/>
      <c r="BI162" s="182"/>
      <c r="BJ162" s="182"/>
      <c r="BK162" s="182"/>
      <c r="BL162" s="128"/>
    </row>
    <row r="163" spans="1:64" s="183" customFormat="1">
      <c r="A163" s="459"/>
      <c r="B163" s="419">
        <v>151</v>
      </c>
      <c r="C163" s="539"/>
      <c r="D163" s="420"/>
      <c r="E163" s="466"/>
      <c r="F163" s="467"/>
      <c r="G163" s="467"/>
      <c r="H163" s="620"/>
      <c r="I163" s="424"/>
      <c r="J163" s="425"/>
      <c r="K163" s="424"/>
      <c r="L163" s="460" t="str">
        <f t="shared" si="8"/>
        <v/>
      </c>
      <c r="M163" s="461" t="str">
        <f t="shared" si="9"/>
        <v/>
      </c>
      <c r="N163" s="460" t="str">
        <f t="shared" si="10"/>
        <v/>
      </c>
      <c r="O163" s="462">
        <f t="shared" si="11"/>
        <v>0</v>
      </c>
      <c r="P163" s="453"/>
      <c r="Q163" s="424"/>
      <c r="R163" s="416"/>
      <c r="S163" s="450"/>
      <c r="T163" s="416"/>
      <c r="U163" s="416"/>
      <c r="V163" s="453"/>
      <c r="W163" s="424"/>
      <c r="X163" s="453"/>
      <c r="Y163" s="424"/>
      <c r="Z163" s="453"/>
      <c r="AA163" s="424"/>
      <c r="AB163" s="416"/>
      <c r="AC163" s="416"/>
      <c r="AD163" s="416"/>
      <c r="AE163" s="416"/>
      <c r="AF163" s="455"/>
      <c r="AG163" s="430"/>
      <c r="AH163" s="453"/>
      <c r="AI163" s="430"/>
      <c r="AJ163" s="453"/>
      <c r="AK163" s="432"/>
      <c r="AL163" s="453"/>
      <c r="AM163" s="430"/>
      <c r="AN163" s="423"/>
      <c r="AO163" s="453"/>
      <c r="AP163" s="430"/>
      <c r="AQ163" s="423"/>
      <c r="AR163" s="453"/>
      <c r="AS163" s="430"/>
      <c r="AT163" s="423"/>
      <c r="AU163" s="453"/>
      <c r="AV163" s="182"/>
      <c r="AW163" s="182"/>
      <c r="AX163" s="182"/>
      <c r="AY163" s="182"/>
      <c r="AZ163" s="409"/>
      <c r="BA163" s="182"/>
      <c r="BB163" s="182"/>
      <c r="BC163" s="409"/>
      <c r="BD163" s="182"/>
      <c r="BE163" s="182"/>
      <c r="BF163" s="182"/>
      <c r="BG163" s="182"/>
      <c r="BH163" s="409"/>
      <c r="BI163" s="182"/>
      <c r="BJ163" s="182"/>
      <c r="BK163" s="182"/>
      <c r="BL163" s="128"/>
    </row>
    <row r="164" spans="1:64" s="183" customFormat="1">
      <c r="A164" s="459"/>
      <c r="B164" s="419">
        <v>152</v>
      </c>
      <c r="C164" s="539"/>
      <c r="D164" s="420"/>
      <c r="E164" s="466"/>
      <c r="F164" s="467"/>
      <c r="G164" s="467"/>
      <c r="H164" s="620"/>
      <c r="I164" s="424"/>
      <c r="J164" s="425"/>
      <c r="K164" s="424"/>
      <c r="L164" s="460" t="str">
        <f t="shared" si="8"/>
        <v/>
      </c>
      <c r="M164" s="461" t="str">
        <f t="shared" si="9"/>
        <v/>
      </c>
      <c r="N164" s="460" t="str">
        <f t="shared" si="10"/>
        <v/>
      </c>
      <c r="O164" s="462">
        <f t="shared" si="11"/>
        <v>0</v>
      </c>
      <c r="P164" s="453"/>
      <c r="Q164" s="424"/>
      <c r="R164" s="416"/>
      <c r="S164" s="450"/>
      <c r="T164" s="416"/>
      <c r="U164" s="416"/>
      <c r="V164" s="453"/>
      <c r="W164" s="424"/>
      <c r="X164" s="453"/>
      <c r="Y164" s="424"/>
      <c r="Z164" s="453"/>
      <c r="AA164" s="424"/>
      <c r="AB164" s="416"/>
      <c r="AC164" s="416"/>
      <c r="AD164" s="416"/>
      <c r="AE164" s="416"/>
      <c r="AF164" s="455"/>
      <c r="AG164" s="430"/>
      <c r="AH164" s="453"/>
      <c r="AI164" s="430"/>
      <c r="AJ164" s="453"/>
      <c r="AK164" s="432"/>
      <c r="AL164" s="453"/>
      <c r="AM164" s="430"/>
      <c r="AN164" s="423"/>
      <c r="AO164" s="453"/>
      <c r="AP164" s="430"/>
      <c r="AQ164" s="423"/>
      <c r="AR164" s="453"/>
      <c r="AS164" s="430"/>
      <c r="AT164" s="423"/>
      <c r="AU164" s="453"/>
      <c r="AV164" s="182"/>
      <c r="AW164" s="182"/>
      <c r="AX164" s="182"/>
      <c r="AY164" s="182"/>
      <c r="AZ164" s="409"/>
      <c r="BA164" s="182"/>
      <c r="BB164" s="182"/>
      <c r="BC164" s="409"/>
      <c r="BD164" s="182"/>
      <c r="BE164" s="182"/>
      <c r="BF164" s="182"/>
      <c r="BG164" s="182"/>
      <c r="BH164" s="409"/>
      <c r="BI164" s="182"/>
      <c r="BJ164" s="182"/>
      <c r="BK164" s="182"/>
      <c r="BL164" s="128"/>
    </row>
    <row r="165" spans="1:64" s="183" customFormat="1">
      <c r="A165" s="459"/>
      <c r="B165" s="419">
        <v>153</v>
      </c>
      <c r="C165" s="539"/>
      <c r="D165" s="420"/>
      <c r="E165" s="466"/>
      <c r="F165" s="467"/>
      <c r="G165" s="467"/>
      <c r="H165" s="620"/>
      <c r="I165" s="424"/>
      <c r="J165" s="425"/>
      <c r="K165" s="424"/>
      <c r="L165" s="460" t="str">
        <f t="shared" si="8"/>
        <v/>
      </c>
      <c r="M165" s="461" t="str">
        <f t="shared" si="9"/>
        <v/>
      </c>
      <c r="N165" s="460" t="str">
        <f t="shared" si="10"/>
        <v/>
      </c>
      <c r="O165" s="462">
        <f t="shared" si="11"/>
        <v>0</v>
      </c>
      <c r="P165" s="453"/>
      <c r="Q165" s="424"/>
      <c r="R165" s="416"/>
      <c r="S165" s="450"/>
      <c r="T165" s="416"/>
      <c r="U165" s="416"/>
      <c r="V165" s="453"/>
      <c r="W165" s="424"/>
      <c r="X165" s="453"/>
      <c r="Y165" s="424"/>
      <c r="Z165" s="453"/>
      <c r="AA165" s="424"/>
      <c r="AB165" s="416"/>
      <c r="AC165" s="416"/>
      <c r="AD165" s="416"/>
      <c r="AE165" s="416"/>
      <c r="AF165" s="455"/>
      <c r="AG165" s="430"/>
      <c r="AH165" s="453"/>
      <c r="AI165" s="430"/>
      <c r="AJ165" s="453"/>
      <c r="AK165" s="432"/>
      <c r="AL165" s="453"/>
      <c r="AM165" s="430"/>
      <c r="AN165" s="423"/>
      <c r="AO165" s="453"/>
      <c r="AP165" s="430"/>
      <c r="AQ165" s="423"/>
      <c r="AR165" s="453"/>
      <c r="AS165" s="430"/>
      <c r="AT165" s="423"/>
      <c r="AU165" s="453"/>
      <c r="AV165" s="182"/>
      <c r="AW165" s="182"/>
      <c r="AX165" s="182"/>
      <c r="AY165" s="182"/>
      <c r="AZ165" s="409"/>
      <c r="BA165" s="182"/>
      <c r="BB165" s="182"/>
      <c r="BC165" s="409"/>
      <c r="BD165" s="182"/>
      <c r="BE165" s="182"/>
      <c r="BF165" s="182"/>
      <c r="BG165" s="182"/>
      <c r="BH165" s="409"/>
      <c r="BI165" s="182"/>
      <c r="BJ165" s="182"/>
      <c r="BK165" s="182"/>
      <c r="BL165" s="128"/>
    </row>
    <row r="166" spans="1:64" s="183" customFormat="1">
      <c r="A166" s="459"/>
      <c r="B166" s="419">
        <v>154</v>
      </c>
      <c r="C166" s="539"/>
      <c r="D166" s="420"/>
      <c r="E166" s="466"/>
      <c r="F166" s="467"/>
      <c r="G166" s="467"/>
      <c r="H166" s="620"/>
      <c r="I166" s="424"/>
      <c r="J166" s="425"/>
      <c r="K166" s="424"/>
      <c r="L166" s="460" t="str">
        <f t="shared" si="8"/>
        <v/>
      </c>
      <c r="M166" s="461" t="str">
        <f t="shared" si="9"/>
        <v/>
      </c>
      <c r="N166" s="460" t="str">
        <f t="shared" si="10"/>
        <v/>
      </c>
      <c r="O166" s="462">
        <f t="shared" si="11"/>
        <v>0</v>
      </c>
      <c r="P166" s="453"/>
      <c r="Q166" s="424"/>
      <c r="R166" s="416"/>
      <c r="S166" s="450"/>
      <c r="T166" s="416"/>
      <c r="U166" s="416"/>
      <c r="V166" s="453"/>
      <c r="W166" s="424"/>
      <c r="X166" s="453"/>
      <c r="Y166" s="424"/>
      <c r="Z166" s="453"/>
      <c r="AA166" s="424"/>
      <c r="AB166" s="416"/>
      <c r="AC166" s="416"/>
      <c r="AD166" s="416"/>
      <c r="AE166" s="416"/>
      <c r="AF166" s="455"/>
      <c r="AG166" s="430"/>
      <c r="AH166" s="453"/>
      <c r="AI166" s="430"/>
      <c r="AJ166" s="453"/>
      <c r="AK166" s="432"/>
      <c r="AL166" s="453"/>
      <c r="AM166" s="430"/>
      <c r="AN166" s="423"/>
      <c r="AO166" s="453"/>
      <c r="AP166" s="430"/>
      <c r="AQ166" s="423"/>
      <c r="AR166" s="453"/>
      <c r="AS166" s="430"/>
      <c r="AT166" s="423"/>
      <c r="AU166" s="453"/>
      <c r="AV166" s="182"/>
      <c r="AW166" s="182"/>
      <c r="AX166" s="182"/>
      <c r="AY166" s="182"/>
      <c r="AZ166" s="409"/>
      <c r="BA166" s="182"/>
      <c r="BB166" s="182"/>
      <c r="BC166" s="409"/>
      <c r="BD166" s="182"/>
      <c r="BE166" s="182"/>
      <c r="BF166" s="182"/>
      <c r="BG166" s="182"/>
      <c r="BH166" s="409"/>
      <c r="BI166" s="182"/>
      <c r="BJ166" s="182"/>
      <c r="BK166" s="182"/>
      <c r="BL166" s="128"/>
    </row>
    <row r="167" spans="1:64" s="183" customFormat="1">
      <c r="A167" s="459"/>
      <c r="B167" s="419">
        <v>155</v>
      </c>
      <c r="C167" s="539"/>
      <c r="D167" s="420"/>
      <c r="E167" s="466"/>
      <c r="F167" s="467"/>
      <c r="G167" s="467"/>
      <c r="H167" s="620"/>
      <c r="I167" s="424"/>
      <c r="J167" s="425"/>
      <c r="K167" s="424"/>
      <c r="L167" s="460" t="str">
        <f t="shared" si="8"/>
        <v/>
      </c>
      <c r="M167" s="461" t="str">
        <f t="shared" si="9"/>
        <v/>
      </c>
      <c r="N167" s="460" t="str">
        <f t="shared" si="10"/>
        <v/>
      </c>
      <c r="O167" s="462">
        <f t="shared" si="11"/>
        <v>0</v>
      </c>
      <c r="P167" s="453"/>
      <c r="Q167" s="424"/>
      <c r="R167" s="416"/>
      <c r="S167" s="450"/>
      <c r="T167" s="416"/>
      <c r="U167" s="416"/>
      <c r="V167" s="453"/>
      <c r="W167" s="424"/>
      <c r="X167" s="453"/>
      <c r="Y167" s="424"/>
      <c r="Z167" s="453"/>
      <c r="AA167" s="424"/>
      <c r="AB167" s="416"/>
      <c r="AC167" s="416"/>
      <c r="AD167" s="416"/>
      <c r="AE167" s="416"/>
      <c r="AF167" s="455"/>
      <c r="AG167" s="430"/>
      <c r="AH167" s="453"/>
      <c r="AI167" s="430"/>
      <c r="AJ167" s="453"/>
      <c r="AK167" s="432"/>
      <c r="AL167" s="453"/>
      <c r="AM167" s="430"/>
      <c r="AN167" s="423"/>
      <c r="AO167" s="453"/>
      <c r="AP167" s="430"/>
      <c r="AQ167" s="423"/>
      <c r="AR167" s="453"/>
      <c r="AS167" s="430"/>
      <c r="AT167" s="423"/>
      <c r="AU167" s="453"/>
      <c r="AV167" s="182"/>
      <c r="AW167" s="182"/>
      <c r="AX167" s="182"/>
      <c r="AY167" s="182"/>
      <c r="AZ167" s="409"/>
      <c r="BA167" s="182"/>
      <c r="BB167" s="182"/>
      <c r="BC167" s="409"/>
      <c r="BD167" s="182"/>
      <c r="BE167" s="182"/>
      <c r="BF167" s="182"/>
      <c r="BG167" s="182"/>
      <c r="BH167" s="409"/>
      <c r="BI167" s="182"/>
      <c r="BJ167" s="182"/>
      <c r="BK167" s="182"/>
      <c r="BL167" s="128"/>
    </row>
    <row r="168" spans="1:64" s="183" customFormat="1">
      <c r="A168" s="459"/>
      <c r="B168" s="419">
        <v>156</v>
      </c>
      <c r="C168" s="539"/>
      <c r="D168" s="420"/>
      <c r="E168" s="466"/>
      <c r="F168" s="467"/>
      <c r="G168" s="467"/>
      <c r="H168" s="620"/>
      <c r="I168" s="424"/>
      <c r="J168" s="425"/>
      <c r="K168" s="424"/>
      <c r="L168" s="460" t="str">
        <f t="shared" si="8"/>
        <v/>
      </c>
      <c r="M168" s="461" t="str">
        <f t="shared" si="9"/>
        <v/>
      </c>
      <c r="N168" s="460" t="str">
        <f t="shared" si="10"/>
        <v/>
      </c>
      <c r="O168" s="462">
        <f t="shared" si="11"/>
        <v>0</v>
      </c>
      <c r="P168" s="453"/>
      <c r="Q168" s="424"/>
      <c r="R168" s="416"/>
      <c r="S168" s="450"/>
      <c r="T168" s="416"/>
      <c r="U168" s="416"/>
      <c r="V168" s="453"/>
      <c r="W168" s="424"/>
      <c r="X168" s="453"/>
      <c r="Y168" s="424"/>
      <c r="Z168" s="453"/>
      <c r="AA168" s="424"/>
      <c r="AB168" s="416"/>
      <c r="AC168" s="416"/>
      <c r="AD168" s="416"/>
      <c r="AE168" s="416"/>
      <c r="AF168" s="455"/>
      <c r="AG168" s="430"/>
      <c r="AH168" s="453"/>
      <c r="AI168" s="430"/>
      <c r="AJ168" s="453"/>
      <c r="AK168" s="432"/>
      <c r="AL168" s="453"/>
      <c r="AM168" s="430"/>
      <c r="AN168" s="423"/>
      <c r="AO168" s="453"/>
      <c r="AP168" s="430"/>
      <c r="AQ168" s="423"/>
      <c r="AR168" s="453"/>
      <c r="AS168" s="430"/>
      <c r="AT168" s="423"/>
      <c r="AU168" s="453"/>
      <c r="AV168" s="182"/>
      <c r="AW168" s="182"/>
      <c r="AX168" s="182"/>
      <c r="AY168" s="182"/>
      <c r="AZ168" s="409"/>
      <c r="BA168" s="182"/>
      <c r="BB168" s="182"/>
      <c r="BC168" s="409"/>
      <c r="BD168" s="182"/>
      <c r="BE168" s="182"/>
      <c r="BF168" s="182"/>
      <c r="BG168" s="182"/>
      <c r="BH168" s="409"/>
      <c r="BI168" s="182"/>
      <c r="BJ168" s="182"/>
      <c r="BK168" s="182"/>
      <c r="BL168" s="128"/>
    </row>
    <row r="169" spans="1:64" s="183" customFormat="1">
      <c r="A169" s="459"/>
      <c r="B169" s="419">
        <v>157</v>
      </c>
      <c r="C169" s="539"/>
      <c r="D169" s="420"/>
      <c r="E169" s="466"/>
      <c r="F169" s="467"/>
      <c r="G169" s="467"/>
      <c r="H169" s="620"/>
      <c r="I169" s="424"/>
      <c r="J169" s="425"/>
      <c r="K169" s="424"/>
      <c r="L169" s="460" t="str">
        <f t="shared" si="8"/>
        <v/>
      </c>
      <c r="M169" s="461" t="str">
        <f t="shared" si="9"/>
        <v/>
      </c>
      <c r="N169" s="460" t="str">
        <f t="shared" si="10"/>
        <v/>
      </c>
      <c r="O169" s="462">
        <f t="shared" si="11"/>
        <v>0</v>
      </c>
      <c r="P169" s="453"/>
      <c r="Q169" s="424"/>
      <c r="R169" s="416"/>
      <c r="S169" s="450"/>
      <c r="T169" s="416"/>
      <c r="U169" s="416"/>
      <c r="V169" s="453"/>
      <c r="W169" s="424"/>
      <c r="X169" s="453"/>
      <c r="Y169" s="424"/>
      <c r="Z169" s="453"/>
      <c r="AA169" s="424"/>
      <c r="AB169" s="416"/>
      <c r="AC169" s="416"/>
      <c r="AD169" s="416"/>
      <c r="AE169" s="416"/>
      <c r="AF169" s="455"/>
      <c r="AG169" s="430"/>
      <c r="AH169" s="453"/>
      <c r="AI169" s="430"/>
      <c r="AJ169" s="453"/>
      <c r="AK169" s="432"/>
      <c r="AL169" s="453"/>
      <c r="AM169" s="430"/>
      <c r="AN169" s="423"/>
      <c r="AO169" s="453"/>
      <c r="AP169" s="430"/>
      <c r="AQ169" s="423"/>
      <c r="AR169" s="453"/>
      <c r="AS169" s="430"/>
      <c r="AT169" s="423"/>
      <c r="AU169" s="453"/>
      <c r="AV169" s="182"/>
      <c r="AW169" s="182"/>
      <c r="AX169" s="182"/>
      <c r="AY169" s="182"/>
      <c r="AZ169" s="409"/>
      <c r="BA169" s="182"/>
      <c r="BB169" s="182"/>
      <c r="BC169" s="409"/>
      <c r="BD169" s="182"/>
      <c r="BE169" s="182"/>
      <c r="BF169" s="182"/>
      <c r="BG169" s="182"/>
      <c r="BH169" s="409"/>
      <c r="BI169" s="182"/>
      <c r="BJ169" s="182"/>
      <c r="BK169" s="182"/>
      <c r="BL169" s="128"/>
    </row>
    <row r="170" spans="1:64" s="183" customFormat="1">
      <c r="A170" s="459"/>
      <c r="B170" s="419">
        <v>158</v>
      </c>
      <c r="C170" s="539"/>
      <c r="D170" s="420"/>
      <c r="E170" s="466"/>
      <c r="F170" s="467"/>
      <c r="G170" s="467"/>
      <c r="H170" s="620"/>
      <c r="I170" s="424"/>
      <c r="J170" s="425"/>
      <c r="K170" s="424"/>
      <c r="L170" s="460" t="str">
        <f t="shared" si="8"/>
        <v/>
      </c>
      <c r="M170" s="461" t="str">
        <f t="shared" si="9"/>
        <v/>
      </c>
      <c r="N170" s="460" t="str">
        <f t="shared" si="10"/>
        <v/>
      </c>
      <c r="O170" s="462">
        <f t="shared" si="11"/>
        <v>0</v>
      </c>
      <c r="P170" s="453"/>
      <c r="Q170" s="424"/>
      <c r="R170" s="416"/>
      <c r="S170" s="450"/>
      <c r="T170" s="416"/>
      <c r="U170" s="416"/>
      <c r="V170" s="453"/>
      <c r="W170" s="424"/>
      <c r="X170" s="453"/>
      <c r="Y170" s="424"/>
      <c r="Z170" s="453"/>
      <c r="AA170" s="424"/>
      <c r="AB170" s="416"/>
      <c r="AC170" s="416"/>
      <c r="AD170" s="416"/>
      <c r="AE170" s="416"/>
      <c r="AF170" s="455"/>
      <c r="AG170" s="430"/>
      <c r="AH170" s="453"/>
      <c r="AI170" s="430"/>
      <c r="AJ170" s="453"/>
      <c r="AK170" s="432"/>
      <c r="AL170" s="453"/>
      <c r="AM170" s="430"/>
      <c r="AN170" s="423"/>
      <c r="AO170" s="453"/>
      <c r="AP170" s="430"/>
      <c r="AQ170" s="423"/>
      <c r="AR170" s="453"/>
      <c r="AS170" s="430"/>
      <c r="AT170" s="423"/>
      <c r="AU170" s="453"/>
      <c r="AV170" s="182"/>
      <c r="AW170" s="182"/>
      <c r="AX170" s="182"/>
      <c r="AY170" s="182"/>
      <c r="AZ170" s="409"/>
      <c r="BA170" s="182"/>
      <c r="BB170" s="182"/>
      <c r="BC170" s="409"/>
      <c r="BD170" s="182"/>
      <c r="BE170" s="182"/>
      <c r="BF170" s="182"/>
      <c r="BG170" s="182"/>
      <c r="BH170" s="409"/>
      <c r="BI170" s="182"/>
      <c r="BJ170" s="182"/>
      <c r="BK170" s="182"/>
      <c r="BL170" s="128"/>
    </row>
    <row r="171" spans="1:64" s="183" customFormat="1">
      <c r="A171" s="459"/>
      <c r="B171" s="419">
        <v>159</v>
      </c>
      <c r="C171" s="539"/>
      <c r="D171" s="420"/>
      <c r="E171" s="466"/>
      <c r="F171" s="467"/>
      <c r="G171" s="467"/>
      <c r="H171" s="620"/>
      <c r="I171" s="424"/>
      <c r="J171" s="425"/>
      <c r="K171" s="424"/>
      <c r="L171" s="460" t="str">
        <f t="shared" si="8"/>
        <v/>
      </c>
      <c r="M171" s="461" t="str">
        <f t="shared" si="9"/>
        <v/>
      </c>
      <c r="N171" s="460" t="str">
        <f t="shared" si="10"/>
        <v/>
      </c>
      <c r="O171" s="462">
        <f t="shared" si="11"/>
        <v>0</v>
      </c>
      <c r="P171" s="453"/>
      <c r="Q171" s="424"/>
      <c r="R171" s="416"/>
      <c r="S171" s="450"/>
      <c r="T171" s="416"/>
      <c r="U171" s="416"/>
      <c r="V171" s="453"/>
      <c r="W171" s="424"/>
      <c r="X171" s="453"/>
      <c r="Y171" s="424"/>
      <c r="Z171" s="453"/>
      <c r="AA171" s="424"/>
      <c r="AB171" s="416"/>
      <c r="AC171" s="416"/>
      <c r="AD171" s="416"/>
      <c r="AE171" s="416"/>
      <c r="AF171" s="455"/>
      <c r="AG171" s="430"/>
      <c r="AH171" s="453"/>
      <c r="AI171" s="430"/>
      <c r="AJ171" s="453"/>
      <c r="AK171" s="432"/>
      <c r="AL171" s="453"/>
      <c r="AM171" s="430"/>
      <c r="AN171" s="423"/>
      <c r="AO171" s="453"/>
      <c r="AP171" s="430"/>
      <c r="AQ171" s="423"/>
      <c r="AR171" s="453"/>
      <c r="AS171" s="430"/>
      <c r="AT171" s="423"/>
      <c r="AU171" s="453"/>
      <c r="AV171" s="182"/>
      <c r="AW171" s="182"/>
      <c r="AX171" s="182"/>
      <c r="AY171" s="182"/>
      <c r="AZ171" s="409"/>
      <c r="BA171" s="182"/>
      <c r="BB171" s="182"/>
      <c r="BC171" s="409"/>
      <c r="BD171" s="182"/>
      <c r="BE171" s="182"/>
      <c r="BF171" s="182"/>
      <c r="BG171" s="182"/>
      <c r="BH171" s="409"/>
      <c r="BI171" s="182"/>
      <c r="BJ171" s="182"/>
      <c r="BK171" s="182"/>
      <c r="BL171" s="128"/>
    </row>
    <row r="172" spans="1:64" s="183" customFormat="1">
      <c r="A172" s="459"/>
      <c r="B172" s="419">
        <v>160</v>
      </c>
      <c r="C172" s="539"/>
      <c r="D172" s="420"/>
      <c r="E172" s="466"/>
      <c r="F172" s="467"/>
      <c r="G172" s="467"/>
      <c r="H172" s="620"/>
      <c r="I172" s="424"/>
      <c r="J172" s="425"/>
      <c r="K172" s="424"/>
      <c r="L172" s="460" t="str">
        <f t="shared" si="8"/>
        <v/>
      </c>
      <c r="M172" s="461" t="str">
        <f t="shared" si="9"/>
        <v/>
      </c>
      <c r="N172" s="460" t="str">
        <f t="shared" si="10"/>
        <v/>
      </c>
      <c r="O172" s="462">
        <f t="shared" si="11"/>
        <v>0</v>
      </c>
      <c r="P172" s="453"/>
      <c r="Q172" s="424"/>
      <c r="R172" s="416"/>
      <c r="S172" s="450"/>
      <c r="T172" s="416"/>
      <c r="U172" s="416"/>
      <c r="V172" s="453"/>
      <c r="W172" s="424"/>
      <c r="X172" s="453"/>
      <c r="Y172" s="424"/>
      <c r="Z172" s="453"/>
      <c r="AA172" s="424"/>
      <c r="AB172" s="416"/>
      <c r="AC172" s="416"/>
      <c r="AD172" s="416"/>
      <c r="AE172" s="416"/>
      <c r="AF172" s="455"/>
      <c r="AG172" s="430"/>
      <c r="AH172" s="453"/>
      <c r="AI172" s="430"/>
      <c r="AJ172" s="453"/>
      <c r="AK172" s="432"/>
      <c r="AL172" s="453"/>
      <c r="AM172" s="430"/>
      <c r="AN172" s="423"/>
      <c r="AO172" s="453"/>
      <c r="AP172" s="430"/>
      <c r="AQ172" s="423"/>
      <c r="AR172" s="453"/>
      <c r="AS172" s="430"/>
      <c r="AT172" s="423"/>
      <c r="AU172" s="453"/>
      <c r="AV172" s="182"/>
      <c r="AW172" s="182"/>
      <c r="AX172" s="182"/>
      <c r="AY172" s="182"/>
      <c r="AZ172" s="409"/>
      <c r="BA172" s="182"/>
      <c r="BB172" s="182"/>
      <c r="BC172" s="409"/>
      <c r="BD172" s="182"/>
      <c r="BE172" s="182"/>
      <c r="BF172" s="182"/>
      <c r="BG172" s="182"/>
      <c r="BH172" s="409"/>
      <c r="BI172" s="182"/>
      <c r="BJ172" s="182"/>
      <c r="BK172" s="182"/>
      <c r="BL172" s="128"/>
    </row>
    <row r="173" spans="1:64" s="183" customFormat="1">
      <c r="A173" s="459"/>
      <c r="B173" s="419">
        <v>161</v>
      </c>
      <c r="C173" s="539"/>
      <c r="D173" s="420"/>
      <c r="E173" s="466"/>
      <c r="F173" s="467"/>
      <c r="G173" s="467"/>
      <c r="H173" s="620"/>
      <c r="I173" s="424"/>
      <c r="J173" s="425"/>
      <c r="K173" s="424"/>
      <c r="L173" s="460" t="str">
        <f t="shared" si="8"/>
        <v/>
      </c>
      <c r="M173" s="461" t="str">
        <f t="shared" si="9"/>
        <v/>
      </c>
      <c r="N173" s="460" t="str">
        <f t="shared" si="10"/>
        <v/>
      </c>
      <c r="O173" s="462">
        <f t="shared" si="11"/>
        <v>0</v>
      </c>
      <c r="P173" s="453"/>
      <c r="Q173" s="424"/>
      <c r="R173" s="416"/>
      <c r="S173" s="450"/>
      <c r="T173" s="416"/>
      <c r="U173" s="416"/>
      <c r="V173" s="453"/>
      <c r="W173" s="424"/>
      <c r="X173" s="453"/>
      <c r="Y173" s="424"/>
      <c r="Z173" s="453"/>
      <c r="AA173" s="424"/>
      <c r="AB173" s="416"/>
      <c r="AC173" s="416"/>
      <c r="AD173" s="416"/>
      <c r="AE173" s="416"/>
      <c r="AF173" s="455"/>
      <c r="AG173" s="430"/>
      <c r="AH173" s="453"/>
      <c r="AI173" s="430"/>
      <c r="AJ173" s="453"/>
      <c r="AK173" s="432"/>
      <c r="AL173" s="453"/>
      <c r="AM173" s="430"/>
      <c r="AN173" s="423"/>
      <c r="AO173" s="453"/>
      <c r="AP173" s="430"/>
      <c r="AQ173" s="423"/>
      <c r="AR173" s="453"/>
      <c r="AS173" s="430"/>
      <c r="AT173" s="423"/>
      <c r="AU173" s="453"/>
      <c r="AV173" s="182"/>
      <c r="AW173" s="182"/>
      <c r="AX173" s="182"/>
      <c r="AY173" s="182"/>
      <c r="AZ173" s="409"/>
      <c r="BA173" s="182"/>
      <c r="BB173" s="182"/>
      <c r="BC173" s="409"/>
      <c r="BD173" s="182"/>
      <c r="BE173" s="182"/>
      <c r="BF173" s="182"/>
      <c r="BG173" s="182"/>
      <c r="BH173" s="409"/>
      <c r="BI173" s="182"/>
      <c r="BJ173" s="182"/>
      <c r="BK173" s="182"/>
      <c r="BL173" s="128"/>
    </row>
    <row r="174" spans="1:64" s="183" customFormat="1">
      <c r="A174" s="459"/>
      <c r="B174" s="419">
        <v>162</v>
      </c>
      <c r="C174" s="539"/>
      <c r="D174" s="420"/>
      <c r="E174" s="466"/>
      <c r="F174" s="467"/>
      <c r="G174" s="467"/>
      <c r="H174" s="620"/>
      <c r="I174" s="424"/>
      <c r="J174" s="425"/>
      <c r="K174" s="424"/>
      <c r="L174" s="460" t="str">
        <f t="shared" si="8"/>
        <v/>
      </c>
      <c r="M174" s="461" t="str">
        <f t="shared" si="9"/>
        <v/>
      </c>
      <c r="N174" s="460" t="str">
        <f t="shared" si="10"/>
        <v/>
      </c>
      <c r="O174" s="462">
        <f t="shared" si="11"/>
        <v>0</v>
      </c>
      <c r="P174" s="453"/>
      <c r="Q174" s="424"/>
      <c r="R174" s="416"/>
      <c r="S174" s="450"/>
      <c r="T174" s="416"/>
      <c r="U174" s="416"/>
      <c r="V174" s="453"/>
      <c r="W174" s="424"/>
      <c r="X174" s="453"/>
      <c r="Y174" s="424"/>
      <c r="Z174" s="453"/>
      <c r="AA174" s="424"/>
      <c r="AB174" s="416"/>
      <c r="AC174" s="416"/>
      <c r="AD174" s="416"/>
      <c r="AE174" s="416"/>
      <c r="AF174" s="455"/>
      <c r="AG174" s="430"/>
      <c r="AH174" s="453"/>
      <c r="AI174" s="430"/>
      <c r="AJ174" s="453"/>
      <c r="AK174" s="432"/>
      <c r="AL174" s="453"/>
      <c r="AM174" s="430"/>
      <c r="AN174" s="423"/>
      <c r="AO174" s="453"/>
      <c r="AP174" s="430"/>
      <c r="AQ174" s="423"/>
      <c r="AR174" s="453"/>
      <c r="AS174" s="430"/>
      <c r="AT174" s="423"/>
      <c r="AU174" s="453"/>
      <c r="AV174" s="182"/>
      <c r="AW174" s="182"/>
      <c r="AX174" s="182"/>
      <c r="AY174" s="182"/>
      <c r="AZ174" s="409"/>
      <c r="BA174" s="182"/>
      <c r="BB174" s="182"/>
      <c r="BC174" s="409"/>
      <c r="BD174" s="182"/>
      <c r="BE174" s="182"/>
      <c r="BF174" s="182"/>
      <c r="BG174" s="182"/>
      <c r="BH174" s="409"/>
      <c r="BI174" s="182"/>
      <c r="BJ174" s="182"/>
      <c r="BK174" s="182"/>
      <c r="BL174" s="128"/>
    </row>
    <row r="175" spans="1:64" s="183" customFormat="1">
      <c r="A175" s="459"/>
      <c r="B175" s="419">
        <v>163</v>
      </c>
      <c r="C175" s="539"/>
      <c r="D175" s="420"/>
      <c r="E175" s="466"/>
      <c r="F175" s="467"/>
      <c r="G175" s="467"/>
      <c r="H175" s="620"/>
      <c r="I175" s="424"/>
      <c r="J175" s="425"/>
      <c r="K175" s="424"/>
      <c r="L175" s="460" t="str">
        <f t="shared" si="8"/>
        <v/>
      </c>
      <c r="M175" s="461" t="str">
        <f t="shared" si="9"/>
        <v/>
      </c>
      <c r="N175" s="460" t="str">
        <f t="shared" si="10"/>
        <v/>
      </c>
      <c r="O175" s="462">
        <f t="shared" si="11"/>
        <v>0</v>
      </c>
      <c r="P175" s="453"/>
      <c r="Q175" s="424"/>
      <c r="R175" s="416"/>
      <c r="S175" s="450"/>
      <c r="T175" s="416"/>
      <c r="U175" s="416"/>
      <c r="V175" s="453"/>
      <c r="W175" s="424"/>
      <c r="X175" s="453"/>
      <c r="Y175" s="424"/>
      <c r="Z175" s="453"/>
      <c r="AA175" s="424"/>
      <c r="AB175" s="416"/>
      <c r="AC175" s="416"/>
      <c r="AD175" s="416"/>
      <c r="AE175" s="416"/>
      <c r="AF175" s="455"/>
      <c r="AG175" s="430"/>
      <c r="AH175" s="453"/>
      <c r="AI175" s="430"/>
      <c r="AJ175" s="453"/>
      <c r="AK175" s="432"/>
      <c r="AL175" s="453"/>
      <c r="AM175" s="430"/>
      <c r="AN175" s="423"/>
      <c r="AO175" s="453"/>
      <c r="AP175" s="430"/>
      <c r="AQ175" s="423"/>
      <c r="AR175" s="453"/>
      <c r="AS175" s="430"/>
      <c r="AT175" s="423"/>
      <c r="AU175" s="453"/>
      <c r="AV175" s="182"/>
      <c r="AW175" s="182"/>
      <c r="AX175" s="182"/>
      <c r="AY175" s="182"/>
      <c r="AZ175" s="409"/>
      <c r="BA175" s="182"/>
      <c r="BB175" s="182"/>
      <c r="BC175" s="409"/>
      <c r="BD175" s="182"/>
      <c r="BE175" s="182"/>
      <c r="BF175" s="182"/>
      <c r="BG175" s="182"/>
      <c r="BH175" s="409"/>
      <c r="BI175" s="182"/>
      <c r="BJ175" s="182"/>
      <c r="BK175" s="182"/>
      <c r="BL175" s="128"/>
    </row>
    <row r="176" spans="1:64" s="183" customFormat="1">
      <c r="A176" s="459"/>
      <c r="B176" s="419">
        <v>164</v>
      </c>
      <c r="C176" s="539"/>
      <c r="D176" s="420"/>
      <c r="E176" s="466"/>
      <c r="F176" s="467"/>
      <c r="G176" s="467"/>
      <c r="H176" s="620"/>
      <c r="I176" s="424"/>
      <c r="J176" s="425"/>
      <c r="K176" s="424"/>
      <c r="L176" s="460" t="str">
        <f t="shared" si="8"/>
        <v/>
      </c>
      <c r="M176" s="461" t="str">
        <f t="shared" si="9"/>
        <v/>
      </c>
      <c r="N176" s="460" t="str">
        <f t="shared" si="10"/>
        <v/>
      </c>
      <c r="O176" s="462">
        <f t="shared" si="11"/>
        <v>0</v>
      </c>
      <c r="P176" s="453"/>
      <c r="Q176" s="424"/>
      <c r="R176" s="416"/>
      <c r="S176" s="450"/>
      <c r="T176" s="416"/>
      <c r="U176" s="416"/>
      <c r="V176" s="453"/>
      <c r="W176" s="424"/>
      <c r="X176" s="453"/>
      <c r="Y176" s="424"/>
      <c r="Z176" s="453"/>
      <c r="AA176" s="424"/>
      <c r="AB176" s="416"/>
      <c r="AC176" s="416"/>
      <c r="AD176" s="416"/>
      <c r="AE176" s="416"/>
      <c r="AF176" s="455"/>
      <c r="AG176" s="430"/>
      <c r="AH176" s="453"/>
      <c r="AI176" s="430"/>
      <c r="AJ176" s="453"/>
      <c r="AK176" s="432"/>
      <c r="AL176" s="453"/>
      <c r="AM176" s="430"/>
      <c r="AN176" s="423"/>
      <c r="AO176" s="453"/>
      <c r="AP176" s="430"/>
      <c r="AQ176" s="423"/>
      <c r="AR176" s="453"/>
      <c r="AS176" s="430"/>
      <c r="AT176" s="423"/>
      <c r="AU176" s="453"/>
      <c r="AV176" s="182"/>
      <c r="AW176" s="182"/>
      <c r="AX176" s="182"/>
      <c r="AY176" s="182"/>
      <c r="AZ176" s="409"/>
      <c r="BA176" s="182"/>
      <c r="BB176" s="182"/>
      <c r="BC176" s="409"/>
      <c r="BD176" s="182"/>
      <c r="BE176" s="182"/>
      <c r="BF176" s="182"/>
      <c r="BG176" s="182"/>
      <c r="BH176" s="409"/>
      <c r="BI176" s="182"/>
      <c r="BJ176" s="182"/>
      <c r="BK176" s="182"/>
      <c r="BL176" s="128"/>
    </row>
    <row r="177" spans="1:64" s="183" customFormat="1">
      <c r="A177" s="459"/>
      <c r="B177" s="419">
        <v>165</v>
      </c>
      <c r="C177" s="539"/>
      <c r="D177" s="420"/>
      <c r="E177" s="466"/>
      <c r="F177" s="467"/>
      <c r="G177" s="467"/>
      <c r="H177" s="620"/>
      <c r="I177" s="424"/>
      <c r="J177" s="425"/>
      <c r="K177" s="424"/>
      <c r="L177" s="460" t="str">
        <f t="shared" si="8"/>
        <v/>
      </c>
      <c r="M177" s="461" t="str">
        <f t="shared" si="9"/>
        <v/>
      </c>
      <c r="N177" s="460" t="str">
        <f t="shared" si="10"/>
        <v/>
      </c>
      <c r="O177" s="462">
        <f t="shared" si="11"/>
        <v>0</v>
      </c>
      <c r="P177" s="453"/>
      <c r="Q177" s="424"/>
      <c r="R177" s="416"/>
      <c r="S177" s="450"/>
      <c r="T177" s="416"/>
      <c r="U177" s="416"/>
      <c r="V177" s="453"/>
      <c r="W177" s="424"/>
      <c r="X177" s="453"/>
      <c r="Y177" s="424"/>
      <c r="Z177" s="453"/>
      <c r="AA177" s="424"/>
      <c r="AB177" s="416"/>
      <c r="AC177" s="416"/>
      <c r="AD177" s="416"/>
      <c r="AE177" s="416"/>
      <c r="AF177" s="455"/>
      <c r="AG177" s="430"/>
      <c r="AH177" s="453"/>
      <c r="AI177" s="430"/>
      <c r="AJ177" s="453"/>
      <c r="AK177" s="432"/>
      <c r="AL177" s="453"/>
      <c r="AM177" s="430"/>
      <c r="AN177" s="423"/>
      <c r="AO177" s="453"/>
      <c r="AP177" s="430"/>
      <c r="AQ177" s="423"/>
      <c r="AR177" s="453"/>
      <c r="AS177" s="430"/>
      <c r="AT177" s="423"/>
      <c r="AU177" s="453"/>
      <c r="AV177" s="182"/>
      <c r="AW177" s="182"/>
      <c r="AX177" s="182"/>
      <c r="AY177" s="182"/>
      <c r="AZ177" s="409"/>
      <c r="BA177" s="182"/>
      <c r="BB177" s="182"/>
      <c r="BC177" s="409"/>
      <c r="BD177" s="182"/>
      <c r="BE177" s="182"/>
      <c r="BF177" s="182"/>
      <c r="BG177" s="182"/>
      <c r="BH177" s="409"/>
      <c r="BI177" s="182"/>
      <c r="BJ177" s="182"/>
      <c r="BK177" s="182"/>
      <c r="BL177" s="128"/>
    </row>
    <row r="178" spans="1:64" s="183" customFormat="1">
      <c r="A178" s="459"/>
      <c r="B178" s="419">
        <v>166</v>
      </c>
      <c r="C178" s="539"/>
      <c r="D178" s="420"/>
      <c r="E178" s="466"/>
      <c r="F178" s="467"/>
      <c r="G178" s="467"/>
      <c r="H178" s="620"/>
      <c r="I178" s="424"/>
      <c r="J178" s="425"/>
      <c r="K178" s="424"/>
      <c r="L178" s="460" t="str">
        <f t="shared" si="8"/>
        <v/>
      </c>
      <c r="M178" s="461" t="str">
        <f t="shared" si="9"/>
        <v/>
      </c>
      <c r="N178" s="460" t="str">
        <f t="shared" si="10"/>
        <v/>
      </c>
      <c r="O178" s="462">
        <f t="shared" si="11"/>
        <v>0</v>
      </c>
      <c r="P178" s="453"/>
      <c r="Q178" s="424"/>
      <c r="R178" s="416"/>
      <c r="S178" s="450"/>
      <c r="T178" s="416"/>
      <c r="U178" s="416"/>
      <c r="V178" s="453"/>
      <c r="W178" s="424"/>
      <c r="X178" s="453"/>
      <c r="Y178" s="424"/>
      <c r="Z178" s="453"/>
      <c r="AA178" s="424"/>
      <c r="AB178" s="416"/>
      <c r="AC178" s="416"/>
      <c r="AD178" s="416"/>
      <c r="AE178" s="416"/>
      <c r="AF178" s="455"/>
      <c r="AG178" s="430"/>
      <c r="AH178" s="453"/>
      <c r="AI178" s="430"/>
      <c r="AJ178" s="453"/>
      <c r="AK178" s="432"/>
      <c r="AL178" s="453"/>
      <c r="AM178" s="430"/>
      <c r="AN178" s="423"/>
      <c r="AO178" s="453"/>
      <c r="AP178" s="430"/>
      <c r="AQ178" s="423"/>
      <c r="AR178" s="453"/>
      <c r="AS178" s="430"/>
      <c r="AT178" s="423"/>
      <c r="AU178" s="453"/>
      <c r="AV178" s="182"/>
      <c r="AW178" s="182"/>
      <c r="AX178" s="182"/>
      <c r="AY178" s="182"/>
      <c r="AZ178" s="409"/>
      <c r="BA178" s="182"/>
      <c r="BB178" s="182"/>
      <c r="BC178" s="409"/>
      <c r="BD178" s="182"/>
      <c r="BE178" s="182"/>
      <c r="BF178" s="182"/>
      <c r="BG178" s="182"/>
      <c r="BH178" s="409"/>
      <c r="BI178" s="182"/>
      <c r="BJ178" s="182"/>
      <c r="BK178" s="182"/>
      <c r="BL178" s="128"/>
    </row>
    <row r="179" spans="1:64" s="183" customFormat="1">
      <c r="A179" s="459"/>
      <c r="B179" s="419">
        <v>167</v>
      </c>
      <c r="C179" s="539"/>
      <c r="D179" s="420"/>
      <c r="E179" s="466"/>
      <c r="F179" s="467"/>
      <c r="G179" s="467"/>
      <c r="H179" s="620"/>
      <c r="I179" s="424"/>
      <c r="J179" s="425"/>
      <c r="K179" s="424"/>
      <c r="L179" s="460" t="str">
        <f t="shared" si="8"/>
        <v/>
      </c>
      <c r="M179" s="461" t="str">
        <f t="shared" si="9"/>
        <v/>
      </c>
      <c r="N179" s="460" t="str">
        <f t="shared" si="10"/>
        <v/>
      </c>
      <c r="O179" s="462">
        <f t="shared" si="11"/>
        <v>0</v>
      </c>
      <c r="P179" s="453"/>
      <c r="Q179" s="424"/>
      <c r="R179" s="416"/>
      <c r="S179" s="450"/>
      <c r="T179" s="416"/>
      <c r="U179" s="416"/>
      <c r="V179" s="453"/>
      <c r="W179" s="424"/>
      <c r="X179" s="453"/>
      <c r="Y179" s="424"/>
      <c r="Z179" s="453"/>
      <c r="AA179" s="424"/>
      <c r="AB179" s="416"/>
      <c r="AC179" s="416"/>
      <c r="AD179" s="416"/>
      <c r="AE179" s="416"/>
      <c r="AF179" s="455"/>
      <c r="AG179" s="430"/>
      <c r="AH179" s="453"/>
      <c r="AI179" s="430"/>
      <c r="AJ179" s="453"/>
      <c r="AK179" s="432"/>
      <c r="AL179" s="453"/>
      <c r="AM179" s="430"/>
      <c r="AN179" s="423"/>
      <c r="AO179" s="453"/>
      <c r="AP179" s="430"/>
      <c r="AQ179" s="423"/>
      <c r="AR179" s="453"/>
      <c r="AS179" s="430"/>
      <c r="AT179" s="423"/>
      <c r="AU179" s="453"/>
      <c r="AV179" s="182"/>
      <c r="AW179" s="182"/>
      <c r="AX179" s="182"/>
      <c r="AY179" s="182"/>
      <c r="AZ179" s="409"/>
      <c r="BA179" s="182"/>
      <c r="BB179" s="182"/>
      <c r="BC179" s="409"/>
      <c r="BD179" s="182"/>
      <c r="BE179" s="182"/>
      <c r="BF179" s="182"/>
      <c r="BG179" s="182"/>
      <c r="BH179" s="409"/>
      <c r="BI179" s="182"/>
      <c r="BJ179" s="182"/>
      <c r="BK179" s="182"/>
      <c r="BL179" s="128"/>
    </row>
    <row r="180" spans="1:64" s="183" customFormat="1">
      <c r="A180" s="459"/>
      <c r="B180" s="419">
        <v>168</v>
      </c>
      <c r="C180" s="539"/>
      <c r="D180" s="420"/>
      <c r="E180" s="466"/>
      <c r="F180" s="467"/>
      <c r="G180" s="467"/>
      <c r="H180" s="620"/>
      <c r="I180" s="424"/>
      <c r="J180" s="425"/>
      <c r="K180" s="424"/>
      <c r="L180" s="460" t="str">
        <f t="shared" si="8"/>
        <v/>
      </c>
      <c r="M180" s="461" t="str">
        <f t="shared" si="9"/>
        <v/>
      </c>
      <c r="N180" s="460" t="str">
        <f t="shared" si="10"/>
        <v/>
      </c>
      <c r="O180" s="462">
        <f t="shared" si="11"/>
        <v>0</v>
      </c>
      <c r="P180" s="453"/>
      <c r="Q180" s="424"/>
      <c r="R180" s="416"/>
      <c r="S180" s="450"/>
      <c r="T180" s="416"/>
      <c r="U180" s="416"/>
      <c r="V180" s="453"/>
      <c r="W180" s="424"/>
      <c r="X180" s="453"/>
      <c r="Y180" s="424"/>
      <c r="Z180" s="453"/>
      <c r="AA180" s="424"/>
      <c r="AB180" s="416"/>
      <c r="AC180" s="416"/>
      <c r="AD180" s="416"/>
      <c r="AE180" s="416"/>
      <c r="AF180" s="455"/>
      <c r="AG180" s="430"/>
      <c r="AH180" s="453"/>
      <c r="AI180" s="430"/>
      <c r="AJ180" s="453"/>
      <c r="AK180" s="432"/>
      <c r="AL180" s="453"/>
      <c r="AM180" s="430"/>
      <c r="AN180" s="423"/>
      <c r="AO180" s="453"/>
      <c r="AP180" s="430"/>
      <c r="AQ180" s="423"/>
      <c r="AR180" s="453"/>
      <c r="AS180" s="430"/>
      <c r="AT180" s="423"/>
      <c r="AU180" s="453"/>
      <c r="AV180" s="182"/>
      <c r="AW180" s="182"/>
      <c r="AX180" s="182"/>
      <c r="AY180" s="182"/>
      <c r="AZ180" s="409"/>
      <c r="BA180" s="182"/>
      <c r="BB180" s="182"/>
      <c r="BC180" s="409"/>
      <c r="BD180" s="182"/>
      <c r="BE180" s="182"/>
      <c r="BF180" s="182"/>
      <c r="BG180" s="182"/>
      <c r="BH180" s="409"/>
      <c r="BI180" s="182"/>
      <c r="BJ180" s="182"/>
      <c r="BK180" s="182"/>
      <c r="BL180" s="128"/>
    </row>
    <row r="181" spans="1:64" s="183" customFormat="1">
      <c r="A181" s="459"/>
      <c r="B181" s="419">
        <v>169</v>
      </c>
      <c r="C181" s="539"/>
      <c r="D181" s="420"/>
      <c r="E181" s="466"/>
      <c r="F181" s="467"/>
      <c r="G181" s="467"/>
      <c r="H181" s="620"/>
      <c r="I181" s="424"/>
      <c r="J181" s="425"/>
      <c r="K181" s="424"/>
      <c r="L181" s="460" t="str">
        <f t="shared" si="8"/>
        <v/>
      </c>
      <c r="M181" s="461" t="str">
        <f t="shared" si="9"/>
        <v/>
      </c>
      <c r="N181" s="460" t="str">
        <f t="shared" si="10"/>
        <v/>
      </c>
      <c r="O181" s="462">
        <f t="shared" si="11"/>
        <v>0</v>
      </c>
      <c r="P181" s="453"/>
      <c r="Q181" s="424"/>
      <c r="R181" s="416"/>
      <c r="S181" s="450"/>
      <c r="T181" s="416"/>
      <c r="U181" s="416"/>
      <c r="V181" s="453"/>
      <c r="W181" s="424"/>
      <c r="X181" s="453"/>
      <c r="Y181" s="424"/>
      <c r="Z181" s="453"/>
      <c r="AA181" s="424"/>
      <c r="AB181" s="416"/>
      <c r="AC181" s="416"/>
      <c r="AD181" s="416"/>
      <c r="AE181" s="416"/>
      <c r="AF181" s="455"/>
      <c r="AG181" s="430"/>
      <c r="AH181" s="453"/>
      <c r="AI181" s="430"/>
      <c r="AJ181" s="453"/>
      <c r="AK181" s="432"/>
      <c r="AL181" s="453"/>
      <c r="AM181" s="430"/>
      <c r="AN181" s="423"/>
      <c r="AO181" s="453"/>
      <c r="AP181" s="430"/>
      <c r="AQ181" s="423"/>
      <c r="AR181" s="453"/>
      <c r="AS181" s="430"/>
      <c r="AT181" s="423"/>
      <c r="AU181" s="453"/>
      <c r="AV181" s="182"/>
      <c r="AW181" s="182"/>
      <c r="AX181" s="182"/>
      <c r="AY181" s="182"/>
      <c r="AZ181" s="409"/>
      <c r="BA181" s="182"/>
      <c r="BB181" s="182"/>
      <c r="BC181" s="409"/>
      <c r="BD181" s="182"/>
      <c r="BE181" s="182"/>
      <c r="BF181" s="182"/>
      <c r="BG181" s="182"/>
      <c r="BH181" s="409"/>
      <c r="BI181" s="182"/>
      <c r="BJ181" s="182"/>
      <c r="BK181" s="182"/>
      <c r="BL181" s="128"/>
    </row>
    <row r="182" spans="1:64" s="183" customFormat="1">
      <c r="A182" s="459"/>
      <c r="B182" s="419">
        <v>170</v>
      </c>
      <c r="C182" s="539"/>
      <c r="D182" s="420"/>
      <c r="E182" s="466"/>
      <c r="F182" s="467"/>
      <c r="G182" s="467"/>
      <c r="H182" s="620"/>
      <c r="I182" s="424"/>
      <c r="J182" s="425"/>
      <c r="K182" s="424"/>
      <c r="L182" s="460" t="str">
        <f t="shared" si="8"/>
        <v/>
      </c>
      <c r="M182" s="461" t="str">
        <f t="shared" si="9"/>
        <v/>
      </c>
      <c r="N182" s="460" t="str">
        <f t="shared" si="10"/>
        <v/>
      </c>
      <c r="O182" s="462">
        <f t="shared" si="11"/>
        <v>0</v>
      </c>
      <c r="P182" s="453"/>
      <c r="Q182" s="424"/>
      <c r="R182" s="416"/>
      <c r="S182" s="450"/>
      <c r="T182" s="416"/>
      <c r="U182" s="416"/>
      <c r="V182" s="453"/>
      <c r="W182" s="424"/>
      <c r="X182" s="453"/>
      <c r="Y182" s="424"/>
      <c r="Z182" s="453"/>
      <c r="AA182" s="424"/>
      <c r="AB182" s="416"/>
      <c r="AC182" s="416"/>
      <c r="AD182" s="416"/>
      <c r="AE182" s="416"/>
      <c r="AF182" s="455"/>
      <c r="AG182" s="430"/>
      <c r="AH182" s="453"/>
      <c r="AI182" s="430"/>
      <c r="AJ182" s="453"/>
      <c r="AK182" s="432"/>
      <c r="AL182" s="453"/>
      <c r="AM182" s="430"/>
      <c r="AN182" s="423"/>
      <c r="AO182" s="453"/>
      <c r="AP182" s="430"/>
      <c r="AQ182" s="423"/>
      <c r="AR182" s="453"/>
      <c r="AS182" s="430"/>
      <c r="AT182" s="423"/>
      <c r="AU182" s="453"/>
      <c r="AV182" s="182"/>
      <c r="AW182" s="182"/>
      <c r="AX182" s="182"/>
      <c r="AY182" s="182"/>
      <c r="AZ182" s="409"/>
      <c r="BA182" s="182"/>
      <c r="BB182" s="182"/>
      <c r="BC182" s="409"/>
      <c r="BD182" s="182"/>
      <c r="BE182" s="182"/>
      <c r="BF182" s="182"/>
      <c r="BG182" s="182"/>
      <c r="BH182" s="409"/>
      <c r="BI182" s="182"/>
      <c r="BJ182" s="182"/>
      <c r="BK182" s="182"/>
      <c r="BL182" s="128"/>
    </row>
    <row r="183" spans="1:64" s="183" customFormat="1">
      <c r="A183" s="459"/>
      <c r="B183" s="419">
        <v>171</v>
      </c>
      <c r="C183" s="539"/>
      <c r="D183" s="420"/>
      <c r="E183" s="466"/>
      <c r="F183" s="467"/>
      <c r="G183" s="467"/>
      <c r="H183" s="620"/>
      <c r="I183" s="424"/>
      <c r="J183" s="425"/>
      <c r="K183" s="424"/>
      <c r="L183" s="460" t="str">
        <f t="shared" si="8"/>
        <v/>
      </c>
      <c r="M183" s="461" t="str">
        <f t="shared" si="9"/>
        <v/>
      </c>
      <c r="N183" s="460" t="str">
        <f t="shared" si="10"/>
        <v/>
      </c>
      <c r="O183" s="462">
        <f t="shared" si="11"/>
        <v>0</v>
      </c>
      <c r="P183" s="453"/>
      <c r="Q183" s="424"/>
      <c r="R183" s="416"/>
      <c r="S183" s="450"/>
      <c r="T183" s="416"/>
      <c r="U183" s="416"/>
      <c r="V183" s="453"/>
      <c r="W183" s="424"/>
      <c r="X183" s="453"/>
      <c r="Y183" s="424"/>
      <c r="Z183" s="453"/>
      <c r="AA183" s="424"/>
      <c r="AB183" s="416"/>
      <c r="AC183" s="416"/>
      <c r="AD183" s="416"/>
      <c r="AE183" s="416"/>
      <c r="AF183" s="455"/>
      <c r="AG183" s="430"/>
      <c r="AH183" s="453"/>
      <c r="AI183" s="430"/>
      <c r="AJ183" s="453"/>
      <c r="AK183" s="432"/>
      <c r="AL183" s="453"/>
      <c r="AM183" s="430"/>
      <c r="AN183" s="423"/>
      <c r="AO183" s="453"/>
      <c r="AP183" s="430"/>
      <c r="AQ183" s="423"/>
      <c r="AR183" s="453"/>
      <c r="AS183" s="430"/>
      <c r="AT183" s="423"/>
      <c r="AU183" s="453"/>
      <c r="AV183" s="182"/>
      <c r="AW183" s="182"/>
      <c r="AX183" s="182"/>
      <c r="AY183" s="182"/>
      <c r="AZ183" s="409"/>
      <c r="BA183" s="182"/>
      <c r="BB183" s="182"/>
      <c r="BC183" s="409"/>
      <c r="BD183" s="182"/>
      <c r="BE183" s="182"/>
      <c r="BF183" s="182"/>
      <c r="BG183" s="182"/>
      <c r="BH183" s="409"/>
      <c r="BI183" s="182"/>
      <c r="BJ183" s="182"/>
      <c r="BK183" s="182"/>
      <c r="BL183" s="128"/>
    </row>
    <row r="184" spans="1:64" s="183" customFormat="1">
      <c r="A184" s="459"/>
      <c r="B184" s="419">
        <v>172</v>
      </c>
      <c r="C184" s="539"/>
      <c r="D184" s="420"/>
      <c r="E184" s="466"/>
      <c r="F184" s="467"/>
      <c r="G184" s="467"/>
      <c r="H184" s="620"/>
      <c r="I184" s="424"/>
      <c r="J184" s="425"/>
      <c r="K184" s="424"/>
      <c r="L184" s="460" t="str">
        <f t="shared" si="8"/>
        <v/>
      </c>
      <c r="M184" s="461" t="str">
        <f t="shared" si="9"/>
        <v/>
      </c>
      <c r="N184" s="460" t="str">
        <f t="shared" si="10"/>
        <v/>
      </c>
      <c r="O184" s="462">
        <f t="shared" si="11"/>
        <v>0</v>
      </c>
      <c r="P184" s="453"/>
      <c r="Q184" s="424"/>
      <c r="R184" s="416"/>
      <c r="S184" s="450"/>
      <c r="T184" s="416"/>
      <c r="U184" s="416"/>
      <c r="V184" s="453"/>
      <c r="W184" s="424"/>
      <c r="X184" s="453"/>
      <c r="Y184" s="424"/>
      <c r="Z184" s="453"/>
      <c r="AA184" s="424"/>
      <c r="AB184" s="416"/>
      <c r="AC184" s="416"/>
      <c r="AD184" s="416"/>
      <c r="AE184" s="416"/>
      <c r="AF184" s="455"/>
      <c r="AG184" s="430"/>
      <c r="AH184" s="453"/>
      <c r="AI184" s="430"/>
      <c r="AJ184" s="453"/>
      <c r="AK184" s="432"/>
      <c r="AL184" s="453"/>
      <c r="AM184" s="430"/>
      <c r="AN184" s="423"/>
      <c r="AO184" s="453"/>
      <c r="AP184" s="430"/>
      <c r="AQ184" s="423"/>
      <c r="AR184" s="453"/>
      <c r="AS184" s="430"/>
      <c r="AT184" s="423"/>
      <c r="AU184" s="453"/>
      <c r="AV184" s="182"/>
      <c r="AW184" s="182"/>
      <c r="AX184" s="182"/>
      <c r="AY184" s="182"/>
      <c r="AZ184" s="409"/>
      <c r="BA184" s="182"/>
      <c r="BB184" s="182"/>
      <c r="BC184" s="409"/>
      <c r="BD184" s="182"/>
      <c r="BE184" s="182"/>
      <c r="BF184" s="182"/>
      <c r="BG184" s="182"/>
      <c r="BH184" s="409"/>
      <c r="BI184" s="182"/>
      <c r="BJ184" s="182"/>
      <c r="BK184" s="182"/>
      <c r="BL184" s="128"/>
    </row>
    <row r="185" spans="1:64" s="183" customFormat="1">
      <c r="A185" s="459"/>
      <c r="B185" s="419">
        <v>173</v>
      </c>
      <c r="C185" s="539"/>
      <c r="D185" s="420"/>
      <c r="E185" s="466"/>
      <c r="F185" s="467"/>
      <c r="G185" s="467"/>
      <c r="H185" s="620"/>
      <c r="I185" s="424"/>
      <c r="J185" s="425"/>
      <c r="K185" s="424"/>
      <c r="L185" s="460" t="str">
        <f t="shared" si="8"/>
        <v/>
      </c>
      <c r="M185" s="461" t="str">
        <f t="shared" si="9"/>
        <v/>
      </c>
      <c r="N185" s="460" t="str">
        <f t="shared" si="10"/>
        <v/>
      </c>
      <c r="O185" s="462">
        <f t="shared" si="11"/>
        <v>0</v>
      </c>
      <c r="P185" s="453"/>
      <c r="Q185" s="424"/>
      <c r="R185" s="416"/>
      <c r="S185" s="450"/>
      <c r="T185" s="416"/>
      <c r="U185" s="416"/>
      <c r="V185" s="453"/>
      <c r="W185" s="424"/>
      <c r="X185" s="453"/>
      <c r="Y185" s="424"/>
      <c r="Z185" s="453"/>
      <c r="AA185" s="424"/>
      <c r="AB185" s="416"/>
      <c r="AC185" s="416"/>
      <c r="AD185" s="416"/>
      <c r="AE185" s="416"/>
      <c r="AF185" s="455"/>
      <c r="AG185" s="430"/>
      <c r="AH185" s="453"/>
      <c r="AI185" s="430"/>
      <c r="AJ185" s="453"/>
      <c r="AK185" s="432"/>
      <c r="AL185" s="453"/>
      <c r="AM185" s="430"/>
      <c r="AN185" s="423"/>
      <c r="AO185" s="453"/>
      <c r="AP185" s="430"/>
      <c r="AQ185" s="423"/>
      <c r="AR185" s="453"/>
      <c r="AS185" s="430"/>
      <c r="AT185" s="423"/>
      <c r="AU185" s="453"/>
      <c r="AV185" s="182"/>
      <c r="AW185" s="182"/>
      <c r="AX185" s="182"/>
      <c r="AY185" s="182"/>
      <c r="AZ185" s="409"/>
      <c r="BA185" s="182"/>
      <c r="BB185" s="182"/>
      <c r="BC185" s="409"/>
      <c r="BD185" s="182"/>
      <c r="BE185" s="182"/>
      <c r="BF185" s="182"/>
      <c r="BG185" s="182"/>
      <c r="BH185" s="409"/>
      <c r="BI185" s="182"/>
      <c r="BJ185" s="182"/>
      <c r="BK185" s="182"/>
      <c r="BL185" s="128"/>
    </row>
    <row r="186" spans="1:64" s="183" customFormat="1">
      <c r="A186" s="459"/>
      <c r="B186" s="419">
        <v>174</v>
      </c>
      <c r="C186" s="539"/>
      <c r="D186" s="420"/>
      <c r="E186" s="466"/>
      <c r="F186" s="467"/>
      <c r="G186" s="467"/>
      <c r="H186" s="620"/>
      <c r="I186" s="424"/>
      <c r="J186" s="425"/>
      <c r="K186" s="424"/>
      <c r="L186" s="460" t="str">
        <f t="shared" si="8"/>
        <v/>
      </c>
      <c r="M186" s="461" t="str">
        <f t="shared" si="9"/>
        <v/>
      </c>
      <c r="N186" s="460" t="str">
        <f t="shared" si="10"/>
        <v/>
      </c>
      <c r="O186" s="462">
        <f t="shared" si="11"/>
        <v>0</v>
      </c>
      <c r="P186" s="453"/>
      <c r="Q186" s="424"/>
      <c r="R186" s="416"/>
      <c r="S186" s="450"/>
      <c r="T186" s="416"/>
      <c r="U186" s="416"/>
      <c r="V186" s="453"/>
      <c r="W186" s="424"/>
      <c r="X186" s="453"/>
      <c r="Y186" s="424"/>
      <c r="Z186" s="453"/>
      <c r="AA186" s="424"/>
      <c r="AB186" s="416"/>
      <c r="AC186" s="416"/>
      <c r="AD186" s="416"/>
      <c r="AE186" s="416"/>
      <c r="AF186" s="455"/>
      <c r="AG186" s="430"/>
      <c r="AH186" s="453"/>
      <c r="AI186" s="430"/>
      <c r="AJ186" s="453"/>
      <c r="AK186" s="432"/>
      <c r="AL186" s="453"/>
      <c r="AM186" s="430"/>
      <c r="AN186" s="423"/>
      <c r="AO186" s="453"/>
      <c r="AP186" s="430"/>
      <c r="AQ186" s="423"/>
      <c r="AR186" s="453"/>
      <c r="AS186" s="430"/>
      <c r="AT186" s="423"/>
      <c r="AU186" s="453"/>
      <c r="AV186" s="182"/>
      <c r="AW186" s="182"/>
      <c r="AX186" s="182"/>
      <c r="AY186" s="182"/>
      <c r="AZ186" s="409"/>
      <c r="BA186" s="182"/>
      <c r="BB186" s="182"/>
      <c r="BC186" s="409"/>
      <c r="BD186" s="182"/>
      <c r="BE186" s="182"/>
      <c r="BF186" s="182"/>
      <c r="BG186" s="182"/>
      <c r="BH186" s="409"/>
      <c r="BI186" s="182"/>
      <c r="BJ186" s="182"/>
      <c r="BK186" s="182"/>
      <c r="BL186" s="128"/>
    </row>
    <row r="187" spans="1:64" s="183" customFormat="1">
      <c r="A187" s="459"/>
      <c r="B187" s="419">
        <v>175</v>
      </c>
      <c r="C187" s="539"/>
      <c r="D187" s="420"/>
      <c r="E187" s="466"/>
      <c r="F187" s="467"/>
      <c r="G187" s="467"/>
      <c r="H187" s="620"/>
      <c r="I187" s="424"/>
      <c r="J187" s="425"/>
      <c r="K187" s="424"/>
      <c r="L187" s="460" t="str">
        <f t="shared" si="8"/>
        <v/>
      </c>
      <c r="M187" s="461" t="str">
        <f t="shared" si="9"/>
        <v/>
      </c>
      <c r="N187" s="460" t="str">
        <f t="shared" si="10"/>
        <v/>
      </c>
      <c r="O187" s="462">
        <f t="shared" si="11"/>
        <v>0</v>
      </c>
      <c r="P187" s="453"/>
      <c r="Q187" s="424"/>
      <c r="R187" s="416"/>
      <c r="S187" s="450"/>
      <c r="T187" s="416"/>
      <c r="U187" s="416"/>
      <c r="V187" s="453"/>
      <c r="W187" s="424"/>
      <c r="X187" s="453"/>
      <c r="Y187" s="424"/>
      <c r="Z187" s="453"/>
      <c r="AA187" s="424"/>
      <c r="AB187" s="416"/>
      <c r="AC187" s="416"/>
      <c r="AD187" s="416"/>
      <c r="AE187" s="416"/>
      <c r="AF187" s="455"/>
      <c r="AG187" s="430"/>
      <c r="AH187" s="453"/>
      <c r="AI187" s="430"/>
      <c r="AJ187" s="453"/>
      <c r="AK187" s="432"/>
      <c r="AL187" s="453"/>
      <c r="AM187" s="430"/>
      <c r="AN187" s="423"/>
      <c r="AO187" s="453"/>
      <c r="AP187" s="430"/>
      <c r="AQ187" s="423"/>
      <c r="AR187" s="453"/>
      <c r="AS187" s="430"/>
      <c r="AT187" s="423"/>
      <c r="AU187" s="453"/>
      <c r="AV187" s="182"/>
      <c r="AW187" s="182"/>
      <c r="AX187" s="182"/>
      <c r="AY187" s="182"/>
      <c r="AZ187" s="409"/>
      <c r="BA187" s="182"/>
      <c r="BB187" s="182"/>
      <c r="BC187" s="409"/>
      <c r="BD187" s="182"/>
      <c r="BE187" s="182"/>
      <c r="BF187" s="182"/>
      <c r="BG187" s="182"/>
      <c r="BH187" s="409"/>
      <c r="BI187" s="182"/>
      <c r="BJ187" s="182"/>
      <c r="BK187" s="182"/>
      <c r="BL187" s="128"/>
    </row>
    <row r="188" spans="1:64" s="183" customFormat="1">
      <c r="A188" s="459"/>
      <c r="B188" s="419">
        <v>176</v>
      </c>
      <c r="C188" s="539"/>
      <c r="D188" s="420"/>
      <c r="E188" s="466"/>
      <c r="F188" s="467"/>
      <c r="G188" s="467"/>
      <c r="H188" s="620"/>
      <c r="I188" s="424"/>
      <c r="J188" s="425"/>
      <c r="K188" s="424"/>
      <c r="L188" s="460" t="str">
        <f t="shared" si="8"/>
        <v/>
      </c>
      <c r="M188" s="461" t="str">
        <f t="shared" si="9"/>
        <v/>
      </c>
      <c r="N188" s="460" t="str">
        <f t="shared" si="10"/>
        <v/>
      </c>
      <c r="O188" s="462">
        <f t="shared" si="11"/>
        <v>0</v>
      </c>
      <c r="P188" s="453"/>
      <c r="Q188" s="424"/>
      <c r="R188" s="416"/>
      <c r="S188" s="450"/>
      <c r="T188" s="416"/>
      <c r="U188" s="416"/>
      <c r="V188" s="453"/>
      <c r="W188" s="424"/>
      <c r="X188" s="453"/>
      <c r="Y188" s="424"/>
      <c r="Z188" s="453"/>
      <c r="AA188" s="424"/>
      <c r="AB188" s="416"/>
      <c r="AC188" s="416"/>
      <c r="AD188" s="416"/>
      <c r="AE188" s="416"/>
      <c r="AF188" s="455"/>
      <c r="AG188" s="430"/>
      <c r="AH188" s="453"/>
      <c r="AI188" s="430"/>
      <c r="AJ188" s="453"/>
      <c r="AK188" s="432"/>
      <c r="AL188" s="453"/>
      <c r="AM188" s="430"/>
      <c r="AN188" s="423"/>
      <c r="AO188" s="453"/>
      <c r="AP188" s="430"/>
      <c r="AQ188" s="423"/>
      <c r="AR188" s="453"/>
      <c r="AS188" s="430"/>
      <c r="AT188" s="423"/>
      <c r="AU188" s="453"/>
      <c r="AV188" s="182"/>
      <c r="AW188" s="182"/>
      <c r="AX188" s="182"/>
      <c r="AY188" s="182"/>
      <c r="AZ188" s="409"/>
      <c r="BA188" s="182"/>
      <c r="BB188" s="182"/>
      <c r="BC188" s="409"/>
      <c r="BD188" s="182"/>
      <c r="BE188" s="182"/>
      <c r="BF188" s="182"/>
      <c r="BG188" s="182"/>
      <c r="BH188" s="409"/>
      <c r="BI188" s="182"/>
      <c r="BJ188" s="182"/>
      <c r="BK188" s="182"/>
      <c r="BL188" s="128"/>
    </row>
    <row r="189" spans="1:64" s="183" customFormat="1">
      <c r="A189" s="459"/>
      <c r="B189" s="419">
        <v>177</v>
      </c>
      <c r="C189" s="539"/>
      <c r="D189" s="420"/>
      <c r="E189" s="466"/>
      <c r="F189" s="467"/>
      <c r="G189" s="467"/>
      <c r="H189" s="620"/>
      <c r="I189" s="424"/>
      <c r="J189" s="425"/>
      <c r="K189" s="424"/>
      <c r="L189" s="460" t="str">
        <f t="shared" si="8"/>
        <v/>
      </c>
      <c r="M189" s="461" t="str">
        <f t="shared" si="9"/>
        <v/>
      </c>
      <c r="N189" s="460" t="str">
        <f t="shared" si="10"/>
        <v/>
      </c>
      <c r="O189" s="462">
        <f t="shared" si="11"/>
        <v>0</v>
      </c>
      <c r="P189" s="453"/>
      <c r="Q189" s="424"/>
      <c r="R189" s="416"/>
      <c r="S189" s="450"/>
      <c r="T189" s="416"/>
      <c r="U189" s="416"/>
      <c r="V189" s="453"/>
      <c r="W189" s="424"/>
      <c r="X189" s="453"/>
      <c r="Y189" s="424"/>
      <c r="Z189" s="453"/>
      <c r="AA189" s="424"/>
      <c r="AB189" s="416"/>
      <c r="AC189" s="416"/>
      <c r="AD189" s="416"/>
      <c r="AE189" s="416"/>
      <c r="AF189" s="455"/>
      <c r="AG189" s="430"/>
      <c r="AH189" s="453"/>
      <c r="AI189" s="430"/>
      <c r="AJ189" s="453"/>
      <c r="AK189" s="432"/>
      <c r="AL189" s="453"/>
      <c r="AM189" s="430"/>
      <c r="AN189" s="423"/>
      <c r="AO189" s="453"/>
      <c r="AP189" s="430"/>
      <c r="AQ189" s="423"/>
      <c r="AR189" s="453"/>
      <c r="AS189" s="430"/>
      <c r="AT189" s="423"/>
      <c r="AU189" s="453"/>
      <c r="AV189" s="182"/>
      <c r="AW189" s="182"/>
      <c r="AX189" s="182"/>
      <c r="AY189" s="182"/>
      <c r="AZ189" s="409"/>
      <c r="BA189" s="182"/>
      <c r="BB189" s="182"/>
      <c r="BC189" s="409"/>
      <c r="BD189" s="182"/>
      <c r="BE189" s="182"/>
      <c r="BF189" s="182"/>
      <c r="BG189" s="182"/>
      <c r="BH189" s="409"/>
      <c r="BI189" s="182"/>
      <c r="BJ189" s="182"/>
      <c r="BK189" s="182"/>
      <c r="BL189" s="128"/>
    </row>
    <row r="190" spans="1:64" s="183" customFormat="1">
      <c r="A190" s="459"/>
      <c r="B190" s="419">
        <v>178</v>
      </c>
      <c r="C190" s="539"/>
      <c r="D190" s="420"/>
      <c r="E190" s="466"/>
      <c r="F190" s="467"/>
      <c r="G190" s="467"/>
      <c r="H190" s="620"/>
      <c r="I190" s="424"/>
      <c r="J190" s="425"/>
      <c r="K190" s="424"/>
      <c r="L190" s="460" t="str">
        <f t="shared" si="8"/>
        <v/>
      </c>
      <c r="M190" s="461" t="str">
        <f t="shared" si="9"/>
        <v/>
      </c>
      <c r="N190" s="460" t="str">
        <f t="shared" si="10"/>
        <v/>
      </c>
      <c r="O190" s="462">
        <f t="shared" si="11"/>
        <v>0</v>
      </c>
      <c r="P190" s="453"/>
      <c r="Q190" s="424"/>
      <c r="R190" s="416"/>
      <c r="S190" s="450"/>
      <c r="T190" s="416"/>
      <c r="U190" s="416"/>
      <c r="V190" s="453"/>
      <c r="W190" s="424"/>
      <c r="X190" s="453"/>
      <c r="Y190" s="424"/>
      <c r="Z190" s="453"/>
      <c r="AA190" s="424"/>
      <c r="AB190" s="416"/>
      <c r="AC190" s="416"/>
      <c r="AD190" s="416"/>
      <c r="AE190" s="416"/>
      <c r="AF190" s="455"/>
      <c r="AG190" s="430"/>
      <c r="AH190" s="453"/>
      <c r="AI190" s="430"/>
      <c r="AJ190" s="453"/>
      <c r="AK190" s="432"/>
      <c r="AL190" s="453"/>
      <c r="AM190" s="430"/>
      <c r="AN190" s="423"/>
      <c r="AO190" s="453"/>
      <c r="AP190" s="430"/>
      <c r="AQ190" s="423"/>
      <c r="AR190" s="453"/>
      <c r="AS190" s="430"/>
      <c r="AT190" s="423"/>
      <c r="AU190" s="453"/>
      <c r="AV190" s="182"/>
      <c r="AW190" s="182"/>
      <c r="AX190" s="182"/>
      <c r="AY190" s="182"/>
      <c r="AZ190" s="409"/>
      <c r="BA190" s="182"/>
      <c r="BB190" s="182"/>
      <c r="BC190" s="409"/>
      <c r="BD190" s="182"/>
      <c r="BE190" s="182"/>
      <c r="BF190" s="182"/>
      <c r="BG190" s="182"/>
      <c r="BH190" s="409"/>
      <c r="BI190" s="182"/>
      <c r="BJ190" s="182"/>
      <c r="BK190" s="182"/>
      <c r="BL190" s="128"/>
    </row>
    <row r="191" spans="1:64" s="183" customFormat="1">
      <c r="A191" s="459"/>
      <c r="B191" s="419">
        <v>179</v>
      </c>
      <c r="C191" s="539"/>
      <c r="D191" s="420"/>
      <c r="E191" s="466"/>
      <c r="F191" s="467"/>
      <c r="G191" s="467"/>
      <c r="H191" s="620"/>
      <c r="I191" s="424"/>
      <c r="J191" s="425"/>
      <c r="K191" s="424"/>
      <c r="L191" s="460" t="str">
        <f t="shared" si="8"/>
        <v/>
      </c>
      <c r="M191" s="461" t="str">
        <f t="shared" si="9"/>
        <v/>
      </c>
      <c r="N191" s="460" t="str">
        <f t="shared" si="10"/>
        <v/>
      </c>
      <c r="O191" s="462">
        <f t="shared" si="11"/>
        <v>0</v>
      </c>
      <c r="P191" s="453"/>
      <c r="Q191" s="424"/>
      <c r="R191" s="416"/>
      <c r="S191" s="450"/>
      <c r="T191" s="416"/>
      <c r="U191" s="416"/>
      <c r="V191" s="453"/>
      <c r="W191" s="424"/>
      <c r="X191" s="453"/>
      <c r="Y191" s="424"/>
      <c r="Z191" s="453"/>
      <c r="AA191" s="424"/>
      <c r="AB191" s="416"/>
      <c r="AC191" s="416"/>
      <c r="AD191" s="416"/>
      <c r="AE191" s="416"/>
      <c r="AF191" s="455"/>
      <c r="AG191" s="430"/>
      <c r="AH191" s="453"/>
      <c r="AI191" s="430"/>
      <c r="AJ191" s="453"/>
      <c r="AK191" s="432"/>
      <c r="AL191" s="453"/>
      <c r="AM191" s="430"/>
      <c r="AN191" s="423"/>
      <c r="AO191" s="453"/>
      <c r="AP191" s="430"/>
      <c r="AQ191" s="423"/>
      <c r="AR191" s="453"/>
      <c r="AS191" s="430"/>
      <c r="AT191" s="423"/>
      <c r="AU191" s="453"/>
      <c r="AV191" s="182"/>
      <c r="AW191" s="182"/>
      <c r="AX191" s="182"/>
      <c r="AY191" s="182"/>
      <c r="AZ191" s="409"/>
      <c r="BA191" s="182"/>
      <c r="BB191" s="182"/>
      <c r="BC191" s="409"/>
      <c r="BD191" s="182"/>
      <c r="BE191" s="182"/>
      <c r="BF191" s="182"/>
      <c r="BG191" s="182"/>
      <c r="BH191" s="409"/>
      <c r="BI191" s="182"/>
      <c r="BJ191" s="182"/>
      <c r="BK191" s="182"/>
      <c r="BL191" s="128"/>
    </row>
    <row r="192" spans="1:64" s="183" customFormat="1">
      <c r="A192" s="459"/>
      <c r="B192" s="419">
        <v>180</v>
      </c>
      <c r="C192" s="539"/>
      <c r="D192" s="420"/>
      <c r="E192" s="466"/>
      <c r="F192" s="467"/>
      <c r="G192" s="467"/>
      <c r="H192" s="620"/>
      <c r="I192" s="424"/>
      <c r="J192" s="425"/>
      <c r="K192" s="424"/>
      <c r="L192" s="460" t="str">
        <f t="shared" si="8"/>
        <v/>
      </c>
      <c r="M192" s="461" t="str">
        <f t="shared" si="9"/>
        <v/>
      </c>
      <c r="N192" s="460" t="str">
        <f t="shared" si="10"/>
        <v/>
      </c>
      <c r="O192" s="462">
        <f t="shared" si="11"/>
        <v>0</v>
      </c>
      <c r="P192" s="453"/>
      <c r="Q192" s="424"/>
      <c r="R192" s="416"/>
      <c r="S192" s="450"/>
      <c r="T192" s="416"/>
      <c r="U192" s="416"/>
      <c r="V192" s="453"/>
      <c r="W192" s="424"/>
      <c r="X192" s="453"/>
      <c r="Y192" s="424"/>
      <c r="Z192" s="453"/>
      <c r="AA192" s="424"/>
      <c r="AB192" s="416"/>
      <c r="AC192" s="416"/>
      <c r="AD192" s="416"/>
      <c r="AE192" s="416"/>
      <c r="AF192" s="455"/>
      <c r="AG192" s="430"/>
      <c r="AH192" s="453"/>
      <c r="AI192" s="430"/>
      <c r="AJ192" s="453"/>
      <c r="AK192" s="432"/>
      <c r="AL192" s="453"/>
      <c r="AM192" s="430"/>
      <c r="AN192" s="423"/>
      <c r="AO192" s="453"/>
      <c r="AP192" s="430"/>
      <c r="AQ192" s="423"/>
      <c r="AR192" s="453"/>
      <c r="AS192" s="430"/>
      <c r="AT192" s="423"/>
      <c r="AU192" s="453"/>
      <c r="AV192" s="182"/>
      <c r="AW192" s="182"/>
      <c r="AX192" s="182"/>
      <c r="AY192" s="182"/>
      <c r="AZ192" s="409"/>
      <c r="BA192" s="182"/>
      <c r="BB192" s="182"/>
      <c r="BC192" s="409"/>
      <c r="BD192" s="182"/>
      <c r="BE192" s="182"/>
      <c r="BF192" s="182"/>
      <c r="BG192" s="182"/>
      <c r="BH192" s="409"/>
      <c r="BI192" s="182"/>
      <c r="BJ192" s="182"/>
      <c r="BK192" s="182"/>
      <c r="BL192" s="128"/>
    </row>
    <row r="193" spans="1:64" s="183" customFormat="1">
      <c r="A193" s="459"/>
      <c r="B193" s="419">
        <v>181</v>
      </c>
      <c r="C193" s="539"/>
      <c r="D193" s="420"/>
      <c r="E193" s="466"/>
      <c r="F193" s="467"/>
      <c r="G193" s="467"/>
      <c r="H193" s="620"/>
      <c r="I193" s="424"/>
      <c r="J193" s="425"/>
      <c r="K193" s="424"/>
      <c r="L193" s="460" t="str">
        <f t="shared" si="8"/>
        <v/>
      </c>
      <c r="M193" s="461" t="str">
        <f t="shared" si="9"/>
        <v/>
      </c>
      <c r="N193" s="460" t="str">
        <f t="shared" si="10"/>
        <v/>
      </c>
      <c r="O193" s="462">
        <f t="shared" si="11"/>
        <v>0</v>
      </c>
      <c r="P193" s="453"/>
      <c r="Q193" s="424"/>
      <c r="R193" s="416"/>
      <c r="S193" s="450"/>
      <c r="T193" s="416"/>
      <c r="U193" s="416"/>
      <c r="V193" s="453"/>
      <c r="W193" s="424"/>
      <c r="X193" s="453"/>
      <c r="Y193" s="424"/>
      <c r="Z193" s="453"/>
      <c r="AA193" s="424"/>
      <c r="AB193" s="416"/>
      <c r="AC193" s="416"/>
      <c r="AD193" s="416"/>
      <c r="AE193" s="416"/>
      <c r="AF193" s="455"/>
      <c r="AG193" s="430"/>
      <c r="AH193" s="453"/>
      <c r="AI193" s="430"/>
      <c r="AJ193" s="453"/>
      <c r="AK193" s="432"/>
      <c r="AL193" s="453"/>
      <c r="AM193" s="430"/>
      <c r="AN193" s="423"/>
      <c r="AO193" s="453"/>
      <c r="AP193" s="430"/>
      <c r="AQ193" s="423"/>
      <c r="AR193" s="453"/>
      <c r="AS193" s="430"/>
      <c r="AT193" s="423"/>
      <c r="AU193" s="453"/>
      <c r="AV193" s="182"/>
      <c r="AW193" s="182"/>
      <c r="AX193" s="182"/>
      <c r="AY193" s="182"/>
      <c r="AZ193" s="409"/>
      <c r="BA193" s="182"/>
      <c r="BB193" s="182"/>
      <c r="BC193" s="409"/>
      <c r="BD193" s="182"/>
      <c r="BE193" s="182"/>
      <c r="BF193" s="182"/>
      <c r="BG193" s="182"/>
      <c r="BH193" s="409"/>
      <c r="BI193" s="182"/>
      <c r="BJ193" s="182"/>
      <c r="BK193" s="182"/>
      <c r="BL193" s="128"/>
    </row>
    <row r="194" spans="1:64" s="183" customFormat="1">
      <c r="A194" s="459"/>
      <c r="B194" s="419">
        <v>182</v>
      </c>
      <c r="C194" s="539"/>
      <c r="D194" s="420"/>
      <c r="E194" s="466"/>
      <c r="F194" s="467"/>
      <c r="G194" s="467"/>
      <c r="H194" s="620"/>
      <c r="I194" s="424"/>
      <c r="J194" s="425"/>
      <c r="K194" s="424"/>
      <c r="L194" s="460" t="str">
        <f t="shared" si="8"/>
        <v/>
      </c>
      <c r="M194" s="461" t="str">
        <f t="shared" si="9"/>
        <v/>
      </c>
      <c r="N194" s="460" t="str">
        <f t="shared" si="10"/>
        <v/>
      </c>
      <c r="O194" s="462">
        <f t="shared" si="11"/>
        <v>0</v>
      </c>
      <c r="P194" s="453"/>
      <c r="Q194" s="424"/>
      <c r="R194" s="416"/>
      <c r="S194" s="450"/>
      <c r="T194" s="416"/>
      <c r="U194" s="416"/>
      <c r="V194" s="453"/>
      <c r="W194" s="424"/>
      <c r="X194" s="453"/>
      <c r="Y194" s="424"/>
      <c r="Z194" s="453"/>
      <c r="AA194" s="424"/>
      <c r="AB194" s="416"/>
      <c r="AC194" s="416"/>
      <c r="AD194" s="416"/>
      <c r="AE194" s="416"/>
      <c r="AF194" s="455"/>
      <c r="AG194" s="430"/>
      <c r="AH194" s="453"/>
      <c r="AI194" s="430"/>
      <c r="AJ194" s="453"/>
      <c r="AK194" s="432"/>
      <c r="AL194" s="453"/>
      <c r="AM194" s="430"/>
      <c r="AN194" s="423"/>
      <c r="AO194" s="453"/>
      <c r="AP194" s="430"/>
      <c r="AQ194" s="423"/>
      <c r="AR194" s="453"/>
      <c r="AS194" s="430"/>
      <c r="AT194" s="423"/>
      <c r="AU194" s="453"/>
      <c r="AV194" s="182"/>
      <c r="AW194" s="182"/>
      <c r="AX194" s="182"/>
      <c r="AY194" s="182"/>
      <c r="AZ194" s="409"/>
      <c r="BA194" s="182"/>
      <c r="BB194" s="182"/>
      <c r="BC194" s="409"/>
      <c r="BD194" s="182"/>
      <c r="BE194" s="182"/>
      <c r="BF194" s="182"/>
      <c r="BG194" s="182"/>
      <c r="BH194" s="409"/>
      <c r="BI194" s="182"/>
      <c r="BJ194" s="182"/>
      <c r="BK194" s="182"/>
      <c r="BL194" s="128"/>
    </row>
    <row r="195" spans="1:64" s="183" customFormat="1">
      <c r="A195" s="459"/>
      <c r="B195" s="419">
        <v>183</v>
      </c>
      <c r="C195" s="539"/>
      <c r="D195" s="420"/>
      <c r="E195" s="466"/>
      <c r="F195" s="467"/>
      <c r="G195" s="467"/>
      <c r="H195" s="620"/>
      <c r="I195" s="424"/>
      <c r="J195" s="425"/>
      <c r="K195" s="424"/>
      <c r="L195" s="460" t="str">
        <f t="shared" si="8"/>
        <v/>
      </c>
      <c r="M195" s="461" t="str">
        <f t="shared" si="9"/>
        <v/>
      </c>
      <c r="N195" s="460" t="str">
        <f t="shared" si="10"/>
        <v/>
      </c>
      <c r="O195" s="462">
        <f t="shared" si="11"/>
        <v>0</v>
      </c>
      <c r="P195" s="453"/>
      <c r="Q195" s="424"/>
      <c r="R195" s="416"/>
      <c r="S195" s="450"/>
      <c r="T195" s="416"/>
      <c r="U195" s="416"/>
      <c r="V195" s="453"/>
      <c r="W195" s="424"/>
      <c r="X195" s="453"/>
      <c r="Y195" s="424"/>
      <c r="Z195" s="453"/>
      <c r="AA195" s="424"/>
      <c r="AB195" s="416"/>
      <c r="AC195" s="416"/>
      <c r="AD195" s="416"/>
      <c r="AE195" s="416"/>
      <c r="AF195" s="455"/>
      <c r="AG195" s="430"/>
      <c r="AH195" s="453"/>
      <c r="AI195" s="430"/>
      <c r="AJ195" s="453"/>
      <c r="AK195" s="432"/>
      <c r="AL195" s="453"/>
      <c r="AM195" s="430"/>
      <c r="AN195" s="423"/>
      <c r="AO195" s="453"/>
      <c r="AP195" s="430"/>
      <c r="AQ195" s="423"/>
      <c r="AR195" s="453"/>
      <c r="AS195" s="430"/>
      <c r="AT195" s="423"/>
      <c r="AU195" s="453"/>
      <c r="AV195" s="182"/>
      <c r="AW195" s="182"/>
      <c r="AX195" s="182"/>
      <c r="AY195" s="182"/>
      <c r="AZ195" s="409"/>
      <c r="BA195" s="182"/>
      <c r="BB195" s="182"/>
      <c r="BC195" s="409"/>
      <c r="BD195" s="182"/>
      <c r="BE195" s="182"/>
      <c r="BF195" s="182"/>
      <c r="BG195" s="182"/>
      <c r="BH195" s="409"/>
      <c r="BI195" s="182"/>
      <c r="BJ195" s="182"/>
      <c r="BK195" s="182"/>
      <c r="BL195" s="128"/>
    </row>
    <row r="196" spans="1:64" s="183" customFormat="1">
      <c r="A196" s="459"/>
      <c r="B196" s="419">
        <v>184</v>
      </c>
      <c r="C196" s="539"/>
      <c r="D196" s="420"/>
      <c r="E196" s="466"/>
      <c r="F196" s="467"/>
      <c r="G196" s="467"/>
      <c r="H196" s="620"/>
      <c r="I196" s="424"/>
      <c r="J196" s="425"/>
      <c r="K196" s="424"/>
      <c r="L196" s="460" t="str">
        <f t="shared" si="8"/>
        <v/>
      </c>
      <c r="M196" s="461" t="str">
        <f t="shared" si="9"/>
        <v/>
      </c>
      <c r="N196" s="460" t="str">
        <f t="shared" si="10"/>
        <v/>
      </c>
      <c r="O196" s="462">
        <f t="shared" si="11"/>
        <v>0</v>
      </c>
      <c r="P196" s="453"/>
      <c r="Q196" s="424"/>
      <c r="R196" s="416"/>
      <c r="S196" s="450"/>
      <c r="T196" s="416"/>
      <c r="U196" s="416"/>
      <c r="V196" s="453"/>
      <c r="W196" s="424"/>
      <c r="X196" s="453"/>
      <c r="Y196" s="424"/>
      <c r="Z196" s="453"/>
      <c r="AA196" s="424"/>
      <c r="AB196" s="416"/>
      <c r="AC196" s="416"/>
      <c r="AD196" s="416"/>
      <c r="AE196" s="416"/>
      <c r="AF196" s="455"/>
      <c r="AG196" s="430"/>
      <c r="AH196" s="453"/>
      <c r="AI196" s="430"/>
      <c r="AJ196" s="453"/>
      <c r="AK196" s="432"/>
      <c r="AL196" s="453"/>
      <c r="AM196" s="430"/>
      <c r="AN196" s="423"/>
      <c r="AO196" s="453"/>
      <c r="AP196" s="430"/>
      <c r="AQ196" s="423"/>
      <c r="AR196" s="453"/>
      <c r="AS196" s="430"/>
      <c r="AT196" s="423"/>
      <c r="AU196" s="453"/>
      <c r="AV196" s="182"/>
      <c r="AW196" s="182"/>
      <c r="AX196" s="182"/>
      <c r="AY196" s="182"/>
      <c r="AZ196" s="409"/>
      <c r="BA196" s="182"/>
      <c r="BB196" s="182"/>
      <c r="BC196" s="409"/>
      <c r="BD196" s="182"/>
      <c r="BE196" s="182"/>
      <c r="BF196" s="182"/>
      <c r="BG196" s="182"/>
      <c r="BH196" s="409"/>
      <c r="BI196" s="182"/>
      <c r="BJ196" s="182"/>
      <c r="BK196" s="182"/>
      <c r="BL196" s="128"/>
    </row>
    <row r="197" spans="1:64" s="183" customFormat="1">
      <c r="A197" s="459"/>
      <c r="B197" s="419">
        <v>185</v>
      </c>
      <c r="C197" s="539"/>
      <c r="D197" s="420"/>
      <c r="E197" s="466"/>
      <c r="F197" s="467"/>
      <c r="G197" s="467"/>
      <c r="H197" s="620"/>
      <c r="I197" s="424"/>
      <c r="J197" s="425"/>
      <c r="K197" s="424"/>
      <c r="L197" s="460" t="str">
        <f t="shared" si="8"/>
        <v/>
      </c>
      <c r="M197" s="461" t="str">
        <f t="shared" si="9"/>
        <v/>
      </c>
      <c r="N197" s="460" t="str">
        <f t="shared" si="10"/>
        <v/>
      </c>
      <c r="O197" s="462">
        <f t="shared" si="11"/>
        <v>0</v>
      </c>
      <c r="P197" s="453"/>
      <c r="Q197" s="424"/>
      <c r="R197" s="416"/>
      <c r="S197" s="450"/>
      <c r="T197" s="416"/>
      <c r="U197" s="416"/>
      <c r="V197" s="453"/>
      <c r="W197" s="424"/>
      <c r="X197" s="453"/>
      <c r="Y197" s="424"/>
      <c r="Z197" s="453"/>
      <c r="AA197" s="424"/>
      <c r="AB197" s="416"/>
      <c r="AC197" s="416"/>
      <c r="AD197" s="416"/>
      <c r="AE197" s="416"/>
      <c r="AF197" s="455"/>
      <c r="AG197" s="430"/>
      <c r="AH197" s="453"/>
      <c r="AI197" s="430"/>
      <c r="AJ197" s="453"/>
      <c r="AK197" s="432"/>
      <c r="AL197" s="453"/>
      <c r="AM197" s="430"/>
      <c r="AN197" s="423"/>
      <c r="AO197" s="453"/>
      <c r="AP197" s="430"/>
      <c r="AQ197" s="423"/>
      <c r="AR197" s="453"/>
      <c r="AS197" s="430"/>
      <c r="AT197" s="423"/>
      <c r="AU197" s="453"/>
      <c r="AV197" s="182"/>
      <c r="AW197" s="182"/>
      <c r="AX197" s="182"/>
      <c r="AY197" s="182"/>
      <c r="AZ197" s="409"/>
      <c r="BA197" s="182"/>
      <c r="BB197" s="182"/>
      <c r="BC197" s="409"/>
      <c r="BD197" s="182"/>
      <c r="BE197" s="182"/>
      <c r="BF197" s="182"/>
      <c r="BG197" s="182"/>
      <c r="BH197" s="409"/>
      <c r="BI197" s="182"/>
      <c r="BJ197" s="182"/>
      <c r="BK197" s="182"/>
      <c r="BL197" s="128"/>
    </row>
    <row r="198" spans="1:64" s="183" customFormat="1">
      <c r="A198" s="459"/>
      <c r="B198" s="419">
        <v>186</v>
      </c>
      <c r="C198" s="539"/>
      <c r="D198" s="420"/>
      <c r="E198" s="466"/>
      <c r="F198" s="467"/>
      <c r="G198" s="467"/>
      <c r="H198" s="620"/>
      <c r="I198" s="424"/>
      <c r="J198" s="425"/>
      <c r="K198" s="424"/>
      <c r="L198" s="460" t="str">
        <f t="shared" si="8"/>
        <v/>
      </c>
      <c r="M198" s="461" t="str">
        <f t="shared" si="9"/>
        <v/>
      </c>
      <c r="N198" s="460" t="str">
        <f t="shared" si="10"/>
        <v/>
      </c>
      <c r="O198" s="462">
        <f t="shared" si="11"/>
        <v>0</v>
      </c>
      <c r="P198" s="453"/>
      <c r="Q198" s="424"/>
      <c r="R198" s="416"/>
      <c r="S198" s="450"/>
      <c r="T198" s="416"/>
      <c r="U198" s="416"/>
      <c r="V198" s="453"/>
      <c r="W198" s="424"/>
      <c r="X198" s="453"/>
      <c r="Y198" s="424"/>
      <c r="Z198" s="453"/>
      <c r="AA198" s="424"/>
      <c r="AB198" s="416"/>
      <c r="AC198" s="416"/>
      <c r="AD198" s="416"/>
      <c r="AE198" s="416"/>
      <c r="AF198" s="455"/>
      <c r="AG198" s="430"/>
      <c r="AH198" s="453"/>
      <c r="AI198" s="430"/>
      <c r="AJ198" s="453"/>
      <c r="AK198" s="432"/>
      <c r="AL198" s="453"/>
      <c r="AM198" s="430"/>
      <c r="AN198" s="423"/>
      <c r="AO198" s="453"/>
      <c r="AP198" s="430"/>
      <c r="AQ198" s="423"/>
      <c r="AR198" s="453"/>
      <c r="AS198" s="430"/>
      <c r="AT198" s="423"/>
      <c r="AU198" s="453"/>
      <c r="AV198" s="182"/>
      <c r="AW198" s="182"/>
      <c r="AX198" s="182"/>
      <c r="AY198" s="182"/>
      <c r="AZ198" s="409"/>
      <c r="BA198" s="182"/>
      <c r="BB198" s="182"/>
      <c r="BC198" s="409"/>
      <c r="BD198" s="182"/>
      <c r="BE198" s="182"/>
      <c r="BF198" s="182"/>
      <c r="BG198" s="182"/>
      <c r="BH198" s="409"/>
      <c r="BI198" s="182"/>
      <c r="BJ198" s="182"/>
      <c r="BK198" s="182"/>
      <c r="BL198" s="128"/>
    </row>
    <row r="199" spans="1:64" s="183" customFormat="1">
      <c r="A199" s="459"/>
      <c r="B199" s="419">
        <v>187</v>
      </c>
      <c r="C199" s="539"/>
      <c r="D199" s="420"/>
      <c r="E199" s="466"/>
      <c r="F199" s="467"/>
      <c r="G199" s="467"/>
      <c r="H199" s="620"/>
      <c r="I199" s="424"/>
      <c r="J199" s="425"/>
      <c r="K199" s="424"/>
      <c r="L199" s="460" t="str">
        <f t="shared" si="8"/>
        <v/>
      </c>
      <c r="M199" s="461" t="str">
        <f t="shared" si="9"/>
        <v/>
      </c>
      <c r="N199" s="460" t="str">
        <f t="shared" si="10"/>
        <v/>
      </c>
      <c r="O199" s="462">
        <f t="shared" si="11"/>
        <v>0</v>
      </c>
      <c r="P199" s="453"/>
      <c r="Q199" s="424"/>
      <c r="R199" s="416"/>
      <c r="S199" s="450"/>
      <c r="T199" s="416"/>
      <c r="U199" s="416"/>
      <c r="V199" s="453"/>
      <c r="W199" s="424"/>
      <c r="X199" s="453"/>
      <c r="Y199" s="424"/>
      <c r="Z199" s="453"/>
      <c r="AA199" s="424"/>
      <c r="AB199" s="416"/>
      <c r="AC199" s="416"/>
      <c r="AD199" s="416"/>
      <c r="AE199" s="416"/>
      <c r="AF199" s="455"/>
      <c r="AG199" s="430"/>
      <c r="AH199" s="453"/>
      <c r="AI199" s="430"/>
      <c r="AJ199" s="453"/>
      <c r="AK199" s="432"/>
      <c r="AL199" s="453"/>
      <c r="AM199" s="430"/>
      <c r="AN199" s="423"/>
      <c r="AO199" s="453"/>
      <c r="AP199" s="430"/>
      <c r="AQ199" s="423"/>
      <c r="AR199" s="453"/>
      <c r="AS199" s="430"/>
      <c r="AT199" s="423"/>
      <c r="AU199" s="453"/>
      <c r="AV199" s="182"/>
      <c r="AW199" s="182"/>
      <c r="AX199" s="182"/>
      <c r="AY199" s="182"/>
      <c r="AZ199" s="409"/>
      <c r="BA199" s="182"/>
      <c r="BB199" s="182"/>
      <c r="BC199" s="409"/>
      <c r="BD199" s="182"/>
      <c r="BE199" s="182"/>
      <c r="BF199" s="182"/>
      <c r="BG199" s="182"/>
      <c r="BH199" s="409"/>
      <c r="BI199" s="182"/>
      <c r="BJ199" s="182"/>
      <c r="BK199" s="182"/>
      <c r="BL199" s="128"/>
    </row>
    <row r="200" spans="1:64" s="183" customFormat="1">
      <c r="A200" s="459"/>
      <c r="B200" s="419">
        <v>188</v>
      </c>
      <c r="C200" s="539"/>
      <c r="D200" s="420"/>
      <c r="E200" s="466"/>
      <c r="F200" s="467"/>
      <c r="G200" s="467"/>
      <c r="H200" s="620"/>
      <c r="I200" s="424"/>
      <c r="J200" s="425"/>
      <c r="K200" s="424"/>
      <c r="L200" s="460" t="str">
        <f t="shared" si="8"/>
        <v/>
      </c>
      <c r="M200" s="461" t="str">
        <f t="shared" si="9"/>
        <v/>
      </c>
      <c r="N200" s="460" t="str">
        <f t="shared" si="10"/>
        <v/>
      </c>
      <c r="O200" s="462">
        <f t="shared" si="11"/>
        <v>0</v>
      </c>
      <c r="P200" s="453"/>
      <c r="Q200" s="424"/>
      <c r="R200" s="416"/>
      <c r="S200" s="450"/>
      <c r="T200" s="416"/>
      <c r="U200" s="416"/>
      <c r="V200" s="453"/>
      <c r="W200" s="424"/>
      <c r="X200" s="453"/>
      <c r="Y200" s="424"/>
      <c r="Z200" s="453"/>
      <c r="AA200" s="424"/>
      <c r="AB200" s="416"/>
      <c r="AC200" s="416"/>
      <c r="AD200" s="416"/>
      <c r="AE200" s="416"/>
      <c r="AF200" s="455"/>
      <c r="AG200" s="430"/>
      <c r="AH200" s="453"/>
      <c r="AI200" s="430"/>
      <c r="AJ200" s="453"/>
      <c r="AK200" s="432"/>
      <c r="AL200" s="453"/>
      <c r="AM200" s="430"/>
      <c r="AN200" s="423"/>
      <c r="AO200" s="453"/>
      <c r="AP200" s="430"/>
      <c r="AQ200" s="423"/>
      <c r="AR200" s="453"/>
      <c r="AS200" s="430"/>
      <c r="AT200" s="423"/>
      <c r="AU200" s="453"/>
      <c r="AV200" s="182"/>
      <c r="AW200" s="182"/>
      <c r="AX200" s="182"/>
      <c r="AY200" s="182"/>
      <c r="AZ200" s="409"/>
      <c r="BA200" s="182"/>
      <c r="BB200" s="182"/>
      <c r="BC200" s="409"/>
      <c r="BD200" s="182"/>
      <c r="BE200" s="182"/>
      <c r="BF200" s="182"/>
      <c r="BG200" s="182"/>
      <c r="BH200" s="409"/>
      <c r="BI200" s="182"/>
      <c r="BJ200" s="182"/>
      <c r="BK200" s="182"/>
      <c r="BL200" s="128"/>
    </row>
    <row r="201" spans="1:64" s="183" customFormat="1">
      <c r="A201" s="459"/>
      <c r="B201" s="419">
        <v>189</v>
      </c>
      <c r="C201" s="539"/>
      <c r="D201" s="420"/>
      <c r="E201" s="466"/>
      <c r="F201" s="467"/>
      <c r="G201" s="467"/>
      <c r="H201" s="620"/>
      <c r="I201" s="424"/>
      <c r="J201" s="425"/>
      <c r="K201" s="424"/>
      <c r="L201" s="460" t="str">
        <f t="shared" si="8"/>
        <v/>
      </c>
      <c r="M201" s="461" t="str">
        <f t="shared" si="9"/>
        <v/>
      </c>
      <c r="N201" s="460" t="str">
        <f t="shared" si="10"/>
        <v/>
      </c>
      <c r="O201" s="462">
        <f t="shared" si="11"/>
        <v>0</v>
      </c>
      <c r="P201" s="453"/>
      <c r="Q201" s="424"/>
      <c r="R201" s="416"/>
      <c r="S201" s="450"/>
      <c r="T201" s="416"/>
      <c r="U201" s="416"/>
      <c r="V201" s="453"/>
      <c r="W201" s="424"/>
      <c r="X201" s="453"/>
      <c r="Y201" s="424"/>
      <c r="Z201" s="453"/>
      <c r="AA201" s="424"/>
      <c r="AB201" s="416"/>
      <c r="AC201" s="416"/>
      <c r="AD201" s="416"/>
      <c r="AE201" s="416"/>
      <c r="AF201" s="455"/>
      <c r="AG201" s="430"/>
      <c r="AH201" s="453"/>
      <c r="AI201" s="430"/>
      <c r="AJ201" s="453"/>
      <c r="AK201" s="432"/>
      <c r="AL201" s="453"/>
      <c r="AM201" s="430"/>
      <c r="AN201" s="423"/>
      <c r="AO201" s="453"/>
      <c r="AP201" s="430"/>
      <c r="AQ201" s="423"/>
      <c r="AR201" s="453"/>
      <c r="AS201" s="430"/>
      <c r="AT201" s="423"/>
      <c r="AU201" s="453"/>
      <c r="AV201" s="182"/>
      <c r="AW201" s="182"/>
      <c r="AX201" s="182"/>
      <c r="AY201" s="182"/>
      <c r="AZ201" s="409"/>
      <c r="BA201" s="182"/>
      <c r="BB201" s="182"/>
      <c r="BC201" s="409"/>
      <c r="BD201" s="182"/>
      <c r="BE201" s="182"/>
      <c r="BF201" s="182"/>
      <c r="BG201" s="182"/>
      <c r="BH201" s="409"/>
      <c r="BI201" s="182"/>
      <c r="BJ201" s="182"/>
      <c r="BK201" s="182"/>
      <c r="BL201" s="128"/>
    </row>
    <row r="202" spans="1:64" s="183" customFormat="1">
      <c r="A202" s="459"/>
      <c r="B202" s="419">
        <v>190</v>
      </c>
      <c r="C202" s="539"/>
      <c r="D202" s="420"/>
      <c r="E202" s="466"/>
      <c r="F202" s="467"/>
      <c r="G202" s="467"/>
      <c r="H202" s="620"/>
      <c r="I202" s="424"/>
      <c r="J202" s="425"/>
      <c r="K202" s="424"/>
      <c r="L202" s="460" t="str">
        <f t="shared" si="8"/>
        <v/>
      </c>
      <c r="M202" s="461" t="str">
        <f t="shared" si="9"/>
        <v/>
      </c>
      <c r="N202" s="460" t="str">
        <f t="shared" si="10"/>
        <v/>
      </c>
      <c r="O202" s="462">
        <f t="shared" si="11"/>
        <v>0</v>
      </c>
      <c r="P202" s="453"/>
      <c r="Q202" s="424"/>
      <c r="R202" s="416"/>
      <c r="S202" s="450"/>
      <c r="T202" s="416"/>
      <c r="U202" s="416"/>
      <c r="V202" s="453"/>
      <c r="W202" s="424"/>
      <c r="X202" s="453"/>
      <c r="Y202" s="424"/>
      <c r="Z202" s="453"/>
      <c r="AA202" s="424"/>
      <c r="AB202" s="416"/>
      <c r="AC202" s="416"/>
      <c r="AD202" s="416"/>
      <c r="AE202" s="416"/>
      <c r="AF202" s="455"/>
      <c r="AG202" s="430"/>
      <c r="AH202" s="453"/>
      <c r="AI202" s="430"/>
      <c r="AJ202" s="453"/>
      <c r="AK202" s="432"/>
      <c r="AL202" s="453"/>
      <c r="AM202" s="430"/>
      <c r="AN202" s="423"/>
      <c r="AO202" s="453"/>
      <c r="AP202" s="430"/>
      <c r="AQ202" s="423"/>
      <c r="AR202" s="453"/>
      <c r="AS202" s="430"/>
      <c r="AT202" s="423"/>
      <c r="AU202" s="453"/>
      <c r="AV202" s="182"/>
      <c r="AW202" s="182"/>
      <c r="AX202" s="182"/>
      <c r="AY202" s="182"/>
      <c r="AZ202" s="409"/>
      <c r="BA202" s="182"/>
      <c r="BB202" s="182"/>
      <c r="BC202" s="409"/>
      <c r="BD202" s="182"/>
      <c r="BE202" s="182"/>
      <c r="BF202" s="182"/>
      <c r="BG202" s="182"/>
      <c r="BH202" s="409"/>
      <c r="BI202" s="182"/>
      <c r="BJ202" s="182"/>
      <c r="BK202" s="182"/>
      <c r="BL202" s="128"/>
    </row>
    <row r="203" spans="1:64" s="183" customFormat="1">
      <c r="A203" s="459"/>
      <c r="B203" s="419">
        <v>191</v>
      </c>
      <c r="C203" s="539"/>
      <c r="D203" s="420"/>
      <c r="E203" s="466"/>
      <c r="F203" s="467"/>
      <c r="G203" s="467"/>
      <c r="H203" s="620"/>
      <c r="I203" s="424"/>
      <c r="J203" s="425"/>
      <c r="K203" s="424"/>
      <c r="L203" s="460" t="str">
        <f t="shared" si="8"/>
        <v/>
      </c>
      <c r="M203" s="461" t="str">
        <f t="shared" si="9"/>
        <v/>
      </c>
      <c r="N203" s="460" t="str">
        <f t="shared" si="10"/>
        <v/>
      </c>
      <c r="O203" s="462">
        <f t="shared" si="11"/>
        <v>0</v>
      </c>
      <c r="P203" s="453"/>
      <c r="Q203" s="424"/>
      <c r="R203" s="416"/>
      <c r="S203" s="450"/>
      <c r="T203" s="416"/>
      <c r="U203" s="416"/>
      <c r="V203" s="453"/>
      <c r="W203" s="424"/>
      <c r="X203" s="453"/>
      <c r="Y203" s="424"/>
      <c r="Z203" s="453"/>
      <c r="AA203" s="424"/>
      <c r="AB203" s="416"/>
      <c r="AC203" s="416"/>
      <c r="AD203" s="416"/>
      <c r="AE203" s="416"/>
      <c r="AF203" s="455"/>
      <c r="AG203" s="430"/>
      <c r="AH203" s="453"/>
      <c r="AI203" s="430"/>
      <c r="AJ203" s="453"/>
      <c r="AK203" s="432"/>
      <c r="AL203" s="453"/>
      <c r="AM203" s="430"/>
      <c r="AN203" s="423"/>
      <c r="AO203" s="453"/>
      <c r="AP203" s="430"/>
      <c r="AQ203" s="423"/>
      <c r="AR203" s="453"/>
      <c r="AS203" s="430"/>
      <c r="AT203" s="423"/>
      <c r="AU203" s="453"/>
      <c r="AV203" s="182"/>
      <c r="AW203" s="182"/>
      <c r="AX203" s="182"/>
      <c r="AY203" s="182"/>
      <c r="AZ203" s="409"/>
      <c r="BA203" s="182"/>
      <c r="BB203" s="182"/>
      <c r="BC203" s="409"/>
      <c r="BD203" s="182"/>
      <c r="BE203" s="182"/>
      <c r="BF203" s="182"/>
      <c r="BG203" s="182"/>
      <c r="BH203" s="409"/>
      <c r="BI203" s="182"/>
      <c r="BJ203" s="182"/>
      <c r="BK203" s="182"/>
      <c r="BL203" s="128"/>
    </row>
    <row r="204" spans="1:64" s="183" customFormat="1">
      <c r="A204" s="459"/>
      <c r="B204" s="419">
        <v>192</v>
      </c>
      <c r="C204" s="539"/>
      <c r="D204" s="420"/>
      <c r="E204" s="466"/>
      <c r="F204" s="467"/>
      <c r="G204" s="467"/>
      <c r="H204" s="620"/>
      <c r="I204" s="424"/>
      <c r="J204" s="425"/>
      <c r="K204" s="424"/>
      <c r="L204" s="460" t="str">
        <f t="shared" si="8"/>
        <v/>
      </c>
      <c r="M204" s="461" t="str">
        <f t="shared" si="9"/>
        <v/>
      </c>
      <c r="N204" s="460" t="str">
        <f t="shared" si="10"/>
        <v/>
      </c>
      <c r="O204" s="462">
        <f t="shared" si="11"/>
        <v>0</v>
      </c>
      <c r="P204" s="453"/>
      <c r="Q204" s="424"/>
      <c r="R204" s="416"/>
      <c r="S204" s="450"/>
      <c r="T204" s="416"/>
      <c r="U204" s="416"/>
      <c r="V204" s="453"/>
      <c r="W204" s="424"/>
      <c r="X204" s="453"/>
      <c r="Y204" s="424"/>
      <c r="Z204" s="453"/>
      <c r="AA204" s="424"/>
      <c r="AB204" s="416"/>
      <c r="AC204" s="416"/>
      <c r="AD204" s="416"/>
      <c r="AE204" s="416"/>
      <c r="AF204" s="455"/>
      <c r="AG204" s="430"/>
      <c r="AH204" s="453"/>
      <c r="AI204" s="430"/>
      <c r="AJ204" s="453"/>
      <c r="AK204" s="432"/>
      <c r="AL204" s="453"/>
      <c r="AM204" s="430"/>
      <c r="AN204" s="423"/>
      <c r="AO204" s="453"/>
      <c r="AP204" s="430"/>
      <c r="AQ204" s="423"/>
      <c r="AR204" s="453"/>
      <c r="AS204" s="430"/>
      <c r="AT204" s="423"/>
      <c r="AU204" s="453"/>
      <c r="AV204" s="182"/>
      <c r="AW204" s="182"/>
      <c r="AX204" s="182"/>
      <c r="AY204" s="182"/>
      <c r="AZ204" s="409"/>
      <c r="BA204" s="182"/>
      <c r="BB204" s="182"/>
      <c r="BC204" s="409"/>
      <c r="BD204" s="182"/>
      <c r="BE204" s="182"/>
      <c r="BF204" s="182"/>
      <c r="BG204" s="182"/>
      <c r="BH204" s="409"/>
      <c r="BI204" s="182"/>
      <c r="BJ204" s="182"/>
      <c r="BK204" s="182"/>
      <c r="BL204" s="128"/>
    </row>
    <row r="205" spans="1:64" s="183" customFormat="1">
      <c r="A205" s="459"/>
      <c r="B205" s="419">
        <v>193</v>
      </c>
      <c r="C205" s="539"/>
      <c r="D205" s="420"/>
      <c r="E205" s="466"/>
      <c r="F205" s="467"/>
      <c r="G205" s="467"/>
      <c r="H205" s="620"/>
      <c r="I205" s="424"/>
      <c r="J205" s="425"/>
      <c r="K205" s="424"/>
      <c r="L205" s="460" t="str">
        <f t="shared" ref="L205:L268" si="12">IF($F205="","",VLOOKUP($F205,$AX$13:$AY$17,2,TRUE))</f>
        <v/>
      </c>
      <c r="M205" s="461" t="str">
        <f t="shared" ref="M205:M268" si="13">IF($G205="","",INDEX($BB$13:$BB$16,MATCH($G205,$BA$13:$BA$16,-1)))</f>
        <v/>
      </c>
      <c r="N205" s="460" t="str">
        <f t="shared" ref="N205:N268" si="14">IF(OR($F205="",$I205="",$J205=""),"",VLOOKUP($I205&amp;$J205,$BD$13:$BG$18,IF($F205&lt;50,2,IF(AND($K205="該当",$I205="角住戸"),4,3)),FALSE))</f>
        <v/>
      </c>
      <c r="O205" s="462">
        <f t="shared" si="11"/>
        <v>0</v>
      </c>
      <c r="P205" s="453"/>
      <c r="Q205" s="424"/>
      <c r="R205" s="416"/>
      <c r="S205" s="450"/>
      <c r="T205" s="416"/>
      <c r="U205" s="416"/>
      <c r="V205" s="453"/>
      <c r="W205" s="424"/>
      <c r="X205" s="453"/>
      <c r="Y205" s="424"/>
      <c r="Z205" s="453"/>
      <c r="AA205" s="424"/>
      <c r="AB205" s="416"/>
      <c r="AC205" s="416"/>
      <c r="AD205" s="416"/>
      <c r="AE205" s="416"/>
      <c r="AF205" s="455"/>
      <c r="AG205" s="430"/>
      <c r="AH205" s="453"/>
      <c r="AI205" s="430"/>
      <c r="AJ205" s="453"/>
      <c r="AK205" s="432"/>
      <c r="AL205" s="453"/>
      <c r="AM205" s="430"/>
      <c r="AN205" s="423"/>
      <c r="AO205" s="453"/>
      <c r="AP205" s="430"/>
      <c r="AQ205" s="423"/>
      <c r="AR205" s="453"/>
      <c r="AS205" s="430"/>
      <c r="AT205" s="423"/>
      <c r="AU205" s="453"/>
      <c r="AV205" s="182"/>
      <c r="AW205" s="182"/>
      <c r="AX205" s="182"/>
      <c r="AY205" s="182"/>
      <c r="AZ205" s="409"/>
      <c r="BA205" s="182"/>
      <c r="BB205" s="182"/>
      <c r="BC205" s="409"/>
      <c r="BD205" s="182"/>
      <c r="BE205" s="182"/>
      <c r="BF205" s="182"/>
      <c r="BG205" s="182"/>
      <c r="BH205" s="409"/>
      <c r="BI205" s="182"/>
      <c r="BJ205" s="182"/>
      <c r="BK205" s="182"/>
      <c r="BL205" s="128"/>
    </row>
    <row r="206" spans="1:64" s="183" customFormat="1">
      <c r="A206" s="459"/>
      <c r="B206" s="419">
        <v>194</v>
      </c>
      <c r="C206" s="539"/>
      <c r="D206" s="420"/>
      <c r="E206" s="466"/>
      <c r="F206" s="467"/>
      <c r="G206" s="467"/>
      <c r="H206" s="620"/>
      <c r="I206" s="424"/>
      <c r="J206" s="425"/>
      <c r="K206" s="424"/>
      <c r="L206" s="460" t="str">
        <f t="shared" si="12"/>
        <v/>
      </c>
      <c r="M206" s="461" t="str">
        <f t="shared" si="13"/>
        <v/>
      </c>
      <c r="N206" s="460" t="str">
        <f t="shared" si="14"/>
        <v/>
      </c>
      <c r="O206" s="462">
        <f t="shared" si="11"/>
        <v>0</v>
      </c>
      <c r="P206" s="453"/>
      <c r="Q206" s="424"/>
      <c r="R206" s="416"/>
      <c r="S206" s="450"/>
      <c r="T206" s="416"/>
      <c r="U206" s="416"/>
      <c r="V206" s="453"/>
      <c r="W206" s="424"/>
      <c r="X206" s="453"/>
      <c r="Y206" s="424"/>
      <c r="Z206" s="453"/>
      <c r="AA206" s="424"/>
      <c r="AB206" s="416"/>
      <c r="AC206" s="416"/>
      <c r="AD206" s="416"/>
      <c r="AE206" s="416"/>
      <c r="AF206" s="455"/>
      <c r="AG206" s="430"/>
      <c r="AH206" s="453"/>
      <c r="AI206" s="430"/>
      <c r="AJ206" s="453"/>
      <c r="AK206" s="432"/>
      <c r="AL206" s="453"/>
      <c r="AM206" s="430"/>
      <c r="AN206" s="423"/>
      <c r="AO206" s="453"/>
      <c r="AP206" s="430"/>
      <c r="AQ206" s="423"/>
      <c r="AR206" s="453"/>
      <c r="AS206" s="430"/>
      <c r="AT206" s="423"/>
      <c r="AU206" s="453"/>
      <c r="AV206" s="182"/>
      <c r="AW206" s="182"/>
      <c r="AX206" s="182"/>
      <c r="AY206" s="182"/>
      <c r="AZ206" s="409"/>
      <c r="BA206" s="182"/>
      <c r="BB206" s="182"/>
      <c r="BC206" s="409"/>
      <c r="BD206" s="182"/>
      <c r="BE206" s="182"/>
      <c r="BF206" s="182"/>
      <c r="BG206" s="182"/>
      <c r="BH206" s="409"/>
      <c r="BI206" s="182"/>
      <c r="BJ206" s="182"/>
      <c r="BK206" s="182"/>
      <c r="BL206" s="128"/>
    </row>
    <row r="207" spans="1:64" s="183" customFormat="1">
      <c r="A207" s="459"/>
      <c r="B207" s="419">
        <v>195</v>
      </c>
      <c r="C207" s="539"/>
      <c r="D207" s="420"/>
      <c r="E207" s="466"/>
      <c r="F207" s="467"/>
      <c r="G207" s="467"/>
      <c r="H207" s="620"/>
      <c r="I207" s="424"/>
      <c r="J207" s="425"/>
      <c r="K207" s="424"/>
      <c r="L207" s="460" t="str">
        <f t="shared" si="12"/>
        <v/>
      </c>
      <c r="M207" s="461" t="str">
        <f t="shared" si="13"/>
        <v/>
      </c>
      <c r="N207" s="460" t="str">
        <f t="shared" si="14"/>
        <v/>
      </c>
      <c r="O207" s="462">
        <f t="shared" si="11"/>
        <v>0</v>
      </c>
      <c r="P207" s="453"/>
      <c r="Q207" s="424"/>
      <c r="R207" s="416"/>
      <c r="S207" s="450"/>
      <c r="T207" s="416"/>
      <c r="U207" s="416"/>
      <c r="V207" s="453"/>
      <c r="W207" s="424"/>
      <c r="X207" s="453"/>
      <c r="Y207" s="424"/>
      <c r="Z207" s="453"/>
      <c r="AA207" s="424"/>
      <c r="AB207" s="416"/>
      <c r="AC207" s="416"/>
      <c r="AD207" s="416"/>
      <c r="AE207" s="416"/>
      <c r="AF207" s="455"/>
      <c r="AG207" s="430"/>
      <c r="AH207" s="453"/>
      <c r="AI207" s="430"/>
      <c r="AJ207" s="453"/>
      <c r="AK207" s="432"/>
      <c r="AL207" s="453"/>
      <c r="AM207" s="430"/>
      <c r="AN207" s="423"/>
      <c r="AO207" s="453"/>
      <c r="AP207" s="430"/>
      <c r="AQ207" s="423"/>
      <c r="AR207" s="453"/>
      <c r="AS207" s="430"/>
      <c r="AT207" s="423"/>
      <c r="AU207" s="453"/>
      <c r="AV207" s="182"/>
      <c r="AW207" s="182"/>
      <c r="AX207" s="182"/>
      <c r="AY207" s="182"/>
      <c r="AZ207" s="409"/>
      <c r="BA207" s="182"/>
      <c r="BB207" s="182"/>
      <c r="BC207" s="409"/>
      <c r="BD207" s="182"/>
      <c r="BE207" s="182"/>
      <c r="BF207" s="182"/>
      <c r="BG207" s="182"/>
      <c r="BH207" s="409"/>
      <c r="BI207" s="182"/>
      <c r="BJ207" s="182"/>
      <c r="BK207" s="182"/>
      <c r="BL207" s="128"/>
    </row>
    <row r="208" spans="1:64" s="183" customFormat="1">
      <c r="A208" s="459"/>
      <c r="B208" s="419">
        <v>196</v>
      </c>
      <c r="C208" s="539"/>
      <c r="D208" s="420"/>
      <c r="E208" s="466"/>
      <c r="F208" s="467"/>
      <c r="G208" s="467"/>
      <c r="H208" s="620"/>
      <c r="I208" s="424"/>
      <c r="J208" s="425"/>
      <c r="K208" s="424"/>
      <c r="L208" s="460" t="str">
        <f t="shared" si="12"/>
        <v/>
      </c>
      <c r="M208" s="461" t="str">
        <f t="shared" si="13"/>
        <v/>
      </c>
      <c r="N208" s="460" t="str">
        <f t="shared" si="14"/>
        <v/>
      </c>
      <c r="O208" s="462">
        <f t="shared" si="11"/>
        <v>0</v>
      </c>
      <c r="P208" s="453"/>
      <c r="Q208" s="424"/>
      <c r="R208" s="416"/>
      <c r="S208" s="450"/>
      <c r="T208" s="416"/>
      <c r="U208" s="416"/>
      <c r="V208" s="453"/>
      <c r="W208" s="424"/>
      <c r="X208" s="453"/>
      <c r="Y208" s="424"/>
      <c r="Z208" s="453"/>
      <c r="AA208" s="424"/>
      <c r="AB208" s="416"/>
      <c r="AC208" s="416"/>
      <c r="AD208" s="416"/>
      <c r="AE208" s="416"/>
      <c r="AF208" s="455"/>
      <c r="AG208" s="430"/>
      <c r="AH208" s="453"/>
      <c r="AI208" s="430"/>
      <c r="AJ208" s="453"/>
      <c r="AK208" s="432"/>
      <c r="AL208" s="453"/>
      <c r="AM208" s="430"/>
      <c r="AN208" s="423"/>
      <c r="AO208" s="453"/>
      <c r="AP208" s="430"/>
      <c r="AQ208" s="423"/>
      <c r="AR208" s="453"/>
      <c r="AS208" s="430"/>
      <c r="AT208" s="423"/>
      <c r="AU208" s="453"/>
      <c r="AV208" s="182"/>
      <c r="AW208" s="182"/>
      <c r="AX208" s="182"/>
      <c r="AY208" s="182"/>
      <c r="AZ208" s="409"/>
      <c r="BA208" s="182"/>
      <c r="BB208" s="182"/>
      <c r="BC208" s="409"/>
      <c r="BD208" s="182"/>
      <c r="BE208" s="182"/>
      <c r="BF208" s="182"/>
      <c r="BG208" s="182"/>
      <c r="BH208" s="409"/>
      <c r="BI208" s="182"/>
      <c r="BJ208" s="182"/>
      <c r="BK208" s="182"/>
      <c r="BL208" s="128"/>
    </row>
    <row r="209" spans="1:64" s="183" customFormat="1">
      <c r="A209" s="459"/>
      <c r="B209" s="419">
        <v>197</v>
      </c>
      <c r="C209" s="539"/>
      <c r="D209" s="420"/>
      <c r="E209" s="466"/>
      <c r="F209" s="467"/>
      <c r="G209" s="467"/>
      <c r="H209" s="620"/>
      <c r="I209" s="424"/>
      <c r="J209" s="425"/>
      <c r="K209" s="424"/>
      <c r="L209" s="460" t="str">
        <f t="shared" si="12"/>
        <v/>
      </c>
      <c r="M209" s="461" t="str">
        <f t="shared" si="13"/>
        <v/>
      </c>
      <c r="N209" s="460" t="str">
        <f t="shared" si="14"/>
        <v/>
      </c>
      <c r="O209" s="462">
        <f t="shared" si="11"/>
        <v>0</v>
      </c>
      <c r="P209" s="453"/>
      <c r="Q209" s="424"/>
      <c r="R209" s="416"/>
      <c r="S209" s="450"/>
      <c r="T209" s="416"/>
      <c r="U209" s="416"/>
      <c r="V209" s="453"/>
      <c r="W209" s="424"/>
      <c r="X209" s="453"/>
      <c r="Y209" s="424"/>
      <c r="Z209" s="453"/>
      <c r="AA209" s="424"/>
      <c r="AB209" s="416"/>
      <c r="AC209" s="416"/>
      <c r="AD209" s="416"/>
      <c r="AE209" s="416"/>
      <c r="AF209" s="455"/>
      <c r="AG209" s="430"/>
      <c r="AH209" s="453"/>
      <c r="AI209" s="430"/>
      <c r="AJ209" s="453"/>
      <c r="AK209" s="432"/>
      <c r="AL209" s="453"/>
      <c r="AM209" s="430"/>
      <c r="AN209" s="423"/>
      <c r="AO209" s="453"/>
      <c r="AP209" s="430"/>
      <c r="AQ209" s="423"/>
      <c r="AR209" s="453"/>
      <c r="AS209" s="430"/>
      <c r="AT209" s="423"/>
      <c r="AU209" s="453"/>
      <c r="AV209" s="182"/>
      <c r="AW209" s="182"/>
      <c r="AX209" s="182"/>
      <c r="AY209" s="182"/>
      <c r="AZ209" s="409"/>
      <c r="BA209" s="182"/>
      <c r="BB209" s="182"/>
      <c r="BC209" s="409"/>
      <c r="BD209" s="182"/>
      <c r="BE209" s="182"/>
      <c r="BF209" s="182"/>
      <c r="BG209" s="182"/>
      <c r="BH209" s="409"/>
      <c r="BI209" s="182"/>
      <c r="BJ209" s="182"/>
      <c r="BK209" s="182"/>
      <c r="BL209" s="128"/>
    </row>
    <row r="210" spans="1:64" s="183" customFormat="1">
      <c r="A210" s="459"/>
      <c r="B210" s="419">
        <v>198</v>
      </c>
      <c r="C210" s="539"/>
      <c r="D210" s="420"/>
      <c r="E210" s="466"/>
      <c r="F210" s="467"/>
      <c r="G210" s="467"/>
      <c r="H210" s="620"/>
      <c r="I210" s="424"/>
      <c r="J210" s="425"/>
      <c r="K210" s="424"/>
      <c r="L210" s="460" t="str">
        <f t="shared" si="12"/>
        <v/>
      </c>
      <c r="M210" s="461" t="str">
        <f t="shared" si="13"/>
        <v/>
      </c>
      <c r="N210" s="460" t="str">
        <f t="shared" si="14"/>
        <v/>
      </c>
      <c r="O210" s="462">
        <f t="shared" ref="O210:O273" si="15">IF(OR(L210="",M210="",N210=""),0,(700000*L210*M210*N210))</f>
        <v>0</v>
      </c>
      <c r="P210" s="453"/>
      <c r="Q210" s="424"/>
      <c r="R210" s="416"/>
      <c r="S210" s="450"/>
      <c r="T210" s="416"/>
      <c r="U210" s="416"/>
      <c r="V210" s="453"/>
      <c r="W210" s="424"/>
      <c r="X210" s="453"/>
      <c r="Y210" s="424"/>
      <c r="Z210" s="453"/>
      <c r="AA210" s="424"/>
      <c r="AB210" s="416"/>
      <c r="AC210" s="416"/>
      <c r="AD210" s="416"/>
      <c r="AE210" s="416"/>
      <c r="AF210" s="455"/>
      <c r="AG210" s="430"/>
      <c r="AH210" s="453"/>
      <c r="AI210" s="430"/>
      <c r="AJ210" s="453"/>
      <c r="AK210" s="432"/>
      <c r="AL210" s="453"/>
      <c r="AM210" s="430"/>
      <c r="AN210" s="423"/>
      <c r="AO210" s="453"/>
      <c r="AP210" s="430"/>
      <c r="AQ210" s="423"/>
      <c r="AR210" s="453"/>
      <c r="AS210" s="430"/>
      <c r="AT210" s="423"/>
      <c r="AU210" s="453"/>
      <c r="AV210" s="182"/>
      <c r="AW210" s="182"/>
      <c r="AX210" s="182"/>
      <c r="AY210" s="182"/>
      <c r="AZ210" s="409"/>
      <c r="BA210" s="182"/>
      <c r="BB210" s="182"/>
      <c r="BC210" s="409"/>
      <c r="BD210" s="182"/>
      <c r="BE210" s="182"/>
      <c r="BF210" s="182"/>
      <c r="BG210" s="182"/>
      <c r="BH210" s="409"/>
      <c r="BI210" s="182"/>
      <c r="BJ210" s="182"/>
      <c r="BK210" s="182"/>
      <c r="BL210" s="128"/>
    </row>
    <row r="211" spans="1:64" s="183" customFormat="1">
      <c r="A211" s="459"/>
      <c r="B211" s="419">
        <v>199</v>
      </c>
      <c r="C211" s="539"/>
      <c r="D211" s="420"/>
      <c r="E211" s="466"/>
      <c r="F211" s="467"/>
      <c r="G211" s="467"/>
      <c r="H211" s="620"/>
      <c r="I211" s="424"/>
      <c r="J211" s="425"/>
      <c r="K211" s="424"/>
      <c r="L211" s="460" t="str">
        <f t="shared" si="12"/>
        <v/>
      </c>
      <c r="M211" s="461" t="str">
        <f t="shared" si="13"/>
        <v/>
      </c>
      <c r="N211" s="460" t="str">
        <f t="shared" si="14"/>
        <v/>
      </c>
      <c r="O211" s="462">
        <f t="shared" si="15"/>
        <v>0</v>
      </c>
      <c r="P211" s="453"/>
      <c r="Q211" s="424"/>
      <c r="R211" s="416"/>
      <c r="S211" s="450"/>
      <c r="T211" s="416"/>
      <c r="U211" s="416"/>
      <c r="V211" s="453"/>
      <c r="W211" s="424"/>
      <c r="X211" s="453"/>
      <c r="Y211" s="424"/>
      <c r="Z211" s="453"/>
      <c r="AA211" s="424"/>
      <c r="AB211" s="416"/>
      <c r="AC211" s="416"/>
      <c r="AD211" s="416"/>
      <c r="AE211" s="416"/>
      <c r="AF211" s="455"/>
      <c r="AG211" s="430"/>
      <c r="AH211" s="453"/>
      <c r="AI211" s="430"/>
      <c r="AJ211" s="453"/>
      <c r="AK211" s="432"/>
      <c r="AL211" s="453"/>
      <c r="AM211" s="430"/>
      <c r="AN211" s="423"/>
      <c r="AO211" s="453"/>
      <c r="AP211" s="430"/>
      <c r="AQ211" s="423"/>
      <c r="AR211" s="453"/>
      <c r="AS211" s="430"/>
      <c r="AT211" s="423"/>
      <c r="AU211" s="453"/>
      <c r="AV211" s="182"/>
      <c r="AW211" s="182"/>
      <c r="AX211" s="182"/>
      <c r="AY211" s="182"/>
      <c r="AZ211" s="409"/>
      <c r="BA211" s="182"/>
      <c r="BB211" s="182"/>
      <c r="BC211" s="409"/>
      <c r="BD211" s="182"/>
      <c r="BE211" s="182"/>
      <c r="BF211" s="182"/>
      <c r="BG211" s="182"/>
      <c r="BH211" s="409"/>
      <c r="BI211" s="182"/>
      <c r="BJ211" s="182"/>
      <c r="BK211" s="182"/>
      <c r="BL211" s="128"/>
    </row>
    <row r="212" spans="1:64" s="183" customFormat="1">
      <c r="A212" s="459"/>
      <c r="B212" s="419">
        <v>200</v>
      </c>
      <c r="C212" s="539"/>
      <c r="D212" s="420"/>
      <c r="E212" s="466"/>
      <c r="F212" s="467"/>
      <c r="G212" s="467"/>
      <c r="H212" s="620"/>
      <c r="I212" s="424"/>
      <c r="J212" s="425"/>
      <c r="K212" s="424"/>
      <c r="L212" s="460" t="str">
        <f t="shared" si="12"/>
        <v/>
      </c>
      <c r="M212" s="461" t="str">
        <f t="shared" si="13"/>
        <v/>
      </c>
      <c r="N212" s="460" t="str">
        <f t="shared" si="14"/>
        <v/>
      </c>
      <c r="O212" s="462">
        <f t="shared" si="15"/>
        <v>0</v>
      </c>
      <c r="P212" s="453"/>
      <c r="Q212" s="424"/>
      <c r="R212" s="416"/>
      <c r="S212" s="450"/>
      <c r="T212" s="416"/>
      <c r="U212" s="416"/>
      <c r="V212" s="453"/>
      <c r="W212" s="424"/>
      <c r="X212" s="453"/>
      <c r="Y212" s="424"/>
      <c r="Z212" s="453"/>
      <c r="AA212" s="424"/>
      <c r="AB212" s="416"/>
      <c r="AC212" s="416"/>
      <c r="AD212" s="416"/>
      <c r="AE212" s="416"/>
      <c r="AF212" s="455"/>
      <c r="AG212" s="430"/>
      <c r="AH212" s="453"/>
      <c r="AI212" s="430"/>
      <c r="AJ212" s="453"/>
      <c r="AK212" s="432"/>
      <c r="AL212" s="453"/>
      <c r="AM212" s="430"/>
      <c r="AN212" s="423"/>
      <c r="AO212" s="453"/>
      <c r="AP212" s="430"/>
      <c r="AQ212" s="423"/>
      <c r="AR212" s="453"/>
      <c r="AS212" s="430"/>
      <c r="AT212" s="423"/>
      <c r="AU212" s="453"/>
      <c r="AV212" s="182"/>
      <c r="AW212" s="182"/>
      <c r="AX212" s="182"/>
      <c r="AY212" s="182"/>
      <c r="AZ212" s="409"/>
      <c r="BA212" s="182"/>
      <c r="BB212" s="182"/>
      <c r="BC212" s="409"/>
      <c r="BD212" s="182"/>
      <c r="BE212" s="182"/>
      <c r="BF212" s="182"/>
      <c r="BG212" s="182"/>
      <c r="BH212" s="409"/>
      <c r="BI212" s="182"/>
      <c r="BJ212" s="182"/>
      <c r="BK212" s="182"/>
      <c r="BL212" s="128"/>
    </row>
    <row r="213" spans="1:64" s="183" customFormat="1">
      <c r="A213" s="459"/>
      <c r="B213" s="419">
        <v>201</v>
      </c>
      <c r="C213" s="539"/>
      <c r="D213" s="420"/>
      <c r="E213" s="466"/>
      <c r="F213" s="467"/>
      <c r="G213" s="467"/>
      <c r="H213" s="620"/>
      <c r="I213" s="424"/>
      <c r="J213" s="425"/>
      <c r="K213" s="424"/>
      <c r="L213" s="460" t="str">
        <f t="shared" si="12"/>
        <v/>
      </c>
      <c r="M213" s="461" t="str">
        <f t="shared" si="13"/>
        <v/>
      </c>
      <c r="N213" s="460" t="str">
        <f t="shared" si="14"/>
        <v/>
      </c>
      <c r="O213" s="462">
        <f t="shared" si="15"/>
        <v>0</v>
      </c>
      <c r="P213" s="453"/>
      <c r="Q213" s="424"/>
      <c r="R213" s="416"/>
      <c r="S213" s="450"/>
      <c r="T213" s="416"/>
      <c r="U213" s="416"/>
      <c r="V213" s="453"/>
      <c r="W213" s="424"/>
      <c r="X213" s="453"/>
      <c r="Y213" s="424"/>
      <c r="Z213" s="453"/>
      <c r="AA213" s="424"/>
      <c r="AB213" s="416"/>
      <c r="AC213" s="416"/>
      <c r="AD213" s="416"/>
      <c r="AE213" s="416"/>
      <c r="AF213" s="455"/>
      <c r="AG213" s="430"/>
      <c r="AH213" s="453"/>
      <c r="AI213" s="430"/>
      <c r="AJ213" s="453"/>
      <c r="AK213" s="432"/>
      <c r="AL213" s="453"/>
      <c r="AM213" s="430"/>
      <c r="AN213" s="423"/>
      <c r="AO213" s="453"/>
      <c r="AP213" s="430"/>
      <c r="AQ213" s="423"/>
      <c r="AR213" s="453"/>
      <c r="AS213" s="430"/>
      <c r="AT213" s="423"/>
      <c r="AU213" s="453"/>
      <c r="AV213" s="182"/>
      <c r="AW213" s="182"/>
      <c r="AX213" s="182"/>
      <c r="AY213" s="182"/>
      <c r="AZ213" s="409"/>
      <c r="BA213" s="182"/>
      <c r="BB213" s="182"/>
      <c r="BC213" s="409"/>
      <c r="BD213" s="182"/>
      <c r="BE213" s="182"/>
      <c r="BF213" s="182"/>
      <c r="BG213" s="182"/>
      <c r="BH213" s="409"/>
      <c r="BI213" s="182"/>
      <c r="BJ213" s="182"/>
      <c r="BK213" s="182"/>
      <c r="BL213" s="128"/>
    </row>
    <row r="214" spans="1:64" s="183" customFormat="1">
      <c r="A214" s="459"/>
      <c r="B214" s="419">
        <v>202</v>
      </c>
      <c r="C214" s="539"/>
      <c r="D214" s="420"/>
      <c r="E214" s="466"/>
      <c r="F214" s="467"/>
      <c r="G214" s="467"/>
      <c r="H214" s="620"/>
      <c r="I214" s="424"/>
      <c r="J214" s="425"/>
      <c r="K214" s="424"/>
      <c r="L214" s="460" t="str">
        <f t="shared" si="12"/>
        <v/>
      </c>
      <c r="M214" s="461" t="str">
        <f t="shared" si="13"/>
        <v/>
      </c>
      <c r="N214" s="460" t="str">
        <f t="shared" si="14"/>
        <v/>
      </c>
      <c r="O214" s="462">
        <f t="shared" si="15"/>
        <v>0</v>
      </c>
      <c r="P214" s="453"/>
      <c r="Q214" s="424"/>
      <c r="R214" s="416"/>
      <c r="S214" s="450"/>
      <c r="T214" s="416"/>
      <c r="U214" s="416"/>
      <c r="V214" s="453"/>
      <c r="W214" s="424"/>
      <c r="X214" s="453"/>
      <c r="Y214" s="424"/>
      <c r="Z214" s="453"/>
      <c r="AA214" s="424"/>
      <c r="AB214" s="416"/>
      <c r="AC214" s="416"/>
      <c r="AD214" s="416"/>
      <c r="AE214" s="416"/>
      <c r="AF214" s="455"/>
      <c r="AG214" s="430"/>
      <c r="AH214" s="453"/>
      <c r="AI214" s="430"/>
      <c r="AJ214" s="453"/>
      <c r="AK214" s="432"/>
      <c r="AL214" s="453"/>
      <c r="AM214" s="430"/>
      <c r="AN214" s="423"/>
      <c r="AO214" s="453"/>
      <c r="AP214" s="430"/>
      <c r="AQ214" s="423"/>
      <c r="AR214" s="453"/>
      <c r="AS214" s="430"/>
      <c r="AT214" s="423"/>
      <c r="AU214" s="453"/>
      <c r="AV214" s="182"/>
      <c r="AW214" s="182"/>
      <c r="AX214" s="182"/>
      <c r="AY214" s="182"/>
      <c r="AZ214" s="409"/>
      <c r="BA214" s="182"/>
      <c r="BB214" s="182"/>
      <c r="BC214" s="409"/>
      <c r="BD214" s="182"/>
      <c r="BE214" s="182"/>
      <c r="BF214" s="182"/>
      <c r="BG214" s="182"/>
      <c r="BH214" s="409"/>
      <c r="BI214" s="182"/>
      <c r="BJ214" s="182"/>
      <c r="BK214" s="182"/>
      <c r="BL214" s="128"/>
    </row>
    <row r="215" spans="1:64" s="183" customFormat="1">
      <c r="A215" s="459"/>
      <c r="B215" s="419">
        <v>203</v>
      </c>
      <c r="C215" s="539"/>
      <c r="D215" s="420"/>
      <c r="E215" s="466"/>
      <c r="F215" s="467"/>
      <c r="G215" s="467"/>
      <c r="H215" s="620"/>
      <c r="I215" s="424"/>
      <c r="J215" s="425"/>
      <c r="K215" s="424"/>
      <c r="L215" s="460" t="str">
        <f t="shared" si="12"/>
        <v/>
      </c>
      <c r="M215" s="461" t="str">
        <f t="shared" si="13"/>
        <v/>
      </c>
      <c r="N215" s="460" t="str">
        <f t="shared" si="14"/>
        <v/>
      </c>
      <c r="O215" s="462">
        <f t="shared" si="15"/>
        <v>0</v>
      </c>
      <c r="P215" s="453"/>
      <c r="Q215" s="424"/>
      <c r="R215" s="416"/>
      <c r="S215" s="450"/>
      <c r="T215" s="416"/>
      <c r="U215" s="416"/>
      <c r="V215" s="453"/>
      <c r="W215" s="424"/>
      <c r="X215" s="453"/>
      <c r="Y215" s="424"/>
      <c r="Z215" s="453"/>
      <c r="AA215" s="424"/>
      <c r="AB215" s="416"/>
      <c r="AC215" s="416"/>
      <c r="AD215" s="416"/>
      <c r="AE215" s="416"/>
      <c r="AF215" s="455"/>
      <c r="AG215" s="430"/>
      <c r="AH215" s="453"/>
      <c r="AI215" s="430"/>
      <c r="AJ215" s="453"/>
      <c r="AK215" s="432"/>
      <c r="AL215" s="453"/>
      <c r="AM215" s="430"/>
      <c r="AN215" s="423"/>
      <c r="AO215" s="453"/>
      <c r="AP215" s="430"/>
      <c r="AQ215" s="423"/>
      <c r="AR215" s="453"/>
      <c r="AS215" s="430"/>
      <c r="AT215" s="423"/>
      <c r="AU215" s="453"/>
      <c r="AV215" s="182"/>
      <c r="AW215" s="182"/>
      <c r="AX215" s="182"/>
      <c r="AY215" s="182"/>
      <c r="AZ215" s="409"/>
      <c r="BA215" s="182"/>
      <c r="BB215" s="182"/>
      <c r="BC215" s="409"/>
      <c r="BD215" s="182"/>
      <c r="BE215" s="182"/>
      <c r="BF215" s="182"/>
      <c r="BG215" s="182"/>
      <c r="BH215" s="409"/>
      <c r="BI215" s="182"/>
      <c r="BJ215" s="182"/>
      <c r="BK215" s="182"/>
      <c r="BL215" s="128"/>
    </row>
    <row r="216" spans="1:64" s="183" customFormat="1">
      <c r="A216" s="459"/>
      <c r="B216" s="419">
        <v>204</v>
      </c>
      <c r="C216" s="539"/>
      <c r="D216" s="420"/>
      <c r="E216" s="466"/>
      <c r="F216" s="467"/>
      <c r="G216" s="467"/>
      <c r="H216" s="620"/>
      <c r="I216" s="424"/>
      <c r="J216" s="425"/>
      <c r="K216" s="424"/>
      <c r="L216" s="460" t="str">
        <f t="shared" si="12"/>
        <v/>
      </c>
      <c r="M216" s="461" t="str">
        <f t="shared" si="13"/>
        <v/>
      </c>
      <c r="N216" s="460" t="str">
        <f t="shared" si="14"/>
        <v/>
      </c>
      <c r="O216" s="462">
        <f t="shared" si="15"/>
        <v>0</v>
      </c>
      <c r="P216" s="453"/>
      <c r="Q216" s="424"/>
      <c r="R216" s="416"/>
      <c r="S216" s="450"/>
      <c r="T216" s="416"/>
      <c r="U216" s="416"/>
      <c r="V216" s="453"/>
      <c r="W216" s="424"/>
      <c r="X216" s="453"/>
      <c r="Y216" s="424"/>
      <c r="Z216" s="453"/>
      <c r="AA216" s="424"/>
      <c r="AB216" s="416"/>
      <c r="AC216" s="416"/>
      <c r="AD216" s="416"/>
      <c r="AE216" s="416"/>
      <c r="AF216" s="455"/>
      <c r="AG216" s="430"/>
      <c r="AH216" s="453"/>
      <c r="AI216" s="430"/>
      <c r="AJ216" s="453"/>
      <c r="AK216" s="432"/>
      <c r="AL216" s="453"/>
      <c r="AM216" s="430"/>
      <c r="AN216" s="423"/>
      <c r="AO216" s="453"/>
      <c r="AP216" s="430"/>
      <c r="AQ216" s="423"/>
      <c r="AR216" s="453"/>
      <c r="AS216" s="430"/>
      <c r="AT216" s="423"/>
      <c r="AU216" s="453"/>
      <c r="AV216" s="182"/>
      <c r="AW216" s="182"/>
      <c r="AX216" s="182"/>
      <c r="AY216" s="182"/>
      <c r="AZ216" s="409"/>
      <c r="BA216" s="182"/>
      <c r="BB216" s="182"/>
      <c r="BC216" s="409"/>
      <c r="BD216" s="182"/>
      <c r="BE216" s="182"/>
      <c r="BF216" s="182"/>
      <c r="BG216" s="182"/>
      <c r="BH216" s="409"/>
      <c r="BI216" s="182"/>
      <c r="BJ216" s="182"/>
      <c r="BK216" s="182"/>
      <c r="BL216" s="128"/>
    </row>
    <row r="217" spans="1:64" s="183" customFormat="1">
      <c r="A217" s="459"/>
      <c r="B217" s="419">
        <v>205</v>
      </c>
      <c r="C217" s="539"/>
      <c r="D217" s="420"/>
      <c r="E217" s="466"/>
      <c r="F217" s="467"/>
      <c r="G217" s="467"/>
      <c r="H217" s="620"/>
      <c r="I217" s="424"/>
      <c r="J217" s="425"/>
      <c r="K217" s="424"/>
      <c r="L217" s="460" t="str">
        <f t="shared" si="12"/>
        <v/>
      </c>
      <c r="M217" s="461" t="str">
        <f t="shared" si="13"/>
        <v/>
      </c>
      <c r="N217" s="460" t="str">
        <f t="shared" si="14"/>
        <v/>
      </c>
      <c r="O217" s="462">
        <f t="shared" si="15"/>
        <v>0</v>
      </c>
      <c r="P217" s="453"/>
      <c r="Q217" s="424"/>
      <c r="R217" s="416"/>
      <c r="S217" s="450"/>
      <c r="T217" s="416"/>
      <c r="U217" s="416"/>
      <c r="V217" s="453"/>
      <c r="W217" s="424"/>
      <c r="X217" s="453"/>
      <c r="Y217" s="424"/>
      <c r="Z217" s="453"/>
      <c r="AA217" s="424"/>
      <c r="AB217" s="416"/>
      <c r="AC217" s="416"/>
      <c r="AD217" s="416"/>
      <c r="AE217" s="416"/>
      <c r="AF217" s="455"/>
      <c r="AG217" s="430"/>
      <c r="AH217" s="453"/>
      <c r="AI217" s="430"/>
      <c r="AJ217" s="453"/>
      <c r="AK217" s="432"/>
      <c r="AL217" s="453"/>
      <c r="AM217" s="430"/>
      <c r="AN217" s="423"/>
      <c r="AO217" s="453"/>
      <c r="AP217" s="430"/>
      <c r="AQ217" s="423"/>
      <c r="AR217" s="453"/>
      <c r="AS217" s="430"/>
      <c r="AT217" s="423"/>
      <c r="AU217" s="453"/>
      <c r="AV217" s="182"/>
      <c r="AW217" s="182"/>
      <c r="AX217" s="182"/>
      <c r="AY217" s="182"/>
      <c r="AZ217" s="409"/>
      <c r="BA217" s="182"/>
      <c r="BB217" s="182"/>
      <c r="BC217" s="409"/>
      <c r="BD217" s="182"/>
      <c r="BE217" s="182"/>
      <c r="BF217" s="182"/>
      <c r="BG217" s="182"/>
      <c r="BH217" s="409"/>
      <c r="BI217" s="182"/>
      <c r="BJ217" s="182"/>
      <c r="BK217" s="182"/>
      <c r="BL217" s="128"/>
    </row>
    <row r="218" spans="1:64" s="183" customFormat="1">
      <c r="A218" s="459"/>
      <c r="B218" s="419">
        <v>206</v>
      </c>
      <c r="C218" s="539"/>
      <c r="D218" s="420"/>
      <c r="E218" s="466"/>
      <c r="F218" s="467"/>
      <c r="G218" s="467"/>
      <c r="H218" s="620"/>
      <c r="I218" s="424"/>
      <c r="J218" s="425"/>
      <c r="K218" s="424"/>
      <c r="L218" s="460" t="str">
        <f t="shared" si="12"/>
        <v/>
      </c>
      <c r="M218" s="461" t="str">
        <f t="shared" si="13"/>
        <v/>
      </c>
      <c r="N218" s="460" t="str">
        <f t="shared" si="14"/>
        <v/>
      </c>
      <c r="O218" s="462">
        <f t="shared" si="15"/>
        <v>0</v>
      </c>
      <c r="P218" s="453"/>
      <c r="Q218" s="424"/>
      <c r="R218" s="416"/>
      <c r="S218" s="450"/>
      <c r="T218" s="416"/>
      <c r="U218" s="416"/>
      <c r="V218" s="453"/>
      <c r="W218" s="424"/>
      <c r="X218" s="453"/>
      <c r="Y218" s="424"/>
      <c r="Z218" s="453"/>
      <c r="AA218" s="424"/>
      <c r="AB218" s="416"/>
      <c r="AC218" s="416"/>
      <c r="AD218" s="416"/>
      <c r="AE218" s="416"/>
      <c r="AF218" s="455"/>
      <c r="AG218" s="430"/>
      <c r="AH218" s="453"/>
      <c r="AI218" s="430"/>
      <c r="AJ218" s="453"/>
      <c r="AK218" s="432"/>
      <c r="AL218" s="453"/>
      <c r="AM218" s="430"/>
      <c r="AN218" s="423"/>
      <c r="AO218" s="453"/>
      <c r="AP218" s="430"/>
      <c r="AQ218" s="423"/>
      <c r="AR218" s="453"/>
      <c r="AS218" s="430"/>
      <c r="AT218" s="423"/>
      <c r="AU218" s="453"/>
      <c r="AV218" s="182"/>
      <c r="AW218" s="182"/>
      <c r="AX218" s="182"/>
      <c r="AY218" s="182"/>
      <c r="AZ218" s="409"/>
      <c r="BA218" s="182"/>
      <c r="BB218" s="182"/>
      <c r="BC218" s="409"/>
      <c r="BD218" s="182"/>
      <c r="BE218" s="182"/>
      <c r="BF218" s="182"/>
      <c r="BG218" s="182"/>
      <c r="BH218" s="409"/>
      <c r="BI218" s="182"/>
      <c r="BJ218" s="182"/>
      <c r="BK218" s="182"/>
      <c r="BL218" s="128"/>
    </row>
    <row r="219" spans="1:64" s="183" customFormat="1">
      <c r="A219" s="459"/>
      <c r="B219" s="419">
        <v>207</v>
      </c>
      <c r="C219" s="539"/>
      <c r="D219" s="420"/>
      <c r="E219" s="466"/>
      <c r="F219" s="467"/>
      <c r="G219" s="467"/>
      <c r="H219" s="620"/>
      <c r="I219" s="424"/>
      <c r="J219" s="425"/>
      <c r="K219" s="424"/>
      <c r="L219" s="460" t="str">
        <f t="shared" si="12"/>
        <v/>
      </c>
      <c r="M219" s="461" t="str">
        <f t="shared" si="13"/>
        <v/>
      </c>
      <c r="N219" s="460" t="str">
        <f t="shared" si="14"/>
        <v/>
      </c>
      <c r="O219" s="462">
        <f t="shared" si="15"/>
        <v>0</v>
      </c>
      <c r="P219" s="453"/>
      <c r="Q219" s="424"/>
      <c r="R219" s="416"/>
      <c r="S219" s="450"/>
      <c r="T219" s="416"/>
      <c r="U219" s="416"/>
      <c r="V219" s="453"/>
      <c r="W219" s="424"/>
      <c r="X219" s="453"/>
      <c r="Y219" s="424"/>
      <c r="Z219" s="453"/>
      <c r="AA219" s="424"/>
      <c r="AB219" s="416"/>
      <c r="AC219" s="416"/>
      <c r="AD219" s="416"/>
      <c r="AE219" s="416"/>
      <c r="AF219" s="455"/>
      <c r="AG219" s="430"/>
      <c r="AH219" s="453"/>
      <c r="AI219" s="430"/>
      <c r="AJ219" s="453"/>
      <c r="AK219" s="432"/>
      <c r="AL219" s="453"/>
      <c r="AM219" s="430"/>
      <c r="AN219" s="423"/>
      <c r="AO219" s="453"/>
      <c r="AP219" s="430"/>
      <c r="AQ219" s="423"/>
      <c r="AR219" s="453"/>
      <c r="AS219" s="430"/>
      <c r="AT219" s="423"/>
      <c r="AU219" s="453"/>
      <c r="AV219" s="182"/>
      <c r="AW219" s="182"/>
      <c r="AX219" s="182"/>
      <c r="AY219" s="182"/>
      <c r="AZ219" s="409"/>
      <c r="BA219" s="182"/>
      <c r="BB219" s="182"/>
      <c r="BC219" s="409"/>
      <c r="BD219" s="182"/>
      <c r="BE219" s="182"/>
      <c r="BF219" s="182"/>
      <c r="BG219" s="182"/>
      <c r="BH219" s="409"/>
      <c r="BI219" s="182"/>
      <c r="BJ219" s="182"/>
      <c r="BK219" s="182"/>
      <c r="BL219" s="128"/>
    </row>
    <row r="220" spans="1:64" s="183" customFormat="1">
      <c r="A220" s="459"/>
      <c r="B220" s="419">
        <v>208</v>
      </c>
      <c r="C220" s="539"/>
      <c r="D220" s="420"/>
      <c r="E220" s="466"/>
      <c r="F220" s="467"/>
      <c r="G220" s="467"/>
      <c r="H220" s="620"/>
      <c r="I220" s="424"/>
      <c r="J220" s="425"/>
      <c r="K220" s="424"/>
      <c r="L220" s="460" t="str">
        <f t="shared" si="12"/>
        <v/>
      </c>
      <c r="M220" s="461" t="str">
        <f t="shared" si="13"/>
        <v/>
      </c>
      <c r="N220" s="460" t="str">
        <f t="shared" si="14"/>
        <v/>
      </c>
      <c r="O220" s="462">
        <f t="shared" si="15"/>
        <v>0</v>
      </c>
      <c r="P220" s="453"/>
      <c r="Q220" s="424"/>
      <c r="R220" s="416"/>
      <c r="S220" s="450"/>
      <c r="T220" s="416"/>
      <c r="U220" s="416"/>
      <c r="V220" s="453"/>
      <c r="W220" s="424"/>
      <c r="X220" s="453"/>
      <c r="Y220" s="424"/>
      <c r="Z220" s="453"/>
      <c r="AA220" s="424"/>
      <c r="AB220" s="416"/>
      <c r="AC220" s="416"/>
      <c r="AD220" s="416"/>
      <c r="AE220" s="416"/>
      <c r="AF220" s="455"/>
      <c r="AG220" s="430"/>
      <c r="AH220" s="453"/>
      <c r="AI220" s="430"/>
      <c r="AJ220" s="453"/>
      <c r="AK220" s="432"/>
      <c r="AL220" s="453"/>
      <c r="AM220" s="430"/>
      <c r="AN220" s="423"/>
      <c r="AO220" s="453"/>
      <c r="AP220" s="430"/>
      <c r="AQ220" s="423"/>
      <c r="AR220" s="453"/>
      <c r="AS220" s="430"/>
      <c r="AT220" s="423"/>
      <c r="AU220" s="453"/>
      <c r="AV220" s="182"/>
      <c r="AW220" s="182"/>
      <c r="AX220" s="182"/>
      <c r="AY220" s="182"/>
      <c r="AZ220" s="409"/>
      <c r="BA220" s="182"/>
      <c r="BB220" s="182"/>
      <c r="BC220" s="409"/>
      <c r="BD220" s="182"/>
      <c r="BE220" s="182"/>
      <c r="BF220" s="182"/>
      <c r="BG220" s="182"/>
      <c r="BH220" s="409"/>
      <c r="BI220" s="182"/>
      <c r="BJ220" s="182"/>
      <c r="BK220" s="182"/>
      <c r="BL220" s="128"/>
    </row>
    <row r="221" spans="1:64" s="183" customFormat="1">
      <c r="A221" s="459"/>
      <c r="B221" s="419">
        <v>209</v>
      </c>
      <c r="C221" s="539"/>
      <c r="D221" s="420"/>
      <c r="E221" s="466"/>
      <c r="F221" s="467"/>
      <c r="G221" s="467"/>
      <c r="H221" s="620"/>
      <c r="I221" s="424"/>
      <c r="J221" s="425"/>
      <c r="K221" s="424"/>
      <c r="L221" s="460" t="str">
        <f t="shared" si="12"/>
        <v/>
      </c>
      <c r="M221" s="461" t="str">
        <f t="shared" si="13"/>
        <v/>
      </c>
      <c r="N221" s="460" t="str">
        <f t="shared" si="14"/>
        <v/>
      </c>
      <c r="O221" s="462">
        <f t="shared" si="15"/>
        <v>0</v>
      </c>
      <c r="P221" s="453"/>
      <c r="Q221" s="424"/>
      <c r="R221" s="416"/>
      <c r="S221" s="450"/>
      <c r="T221" s="416"/>
      <c r="U221" s="416"/>
      <c r="V221" s="453"/>
      <c r="W221" s="424"/>
      <c r="X221" s="453"/>
      <c r="Y221" s="424"/>
      <c r="Z221" s="453"/>
      <c r="AA221" s="424"/>
      <c r="AB221" s="416"/>
      <c r="AC221" s="416"/>
      <c r="AD221" s="416"/>
      <c r="AE221" s="416"/>
      <c r="AF221" s="455"/>
      <c r="AG221" s="430"/>
      <c r="AH221" s="453"/>
      <c r="AI221" s="430"/>
      <c r="AJ221" s="453"/>
      <c r="AK221" s="432"/>
      <c r="AL221" s="453"/>
      <c r="AM221" s="430"/>
      <c r="AN221" s="423"/>
      <c r="AO221" s="453"/>
      <c r="AP221" s="430"/>
      <c r="AQ221" s="423"/>
      <c r="AR221" s="453"/>
      <c r="AS221" s="430"/>
      <c r="AT221" s="423"/>
      <c r="AU221" s="453"/>
      <c r="AV221" s="182"/>
      <c r="AW221" s="182"/>
      <c r="AX221" s="182"/>
      <c r="AY221" s="182"/>
      <c r="AZ221" s="409"/>
      <c r="BA221" s="182"/>
      <c r="BB221" s="182"/>
      <c r="BC221" s="409"/>
      <c r="BD221" s="182"/>
      <c r="BE221" s="182"/>
      <c r="BF221" s="182"/>
      <c r="BG221" s="182"/>
      <c r="BH221" s="409"/>
      <c r="BI221" s="182"/>
      <c r="BJ221" s="182"/>
      <c r="BK221" s="182"/>
      <c r="BL221" s="128"/>
    </row>
    <row r="222" spans="1:64" s="183" customFormat="1">
      <c r="A222" s="459"/>
      <c r="B222" s="419">
        <v>210</v>
      </c>
      <c r="C222" s="539"/>
      <c r="D222" s="420"/>
      <c r="E222" s="466"/>
      <c r="F222" s="467"/>
      <c r="G222" s="467"/>
      <c r="H222" s="620"/>
      <c r="I222" s="424"/>
      <c r="J222" s="425"/>
      <c r="K222" s="424"/>
      <c r="L222" s="460" t="str">
        <f t="shared" si="12"/>
        <v/>
      </c>
      <c r="M222" s="461" t="str">
        <f t="shared" si="13"/>
        <v/>
      </c>
      <c r="N222" s="460" t="str">
        <f t="shared" si="14"/>
        <v/>
      </c>
      <c r="O222" s="462">
        <f t="shared" si="15"/>
        <v>0</v>
      </c>
      <c r="P222" s="453"/>
      <c r="Q222" s="424"/>
      <c r="R222" s="416"/>
      <c r="S222" s="450"/>
      <c r="T222" s="416"/>
      <c r="U222" s="416"/>
      <c r="V222" s="453"/>
      <c r="W222" s="424"/>
      <c r="X222" s="453"/>
      <c r="Y222" s="424"/>
      <c r="Z222" s="453"/>
      <c r="AA222" s="424"/>
      <c r="AB222" s="416"/>
      <c r="AC222" s="416"/>
      <c r="AD222" s="416"/>
      <c r="AE222" s="416"/>
      <c r="AF222" s="455"/>
      <c r="AG222" s="430"/>
      <c r="AH222" s="453"/>
      <c r="AI222" s="430"/>
      <c r="AJ222" s="453"/>
      <c r="AK222" s="432"/>
      <c r="AL222" s="453"/>
      <c r="AM222" s="430"/>
      <c r="AN222" s="423"/>
      <c r="AO222" s="453"/>
      <c r="AP222" s="430"/>
      <c r="AQ222" s="423"/>
      <c r="AR222" s="453"/>
      <c r="AS222" s="430"/>
      <c r="AT222" s="423"/>
      <c r="AU222" s="453"/>
      <c r="AV222" s="182"/>
      <c r="AW222" s="182"/>
      <c r="AX222" s="182"/>
      <c r="AY222" s="182"/>
      <c r="AZ222" s="409"/>
      <c r="BA222" s="182"/>
      <c r="BB222" s="182"/>
      <c r="BC222" s="409"/>
      <c r="BD222" s="182"/>
      <c r="BE222" s="182"/>
      <c r="BF222" s="182"/>
      <c r="BG222" s="182"/>
      <c r="BH222" s="409"/>
      <c r="BI222" s="182"/>
      <c r="BJ222" s="182"/>
      <c r="BK222" s="182"/>
      <c r="BL222" s="128"/>
    </row>
    <row r="223" spans="1:64" s="183" customFormat="1">
      <c r="A223" s="459"/>
      <c r="B223" s="419">
        <v>211</v>
      </c>
      <c r="C223" s="539"/>
      <c r="D223" s="420"/>
      <c r="E223" s="466"/>
      <c r="F223" s="467"/>
      <c r="G223" s="467"/>
      <c r="H223" s="620"/>
      <c r="I223" s="424"/>
      <c r="J223" s="425"/>
      <c r="K223" s="424"/>
      <c r="L223" s="460" t="str">
        <f t="shared" si="12"/>
        <v/>
      </c>
      <c r="M223" s="461" t="str">
        <f t="shared" si="13"/>
        <v/>
      </c>
      <c r="N223" s="460" t="str">
        <f t="shared" si="14"/>
        <v/>
      </c>
      <c r="O223" s="462">
        <f t="shared" si="15"/>
        <v>0</v>
      </c>
      <c r="P223" s="453"/>
      <c r="Q223" s="424"/>
      <c r="R223" s="416"/>
      <c r="S223" s="450"/>
      <c r="T223" s="416"/>
      <c r="U223" s="416"/>
      <c r="V223" s="453"/>
      <c r="W223" s="424"/>
      <c r="X223" s="453"/>
      <c r="Y223" s="424"/>
      <c r="Z223" s="453"/>
      <c r="AA223" s="424"/>
      <c r="AB223" s="416"/>
      <c r="AC223" s="416"/>
      <c r="AD223" s="416"/>
      <c r="AE223" s="416"/>
      <c r="AF223" s="455"/>
      <c r="AG223" s="430"/>
      <c r="AH223" s="453"/>
      <c r="AI223" s="430"/>
      <c r="AJ223" s="453"/>
      <c r="AK223" s="432"/>
      <c r="AL223" s="453"/>
      <c r="AM223" s="430"/>
      <c r="AN223" s="423"/>
      <c r="AO223" s="453"/>
      <c r="AP223" s="430"/>
      <c r="AQ223" s="423"/>
      <c r="AR223" s="453"/>
      <c r="AS223" s="430"/>
      <c r="AT223" s="423"/>
      <c r="AU223" s="453"/>
      <c r="AV223" s="182"/>
      <c r="AW223" s="182"/>
      <c r="AX223" s="182"/>
      <c r="AY223" s="182"/>
      <c r="AZ223" s="409"/>
      <c r="BA223" s="182"/>
      <c r="BB223" s="182"/>
      <c r="BC223" s="409"/>
      <c r="BD223" s="182"/>
      <c r="BE223" s="182"/>
      <c r="BF223" s="182"/>
      <c r="BG223" s="182"/>
      <c r="BH223" s="409"/>
      <c r="BI223" s="182"/>
      <c r="BJ223" s="182"/>
      <c r="BK223" s="182"/>
      <c r="BL223" s="128"/>
    </row>
    <row r="224" spans="1:64" s="183" customFormat="1">
      <c r="A224" s="459"/>
      <c r="B224" s="419">
        <v>212</v>
      </c>
      <c r="C224" s="539"/>
      <c r="D224" s="420"/>
      <c r="E224" s="466"/>
      <c r="F224" s="467"/>
      <c r="G224" s="467"/>
      <c r="H224" s="620"/>
      <c r="I224" s="424"/>
      <c r="J224" s="425"/>
      <c r="K224" s="424"/>
      <c r="L224" s="460" t="str">
        <f t="shared" si="12"/>
        <v/>
      </c>
      <c r="M224" s="461" t="str">
        <f t="shared" si="13"/>
        <v/>
      </c>
      <c r="N224" s="460" t="str">
        <f t="shared" si="14"/>
        <v/>
      </c>
      <c r="O224" s="462">
        <f t="shared" si="15"/>
        <v>0</v>
      </c>
      <c r="P224" s="453"/>
      <c r="Q224" s="424"/>
      <c r="R224" s="416"/>
      <c r="S224" s="450"/>
      <c r="T224" s="416"/>
      <c r="U224" s="416"/>
      <c r="V224" s="453"/>
      <c r="W224" s="424"/>
      <c r="X224" s="453"/>
      <c r="Y224" s="424"/>
      <c r="Z224" s="453"/>
      <c r="AA224" s="424"/>
      <c r="AB224" s="416"/>
      <c r="AC224" s="416"/>
      <c r="AD224" s="416"/>
      <c r="AE224" s="416"/>
      <c r="AF224" s="455"/>
      <c r="AG224" s="430"/>
      <c r="AH224" s="453"/>
      <c r="AI224" s="430"/>
      <c r="AJ224" s="453"/>
      <c r="AK224" s="432"/>
      <c r="AL224" s="453"/>
      <c r="AM224" s="430"/>
      <c r="AN224" s="423"/>
      <c r="AO224" s="453"/>
      <c r="AP224" s="430"/>
      <c r="AQ224" s="423"/>
      <c r="AR224" s="453"/>
      <c r="AS224" s="430"/>
      <c r="AT224" s="423"/>
      <c r="AU224" s="453"/>
      <c r="AV224" s="182"/>
      <c r="AW224" s="182"/>
      <c r="AX224" s="182"/>
      <c r="AY224" s="182"/>
      <c r="AZ224" s="409"/>
      <c r="BA224" s="182"/>
      <c r="BB224" s="182"/>
      <c r="BC224" s="409"/>
      <c r="BD224" s="182"/>
      <c r="BE224" s="182"/>
      <c r="BF224" s="182"/>
      <c r="BG224" s="182"/>
      <c r="BH224" s="409"/>
      <c r="BI224" s="182"/>
      <c r="BJ224" s="182"/>
      <c r="BK224" s="182"/>
      <c r="BL224" s="128"/>
    </row>
    <row r="225" spans="1:64" s="183" customFormat="1">
      <c r="A225" s="459"/>
      <c r="B225" s="419">
        <v>213</v>
      </c>
      <c r="C225" s="539"/>
      <c r="D225" s="420"/>
      <c r="E225" s="466"/>
      <c r="F225" s="467"/>
      <c r="G225" s="467"/>
      <c r="H225" s="620"/>
      <c r="I225" s="424"/>
      <c r="J225" s="425"/>
      <c r="K225" s="424"/>
      <c r="L225" s="460" t="str">
        <f t="shared" si="12"/>
        <v/>
      </c>
      <c r="M225" s="461" t="str">
        <f t="shared" si="13"/>
        <v/>
      </c>
      <c r="N225" s="460" t="str">
        <f t="shared" si="14"/>
        <v/>
      </c>
      <c r="O225" s="462">
        <f t="shared" si="15"/>
        <v>0</v>
      </c>
      <c r="P225" s="453"/>
      <c r="Q225" s="424"/>
      <c r="R225" s="416"/>
      <c r="S225" s="450"/>
      <c r="T225" s="416"/>
      <c r="U225" s="416"/>
      <c r="V225" s="453"/>
      <c r="W225" s="424"/>
      <c r="X225" s="453"/>
      <c r="Y225" s="424"/>
      <c r="Z225" s="453"/>
      <c r="AA225" s="424"/>
      <c r="AB225" s="416"/>
      <c r="AC225" s="416"/>
      <c r="AD225" s="416"/>
      <c r="AE225" s="416"/>
      <c r="AF225" s="455"/>
      <c r="AG225" s="430"/>
      <c r="AH225" s="453"/>
      <c r="AI225" s="430"/>
      <c r="AJ225" s="453"/>
      <c r="AK225" s="432"/>
      <c r="AL225" s="453"/>
      <c r="AM225" s="430"/>
      <c r="AN225" s="423"/>
      <c r="AO225" s="453"/>
      <c r="AP225" s="430"/>
      <c r="AQ225" s="423"/>
      <c r="AR225" s="453"/>
      <c r="AS225" s="430"/>
      <c r="AT225" s="423"/>
      <c r="AU225" s="453"/>
      <c r="AV225" s="182"/>
      <c r="AW225" s="182"/>
      <c r="AX225" s="182"/>
      <c r="AY225" s="182"/>
      <c r="AZ225" s="409"/>
      <c r="BA225" s="182"/>
      <c r="BB225" s="182"/>
      <c r="BC225" s="409"/>
      <c r="BD225" s="182"/>
      <c r="BE225" s="182"/>
      <c r="BF225" s="182"/>
      <c r="BG225" s="182"/>
      <c r="BH225" s="409"/>
      <c r="BI225" s="182"/>
      <c r="BJ225" s="182"/>
      <c r="BK225" s="182"/>
      <c r="BL225" s="128"/>
    </row>
    <row r="226" spans="1:64" s="183" customFormat="1">
      <c r="A226" s="459"/>
      <c r="B226" s="419">
        <v>214</v>
      </c>
      <c r="C226" s="539"/>
      <c r="D226" s="420"/>
      <c r="E226" s="466"/>
      <c r="F226" s="467"/>
      <c r="G226" s="467"/>
      <c r="H226" s="620"/>
      <c r="I226" s="424"/>
      <c r="J226" s="425"/>
      <c r="K226" s="424"/>
      <c r="L226" s="460" t="str">
        <f t="shared" si="12"/>
        <v/>
      </c>
      <c r="M226" s="461" t="str">
        <f t="shared" si="13"/>
        <v/>
      </c>
      <c r="N226" s="460" t="str">
        <f t="shared" si="14"/>
        <v/>
      </c>
      <c r="O226" s="462">
        <f t="shared" si="15"/>
        <v>0</v>
      </c>
      <c r="P226" s="453"/>
      <c r="Q226" s="424"/>
      <c r="R226" s="416"/>
      <c r="S226" s="450"/>
      <c r="T226" s="416"/>
      <c r="U226" s="416"/>
      <c r="V226" s="453"/>
      <c r="W226" s="424"/>
      <c r="X226" s="453"/>
      <c r="Y226" s="424"/>
      <c r="Z226" s="453"/>
      <c r="AA226" s="424"/>
      <c r="AB226" s="416"/>
      <c r="AC226" s="416"/>
      <c r="AD226" s="416"/>
      <c r="AE226" s="416"/>
      <c r="AF226" s="455"/>
      <c r="AG226" s="430"/>
      <c r="AH226" s="453"/>
      <c r="AI226" s="430"/>
      <c r="AJ226" s="453"/>
      <c r="AK226" s="432"/>
      <c r="AL226" s="453"/>
      <c r="AM226" s="430"/>
      <c r="AN226" s="423"/>
      <c r="AO226" s="453"/>
      <c r="AP226" s="430"/>
      <c r="AQ226" s="423"/>
      <c r="AR226" s="453"/>
      <c r="AS226" s="430"/>
      <c r="AT226" s="423"/>
      <c r="AU226" s="453"/>
      <c r="AV226" s="182"/>
      <c r="AW226" s="182"/>
      <c r="AX226" s="182"/>
      <c r="AY226" s="182"/>
      <c r="AZ226" s="409"/>
      <c r="BA226" s="182"/>
      <c r="BB226" s="182"/>
      <c r="BC226" s="409"/>
      <c r="BD226" s="182"/>
      <c r="BE226" s="182"/>
      <c r="BF226" s="182"/>
      <c r="BG226" s="182"/>
      <c r="BH226" s="409"/>
      <c r="BI226" s="182"/>
      <c r="BJ226" s="182"/>
      <c r="BK226" s="182"/>
      <c r="BL226" s="128"/>
    </row>
    <row r="227" spans="1:64" s="183" customFormat="1">
      <c r="A227" s="459"/>
      <c r="B227" s="419">
        <v>215</v>
      </c>
      <c r="C227" s="539"/>
      <c r="D227" s="420"/>
      <c r="E227" s="466"/>
      <c r="F227" s="467"/>
      <c r="G227" s="467"/>
      <c r="H227" s="620"/>
      <c r="I227" s="424"/>
      <c r="J227" s="425"/>
      <c r="K227" s="424"/>
      <c r="L227" s="460" t="str">
        <f t="shared" si="12"/>
        <v/>
      </c>
      <c r="M227" s="461" t="str">
        <f t="shared" si="13"/>
        <v/>
      </c>
      <c r="N227" s="460" t="str">
        <f t="shared" si="14"/>
        <v/>
      </c>
      <c r="O227" s="462">
        <f t="shared" si="15"/>
        <v>0</v>
      </c>
      <c r="P227" s="453"/>
      <c r="Q227" s="424"/>
      <c r="R227" s="416"/>
      <c r="S227" s="450"/>
      <c r="T227" s="416"/>
      <c r="U227" s="416"/>
      <c r="V227" s="453"/>
      <c r="W227" s="424"/>
      <c r="X227" s="453"/>
      <c r="Y227" s="424"/>
      <c r="Z227" s="453"/>
      <c r="AA227" s="424"/>
      <c r="AB227" s="416"/>
      <c r="AC227" s="416"/>
      <c r="AD227" s="416"/>
      <c r="AE227" s="416"/>
      <c r="AF227" s="455"/>
      <c r="AG227" s="430"/>
      <c r="AH227" s="453"/>
      <c r="AI227" s="430"/>
      <c r="AJ227" s="453"/>
      <c r="AK227" s="432"/>
      <c r="AL227" s="453"/>
      <c r="AM227" s="430"/>
      <c r="AN227" s="423"/>
      <c r="AO227" s="453"/>
      <c r="AP227" s="430"/>
      <c r="AQ227" s="423"/>
      <c r="AR227" s="453"/>
      <c r="AS227" s="430"/>
      <c r="AT227" s="423"/>
      <c r="AU227" s="453"/>
      <c r="AV227" s="182"/>
      <c r="AW227" s="182"/>
      <c r="AX227" s="182"/>
      <c r="AY227" s="182"/>
      <c r="AZ227" s="409"/>
      <c r="BA227" s="182"/>
      <c r="BB227" s="182"/>
      <c r="BC227" s="409"/>
      <c r="BD227" s="182"/>
      <c r="BE227" s="182"/>
      <c r="BF227" s="182"/>
      <c r="BG227" s="182"/>
      <c r="BH227" s="409"/>
      <c r="BI227" s="182"/>
      <c r="BJ227" s="182"/>
      <c r="BK227" s="182"/>
      <c r="BL227" s="128"/>
    </row>
    <row r="228" spans="1:64" s="183" customFormat="1">
      <c r="A228" s="459"/>
      <c r="B228" s="419">
        <v>216</v>
      </c>
      <c r="C228" s="539"/>
      <c r="D228" s="420"/>
      <c r="E228" s="466"/>
      <c r="F228" s="467"/>
      <c r="G228" s="467"/>
      <c r="H228" s="620"/>
      <c r="I228" s="424"/>
      <c r="J228" s="425"/>
      <c r="K228" s="424"/>
      <c r="L228" s="460" t="str">
        <f t="shared" si="12"/>
        <v/>
      </c>
      <c r="M228" s="461" t="str">
        <f t="shared" si="13"/>
        <v/>
      </c>
      <c r="N228" s="460" t="str">
        <f t="shared" si="14"/>
        <v/>
      </c>
      <c r="O228" s="462">
        <f t="shared" si="15"/>
        <v>0</v>
      </c>
      <c r="P228" s="453"/>
      <c r="Q228" s="424"/>
      <c r="R228" s="416"/>
      <c r="S228" s="450"/>
      <c r="T228" s="416"/>
      <c r="U228" s="416"/>
      <c r="V228" s="453"/>
      <c r="W228" s="424"/>
      <c r="X228" s="453"/>
      <c r="Y228" s="424"/>
      <c r="Z228" s="453"/>
      <c r="AA228" s="424"/>
      <c r="AB228" s="416"/>
      <c r="AC228" s="416"/>
      <c r="AD228" s="416"/>
      <c r="AE228" s="416"/>
      <c r="AF228" s="455"/>
      <c r="AG228" s="430"/>
      <c r="AH228" s="453"/>
      <c r="AI228" s="430"/>
      <c r="AJ228" s="453"/>
      <c r="AK228" s="432"/>
      <c r="AL228" s="453"/>
      <c r="AM228" s="430"/>
      <c r="AN228" s="423"/>
      <c r="AO228" s="453"/>
      <c r="AP228" s="430"/>
      <c r="AQ228" s="423"/>
      <c r="AR228" s="453"/>
      <c r="AS228" s="430"/>
      <c r="AT228" s="423"/>
      <c r="AU228" s="453"/>
      <c r="AV228" s="182"/>
      <c r="AW228" s="182"/>
      <c r="AX228" s="182"/>
      <c r="AY228" s="182"/>
      <c r="AZ228" s="409"/>
      <c r="BA228" s="182"/>
      <c r="BB228" s="182"/>
      <c r="BC228" s="409"/>
      <c r="BD228" s="182"/>
      <c r="BE228" s="182"/>
      <c r="BF228" s="182"/>
      <c r="BG228" s="182"/>
      <c r="BH228" s="409"/>
      <c r="BI228" s="182"/>
      <c r="BJ228" s="182"/>
      <c r="BK228" s="182"/>
      <c r="BL228" s="128"/>
    </row>
    <row r="229" spans="1:64" s="183" customFormat="1">
      <c r="A229" s="459"/>
      <c r="B229" s="419">
        <v>217</v>
      </c>
      <c r="C229" s="539"/>
      <c r="D229" s="420"/>
      <c r="E229" s="466"/>
      <c r="F229" s="467"/>
      <c r="G229" s="467"/>
      <c r="H229" s="620"/>
      <c r="I229" s="424"/>
      <c r="J229" s="425"/>
      <c r="K229" s="424"/>
      <c r="L229" s="460" t="str">
        <f t="shared" si="12"/>
        <v/>
      </c>
      <c r="M229" s="461" t="str">
        <f t="shared" si="13"/>
        <v/>
      </c>
      <c r="N229" s="460" t="str">
        <f t="shared" si="14"/>
        <v/>
      </c>
      <c r="O229" s="462">
        <f t="shared" si="15"/>
        <v>0</v>
      </c>
      <c r="P229" s="453"/>
      <c r="Q229" s="424"/>
      <c r="R229" s="416"/>
      <c r="S229" s="450"/>
      <c r="T229" s="416"/>
      <c r="U229" s="416"/>
      <c r="V229" s="453"/>
      <c r="W229" s="424"/>
      <c r="X229" s="453"/>
      <c r="Y229" s="424"/>
      <c r="Z229" s="453"/>
      <c r="AA229" s="424"/>
      <c r="AB229" s="416"/>
      <c r="AC229" s="416"/>
      <c r="AD229" s="416"/>
      <c r="AE229" s="416"/>
      <c r="AF229" s="455"/>
      <c r="AG229" s="430"/>
      <c r="AH229" s="453"/>
      <c r="AI229" s="430"/>
      <c r="AJ229" s="453"/>
      <c r="AK229" s="432"/>
      <c r="AL229" s="453"/>
      <c r="AM229" s="430"/>
      <c r="AN229" s="423"/>
      <c r="AO229" s="453"/>
      <c r="AP229" s="430"/>
      <c r="AQ229" s="423"/>
      <c r="AR229" s="453"/>
      <c r="AS229" s="430"/>
      <c r="AT229" s="423"/>
      <c r="AU229" s="453"/>
      <c r="AV229" s="182"/>
      <c r="AW229" s="182"/>
      <c r="AX229" s="182"/>
      <c r="AY229" s="182"/>
      <c r="AZ229" s="409"/>
      <c r="BA229" s="182"/>
      <c r="BB229" s="182"/>
      <c r="BC229" s="409"/>
      <c r="BD229" s="182"/>
      <c r="BE229" s="182"/>
      <c r="BF229" s="182"/>
      <c r="BG229" s="182"/>
      <c r="BH229" s="409"/>
      <c r="BI229" s="182"/>
      <c r="BJ229" s="182"/>
      <c r="BK229" s="182"/>
      <c r="BL229" s="128"/>
    </row>
    <row r="230" spans="1:64" s="183" customFormat="1">
      <c r="A230" s="459"/>
      <c r="B230" s="419">
        <v>218</v>
      </c>
      <c r="C230" s="539"/>
      <c r="D230" s="420"/>
      <c r="E230" s="466"/>
      <c r="F230" s="467"/>
      <c r="G230" s="467"/>
      <c r="H230" s="620"/>
      <c r="I230" s="424"/>
      <c r="J230" s="425"/>
      <c r="K230" s="424"/>
      <c r="L230" s="460" t="str">
        <f t="shared" si="12"/>
        <v/>
      </c>
      <c r="M230" s="461" t="str">
        <f t="shared" si="13"/>
        <v/>
      </c>
      <c r="N230" s="460" t="str">
        <f t="shared" si="14"/>
        <v/>
      </c>
      <c r="O230" s="462">
        <f t="shared" si="15"/>
        <v>0</v>
      </c>
      <c r="P230" s="453"/>
      <c r="Q230" s="424"/>
      <c r="R230" s="416"/>
      <c r="S230" s="450"/>
      <c r="T230" s="416"/>
      <c r="U230" s="416"/>
      <c r="V230" s="453"/>
      <c r="W230" s="424"/>
      <c r="X230" s="453"/>
      <c r="Y230" s="424"/>
      <c r="Z230" s="453"/>
      <c r="AA230" s="424"/>
      <c r="AB230" s="416"/>
      <c r="AC230" s="416"/>
      <c r="AD230" s="416"/>
      <c r="AE230" s="416"/>
      <c r="AF230" s="455"/>
      <c r="AG230" s="430"/>
      <c r="AH230" s="453"/>
      <c r="AI230" s="430"/>
      <c r="AJ230" s="453"/>
      <c r="AK230" s="432"/>
      <c r="AL230" s="453"/>
      <c r="AM230" s="430"/>
      <c r="AN230" s="423"/>
      <c r="AO230" s="453"/>
      <c r="AP230" s="430"/>
      <c r="AQ230" s="423"/>
      <c r="AR230" s="453"/>
      <c r="AS230" s="430"/>
      <c r="AT230" s="423"/>
      <c r="AU230" s="453"/>
      <c r="AV230" s="182"/>
      <c r="AW230" s="182"/>
      <c r="AX230" s="182"/>
      <c r="AY230" s="182"/>
      <c r="AZ230" s="409"/>
      <c r="BA230" s="182"/>
      <c r="BB230" s="182"/>
      <c r="BC230" s="409"/>
      <c r="BD230" s="182"/>
      <c r="BE230" s="182"/>
      <c r="BF230" s="182"/>
      <c r="BG230" s="182"/>
      <c r="BH230" s="409"/>
      <c r="BI230" s="182"/>
      <c r="BJ230" s="182"/>
      <c r="BK230" s="182"/>
      <c r="BL230" s="128"/>
    </row>
    <row r="231" spans="1:64" s="183" customFormat="1">
      <c r="A231" s="459"/>
      <c r="B231" s="419">
        <v>219</v>
      </c>
      <c r="C231" s="539"/>
      <c r="D231" s="420"/>
      <c r="E231" s="466"/>
      <c r="F231" s="467"/>
      <c r="G231" s="467"/>
      <c r="H231" s="620"/>
      <c r="I231" s="424"/>
      <c r="J231" s="425"/>
      <c r="K231" s="424"/>
      <c r="L231" s="460" t="str">
        <f t="shared" si="12"/>
        <v/>
      </c>
      <c r="M231" s="461" t="str">
        <f t="shared" si="13"/>
        <v/>
      </c>
      <c r="N231" s="460" t="str">
        <f t="shared" si="14"/>
        <v/>
      </c>
      <c r="O231" s="462">
        <f t="shared" si="15"/>
        <v>0</v>
      </c>
      <c r="P231" s="453"/>
      <c r="Q231" s="424"/>
      <c r="R231" s="416"/>
      <c r="S231" s="450"/>
      <c r="T231" s="416"/>
      <c r="U231" s="416"/>
      <c r="V231" s="453"/>
      <c r="W231" s="424"/>
      <c r="X231" s="453"/>
      <c r="Y231" s="424"/>
      <c r="Z231" s="453"/>
      <c r="AA231" s="424"/>
      <c r="AB231" s="416"/>
      <c r="AC231" s="416"/>
      <c r="AD231" s="416"/>
      <c r="AE231" s="416"/>
      <c r="AF231" s="455"/>
      <c r="AG231" s="430"/>
      <c r="AH231" s="453"/>
      <c r="AI231" s="430"/>
      <c r="AJ231" s="453"/>
      <c r="AK231" s="432"/>
      <c r="AL231" s="453"/>
      <c r="AM231" s="430"/>
      <c r="AN231" s="423"/>
      <c r="AO231" s="453"/>
      <c r="AP231" s="430"/>
      <c r="AQ231" s="423"/>
      <c r="AR231" s="453"/>
      <c r="AS231" s="430"/>
      <c r="AT231" s="423"/>
      <c r="AU231" s="453"/>
      <c r="AV231" s="182"/>
      <c r="AW231" s="182"/>
      <c r="AX231" s="182"/>
      <c r="AY231" s="182"/>
      <c r="AZ231" s="409"/>
      <c r="BA231" s="182"/>
      <c r="BB231" s="182"/>
      <c r="BC231" s="409"/>
      <c r="BD231" s="182"/>
      <c r="BE231" s="182"/>
      <c r="BF231" s="182"/>
      <c r="BG231" s="182"/>
      <c r="BH231" s="409"/>
      <c r="BI231" s="182"/>
      <c r="BJ231" s="182"/>
      <c r="BK231" s="182"/>
      <c r="BL231" s="128"/>
    </row>
    <row r="232" spans="1:64" s="183" customFormat="1">
      <c r="A232" s="459"/>
      <c r="B232" s="419">
        <v>220</v>
      </c>
      <c r="C232" s="539"/>
      <c r="D232" s="420"/>
      <c r="E232" s="466"/>
      <c r="F232" s="467"/>
      <c r="G232" s="467"/>
      <c r="H232" s="620"/>
      <c r="I232" s="424"/>
      <c r="J232" s="425"/>
      <c r="K232" s="424"/>
      <c r="L232" s="460" t="str">
        <f t="shared" si="12"/>
        <v/>
      </c>
      <c r="M232" s="461" t="str">
        <f t="shared" si="13"/>
        <v/>
      </c>
      <c r="N232" s="460" t="str">
        <f t="shared" si="14"/>
        <v/>
      </c>
      <c r="O232" s="462">
        <f t="shared" si="15"/>
        <v>0</v>
      </c>
      <c r="P232" s="453"/>
      <c r="Q232" s="424"/>
      <c r="R232" s="416"/>
      <c r="S232" s="450"/>
      <c r="T232" s="416"/>
      <c r="U232" s="416"/>
      <c r="V232" s="453"/>
      <c r="W232" s="424"/>
      <c r="X232" s="453"/>
      <c r="Y232" s="424"/>
      <c r="Z232" s="453"/>
      <c r="AA232" s="424"/>
      <c r="AB232" s="416"/>
      <c r="AC232" s="416"/>
      <c r="AD232" s="416"/>
      <c r="AE232" s="416"/>
      <c r="AF232" s="455"/>
      <c r="AG232" s="430"/>
      <c r="AH232" s="453"/>
      <c r="AI232" s="430"/>
      <c r="AJ232" s="453"/>
      <c r="AK232" s="432"/>
      <c r="AL232" s="453"/>
      <c r="AM232" s="430"/>
      <c r="AN232" s="423"/>
      <c r="AO232" s="453"/>
      <c r="AP232" s="430"/>
      <c r="AQ232" s="423"/>
      <c r="AR232" s="453"/>
      <c r="AS232" s="430"/>
      <c r="AT232" s="423"/>
      <c r="AU232" s="453"/>
      <c r="AV232" s="182"/>
      <c r="AW232" s="182"/>
      <c r="AX232" s="182"/>
      <c r="AY232" s="182"/>
      <c r="AZ232" s="409"/>
      <c r="BA232" s="182"/>
      <c r="BB232" s="182"/>
      <c r="BC232" s="409"/>
      <c r="BD232" s="182"/>
      <c r="BE232" s="182"/>
      <c r="BF232" s="182"/>
      <c r="BG232" s="182"/>
      <c r="BH232" s="409"/>
      <c r="BI232" s="182"/>
      <c r="BJ232" s="182"/>
      <c r="BK232" s="182"/>
      <c r="BL232" s="128"/>
    </row>
    <row r="233" spans="1:64" s="183" customFormat="1">
      <c r="A233" s="459"/>
      <c r="B233" s="419">
        <v>221</v>
      </c>
      <c r="C233" s="539"/>
      <c r="D233" s="420"/>
      <c r="E233" s="466"/>
      <c r="F233" s="467"/>
      <c r="G233" s="467"/>
      <c r="H233" s="620"/>
      <c r="I233" s="424"/>
      <c r="J233" s="425"/>
      <c r="K233" s="424"/>
      <c r="L233" s="460" t="str">
        <f t="shared" si="12"/>
        <v/>
      </c>
      <c r="M233" s="461" t="str">
        <f t="shared" si="13"/>
        <v/>
      </c>
      <c r="N233" s="460" t="str">
        <f t="shared" si="14"/>
        <v/>
      </c>
      <c r="O233" s="462">
        <f t="shared" si="15"/>
        <v>0</v>
      </c>
      <c r="P233" s="453"/>
      <c r="Q233" s="424"/>
      <c r="R233" s="416"/>
      <c r="S233" s="450"/>
      <c r="T233" s="416"/>
      <c r="U233" s="416"/>
      <c r="V233" s="453"/>
      <c r="W233" s="424"/>
      <c r="X233" s="453"/>
      <c r="Y233" s="424"/>
      <c r="Z233" s="453"/>
      <c r="AA233" s="424"/>
      <c r="AB233" s="416"/>
      <c r="AC233" s="416"/>
      <c r="AD233" s="416"/>
      <c r="AE233" s="416"/>
      <c r="AF233" s="455"/>
      <c r="AG233" s="430"/>
      <c r="AH233" s="453"/>
      <c r="AI233" s="430"/>
      <c r="AJ233" s="453"/>
      <c r="AK233" s="432"/>
      <c r="AL233" s="453"/>
      <c r="AM233" s="430"/>
      <c r="AN233" s="423"/>
      <c r="AO233" s="453"/>
      <c r="AP233" s="430"/>
      <c r="AQ233" s="423"/>
      <c r="AR233" s="453"/>
      <c r="AS233" s="430"/>
      <c r="AT233" s="423"/>
      <c r="AU233" s="453"/>
      <c r="AV233" s="182"/>
      <c r="AW233" s="182"/>
      <c r="AX233" s="182"/>
      <c r="AY233" s="182"/>
      <c r="AZ233" s="409"/>
      <c r="BA233" s="182"/>
      <c r="BB233" s="182"/>
      <c r="BC233" s="409"/>
      <c r="BD233" s="182"/>
      <c r="BE233" s="182"/>
      <c r="BF233" s="182"/>
      <c r="BG233" s="182"/>
      <c r="BH233" s="409"/>
      <c r="BI233" s="182"/>
      <c r="BJ233" s="182"/>
      <c r="BK233" s="182"/>
      <c r="BL233" s="128"/>
    </row>
    <row r="234" spans="1:64" s="183" customFormat="1">
      <c r="A234" s="459"/>
      <c r="B234" s="419">
        <v>222</v>
      </c>
      <c r="C234" s="539"/>
      <c r="D234" s="420"/>
      <c r="E234" s="466"/>
      <c r="F234" s="467"/>
      <c r="G234" s="467"/>
      <c r="H234" s="620"/>
      <c r="I234" s="424"/>
      <c r="J234" s="425"/>
      <c r="K234" s="424"/>
      <c r="L234" s="460" t="str">
        <f t="shared" si="12"/>
        <v/>
      </c>
      <c r="M234" s="461" t="str">
        <f t="shared" si="13"/>
        <v/>
      </c>
      <c r="N234" s="460" t="str">
        <f t="shared" si="14"/>
        <v/>
      </c>
      <c r="O234" s="462">
        <f t="shared" si="15"/>
        <v>0</v>
      </c>
      <c r="P234" s="453"/>
      <c r="Q234" s="424"/>
      <c r="R234" s="416"/>
      <c r="S234" s="450"/>
      <c r="T234" s="416"/>
      <c r="U234" s="416"/>
      <c r="V234" s="453"/>
      <c r="W234" s="424"/>
      <c r="X234" s="453"/>
      <c r="Y234" s="424"/>
      <c r="Z234" s="453"/>
      <c r="AA234" s="424"/>
      <c r="AB234" s="416"/>
      <c r="AC234" s="416"/>
      <c r="AD234" s="416"/>
      <c r="AE234" s="416"/>
      <c r="AF234" s="455"/>
      <c r="AG234" s="430"/>
      <c r="AH234" s="453"/>
      <c r="AI234" s="430"/>
      <c r="AJ234" s="453"/>
      <c r="AK234" s="432"/>
      <c r="AL234" s="453"/>
      <c r="AM234" s="430"/>
      <c r="AN234" s="423"/>
      <c r="AO234" s="453"/>
      <c r="AP234" s="430"/>
      <c r="AQ234" s="423"/>
      <c r="AR234" s="453"/>
      <c r="AS234" s="430"/>
      <c r="AT234" s="423"/>
      <c r="AU234" s="453"/>
      <c r="AV234" s="182"/>
      <c r="AW234" s="182"/>
      <c r="AX234" s="182"/>
      <c r="AY234" s="182"/>
      <c r="AZ234" s="409"/>
      <c r="BA234" s="182"/>
      <c r="BB234" s="182"/>
      <c r="BC234" s="409"/>
      <c r="BD234" s="182"/>
      <c r="BE234" s="182"/>
      <c r="BF234" s="182"/>
      <c r="BG234" s="182"/>
      <c r="BH234" s="409"/>
      <c r="BI234" s="182"/>
      <c r="BJ234" s="182"/>
      <c r="BK234" s="182"/>
      <c r="BL234" s="128"/>
    </row>
    <row r="235" spans="1:64" s="183" customFormat="1">
      <c r="A235" s="459"/>
      <c r="B235" s="419">
        <v>223</v>
      </c>
      <c r="C235" s="539"/>
      <c r="D235" s="420"/>
      <c r="E235" s="466"/>
      <c r="F235" s="467"/>
      <c r="G235" s="467"/>
      <c r="H235" s="620"/>
      <c r="I235" s="424"/>
      <c r="J235" s="425"/>
      <c r="K235" s="424"/>
      <c r="L235" s="460" t="str">
        <f t="shared" si="12"/>
        <v/>
      </c>
      <c r="M235" s="461" t="str">
        <f t="shared" si="13"/>
        <v/>
      </c>
      <c r="N235" s="460" t="str">
        <f t="shared" si="14"/>
        <v/>
      </c>
      <c r="O235" s="462">
        <f t="shared" si="15"/>
        <v>0</v>
      </c>
      <c r="P235" s="453"/>
      <c r="Q235" s="424"/>
      <c r="R235" s="416"/>
      <c r="S235" s="450"/>
      <c r="T235" s="416"/>
      <c r="U235" s="416"/>
      <c r="V235" s="453"/>
      <c r="W235" s="424"/>
      <c r="X235" s="453"/>
      <c r="Y235" s="424"/>
      <c r="Z235" s="453"/>
      <c r="AA235" s="424"/>
      <c r="AB235" s="416"/>
      <c r="AC235" s="416"/>
      <c r="AD235" s="416"/>
      <c r="AE235" s="416"/>
      <c r="AF235" s="455"/>
      <c r="AG235" s="430"/>
      <c r="AH235" s="453"/>
      <c r="AI235" s="430"/>
      <c r="AJ235" s="453"/>
      <c r="AK235" s="432"/>
      <c r="AL235" s="453"/>
      <c r="AM235" s="430"/>
      <c r="AN235" s="423"/>
      <c r="AO235" s="453"/>
      <c r="AP235" s="430"/>
      <c r="AQ235" s="423"/>
      <c r="AR235" s="453"/>
      <c r="AS235" s="430"/>
      <c r="AT235" s="423"/>
      <c r="AU235" s="453"/>
      <c r="AV235" s="182"/>
      <c r="AW235" s="182"/>
      <c r="AX235" s="182"/>
      <c r="AY235" s="182"/>
      <c r="AZ235" s="409"/>
      <c r="BA235" s="182"/>
      <c r="BB235" s="182"/>
      <c r="BC235" s="409"/>
      <c r="BD235" s="182"/>
      <c r="BE235" s="182"/>
      <c r="BF235" s="182"/>
      <c r="BG235" s="182"/>
      <c r="BH235" s="409"/>
      <c r="BI235" s="182"/>
      <c r="BJ235" s="182"/>
      <c r="BK235" s="182"/>
      <c r="BL235" s="128"/>
    </row>
    <row r="236" spans="1:64" s="183" customFormat="1">
      <c r="A236" s="459"/>
      <c r="B236" s="419">
        <v>224</v>
      </c>
      <c r="C236" s="539"/>
      <c r="D236" s="420"/>
      <c r="E236" s="466"/>
      <c r="F236" s="467"/>
      <c r="G236" s="467"/>
      <c r="H236" s="620"/>
      <c r="I236" s="424"/>
      <c r="J236" s="425"/>
      <c r="K236" s="424"/>
      <c r="L236" s="460" t="str">
        <f t="shared" si="12"/>
        <v/>
      </c>
      <c r="M236" s="461" t="str">
        <f t="shared" si="13"/>
        <v/>
      </c>
      <c r="N236" s="460" t="str">
        <f t="shared" si="14"/>
        <v/>
      </c>
      <c r="O236" s="462">
        <f t="shared" si="15"/>
        <v>0</v>
      </c>
      <c r="P236" s="453"/>
      <c r="Q236" s="424"/>
      <c r="R236" s="416"/>
      <c r="S236" s="450"/>
      <c r="T236" s="416"/>
      <c r="U236" s="416"/>
      <c r="V236" s="453"/>
      <c r="W236" s="424"/>
      <c r="X236" s="453"/>
      <c r="Y236" s="424"/>
      <c r="Z236" s="453"/>
      <c r="AA236" s="424"/>
      <c r="AB236" s="416"/>
      <c r="AC236" s="416"/>
      <c r="AD236" s="416"/>
      <c r="AE236" s="416"/>
      <c r="AF236" s="455"/>
      <c r="AG236" s="430"/>
      <c r="AH236" s="453"/>
      <c r="AI236" s="430"/>
      <c r="AJ236" s="453"/>
      <c r="AK236" s="432"/>
      <c r="AL236" s="453"/>
      <c r="AM236" s="430"/>
      <c r="AN236" s="423"/>
      <c r="AO236" s="453"/>
      <c r="AP236" s="430"/>
      <c r="AQ236" s="423"/>
      <c r="AR236" s="453"/>
      <c r="AS236" s="430"/>
      <c r="AT236" s="423"/>
      <c r="AU236" s="453"/>
      <c r="AV236" s="182"/>
      <c r="AW236" s="182"/>
      <c r="AX236" s="182"/>
      <c r="AY236" s="182"/>
      <c r="AZ236" s="409"/>
      <c r="BA236" s="182"/>
      <c r="BB236" s="182"/>
      <c r="BC236" s="409"/>
      <c r="BD236" s="182"/>
      <c r="BE236" s="182"/>
      <c r="BF236" s="182"/>
      <c r="BG236" s="182"/>
      <c r="BH236" s="409"/>
      <c r="BI236" s="182"/>
      <c r="BJ236" s="182"/>
      <c r="BK236" s="182"/>
      <c r="BL236" s="128"/>
    </row>
    <row r="237" spans="1:64" s="183" customFormat="1">
      <c r="A237" s="459"/>
      <c r="B237" s="419">
        <v>225</v>
      </c>
      <c r="C237" s="539"/>
      <c r="D237" s="420"/>
      <c r="E237" s="466"/>
      <c r="F237" s="467"/>
      <c r="G237" s="467"/>
      <c r="H237" s="620"/>
      <c r="I237" s="424"/>
      <c r="J237" s="425"/>
      <c r="K237" s="424"/>
      <c r="L237" s="460" t="str">
        <f t="shared" si="12"/>
        <v/>
      </c>
      <c r="M237" s="461" t="str">
        <f t="shared" si="13"/>
        <v/>
      </c>
      <c r="N237" s="460" t="str">
        <f t="shared" si="14"/>
        <v/>
      </c>
      <c r="O237" s="462">
        <f t="shared" si="15"/>
        <v>0</v>
      </c>
      <c r="P237" s="453"/>
      <c r="Q237" s="424"/>
      <c r="R237" s="416"/>
      <c r="S237" s="450"/>
      <c r="T237" s="416"/>
      <c r="U237" s="416"/>
      <c r="V237" s="453"/>
      <c r="W237" s="424"/>
      <c r="X237" s="453"/>
      <c r="Y237" s="424"/>
      <c r="Z237" s="453"/>
      <c r="AA237" s="424"/>
      <c r="AB237" s="416"/>
      <c r="AC237" s="416"/>
      <c r="AD237" s="416"/>
      <c r="AE237" s="416"/>
      <c r="AF237" s="455"/>
      <c r="AG237" s="430"/>
      <c r="AH237" s="453"/>
      <c r="AI237" s="430"/>
      <c r="AJ237" s="453"/>
      <c r="AK237" s="432"/>
      <c r="AL237" s="453"/>
      <c r="AM237" s="430"/>
      <c r="AN237" s="423"/>
      <c r="AO237" s="453"/>
      <c r="AP237" s="430"/>
      <c r="AQ237" s="423"/>
      <c r="AR237" s="453"/>
      <c r="AS237" s="430"/>
      <c r="AT237" s="423"/>
      <c r="AU237" s="453"/>
      <c r="AV237" s="182"/>
      <c r="AW237" s="182"/>
      <c r="AX237" s="182"/>
      <c r="AY237" s="182"/>
      <c r="AZ237" s="409"/>
      <c r="BA237" s="182"/>
      <c r="BB237" s="182"/>
      <c r="BC237" s="409"/>
      <c r="BD237" s="182"/>
      <c r="BE237" s="182"/>
      <c r="BF237" s="182"/>
      <c r="BG237" s="182"/>
      <c r="BH237" s="409"/>
      <c r="BI237" s="182"/>
      <c r="BJ237" s="182"/>
      <c r="BK237" s="182"/>
      <c r="BL237" s="128"/>
    </row>
    <row r="238" spans="1:64" s="183" customFormat="1">
      <c r="A238" s="459"/>
      <c r="B238" s="419">
        <v>226</v>
      </c>
      <c r="C238" s="539"/>
      <c r="D238" s="420"/>
      <c r="E238" s="466"/>
      <c r="F238" s="467"/>
      <c r="G238" s="467"/>
      <c r="H238" s="620"/>
      <c r="I238" s="424"/>
      <c r="J238" s="425"/>
      <c r="K238" s="424"/>
      <c r="L238" s="460" t="str">
        <f t="shared" si="12"/>
        <v/>
      </c>
      <c r="M238" s="461" t="str">
        <f t="shared" si="13"/>
        <v/>
      </c>
      <c r="N238" s="460" t="str">
        <f t="shared" si="14"/>
        <v/>
      </c>
      <c r="O238" s="462">
        <f t="shared" si="15"/>
        <v>0</v>
      </c>
      <c r="P238" s="453"/>
      <c r="Q238" s="424"/>
      <c r="R238" s="416"/>
      <c r="S238" s="450"/>
      <c r="T238" s="416"/>
      <c r="U238" s="416"/>
      <c r="V238" s="453"/>
      <c r="W238" s="424"/>
      <c r="X238" s="453"/>
      <c r="Y238" s="424"/>
      <c r="Z238" s="453"/>
      <c r="AA238" s="424"/>
      <c r="AB238" s="416"/>
      <c r="AC238" s="416"/>
      <c r="AD238" s="416"/>
      <c r="AE238" s="416"/>
      <c r="AF238" s="455"/>
      <c r="AG238" s="430"/>
      <c r="AH238" s="453"/>
      <c r="AI238" s="430"/>
      <c r="AJ238" s="453"/>
      <c r="AK238" s="432"/>
      <c r="AL238" s="453"/>
      <c r="AM238" s="430"/>
      <c r="AN238" s="423"/>
      <c r="AO238" s="453"/>
      <c r="AP238" s="430"/>
      <c r="AQ238" s="423"/>
      <c r="AR238" s="453"/>
      <c r="AS238" s="430"/>
      <c r="AT238" s="423"/>
      <c r="AU238" s="453"/>
      <c r="AV238" s="182"/>
      <c r="AW238" s="182"/>
      <c r="AX238" s="182"/>
      <c r="AY238" s="182"/>
      <c r="AZ238" s="409"/>
      <c r="BA238" s="182"/>
      <c r="BB238" s="182"/>
      <c r="BC238" s="409"/>
      <c r="BD238" s="182"/>
      <c r="BE238" s="182"/>
      <c r="BF238" s="182"/>
      <c r="BG238" s="182"/>
      <c r="BH238" s="409"/>
      <c r="BI238" s="182"/>
      <c r="BJ238" s="182"/>
      <c r="BK238" s="182"/>
      <c r="BL238" s="128"/>
    </row>
    <row r="239" spans="1:64" s="183" customFormat="1">
      <c r="A239" s="459"/>
      <c r="B239" s="419">
        <v>227</v>
      </c>
      <c r="C239" s="539"/>
      <c r="D239" s="420"/>
      <c r="E239" s="466"/>
      <c r="F239" s="467"/>
      <c r="G239" s="467"/>
      <c r="H239" s="620"/>
      <c r="I239" s="424"/>
      <c r="J239" s="425"/>
      <c r="K239" s="424"/>
      <c r="L239" s="460" t="str">
        <f t="shared" si="12"/>
        <v/>
      </c>
      <c r="M239" s="461" t="str">
        <f t="shared" si="13"/>
        <v/>
      </c>
      <c r="N239" s="460" t="str">
        <f t="shared" si="14"/>
        <v/>
      </c>
      <c r="O239" s="462">
        <f t="shared" si="15"/>
        <v>0</v>
      </c>
      <c r="P239" s="453"/>
      <c r="Q239" s="424"/>
      <c r="R239" s="416"/>
      <c r="S239" s="450"/>
      <c r="T239" s="416"/>
      <c r="U239" s="416"/>
      <c r="V239" s="453"/>
      <c r="W239" s="424"/>
      <c r="X239" s="453"/>
      <c r="Y239" s="424"/>
      <c r="Z239" s="453"/>
      <c r="AA239" s="424"/>
      <c r="AB239" s="416"/>
      <c r="AC239" s="416"/>
      <c r="AD239" s="416"/>
      <c r="AE239" s="416"/>
      <c r="AF239" s="455"/>
      <c r="AG239" s="430"/>
      <c r="AH239" s="453"/>
      <c r="AI239" s="430"/>
      <c r="AJ239" s="453"/>
      <c r="AK239" s="432"/>
      <c r="AL239" s="453"/>
      <c r="AM239" s="430"/>
      <c r="AN239" s="423"/>
      <c r="AO239" s="453"/>
      <c r="AP239" s="430"/>
      <c r="AQ239" s="423"/>
      <c r="AR239" s="453"/>
      <c r="AS239" s="430"/>
      <c r="AT239" s="423"/>
      <c r="AU239" s="453"/>
      <c r="AV239" s="182"/>
      <c r="AW239" s="182"/>
      <c r="AX239" s="182"/>
      <c r="AY239" s="182"/>
      <c r="AZ239" s="409"/>
      <c r="BA239" s="182"/>
      <c r="BB239" s="182"/>
      <c r="BC239" s="409"/>
      <c r="BD239" s="182"/>
      <c r="BE239" s="182"/>
      <c r="BF239" s="182"/>
      <c r="BG239" s="182"/>
      <c r="BH239" s="409"/>
      <c r="BI239" s="182"/>
      <c r="BJ239" s="182"/>
      <c r="BK239" s="182"/>
      <c r="BL239" s="128"/>
    </row>
    <row r="240" spans="1:64" s="183" customFormat="1">
      <c r="A240" s="459"/>
      <c r="B240" s="419">
        <v>228</v>
      </c>
      <c r="C240" s="539"/>
      <c r="D240" s="420"/>
      <c r="E240" s="466"/>
      <c r="F240" s="467"/>
      <c r="G240" s="467"/>
      <c r="H240" s="620"/>
      <c r="I240" s="424"/>
      <c r="J240" s="425"/>
      <c r="K240" s="424"/>
      <c r="L240" s="460" t="str">
        <f t="shared" si="12"/>
        <v/>
      </c>
      <c r="M240" s="461" t="str">
        <f t="shared" si="13"/>
        <v/>
      </c>
      <c r="N240" s="460" t="str">
        <f t="shared" si="14"/>
        <v/>
      </c>
      <c r="O240" s="462">
        <f t="shared" si="15"/>
        <v>0</v>
      </c>
      <c r="P240" s="453"/>
      <c r="Q240" s="424"/>
      <c r="R240" s="416"/>
      <c r="S240" s="450"/>
      <c r="T240" s="416"/>
      <c r="U240" s="416"/>
      <c r="V240" s="453"/>
      <c r="W240" s="424"/>
      <c r="X240" s="453"/>
      <c r="Y240" s="424"/>
      <c r="Z240" s="453"/>
      <c r="AA240" s="424"/>
      <c r="AB240" s="416"/>
      <c r="AC240" s="416"/>
      <c r="AD240" s="416"/>
      <c r="AE240" s="416"/>
      <c r="AF240" s="455"/>
      <c r="AG240" s="430"/>
      <c r="AH240" s="453"/>
      <c r="AI240" s="430"/>
      <c r="AJ240" s="453"/>
      <c r="AK240" s="432"/>
      <c r="AL240" s="453"/>
      <c r="AM240" s="430"/>
      <c r="AN240" s="423"/>
      <c r="AO240" s="453"/>
      <c r="AP240" s="430"/>
      <c r="AQ240" s="423"/>
      <c r="AR240" s="453"/>
      <c r="AS240" s="430"/>
      <c r="AT240" s="423"/>
      <c r="AU240" s="453"/>
      <c r="AV240" s="182"/>
      <c r="AW240" s="182"/>
      <c r="AX240" s="182"/>
      <c r="AY240" s="182"/>
      <c r="AZ240" s="409"/>
      <c r="BA240" s="182"/>
      <c r="BB240" s="182"/>
      <c r="BC240" s="409"/>
      <c r="BD240" s="182"/>
      <c r="BE240" s="182"/>
      <c r="BF240" s="182"/>
      <c r="BG240" s="182"/>
      <c r="BH240" s="409"/>
      <c r="BI240" s="182"/>
      <c r="BJ240" s="182"/>
      <c r="BK240" s="182"/>
      <c r="BL240" s="128"/>
    </row>
    <row r="241" spans="1:64" s="183" customFormat="1">
      <c r="A241" s="459"/>
      <c r="B241" s="419">
        <v>229</v>
      </c>
      <c r="C241" s="539"/>
      <c r="D241" s="420"/>
      <c r="E241" s="466"/>
      <c r="F241" s="467"/>
      <c r="G241" s="467"/>
      <c r="H241" s="620"/>
      <c r="I241" s="424"/>
      <c r="J241" s="425"/>
      <c r="K241" s="424"/>
      <c r="L241" s="460" t="str">
        <f t="shared" si="12"/>
        <v/>
      </c>
      <c r="M241" s="461" t="str">
        <f t="shared" si="13"/>
        <v/>
      </c>
      <c r="N241" s="460" t="str">
        <f t="shared" si="14"/>
        <v/>
      </c>
      <c r="O241" s="462">
        <f t="shared" si="15"/>
        <v>0</v>
      </c>
      <c r="P241" s="453"/>
      <c r="Q241" s="424"/>
      <c r="R241" s="416"/>
      <c r="S241" s="450"/>
      <c r="T241" s="416"/>
      <c r="U241" s="416"/>
      <c r="V241" s="453"/>
      <c r="W241" s="424"/>
      <c r="X241" s="453"/>
      <c r="Y241" s="424"/>
      <c r="Z241" s="453"/>
      <c r="AA241" s="424"/>
      <c r="AB241" s="416"/>
      <c r="AC241" s="416"/>
      <c r="AD241" s="416"/>
      <c r="AE241" s="416"/>
      <c r="AF241" s="455"/>
      <c r="AG241" s="430"/>
      <c r="AH241" s="453"/>
      <c r="AI241" s="430"/>
      <c r="AJ241" s="453"/>
      <c r="AK241" s="432"/>
      <c r="AL241" s="453"/>
      <c r="AM241" s="430"/>
      <c r="AN241" s="423"/>
      <c r="AO241" s="453"/>
      <c r="AP241" s="430"/>
      <c r="AQ241" s="423"/>
      <c r="AR241" s="453"/>
      <c r="AS241" s="430"/>
      <c r="AT241" s="423"/>
      <c r="AU241" s="453"/>
      <c r="AV241" s="182"/>
      <c r="AW241" s="182"/>
      <c r="AX241" s="182"/>
      <c r="AY241" s="182"/>
      <c r="AZ241" s="409"/>
      <c r="BA241" s="182"/>
      <c r="BB241" s="182"/>
      <c r="BC241" s="409"/>
      <c r="BD241" s="182"/>
      <c r="BE241" s="182"/>
      <c r="BF241" s="182"/>
      <c r="BG241" s="182"/>
      <c r="BH241" s="409"/>
      <c r="BI241" s="182"/>
      <c r="BJ241" s="182"/>
      <c r="BK241" s="182"/>
      <c r="BL241" s="128"/>
    </row>
    <row r="242" spans="1:64" s="183" customFormat="1">
      <c r="A242" s="459"/>
      <c r="B242" s="419">
        <v>230</v>
      </c>
      <c r="C242" s="539"/>
      <c r="D242" s="420"/>
      <c r="E242" s="466"/>
      <c r="F242" s="467"/>
      <c r="G242" s="467"/>
      <c r="H242" s="620"/>
      <c r="I242" s="424"/>
      <c r="J242" s="425"/>
      <c r="K242" s="424"/>
      <c r="L242" s="460" t="str">
        <f t="shared" si="12"/>
        <v/>
      </c>
      <c r="M242" s="461" t="str">
        <f t="shared" si="13"/>
        <v/>
      </c>
      <c r="N242" s="460" t="str">
        <f t="shared" si="14"/>
        <v/>
      </c>
      <c r="O242" s="462">
        <f t="shared" si="15"/>
        <v>0</v>
      </c>
      <c r="P242" s="453"/>
      <c r="Q242" s="424"/>
      <c r="R242" s="416"/>
      <c r="S242" s="450"/>
      <c r="T242" s="416"/>
      <c r="U242" s="416"/>
      <c r="V242" s="453"/>
      <c r="W242" s="424"/>
      <c r="X242" s="453"/>
      <c r="Y242" s="424"/>
      <c r="Z242" s="453"/>
      <c r="AA242" s="424"/>
      <c r="AB242" s="416"/>
      <c r="AC242" s="416"/>
      <c r="AD242" s="416"/>
      <c r="AE242" s="416"/>
      <c r="AF242" s="455"/>
      <c r="AG242" s="430"/>
      <c r="AH242" s="453"/>
      <c r="AI242" s="430"/>
      <c r="AJ242" s="453"/>
      <c r="AK242" s="432"/>
      <c r="AL242" s="453"/>
      <c r="AM242" s="430"/>
      <c r="AN242" s="423"/>
      <c r="AO242" s="453"/>
      <c r="AP242" s="430"/>
      <c r="AQ242" s="423"/>
      <c r="AR242" s="453"/>
      <c r="AS242" s="430"/>
      <c r="AT242" s="423"/>
      <c r="AU242" s="453"/>
      <c r="AV242" s="182"/>
      <c r="AW242" s="182"/>
      <c r="AX242" s="182"/>
      <c r="AY242" s="182"/>
      <c r="AZ242" s="409"/>
      <c r="BA242" s="182"/>
      <c r="BB242" s="182"/>
      <c r="BC242" s="409"/>
      <c r="BD242" s="182"/>
      <c r="BE242" s="182"/>
      <c r="BF242" s="182"/>
      <c r="BG242" s="182"/>
      <c r="BH242" s="409"/>
      <c r="BI242" s="182"/>
      <c r="BJ242" s="182"/>
      <c r="BK242" s="182"/>
      <c r="BL242" s="128"/>
    </row>
    <row r="243" spans="1:64" s="183" customFormat="1">
      <c r="A243" s="459"/>
      <c r="B243" s="419">
        <v>231</v>
      </c>
      <c r="C243" s="539"/>
      <c r="D243" s="420"/>
      <c r="E243" s="466"/>
      <c r="F243" s="467"/>
      <c r="G243" s="467"/>
      <c r="H243" s="620"/>
      <c r="I243" s="424"/>
      <c r="J243" s="425"/>
      <c r="K243" s="424"/>
      <c r="L243" s="460" t="str">
        <f t="shared" si="12"/>
        <v/>
      </c>
      <c r="M243" s="461" t="str">
        <f t="shared" si="13"/>
        <v/>
      </c>
      <c r="N243" s="460" t="str">
        <f t="shared" si="14"/>
        <v/>
      </c>
      <c r="O243" s="462">
        <f t="shared" si="15"/>
        <v>0</v>
      </c>
      <c r="P243" s="453"/>
      <c r="Q243" s="424"/>
      <c r="R243" s="416"/>
      <c r="S243" s="450"/>
      <c r="T243" s="416"/>
      <c r="U243" s="416"/>
      <c r="V243" s="453"/>
      <c r="W243" s="424"/>
      <c r="X243" s="453"/>
      <c r="Y243" s="424"/>
      <c r="Z243" s="453"/>
      <c r="AA243" s="424"/>
      <c r="AB243" s="416"/>
      <c r="AC243" s="416"/>
      <c r="AD243" s="416"/>
      <c r="AE243" s="416"/>
      <c r="AF243" s="455"/>
      <c r="AG243" s="430"/>
      <c r="AH243" s="453"/>
      <c r="AI243" s="430"/>
      <c r="AJ243" s="453"/>
      <c r="AK243" s="432"/>
      <c r="AL243" s="453"/>
      <c r="AM243" s="430"/>
      <c r="AN243" s="423"/>
      <c r="AO243" s="453"/>
      <c r="AP243" s="430"/>
      <c r="AQ243" s="423"/>
      <c r="AR243" s="453"/>
      <c r="AS243" s="430"/>
      <c r="AT243" s="423"/>
      <c r="AU243" s="453"/>
      <c r="AV243" s="182"/>
      <c r="AW243" s="182"/>
      <c r="AX243" s="182"/>
      <c r="AY243" s="182"/>
      <c r="AZ243" s="409"/>
      <c r="BA243" s="182"/>
      <c r="BB243" s="182"/>
      <c r="BC243" s="409"/>
      <c r="BD243" s="182"/>
      <c r="BE243" s="182"/>
      <c r="BF243" s="182"/>
      <c r="BG243" s="182"/>
      <c r="BH243" s="409"/>
      <c r="BI243" s="182"/>
      <c r="BJ243" s="182"/>
      <c r="BK243" s="182"/>
      <c r="BL243" s="128"/>
    </row>
    <row r="244" spans="1:64" s="183" customFormat="1">
      <c r="A244" s="459"/>
      <c r="B244" s="419">
        <v>232</v>
      </c>
      <c r="C244" s="539"/>
      <c r="D244" s="420"/>
      <c r="E244" s="466"/>
      <c r="F244" s="467"/>
      <c r="G244" s="467"/>
      <c r="H244" s="620"/>
      <c r="I244" s="424"/>
      <c r="J244" s="425"/>
      <c r="K244" s="424"/>
      <c r="L244" s="460" t="str">
        <f t="shared" si="12"/>
        <v/>
      </c>
      <c r="M244" s="461" t="str">
        <f t="shared" si="13"/>
        <v/>
      </c>
      <c r="N244" s="460" t="str">
        <f t="shared" si="14"/>
        <v/>
      </c>
      <c r="O244" s="462">
        <f t="shared" si="15"/>
        <v>0</v>
      </c>
      <c r="P244" s="453"/>
      <c r="Q244" s="424"/>
      <c r="R244" s="416"/>
      <c r="S244" s="450"/>
      <c r="T244" s="416"/>
      <c r="U244" s="416"/>
      <c r="V244" s="453"/>
      <c r="W244" s="424"/>
      <c r="X244" s="453"/>
      <c r="Y244" s="424"/>
      <c r="Z244" s="453"/>
      <c r="AA244" s="424"/>
      <c r="AB244" s="416"/>
      <c r="AC244" s="416"/>
      <c r="AD244" s="416"/>
      <c r="AE244" s="416"/>
      <c r="AF244" s="455"/>
      <c r="AG244" s="430"/>
      <c r="AH244" s="453"/>
      <c r="AI244" s="430"/>
      <c r="AJ244" s="453"/>
      <c r="AK244" s="432"/>
      <c r="AL244" s="453"/>
      <c r="AM244" s="430"/>
      <c r="AN244" s="423"/>
      <c r="AO244" s="453"/>
      <c r="AP244" s="430"/>
      <c r="AQ244" s="423"/>
      <c r="AR244" s="453"/>
      <c r="AS244" s="430"/>
      <c r="AT244" s="423"/>
      <c r="AU244" s="453"/>
      <c r="AV244" s="182"/>
      <c r="AW244" s="182"/>
      <c r="AX244" s="182"/>
      <c r="AY244" s="182"/>
      <c r="AZ244" s="409"/>
      <c r="BA244" s="182"/>
      <c r="BB244" s="182"/>
      <c r="BC244" s="409"/>
      <c r="BD244" s="182"/>
      <c r="BE244" s="182"/>
      <c r="BF244" s="182"/>
      <c r="BG244" s="182"/>
      <c r="BH244" s="409"/>
      <c r="BI244" s="182"/>
      <c r="BJ244" s="182"/>
      <c r="BK244" s="182"/>
      <c r="BL244" s="128"/>
    </row>
    <row r="245" spans="1:64" s="183" customFormat="1">
      <c r="A245" s="459"/>
      <c r="B245" s="419">
        <v>233</v>
      </c>
      <c r="C245" s="539"/>
      <c r="D245" s="420"/>
      <c r="E245" s="466"/>
      <c r="F245" s="467"/>
      <c r="G245" s="467"/>
      <c r="H245" s="620"/>
      <c r="I245" s="424"/>
      <c r="J245" s="425"/>
      <c r="K245" s="424"/>
      <c r="L245" s="460" t="str">
        <f t="shared" si="12"/>
        <v/>
      </c>
      <c r="M245" s="461" t="str">
        <f t="shared" si="13"/>
        <v/>
      </c>
      <c r="N245" s="460" t="str">
        <f t="shared" si="14"/>
        <v/>
      </c>
      <c r="O245" s="462">
        <f t="shared" si="15"/>
        <v>0</v>
      </c>
      <c r="P245" s="453"/>
      <c r="Q245" s="424"/>
      <c r="R245" s="416"/>
      <c r="S245" s="450"/>
      <c r="T245" s="416"/>
      <c r="U245" s="416"/>
      <c r="V245" s="453"/>
      <c r="W245" s="424"/>
      <c r="X245" s="453"/>
      <c r="Y245" s="424"/>
      <c r="Z245" s="453"/>
      <c r="AA245" s="424"/>
      <c r="AB245" s="416"/>
      <c r="AC245" s="416"/>
      <c r="AD245" s="416"/>
      <c r="AE245" s="416"/>
      <c r="AF245" s="455"/>
      <c r="AG245" s="430"/>
      <c r="AH245" s="453"/>
      <c r="AI245" s="430"/>
      <c r="AJ245" s="453"/>
      <c r="AK245" s="432"/>
      <c r="AL245" s="453"/>
      <c r="AM245" s="430"/>
      <c r="AN245" s="423"/>
      <c r="AO245" s="453"/>
      <c r="AP245" s="430"/>
      <c r="AQ245" s="423"/>
      <c r="AR245" s="453"/>
      <c r="AS245" s="430"/>
      <c r="AT245" s="423"/>
      <c r="AU245" s="453"/>
      <c r="AV245" s="182"/>
      <c r="AW245" s="182"/>
      <c r="AX245" s="182"/>
      <c r="AY245" s="182"/>
      <c r="AZ245" s="409"/>
      <c r="BA245" s="182"/>
      <c r="BB245" s="182"/>
      <c r="BC245" s="409"/>
      <c r="BD245" s="182"/>
      <c r="BE245" s="182"/>
      <c r="BF245" s="182"/>
      <c r="BG245" s="182"/>
      <c r="BH245" s="409"/>
      <c r="BI245" s="182"/>
      <c r="BJ245" s="182"/>
      <c r="BK245" s="182"/>
      <c r="BL245" s="128"/>
    </row>
    <row r="246" spans="1:64" s="183" customFormat="1">
      <c r="A246" s="459"/>
      <c r="B246" s="419">
        <v>234</v>
      </c>
      <c r="C246" s="539"/>
      <c r="D246" s="420"/>
      <c r="E246" s="466"/>
      <c r="F246" s="467"/>
      <c r="G246" s="467"/>
      <c r="H246" s="620"/>
      <c r="I246" s="424"/>
      <c r="J246" s="425"/>
      <c r="K246" s="424"/>
      <c r="L246" s="460" t="str">
        <f t="shared" si="12"/>
        <v/>
      </c>
      <c r="M246" s="461" t="str">
        <f t="shared" si="13"/>
        <v/>
      </c>
      <c r="N246" s="460" t="str">
        <f t="shared" si="14"/>
        <v/>
      </c>
      <c r="O246" s="462">
        <f t="shared" si="15"/>
        <v>0</v>
      </c>
      <c r="P246" s="453"/>
      <c r="Q246" s="424"/>
      <c r="R246" s="416"/>
      <c r="S246" s="450"/>
      <c r="T246" s="416"/>
      <c r="U246" s="416"/>
      <c r="V246" s="453"/>
      <c r="W246" s="424"/>
      <c r="X246" s="453"/>
      <c r="Y246" s="424"/>
      <c r="Z246" s="453"/>
      <c r="AA246" s="424"/>
      <c r="AB246" s="416"/>
      <c r="AC246" s="416"/>
      <c r="AD246" s="416"/>
      <c r="AE246" s="416"/>
      <c r="AF246" s="455"/>
      <c r="AG246" s="430"/>
      <c r="AH246" s="453"/>
      <c r="AI246" s="430"/>
      <c r="AJ246" s="453"/>
      <c r="AK246" s="432"/>
      <c r="AL246" s="453"/>
      <c r="AM246" s="430"/>
      <c r="AN246" s="423"/>
      <c r="AO246" s="453"/>
      <c r="AP246" s="430"/>
      <c r="AQ246" s="423"/>
      <c r="AR246" s="453"/>
      <c r="AS246" s="430"/>
      <c r="AT246" s="423"/>
      <c r="AU246" s="453"/>
      <c r="AV246" s="182"/>
      <c r="AW246" s="182"/>
      <c r="AX246" s="182"/>
      <c r="AY246" s="182"/>
      <c r="AZ246" s="409"/>
      <c r="BA246" s="182"/>
      <c r="BB246" s="182"/>
      <c r="BC246" s="409"/>
      <c r="BD246" s="182"/>
      <c r="BE246" s="182"/>
      <c r="BF246" s="182"/>
      <c r="BG246" s="182"/>
      <c r="BH246" s="409"/>
      <c r="BI246" s="182"/>
      <c r="BJ246" s="182"/>
      <c r="BK246" s="182"/>
      <c r="BL246" s="128"/>
    </row>
    <row r="247" spans="1:64" s="183" customFormat="1">
      <c r="A247" s="459"/>
      <c r="B247" s="419">
        <v>235</v>
      </c>
      <c r="C247" s="539"/>
      <c r="D247" s="420"/>
      <c r="E247" s="466"/>
      <c r="F247" s="467"/>
      <c r="G247" s="467"/>
      <c r="H247" s="620"/>
      <c r="I247" s="424"/>
      <c r="J247" s="425"/>
      <c r="K247" s="424"/>
      <c r="L247" s="460" t="str">
        <f t="shared" si="12"/>
        <v/>
      </c>
      <c r="M247" s="461" t="str">
        <f t="shared" si="13"/>
        <v/>
      </c>
      <c r="N247" s="460" t="str">
        <f t="shared" si="14"/>
        <v/>
      </c>
      <c r="O247" s="462">
        <f t="shared" si="15"/>
        <v>0</v>
      </c>
      <c r="P247" s="453"/>
      <c r="Q247" s="424"/>
      <c r="R247" s="416"/>
      <c r="S247" s="450"/>
      <c r="T247" s="416"/>
      <c r="U247" s="416"/>
      <c r="V247" s="453"/>
      <c r="W247" s="424"/>
      <c r="X247" s="453"/>
      <c r="Y247" s="424"/>
      <c r="Z247" s="453"/>
      <c r="AA247" s="424"/>
      <c r="AB247" s="416"/>
      <c r="AC247" s="416"/>
      <c r="AD247" s="416"/>
      <c r="AE247" s="416"/>
      <c r="AF247" s="455"/>
      <c r="AG247" s="430"/>
      <c r="AH247" s="453"/>
      <c r="AI247" s="430"/>
      <c r="AJ247" s="453"/>
      <c r="AK247" s="432"/>
      <c r="AL247" s="453"/>
      <c r="AM247" s="430"/>
      <c r="AN247" s="423"/>
      <c r="AO247" s="453"/>
      <c r="AP247" s="430"/>
      <c r="AQ247" s="423"/>
      <c r="AR247" s="453"/>
      <c r="AS247" s="430"/>
      <c r="AT247" s="423"/>
      <c r="AU247" s="453"/>
      <c r="AV247" s="182"/>
      <c r="AW247" s="182"/>
      <c r="AX247" s="182"/>
      <c r="AY247" s="182"/>
      <c r="AZ247" s="409"/>
      <c r="BA247" s="182"/>
      <c r="BB247" s="182"/>
      <c r="BC247" s="409"/>
      <c r="BD247" s="182"/>
      <c r="BE247" s="182"/>
      <c r="BF247" s="182"/>
      <c r="BG247" s="182"/>
      <c r="BH247" s="409"/>
      <c r="BI247" s="182"/>
      <c r="BJ247" s="182"/>
      <c r="BK247" s="182"/>
      <c r="BL247" s="128"/>
    </row>
    <row r="248" spans="1:64" s="183" customFormat="1">
      <c r="A248" s="459"/>
      <c r="B248" s="419">
        <v>236</v>
      </c>
      <c r="C248" s="539"/>
      <c r="D248" s="420"/>
      <c r="E248" s="466"/>
      <c r="F248" s="467"/>
      <c r="G248" s="467"/>
      <c r="H248" s="620"/>
      <c r="I248" s="424"/>
      <c r="J248" s="425"/>
      <c r="K248" s="424"/>
      <c r="L248" s="460" t="str">
        <f t="shared" si="12"/>
        <v/>
      </c>
      <c r="M248" s="461" t="str">
        <f t="shared" si="13"/>
        <v/>
      </c>
      <c r="N248" s="460" t="str">
        <f t="shared" si="14"/>
        <v/>
      </c>
      <c r="O248" s="462">
        <f t="shared" si="15"/>
        <v>0</v>
      </c>
      <c r="P248" s="453"/>
      <c r="Q248" s="424"/>
      <c r="R248" s="416"/>
      <c r="S248" s="450"/>
      <c r="T248" s="416"/>
      <c r="U248" s="416"/>
      <c r="V248" s="453"/>
      <c r="W248" s="424"/>
      <c r="X248" s="453"/>
      <c r="Y248" s="424"/>
      <c r="Z248" s="453"/>
      <c r="AA248" s="424"/>
      <c r="AB248" s="416"/>
      <c r="AC248" s="416"/>
      <c r="AD248" s="416"/>
      <c r="AE248" s="416"/>
      <c r="AF248" s="455"/>
      <c r="AG248" s="430"/>
      <c r="AH248" s="453"/>
      <c r="AI248" s="430"/>
      <c r="AJ248" s="453"/>
      <c r="AK248" s="432"/>
      <c r="AL248" s="453"/>
      <c r="AM248" s="430"/>
      <c r="AN248" s="423"/>
      <c r="AO248" s="453"/>
      <c r="AP248" s="430"/>
      <c r="AQ248" s="423"/>
      <c r="AR248" s="453"/>
      <c r="AS248" s="430"/>
      <c r="AT248" s="423"/>
      <c r="AU248" s="453"/>
      <c r="AV248" s="182"/>
      <c r="AW248" s="182"/>
      <c r="AX248" s="182"/>
      <c r="AY248" s="182"/>
      <c r="AZ248" s="409"/>
      <c r="BA248" s="182"/>
      <c r="BB248" s="182"/>
      <c r="BC248" s="409"/>
      <c r="BD248" s="182"/>
      <c r="BE248" s="182"/>
      <c r="BF248" s="182"/>
      <c r="BG248" s="182"/>
      <c r="BH248" s="409"/>
      <c r="BI248" s="182"/>
      <c r="BJ248" s="182"/>
      <c r="BK248" s="182"/>
      <c r="BL248" s="128"/>
    </row>
    <row r="249" spans="1:64" s="183" customFormat="1">
      <c r="A249" s="459"/>
      <c r="B249" s="419">
        <v>237</v>
      </c>
      <c r="C249" s="539"/>
      <c r="D249" s="420"/>
      <c r="E249" s="466"/>
      <c r="F249" s="467"/>
      <c r="G249" s="467"/>
      <c r="H249" s="620"/>
      <c r="I249" s="424"/>
      <c r="J249" s="425"/>
      <c r="K249" s="424"/>
      <c r="L249" s="460" t="str">
        <f t="shared" si="12"/>
        <v/>
      </c>
      <c r="M249" s="461" t="str">
        <f t="shared" si="13"/>
        <v/>
      </c>
      <c r="N249" s="460" t="str">
        <f t="shared" si="14"/>
        <v/>
      </c>
      <c r="O249" s="462">
        <f t="shared" si="15"/>
        <v>0</v>
      </c>
      <c r="P249" s="453"/>
      <c r="Q249" s="424"/>
      <c r="R249" s="416"/>
      <c r="S249" s="450"/>
      <c r="T249" s="416"/>
      <c r="U249" s="416"/>
      <c r="V249" s="453"/>
      <c r="W249" s="424"/>
      <c r="X249" s="453"/>
      <c r="Y249" s="424"/>
      <c r="Z249" s="453"/>
      <c r="AA249" s="424"/>
      <c r="AB249" s="416"/>
      <c r="AC249" s="416"/>
      <c r="AD249" s="416"/>
      <c r="AE249" s="416"/>
      <c r="AF249" s="455"/>
      <c r="AG249" s="430"/>
      <c r="AH249" s="453"/>
      <c r="AI249" s="430"/>
      <c r="AJ249" s="453"/>
      <c r="AK249" s="432"/>
      <c r="AL249" s="453"/>
      <c r="AM249" s="430"/>
      <c r="AN249" s="423"/>
      <c r="AO249" s="453"/>
      <c r="AP249" s="430"/>
      <c r="AQ249" s="423"/>
      <c r="AR249" s="453"/>
      <c r="AS249" s="430"/>
      <c r="AT249" s="423"/>
      <c r="AU249" s="453"/>
      <c r="AV249" s="182"/>
      <c r="AW249" s="182"/>
      <c r="AX249" s="182"/>
      <c r="AY249" s="182"/>
      <c r="AZ249" s="409"/>
      <c r="BA249" s="182"/>
      <c r="BB249" s="182"/>
      <c r="BC249" s="409"/>
      <c r="BD249" s="182"/>
      <c r="BE249" s="182"/>
      <c r="BF249" s="182"/>
      <c r="BG249" s="182"/>
      <c r="BH249" s="409"/>
      <c r="BI249" s="182"/>
      <c r="BJ249" s="182"/>
      <c r="BK249" s="182"/>
      <c r="BL249" s="128"/>
    </row>
    <row r="250" spans="1:64" s="183" customFormat="1">
      <c r="A250" s="459"/>
      <c r="B250" s="419">
        <v>238</v>
      </c>
      <c r="C250" s="539"/>
      <c r="D250" s="420"/>
      <c r="E250" s="466"/>
      <c r="F250" s="467"/>
      <c r="G250" s="467"/>
      <c r="H250" s="620"/>
      <c r="I250" s="424"/>
      <c r="J250" s="425"/>
      <c r="K250" s="424"/>
      <c r="L250" s="460" t="str">
        <f t="shared" si="12"/>
        <v/>
      </c>
      <c r="M250" s="461" t="str">
        <f t="shared" si="13"/>
        <v/>
      </c>
      <c r="N250" s="460" t="str">
        <f t="shared" si="14"/>
        <v/>
      </c>
      <c r="O250" s="462">
        <f t="shared" si="15"/>
        <v>0</v>
      </c>
      <c r="P250" s="453"/>
      <c r="Q250" s="424"/>
      <c r="R250" s="416"/>
      <c r="S250" s="450"/>
      <c r="T250" s="416"/>
      <c r="U250" s="416"/>
      <c r="V250" s="453"/>
      <c r="W250" s="424"/>
      <c r="X250" s="453"/>
      <c r="Y250" s="424"/>
      <c r="Z250" s="453"/>
      <c r="AA250" s="424"/>
      <c r="AB250" s="416"/>
      <c r="AC250" s="416"/>
      <c r="AD250" s="416"/>
      <c r="AE250" s="416"/>
      <c r="AF250" s="455"/>
      <c r="AG250" s="430"/>
      <c r="AH250" s="453"/>
      <c r="AI250" s="430"/>
      <c r="AJ250" s="453"/>
      <c r="AK250" s="432"/>
      <c r="AL250" s="453"/>
      <c r="AM250" s="430"/>
      <c r="AN250" s="423"/>
      <c r="AO250" s="453"/>
      <c r="AP250" s="430"/>
      <c r="AQ250" s="423"/>
      <c r="AR250" s="453"/>
      <c r="AS250" s="430"/>
      <c r="AT250" s="423"/>
      <c r="AU250" s="453"/>
      <c r="AV250" s="182"/>
      <c r="AW250" s="182"/>
      <c r="AX250" s="182"/>
      <c r="AY250" s="182"/>
      <c r="AZ250" s="409"/>
      <c r="BA250" s="182"/>
      <c r="BB250" s="182"/>
      <c r="BC250" s="409"/>
      <c r="BD250" s="182"/>
      <c r="BE250" s="182"/>
      <c r="BF250" s="182"/>
      <c r="BG250" s="182"/>
      <c r="BH250" s="409"/>
      <c r="BI250" s="182"/>
      <c r="BJ250" s="182"/>
      <c r="BK250" s="182"/>
      <c r="BL250" s="128"/>
    </row>
    <row r="251" spans="1:64" s="183" customFormat="1">
      <c r="A251" s="459"/>
      <c r="B251" s="419">
        <v>239</v>
      </c>
      <c r="C251" s="539"/>
      <c r="D251" s="420"/>
      <c r="E251" s="466"/>
      <c r="F251" s="467"/>
      <c r="G251" s="467"/>
      <c r="H251" s="620"/>
      <c r="I251" s="424"/>
      <c r="J251" s="425"/>
      <c r="K251" s="424"/>
      <c r="L251" s="460" t="str">
        <f t="shared" si="12"/>
        <v/>
      </c>
      <c r="M251" s="461" t="str">
        <f t="shared" si="13"/>
        <v/>
      </c>
      <c r="N251" s="460" t="str">
        <f t="shared" si="14"/>
        <v/>
      </c>
      <c r="O251" s="462">
        <f t="shared" si="15"/>
        <v>0</v>
      </c>
      <c r="P251" s="453"/>
      <c r="Q251" s="424"/>
      <c r="R251" s="416"/>
      <c r="S251" s="450"/>
      <c r="T251" s="416"/>
      <c r="U251" s="416"/>
      <c r="V251" s="453"/>
      <c r="W251" s="424"/>
      <c r="X251" s="453"/>
      <c r="Y251" s="424"/>
      <c r="Z251" s="453"/>
      <c r="AA251" s="424"/>
      <c r="AB251" s="416"/>
      <c r="AC251" s="416"/>
      <c r="AD251" s="416"/>
      <c r="AE251" s="416"/>
      <c r="AF251" s="455"/>
      <c r="AG251" s="430"/>
      <c r="AH251" s="453"/>
      <c r="AI251" s="430"/>
      <c r="AJ251" s="453"/>
      <c r="AK251" s="432"/>
      <c r="AL251" s="453"/>
      <c r="AM251" s="430"/>
      <c r="AN251" s="423"/>
      <c r="AO251" s="453"/>
      <c r="AP251" s="430"/>
      <c r="AQ251" s="423"/>
      <c r="AR251" s="453"/>
      <c r="AS251" s="430"/>
      <c r="AT251" s="423"/>
      <c r="AU251" s="453"/>
      <c r="AV251" s="182"/>
      <c r="AW251" s="182"/>
      <c r="AX251" s="182"/>
      <c r="AY251" s="182"/>
      <c r="AZ251" s="409"/>
      <c r="BA251" s="182"/>
      <c r="BB251" s="182"/>
      <c r="BC251" s="409"/>
      <c r="BD251" s="182"/>
      <c r="BE251" s="182"/>
      <c r="BF251" s="182"/>
      <c r="BG251" s="182"/>
      <c r="BH251" s="409"/>
      <c r="BI251" s="182"/>
      <c r="BJ251" s="182"/>
      <c r="BK251" s="182"/>
      <c r="BL251" s="128"/>
    </row>
    <row r="252" spans="1:64" s="183" customFormat="1">
      <c r="A252" s="459"/>
      <c r="B252" s="419">
        <v>240</v>
      </c>
      <c r="C252" s="539"/>
      <c r="D252" s="420"/>
      <c r="E252" s="466"/>
      <c r="F252" s="467"/>
      <c r="G252" s="467"/>
      <c r="H252" s="620"/>
      <c r="I252" s="424"/>
      <c r="J252" s="425"/>
      <c r="K252" s="424"/>
      <c r="L252" s="460" t="str">
        <f t="shared" si="12"/>
        <v/>
      </c>
      <c r="M252" s="461" t="str">
        <f t="shared" si="13"/>
        <v/>
      </c>
      <c r="N252" s="460" t="str">
        <f t="shared" si="14"/>
        <v/>
      </c>
      <c r="O252" s="462">
        <f t="shared" si="15"/>
        <v>0</v>
      </c>
      <c r="P252" s="453"/>
      <c r="Q252" s="424"/>
      <c r="R252" s="416"/>
      <c r="S252" s="450"/>
      <c r="T252" s="416"/>
      <c r="U252" s="416"/>
      <c r="V252" s="453"/>
      <c r="W252" s="424"/>
      <c r="X252" s="453"/>
      <c r="Y252" s="424"/>
      <c r="Z252" s="453"/>
      <c r="AA252" s="424"/>
      <c r="AB252" s="416"/>
      <c r="AC252" s="416"/>
      <c r="AD252" s="416"/>
      <c r="AE252" s="416"/>
      <c r="AF252" s="455"/>
      <c r="AG252" s="430"/>
      <c r="AH252" s="453"/>
      <c r="AI252" s="430"/>
      <c r="AJ252" s="453"/>
      <c r="AK252" s="432"/>
      <c r="AL252" s="453"/>
      <c r="AM252" s="430"/>
      <c r="AN252" s="423"/>
      <c r="AO252" s="453"/>
      <c r="AP252" s="430"/>
      <c r="AQ252" s="423"/>
      <c r="AR252" s="453"/>
      <c r="AS252" s="430"/>
      <c r="AT252" s="423"/>
      <c r="AU252" s="453"/>
      <c r="AV252" s="182"/>
      <c r="AW252" s="182"/>
      <c r="AX252" s="182"/>
      <c r="AY252" s="182"/>
      <c r="AZ252" s="409"/>
      <c r="BA252" s="182"/>
      <c r="BB252" s="182"/>
      <c r="BC252" s="409"/>
      <c r="BD252" s="182"/>
      <c r="BE252" s="182"/>
      <c r="BF252" s="182"/>
      <c r="BG252" s="182"/>
      <c r="BH252" s="409"/>
      <c r="BI252" s="182"/>
      <c r="BJ252" s="182"/>
      <c r="BK252" s="182"/>
      <c r="BL252" s="128"/>
    </row>
    <row r="253" spans="1:64" s="183" customFormat="1">
      <c r="A253" s="459"/>
      <c r="B253" s="419">
        <v>241</v>
      </c>
      <c r="C253" s="539"/>
      <c r="D253" s="420"/>
      <c r="E253" s="466"/>
      <c r="F253" s="467"/>
      <c r="G253" s="467"/>
      <c r="H253" s="620"/>
      <c r="I253" s="424"/>
      <c r="J253" s="425"/>
      <c r="K253" s="424"/>
      <c r="L253" s="460" t="str">
        <f t="shared" si="12"/>
        <v/>
      </c>
      <c r="M253" s="461" t="str">
        <f t="shared" si="13"/>
        <v/>
      </c>
      <c r="N253" s="460" t="str">
        <f t="shared" si="14"/>
        <v/>
      </c>
      <c r="O253" s="462">
        <f t="shared" si="15"/>
        <v>0</v>
      </c>
      <c r="P253" s="453"/>
      <c r="Q253" s="424"/>
      <c r="R253" s="416"/>
      <c r="S253" s="450"/>
      <c r="T253" s="416"/>
      <c r="U253" s="416"/>
      <c r="V253" s="453"/>
      <c r="W253" s="424"/>
      <c r="X253" s="453"/>
      <c r="Y253" s="424"/>
      <c r="Z253" s="453"/>
      <c r="AA253" s="424"/>
      <c r="AB253" s="416"/>
      <c r="AC253" s="416"/>
      <c r="AD253" s="416"/>
      <c r="AE253" s="416"/>
      <c r="AF253" s="455"/>
      <c r="AG253" s="430"/>
      <c r="AH253" s="453"/>
      <c r="AI253" s="430"/>
      <c r="AJ253" s="453"/>
      <c r="AK253" s="432"/>
      <c r="AL253" s="453"/>
      <c r="AM253" s="430"/>
      <c r="AN253" s="423"/>
      <c r="AO253" s="453"/>
      <c r="AP253" s="430"/>
      <c r="AQ253" s="423"/>
      <c r="AR253" s="453"/>
      <c r="AS253" s="430"/>
      <c r="AT253" s="423"/>
      <c r="AU253" s="453"/>
      <c r="AV253" s="182"/>
      <c r="AW253" s="182"/>
      <c r="AX253" s="182"/>
      <c r="AY253" s="182"/>
      <c r="AZ253" s="409"/>
      <c r="BA253" s="182"/>
      <c r="BB253" s="182"/>
      <c r="BC253" s="409"/>
      <c r="BD253" s="182"/>
      <c r="BE253" s="182"/>
      <c r="BF253" s="182"/>
      <c r="BG253" s="182"/>
      <c r="BH253" s="409"/>
      <c r="BI253" s="182"/>
      <c r="BJ253" s="182"/>
      <c r="BK253" s="182"/>
      <c r="BL253" s="128"/>
    </row>
    <row r="254" spans="1:64" s="183" customFormat="1">
      <c r="A254" s="459"/>
      <c r="B254" s="419">
        <v>242</v>
      </c>
      <c r="C254" s="539"/>
      <c r="D254" s="420"/>
      <c r="E254" s="466"/>
      <c r="F254" s="467"/>
      <c r="G254" s="467"/>
      <c r="H254" s="620"/>
      <c r="I254" s="424"/>
      <c r="J254" s="425"/>
      <c r="K254" s="424"/>
      <c r="L254" s="460" t="str">
        <f t="shared" si="12"/>
        <v/>
      </c>
      <c r="M254" s="461" t="str">
        <f t="shared" si="13"/>
        <v/>
      </c>
      <c r="N254" s="460" t="str">
        <f t="shared" si="14"/>
        <v/>
      </c>
      <c r="O254" s="462">
        <f t="shared" si="15"/>
        <v>0</v>
      </c>
      <c r="P254" s="453"/>
      <c r="Q254" s="424"/>
      <c r="R254" s="416"/>
      <c r="S254" s="450"/>
      <c r="T254" s="416"/>
      <c r="U254" s="416"/>
      <c r="V254" s="453"/>
      <c r="W254" s="424"/>
      <c r="X254" s="453"/>
      <c r="Y254" s="424"/>
      <c r="Z254" s="453"/>
      <c r="AA254" s="424"/>
      <c r="AB254" s="416"/>
      <c r="AC254" s="416"/>
      <c r="AD254" s="416"/>
      <c r="AE254" s="416"/>
      <c r="AF254" s="455"/>
      <c r="AG254" s="430"/>
      <c r="AH254" s="453"/>
      <c r="AI254" s="430"/>
      <c r="AJ254" s="453"/>
      <c r="AK254" s="432"/>
      <c r="AL254" s="453"/>
      <c r="AM254" s="430"/>
      <c r="AN254" s="423"/>
      <c r="AO254" s="453"/>
      <c r="AP254" s="430"/>
      <c r="AQ254" s="423"/>
      <c r="AR254" s="453"/>
      <c r="AS254" s="430"/>
      <c r="AT254" s="423"/>
      <c r="AU254" s="453"/>
      <c r="AV254" s="182"/>
      <c r="AW254" s="182"/>
      <c r="AX254" s="182"/>
      <c r="AY254" s="182"/>
      <c r="AZ254" s="409"/>
      <c r="BA254" s="182"/>
      <c r="BB254" s="182"/>
      <c r="BC254" s="409"/>
      <c r="BD254" s="182"/>
      <c r="BE254" s="182"/>
      <c r="BF254" s="182"/>
      <c r="BG254" s="182"/>
      <c r="BH254" s="409"/>
      <c r="BI254" s="182"/>
      <c r="BJ254" s="182"/>
      <c r="BK254" s="182"/>
      <c r="BL254" s="128"/>
    </row>
    <row r="255" spans="1:64" s="183" customFormat="1">
      <c r="A255" s="459"/>
      <c r="B255" s="419">
        <v>243</v>
      </c>
      <c r="C255" s="539"/>
      <c r="D255" s="420"/>
      <c r="E255" s="466"/>
      <c r="F255" s="467"/>
      <c r="G255" s="467"/>
      <c r="H255" s="620"/>
      <c r="I255" s="424"/>
      <c r="J255" s="425"/>
      <c r="K255" s="424"/>
      <c r="L255" s="460" t="str">
        <f t="shared" si="12"/>
        <v/>
      </c>
      <c r="M255" s="461" t="str">
        <f t="shared" si="13"/>
        <v/>
      </c>
      <c r="N255" s="460" t="str">
        <f t="shared" si="14"/>
        <v/>
      </c>
      <c r="O255" s="462">
        <f t="shared" si="15"/>
        <v>0</v>
      </c>
      <c r="P255" s="453"/>
      <c r="Q255" s="424"/>
      <c r="R255" s="416"/>
      <c r="S255" s="450"/>
      <c r="T255" s="416"/>
      <c r="U255" s="416"/>
      <c r="V255" s="453"/>
      <c r="W255" s="424"/>
      <c r="X255" s="453"/>
      <c r="Y255" s="424"/>
      <c r="Z255" s="453"/>
      <c r="AA255" s="424"/>
      <c r="AB255" s="416"/>
      <c r="AC255" s="416"/>
      <c r="AD255" s="416"/>
      <c r="AE255" s="416"/>
      <c r="AF255" s="455"/>
      <c r="AG255" s="430"/>
      <c r="AH255" s="453"/>
      <c r="AI255" s="430"/>
      <c r="AJ255" s="453"/>
      <c r="AK255" s="432"/>
      <c r="AL255" s="453"/>
      <c r="AM255" s="430"/>
      <c r="AN255" s="423"/>
      <c r="AO255" s="453"/>
      <c r="AP255" s="430"/>
      <c r="AQ255" s="423"/>
      <c r="AR255" s="453"/>
      <c r="AS255" s="430"/>
      <c r="AT255" s="423"/>
      <c r="AU255" s="453"/>
      <c r="AV255" s="182"/>
      <c r="AW255" s="182"/>
      <c r="AX255" s="182"/>
      <c r="AY255" s="182"/>
      <c r="AZ255" s="409"/>
      <c r="BA255" s="182"/>
      <c r="BB255" s="182"/>
      <c r="BC255" s="409"/>
      <c r="BD255" s="182"/>
      <c r="BE255" s="182"/>
      <c r="BF255" s="182"/>
      <c r="BG255" s="182"/>
      <c r="BH255" s="409"/>
      <c r="BI255" s="182"/>
      <c r="BJ255" s="182"/>
      <c r="BK255" s="182"/>
      <c r="BL255" s="128"/>
    </row>
    <row r="256" spans="1:64" s="183" customFormat="1">
      <c r="A256" s="459"/>
      <c r="B256" s="419">
        <v>244</v>
      </c>
      <c r="C256" s="539"/>
      <c r="D256" s="420"/>
      <c r="E256" s="466"/>
      <c r="F256" s="467"/>
      <c r="G256" s="467"/>
      <c r="H256" s="620"/>
      <c r="I256" s="424"/>
      <c r="J256" s="425"/>
      <c r="K256" s="424"/>
      <c r="L256" s="460" t="str">
        <f t="shared" si="12"/>
        <v/>
      </c>
      <c r="M256" s="461" t="str">
        <f t="shared" si="13"/>
        <v/>
      </c>
      <c r="N256" s="460" t="str">
        <f t="shared" si="14"/>
        <v/>
      </c>
      <c r="O256" s="462">
        <f t="shared" si="15"/>
        <v>0</v>
      </c>
      <c r="P256" s="453"/>
      <c r="Q256" s="424"/>
      <c r="R256" s="416"/>
      <c r="S256" s="450"/>
      <c r="T256" s="416"/>
      <c r="U256" s="416"/>
      <c r="V256" s="453"/>
      <c r="W256" s="424"/>
      <c r="X256" s="453"/>
      <c r="Y256" s="424"/>
      <c r="Z256" s="453"/>
      <c r="AA256" s="424"/>
      <c r="AB256" s="416"/>
      <c r="AC256" s="416"/>
      <c r="AD256" s="416"/>
      <c r="AE256" s="416"/>
      <c r="AF256" s="455"/>
      <c r="AG256" s="430"/>
      <c r="AH256" s="453"/>
      <c r="AI256" s="430"/>
      <c r="AJ256" s="453"/>
      <c r="AK256" s="432"/>
      <c r="AL256" s="453"/>
      <c r="AM256" s="430"/>
      <c r="AN256" s="423"/>
      <c r="AO256" s="453"/>
      <c r="AP256" s="430"/>
      <c r="AQ256" s="423"/>
      <c r="AR256" s="453"/>
      <c r="AS256" s="430"/>
      <c r="AT256" s="423"/>
      <c r="AU256" s="453"/>
      <c r="AV256" s="182"/>
      <c r="AW256" s="182"/>
      <c r="AX256" s="182"/>
      <c r="AY256" s="182"/>
      <c r="AZ256" s="409"/>
      <c r="BA256" s="182"/>
      <c r="BB256" s="182"/>
      <c r="BC256" s="409"/>
      <c r="BD256" s="182"/>
      <c r="BE256" s="182"/>
      <c r="BF256" s="182"/>
      <c r="BG256" s="182"/>
      <c r="BH256" s="409"/>
      <c r="BI256" s="182"/>
      <c r="BJ256" s="182"/>
      <c r="BK256" s="182"/>
      <c r="BL256" s="128"/>
    </row>
    <row r="257" spans="1:64" s="183" customFormat="1">
      <c r="A257" s="459"/>
      <c r="B257" s="419">
        <v>245</v>
      </c>
      <c r="C257" s="539"/>
      <c r="D257" s="420"/>
      <c r="E257" s="466"/>
      <c r="F257" s="467"/>
      <c r="G257" s="467"/>
      <c r="H257" s="620"/>
      <c r="I257" s="424"/>
      <c r="J257" s="425"/>
      <c r="K257" s="424"/>
      <c r="L257" s="460" t="str">
        <f t="shared" si="12"/>
        <v/>
      </c>
      <c r="M257" s="461" t="str">
        <f t="shared" si="13"/>
        <v/>
      </c>
      <c r="N257" s="460" t="str">
        <f t="shared" si="14"/>
        <v/>
      </c>
      <c r="O257" s="462">
        <f t="shared" si="15"/>
        <v>0</v>
      </c>
      <c r="P257" s="453"/>
      <c r="Q257" s="424"/>
      <c r="R257" s="416"/>
      <c r="S257" s="450"/>
      <c r="T257" s="416"/>
      <c r="U257" s="416"/>
      <c r="V257" s="453"/>
      <c r="W257" s="424"/>
      <c r="X257" s="453"/>
      <c r="Y257" s="424"/>
      <c r="Z257" s="453"/>
      <c r="AA257" s="424"/>
      <c r="AB257" s="416"/>
      <c r="AC257" s="416"/>
      <c r="AD257" s="416"/>
      <c r="AE257" s="416"/>
      <c r="AF257" s="455"/>
      <c r="AG257" s="430"/>
      <c r="AH257" s="453"/>
      <c r="AI257" s="430"/>
      <c r="AJ257" s="453"/>
      <c r="AK257" s="432"/>
      <c r="AL257" s="453"/>
      <c r="AM257" s="430"/>
      <c r="AN257" s="423"/>
      <c r="AO257" s="453"/>
      <c r="AP257" s="430"/>
      <c r="AQ257" s="423"/>
      <c r="AR257" s="453"/>
      <c r="AS257" s="430"/>
      <c r="AT257" s="423"/>
      <c r="AU257" s="453"/>
      <c r="AV257" s="182"/>
      <c r="AW257" s="182"/>
      <c r="AX257" s="182"/>
      <c r="AY257" s="182"/>
      <c r="AZ257" s="409"/>
      <c r="BA257" s="182"/>
      <c r="BB257" s="182"/>
      <c r="BC257" s="409"/>
      <c r="BD257" s="182"/>
      <c r="BE257" s="182"/>
      <c r="BF257" s="182"/>
      <c r="BG257" s="182"/>
      <c r="BH257" s="409"/>
      <c r="BI257" s="182"/>
      <c r="BJ257" s="182"/>
      <c r="BK257" s="182"/>
      <c r="BL257" s="128"/>
    </row>
    <row r="258" spans="1:64" s="183" customFormat="1">
      <c r="A258" s="459"/>
      <c r="B258" s="419">
        <v>246</v>
      </c>
      <c r="C258" s="539"/>
      <c r="D258" s="420"/>
      <c r="E258" s="466"/>
      <c r="F258" s="467"/>
      <c r="G258" s="467"/>
      <c r="H258" s="620"/>
      <c r="I258" s="424"/>
      <c r="J258" s="425"/>
      <c r="K258" s="424"/>
      <c r="L258" s="460" t="str">
        <f t="shared" si="12"/>
        <v/>
      </c>
      <c r="M258" s="461" t="str">
        <f t="shared" si="13"/>
        <v/>
      </c>
      <c r="N258" s="460" t="str">
        <f t="shared" si="14"/>
        <v/>
      </c>
      <c r="O258" s="462">
        <f t="shared" si="15"/>
        <v>0</v>
      </c>
      <c r="P258" s="453"/>
      <c r="Q258" s="424"/>
      <c r="R258" s="416"/>
      <c r="S258" s="450"/>
      <c r="T258" s="416"/>
      <c r="U258" s="416"/>
      <c r="V258" s="453"/>
      <c r="W258" s="424"/>
      <c r="X258" s="453"/>
      <c r="Y258" s="424"/>
      <c r="Z258" s="453"/>
      <c r="AA258" s="424"/>
      <c r="AB258" s="416"/>
      <c r="AC258" s="416"/>
      <c r="AD258" s="416"/>
      <c r="AE258" s="416"/>
      <c r="AF258" s="455"/>
      <c r="AG258" s="430"/>
      <c r="AH258" s="453"/>
      <c r="AI258" s="430"/>
      <c r="AJ258" s="453"/>
      <c r="AK258" s="432"/>
      <c r="AL258" s="453"/>
      <c r="AM258" s="430"/>
      <c r="AN258" s="423"/>
      <c r="AO258" s="453"/>
      <c r="AP258" s="430"/>
      <c r="AQ258" s="423"/>
      <c r="AR258" s="453"/>
      <c r="AS258" s="430"/>
      <c r="AT258" s="423"/>
      <c r="AU258" s="453"/>
      <c r="AV258" s="182"/>
      <c r="AW258" s="182"/>
      <c r="AX258" s="182"/>
      <c r="AY258" s="182"/>
      <c r="AZ258" s="409"/>
      <c r="BA258" s="182"/>
      <c r="BB258" s="182"/>
      <c r="BC258" s="409"/>
      <c r="BD258" s="182"/>
      <c r="BE258" s="182"/>
      <c r="BF258" s="182"/>
      <c r="BG258" s="182"/>
      <c r="BH258" s="409"/>
      <c r="BI258" s="182"/>
      <c r="BJ258" s="182"/>
      <c r="BK258" s="182"/>
      <c r="BL258" s="128"/>
    </row>
    <row r="259" spans="1:64" s="183" customFormat="1">
      <c r="A259" s="459"/>
      <c r="B259" s="419">
        <v>247</v>
      </c>
      <c r="C259" s="539"/>
      <c r="D259" s="420"/>
      <c r="E259" s="466"/>
      <c r="F259" s="467"/>
      <c r="G259" s="467"/>
      <c r="H259" s="620"/>
      <c r="I259" s="424"/>
      <c r="J259" s="425"/>
      <c r="K259" s="424"/>
      <c r="L259" s="460" t="str">
        <f t="shared" si="12"/>
        <v/>
      </c>
      <c r="M259" s="461" t="str">
        <f t="shared" si="13"/>
        <v/>
      </c>
      <c r="N259" s="460" t="str">
        <f t="shared" si="14"/>
        <v/>
      </c>
      <c r="O259" s="462">
        <f t="shared" si="15"/>
        <v>0</v>
      </c>
      <c r="P259" s="453"/>
      <c r="Q259" s="424"/>
      <c r="R259" s="416"/>
      <c r="S259" s="450"/>
      <c r="T259" s="416"/>
      <c r="U259" s="416"/>
      <c r="V259" s="453"/>
      <c r="W259" s="424"/>
      <c r="X259" s="453"/>
      <c r="Y259" s="424"/>
      <c r="Z259" s="453"/>
      <c r="AA259" s="424"/>
      <c r="AB259" s="416"/>
      <c r="AC259" s="416"/>
      <c r="AD259" s="416"/>
      <c r="AE259" s="416"/>
      <c r="AF259" s="455"/>
      <c r="AG259" s="430"/>
      <c r="AH259" s="453"/>
      <c r="AI259" s="430"/>
      <c r="AJ259" s="453"/>
      <c r="AK259" s="432"/>
      <c r="AL259" s="453"/>
      <c r="AM259" s="430"/>
      <c r="AN259" s="423"/>
      <c r="AO259" s="453"/>
      <c r="AP259" s="430"/>
      <c r="AQ259" s="423"/>
      <c r="AR259" s="453"/>
      <c r="AS259" s="430"/>
      <c r="AT259" s="423"/>
      <c r="AU259" s="453"/>
      <c r="AV259" s="182"/>
      <c r="AW259" s="182"/>
      <c r="AX259" s="182"/>
      <c r="AY259" s="182"/>
      <c r="AZ259" s="409"/>
      <c r="BA259" s="182"/>
      <c r="BB259" s="182"/>
      <c r="BC259" s="409"/>
      <c r="BD259" s="182"/>
      <c r="BE259" s="182"/>
      <c r="BF259" s="182"/>
      <c r="BG259" s="182"/>
      <c r="BH259" s="409"/>
      <c r="BI259" s="182"/>
      <c r="BJ259" s="182"/>
      <c r="BK259" s="182"/>
      <c r="BL259" s="128"/>
    </row>
    <row r="260" spans="1:64" s="183" customFormat="1">
      <c r="A260" s="459"/>
      <c r="B260" s="419">
        <v>248</v>
      </c>
      <c r="C260" s="539"/>
      <c r="D260" s="420"/>
      <c r="E260" s="466"/>
      <c r="F260" s="467"/>
      <c r="G260" s="467"/>
      <c r="H260" s="620"/>
      <c r="I260" s="424"/>
      <c r="J260" s="425"/>
      <c r="K260" s="424"/>
      <c r="L260" s="460" t="str">
        <f t="shared" si="12"/>
        <v/>
      </c>
      <c r="M260" s="461" t="str">
        <f t="shared" si="13"/>
        <v/>
      </c>
      <c r="N260" s="460" t="str">
        <f t="shared" si="14"/>
        <v/>
      </c>
      <c r="O260" s="462">
        <f t="shared" si="15"/>
        <v>0</v>
      </c>
      <c r="P260" s="453"/>
      <c r="Q260" s="424"/>
      <c r="R260" s="416"/>
      <c r="S260" s="450"/>
      <c r="T260" s="416"/>
      <c r="U260" s="416"/>
      <c r="V260" s="453"/>
      <c r="W260" s="424"/>
      <c r="X260" s="453"/>
      <c r="Y260" s="424"/>
      <c r="Z260" s="453"/>
      <c r="AA260" s="424"/>
      <c r="AB260" s="416"/>
      <c r="AC260" s="416"/>
      <c r="AD260" s="416"/>
      <c r="AE260" s="416"/>
      <c r="AF260" s="455"/>
      <c r="AG260" s="430"/>
      <c r="AH260" s="453"/>
      <c r="AI260" s="430"/>
      <c r="AJ260" s="453"/>
      <c r="AK260" s="432"/>
      <c r="AL260" s="453"/>
      <c r="AM260" s="430"/>
      <c r="AN260" s="423"/>
      <c r="AO260" s="453"/>
      <c r="AP260" s="430"/>
      <c r="AQ260" s="423"/>
      <c r="AR260" s="453"/>
      <c r="AS260" s="430"/>
      <c r="AT260" s="423"/>
      <c r="AU260" s="453"/>
      <c r="AV260" s="182"/>
      <c r="AW260" s="182"/>
      <c r="AX260" s="182"/>
      <c r="AY260" s="182"/>
      <c r="AZ260" s="409"/>
      <c r="BA260" s="182"/>
      <c r="BB260" s="182"/>
      <c r="BC260" s="409"/>
      <c r="BD260" s="182"/>
      <c r="BE260" s="182"/>
      <c r="BF260" s="182"/>
      <c r="BG260" s="182"/>
      <c r="BH260" s="409"/>
      <c r="BI260" s="182"/>
      <c r="BJ260" s="182"/>
      <c r="BK260" s="182"/>
      <c r="BL260" s="128"/>
    </row>
    <row r="261" spans="1:64" s="183" customFormat="1">
      <c r="A261" s="459"/>
      <c r="B261" s="419">
        <v>249</v>
      </c>
      <c r="C261" s="539"/>
      <c r="D261" s="420"/>
      <c r="E261" s="466"/>
      <c r="F261" s="467"/>
      <c r="G261" s="467"/>
      <c r="H261" s="620"/>
      <c r="I261" s="424"/>
      <c r="J261" s="425"/>
      <c r="K261" s="424"/>
      <c r="L261" s="460" t="str">
        <f t="shared" si="12"/>
        <v/>
      </c>
      <c r="M261" s="461" t="str">
        <f t="shared" si="13"/>
        <v/>
      </c>
      <c r="N261" s="460" t="str">
        <f t="shared" si="14"/>
        <v/>
      </c>
      <c r="O261" s="462">
        <f t="shared" si="15"/>
        <v>0</v>
      </c>
      <c r="P261" s="453"/>
      <c r="Q261" s="424"/>
      <c r="R261" s="416"/>
      <c r="S261" s="450"/>
      <c r="T261" s="416"/>
      <c r="U261" s="416"/>
      <c r="V261" s="453"/>
      <c r="W261" s="424"/>
      <c r="X261" s="453"/>
      <c r="Y261" s="424"/>
      <c r="Z261" s="453"/>
      <c r="AA261" s="424"/>
      <c r="AB261" s="416"/>
      <c r="AC261" s="416"/>
      <c r="AD261" s="416"/>
      <c r="AE261" s="416"/>
      <c r="AF261" s="455"/>
      <c r="AG261" s="430"/>
      <c r="AH261" s="453"/>
      <c r="AI261" s="430"/>
      <c r="AJ261" s="453"/>
      <c r="AK261" s="432"/>
      <c r="AL261" s="453"/>
      <c r="AM261" s="430"/>
      <c r="AN261" s="423"/>
      <c r="AO261" s="453"/>
      <c r="AP261" s="430"/>
      <c r="AQ261" s="423"/>
      <c r="AR261" s="453"/>
      <c r="AS261" s="430"/>
      <c r="AT261" s="423"/>
      <c r="AU261" s="453"/>
      <c r="AV261" s="182"/>
      <c r="AW261" s="182"/>
      <c r="AX261" s="182"/>
      <c r="AY261" s="182"/>
      <c r="AZ261" s="409"/>
      <c r="BA261" s="182"/>
      <c r="BB261" s="182"/>
      <c r="BC261" s="409"/>
      <c r="BD261" s="182"/>
      <c r="BE261" s="182"/>
      <c r="BF261" s="182"/>
      <c r="BG261" s="182"/>
      <c r="BH261" s="409"/>
      <c r="BI261" s="182"/>
      <c r="BJ261" s="182"/>
      <c r="BK261" s="182"/>
      <c r="BL261" s="128"/>
    </row>
    <row r="262" spans="1:64" s="183" customFormat="1">
      <c r="A262" s="459"/>
      <c r="B262" s="419">
        <v>250</v>
      </c>
      <c r="C262" s="539"/>
      <c r="D262" s="420"/>
      <c r="E262" s="466"/>
      <c r="F262" s="467"/>
      <c r="G262" s="467"/>
      <c r="H262" s="620"/>
      <c r="I262" s="424"/>
      <c r="J262" s="425"/>
      <c r="K262" s="424"/>
      <c r="L262" s="460" t="str">
        <f t="shared" si="12"/>
        <v/>
      </c>
      <c r="M262" s="461" t="str">
        <f t="shared" si="13"/>
        <v/>
      </c>
      <c r="N262" s="460" t="str">
        <f t="shared" si="14"/>
        <v/>
      </c>
      <c r="O262" s="462">
        <f t="shared" si="15"/>
        <v>0</v>
      </c>
      <c r="P262" s="453"/>
      <c r="Q262" s="424"/>
      <c r="R262" s="416"/>
      <c r="S262" s="450"/>
      <c r="T262" s="416"/>
      <c r="U262" s="416"/>
      <c r="V262" s="453"/>
      <c r="W262" s="424"/>
      <c r="X262" s="453"/>
      <c r="Y262" s="424"/>
      <c r="Z262" s="453"/>
      <c r="AA262" s="424"/>
      <c r="AB262" s="416"/>
      <c r="AC262" s="416"/>
      <c r="AD262" s="416"/>
      <c r="AE262" s="416"/>
      <c r="AF262" s="455"/>
      <c r="AG262" s="430"/>
      <c r="AH262" s="453"/>
      <c r="AI262" s="430"/>
      <c r="AJ262" s="453"/>
      <c r="AK262" s="432"/>
      <c r="AL262" s="453"/>
      <c r="AM262" s="430"/>
      <c r="AN262" s="423"/>
      <c r="AO262" s="453"/>
      <c r="AP262" s="430"/>
      <c r="AQ262" s="423"/>
      <c r="AR262" s="453"/>
      <c r="AS262" s="430"/>
      <c r="AT262" s="423"/>
      <c r="AU262" s="453"/>
      <c r="AV262" s="182"/>
      <c r="AW262" s="182"/>
      <c r="AX262" s="182"/>
      <c r="AY262" s="182"/>
      <c r="AZ262" s="409"/>
      <c r="BA262" s="182"/>
      <c r="BB262" s="182"/>
      <c r="BC262" s="409"/>
      <c r="BD262" s="182"/>
      <c r="BE262" s="182"/>
      <c r="BF262" s="182"/>
      <c r="BG262" s="182"/>
      <c r="BH262" s="409"/>
      <c r="BI262" s="182"/>
      <c r="BJ262" s="182"/>
      <c r="BK262" s="182"/>
      <c r="BL262" s="128"/>
    </row>
    <row r="263" spans="1:64" s="183" customFormat="1">
      <c r="A263" s="459"/>
      <c r="B263" s="419">
        <v>251</v>
      </c>
      <c r="C263" s="539"/>
      <c r="D263" s="420"/>
      <c r="E263" s="466"/>
      <c r="F263" s="467"/>
      <c r="G263" s="467"/>
      <c r="H263" s="620"/>
      <c r="I263" s="424"/>
      <c r="J263" s="425"/>
      <c r="K263" s="424"/>
      <c r="L263" s="460" t="str">
        <f t="shared" si="12"/>
        <v/>
      </c>
      <c r="M263" s="461" t="str">
        <f t="shared" si="13"/>
        <v/>
      </c>
      <c r="N263" s="460" t="str">
        <f t="shared" si="14"/>
        <v/>
      </c>
      <c r="O263" s="462">
        <f t="shared" si="15"/>
        <v>0</v>
      </c>
      <c r="P263" s="453"/>
      <c r="Q263" s="424"/>
      <c r="R263" s="416"/>
      <c r="S263" s="450"/>
      <c r="T263" s="416"/>
      <c r="U263" s="416"/>
      <c r="V263" s="453"/>
      <c r="W263" s="424"/>
      <c r="X263" s="453"/>
      <c r="Y263" s="424"/>
      <c r="Z263" s="453"/>
      <c r="AA263" s="424"/>
      <c r="AB263" s="416"/>
      <c r="AC263" s="416"/>
      <c r="AD263" s="416"/>
      <c r="AE263" s="416"/>
      <c r="AF263" s="455"/>
      <c r="AG263" s="430"/>
      <c r="AH263" s="453"/>
      <c r="AI263" s="430"/>
      <c r="AJ263" s="453"/>
      <c r="AK263" s="432"/>
      <c r="AL263" s="453"/>
      <c r="AM263" s="430"/>
      <c r="AN263" s="423"/>
      <c r="AO263" s="453"/>
      <c r="AP263" s="430"/>
      <c r="AQ263" s="423"/>
      <c r="AR263" s="453"/>
      <c r="AS263" s="430"/>
      <c r="AT263" s="423"/>
      <c r="AU263" s="453"/>
      <c r="AV263" s="182"/>
      <c r="AW263" s="182"/>
      <c r="AX263" s="182"/>
      <c r="AY263" s="182"/>
      <c r="AZ263" s="409"/>
      <c r="BA263" s="182"/>
      <c r="BB263" s="182"/>
      <c r="BC263" s="409"/>
      <c r="BD263" s="182"/>
      <c r="BE263" s="182"/>
      <c r="BF263" s="182"/>
      <c r="BG263" s="182"/>
      <c r="BH263" s="409"/>
      <c r="BI263" s="182"/>
      <c r="BJ263" s="182"/>
      <c r="BK263" s="182"/>
      <c r="BL263" s="128"/>
    </row>
    <row r="264" spans="1:64" s="183" customFormat="1">
      <c r="A264" s="459"/>
      <c r="B264" s="419">
        <v>252</v>
      </c>
      <c r="C264" s="539"/>
      <c r="D264" s="420"/>
      <c r="E264" s="466"/>
      <c r="F264" s="467"/>
      <c r="G264" s="467"/>
      <c r="H264" s="620"/>
      <c r="I264" s="424"/>
      <c r="J264" s="425"/>
      <c r="K264" s="424"/>
      <c r="L264" s="460" t="str">
        <f t="shared" si="12"/>
        <v/>
      </c>
      <c r="M264" s="461" t="str">
        <f t="shared" si="13"/>
        <v/>
      </c>
      <c r="N264" s="460" t="str">
        <f t="shared" si="14"/>
        <v/>
      </c>
      <c r="O264" s="462">
        <f t="shared" si="15"/>
        <v>0</v>
      </c>
      <c r="P264" s="453"/>
      <c r="Q264" s="424"/>
      <c r="R264" s="416"/>
      <c r="S264" s="450"/>
      <c r="T264" s="416"/>
      <c r="U264" s="416"/>
      <c r="V264" s="453"/>
      <c r="W264" s="424"/>
      <c r="X264" s="453"/>
      <c r="Y264" s="424"/>
      <c r="Z264" s="453"/>
      <c r="AA264" s="424"/>
      <c r="AB264" s="416"/>
      <c r="AC264" s="416"/>
      <c r="AD264" s="416"/>
      <c r="AE264" s="416"/>
      <c r="AF264" s="455"/>
      <c r="AG264" s="430"/>
      <c r="AH264" s="453"/>
      <c r="AI264" s="430"/>
      <c r="AJ264" s="453"/>
      <c r="AK264" s="432"/>
      <c r="AL264" s="453"/>
      <c r="AM264" s="430"/>
      <c r="AN264" s="423"/>
      <c r="AO264" s="453"/>
      <c r="AP264" s="430"/>
      <c r="AQ264" s="423"/>
      <c r="AR264" s="453"/>
      <c r="AS264" s="430"/>
      <c r="AT264" s="423"/>
      <c r="AU264" s="453"/>
      <c r="AV264" s="182"/>
      <c r="AW264" s="182"/>
      <c r="AX264" s="182"/>
      <c r="AY264" s="182"/>
      <c r="AZ264" s="409"/>
      <c r="BA264" s="182"/>
      <c r="BB264" s="182"/>
      <c r="BC264" s="409"/>
      <c r="BD264" s="182"/>
      <c r="BE264" s="182"/>
      <c r="BF264" s="182"/>
      <c r="BG264" s="182"/>
      <c r="BH264" s="409"/>
      <c r="BI264" s="182"/>
      <c r="BJ264" s="182"/>
      <c r="BK264" s="182"/>
      <c r="BL264" s="128"/>
    </row>
    <row r="265" spans="1:64" s="183" customFormat="1">
      <c r="A265" s="459"/>
      <c r="B265" s="419">
        <v>253</v>
      </c>
      <c r="C265" s="539"/>
      <c r="D265" s="420"/>
      <c r="E265" s="466"/>
      <c r="F265" s="467"/>
      <c r="G265" s="467"/>
      <c r="H265" s="620"/>
      <c r="I265" s="424"/>
      <c r="J265" s="425"/>
      <c r="K265" s="424"/>
      <c r="L265" s="460" t="str">
        <f t="shared" si="12"/>
        <v/>
      </c>
      <c r="M265" s="461" t="str">
        <f t="shared" si="13"/>
        <v/>
      </c>
      <c r="N265" s="460" t="str">
        <f t="shared" si="14"/>
        <v/>
      </c>
      <c r="O265" s="462">
        <f t="shared" si="15"/>
        <v>0</v>
      </c>
      <c r="P265" s="453"/>
      <c r="Q265" s="424"/>
      <c r="R265" s="416"/>
      <c r="S265" s="450"/>
      <c r="T265" s="416"/>
      <c r="U265" s="416"/>
      <c r="V265" s="453"/>
      <c r="W265" s="424"/>
      <c r="X265" s="453"/>
      <c r="Y265" s="424"/>
      <c r="Z265" s="453"/>
      <c r="AA265" s="424"/>
      <c r="AB265" s="416"/>
      <c r="AC265" s="416"/>
      <c r="AD265" s="416"/>
      <c r="AE265" s="416"/>
      <c r="AF265" s="455"/>
      <c r="AG265" s="430"/>
      <c r="AH265" s="453"/>
      <c r="AI265" s="430"/>
      <c r="AJ265" s="453"/>
      <c r="AK265" s="432"/>
      <c r="AL265" s="453"/>
      <c r="AM265" s="430"/>
      <c r="AN265" s="423"/>
      <c r="AO265" s="453"/>
      <c r="AP265" s="430"/>
      <c r="AQ265" s="423"/>
      <c r="AR265" s="453"/>
      <c r="AS265" s="430"/>
      <c r="AT265" s="423"/>
      <c r="AU265" s="453"/>
      <c r="AV265" s="182"/>
      <c r="AW265" s="182"/>
      <c r="AX265" s="182"/>
      <c r="AY265" s="182"/>
      <c r="AZ265" s="409"/>
      <c r="BA265" s="182"/>
      <c r="BB265" s="182"/>
      <c r="BC265" s="409"/>
      <c r="BD265" s="182"/>
      <c r="BE265" s="182"/>
      <c r="BF265" s="182"/>
      <c r="BG265" s="182"/>
      <c r="BH265" s="409"/>
      <c r="BI265" s="182"/>
      <c r="BJ265" s="182"/>
      <c r="BK265" s="182"/>
      <c r="BL265" s="128"/>
    </row>
    <row r="266" spans="1:64" s="183" customFormat="1">
      <c r="A266" s="459"/>
      <c r="B266" s="419">
        <v>254</v>
      </c>
      <c r="C266" s="539"/>
      <c r="D266" s="420"/>
      <c r="E266" s="466"/>
      <c r="F266" s="467"/>
      <c r="G266" s="467"/>
      <c r="H266" s="620"/>
      <c r="I266" s="424"/>
      <c r="J266" s="425"/>
      <c r="K266" s="424"/>
      <c r="L266" s="460" t="str">
        <f t="shared" si="12"/>
        <v/>
      </c>
      <c r="M266" s="461" t="str">
        <f t="shared" si="13"/>
        <v/>
      </c>
      <c r="N266" s="460" t="str">
        <f t="shared" si="14"/>
        <v/>
      </c>
      <c r="O266" s="462">
        <f t="shared" si="15"/>
        <v>0</v>
      </c>
      <c r="P266" s="453"/>
      <c r="Q266" s="424"/>
      <c r="R266" s="416"/>
      <c r="S266" s="450"/>
      <c r="T266" s="416"/>
      <c r="U266" s="416"/>
      <c r="V266" s="453"/>
      <c r="W266" s="424"/>
      <c r="X266" s="453"/>
      <c r="Y266" s="424"/>
      <c r="Z266" s="453"/>
      <c r="AA266" s="424"/>
      <c r="AB266" s="416"/>
      <c r="AC266" s="416"/>
      <c r="AD266" s="416"/>
      <c r="AE266" s="416"/>
      <c r="AF266" s="455"/>
      <c r="AG266" s="430"/>
      <c r="AH266" s="453"/>
      <c r="AI266" s="430"/>
      <c r="AJ266" s="453"/>
      <c r="AK266" s="432"/>
      <c r="AL266" s="453"/>
      <c r="AM266" s="430"/>
      <c r="AN266" s="423"/>
      <c r="AO266" s="453"/>
      <c r="AP266" s="430"/>
      <c r="AQ266" s="423"/>
      <c r="AR266" s="453"/>
      <c r="AS266" s="430"/>
      <c r="AT266" s="423"/>
      <c r="AU266" s="453"/>
      <c r="AV266" s="182"/>
      <c r="AW266" s="182"/>
      <c r="AX266" s="182"/>
      <c r="AY266" s="182"/>
      <c r="AZ266" s="409"/>
      <c r="BA266" s="182"/>
      <c r="BB266" s="182"/>
      <c r="BC266" s="409"/>
      <c r="BD266" s="182"/>
      <c r="BE266" s="182"/>
      <c r="BF266" s="182"/>
      <c r="BG266" s="182"/>
      <c r="BH266" s="409"/>
      <c r="BI266" s="182"/>
      <c r="BJ266" s="182"/>
      <c r="BK266" s="182"/>
      <c r="BL266" s="128"/>
    </row>
    <row r="267" spans="1:64" s="183" customFormat="1">
      <c r="A267" s="459"/>
      <c r="B267" s="419">
        <v>255</v>
      </c>
      <c r="C267" s="539"/>
      <c r="D267" s="420"/>
      <c r="E267" s="466"/>
      <c r="F267" s="467"/>
      <c r="G267" s="467"/>
      <c r="H267" s="620"/>
      <c r="I267" s="424"/>
      <c r="J267" s="425"/>
      <c r="K267" s="424"/>
      <c r="L267" s="460" t="str">
        <f t="shared" si="12"/>
        <v/>
      </c>
      <c r="M267" s="461" t="str">
        <f t="shared" si="13"/>
        <v/>
      </c>
      <c r="N267" s="460" t="str">
        <f t="shared" si="14"/>
        <v/>
      </c>
      <c r="O267" s="462">
        <f t="shared" si="15"/>
        <v>0</v>
      </c>
      <c r="P267" s="453"/>
      <c r="Q267" s="424"/>
      <c r="R267" s="416"/>
      <c r="S267" s="450"/>
      <c r="T267" s="416"/>
      <c r="U267" s="416"/>
      <c r="V267" s="453"/>
      <c r="W267" s="424"/>
      <c r="X267" s="453"/>
      <c r="Y267" s="424"/>
      <c r="Z267" s="453"/>
      <c r="AA267" s="424"/>
      <c r="AB267" s="416"/>
      <c r="AC267" s="416"/>
      <c r="AD267" s="416"/>
      <c r="AE267" s="416"/>
      <c r="AF267" s="455"/>
      <c r="AG267" s="430"/>
      <c r="AH267" s="453"/>
      <c r="AI267" s="430"/>
      <c r="AJ267" s="453"/>
      <c r="AK267" s="432"/>
      <c r="AL267" s="453"/>
      <c r="AM267" s="430"/>
      <c r="AN267" s="423"/>
      <c r="AO267" s="453"/>
      <c r="AP267" s="430"/>
      <c r="AQ267" s="423"/>
      <c r="AR267" s="453"/>
      <c r="AS267" s="430"/>
      <c r="AT267" s="423"/>
      <c r="AU267" s="453"/>
      <c r="AV267" s="182"/>
      <c r="AW267" s="182"/>
      <c r="AX267" s="182"/>
      <c r="AY267" s="182"/>
      <c r="AZ267" s="409"/>
      <c r="BA267" s="182"/>
      <c r="BB267" s="182"/>
      <c r="BC267" s="409"/>
      <c r="BD267" s="182"/>
      <c r="BE267" s="182"/>
      <c r="BF267" s="182"/>
      <c r="BG267" s="182"/>
      <c r="BH267" s="409"/>
      <c r="BI267" s="182"/>
      <c r="BJ267" s="182"/>
      <c r="BK267" s="182"/>
      <c r="BL267" s="128"/>
    </row>
    <row r="268" spans="1:64" s="183" customFormat="1">
      <c r="A268" s="459"/>
      <c r="B268" s="419">
        <v>256</v>
      </c>
      <c r="C268" s="539"/>
      <c r="D268" s="420"/>
      <c r="E268" s="466"/>
      <c r="F268" s="467"/>
      <c r="G268" s="467"/>
      <c r="H268" s="620"/>
      <c r="I268" s="424"/>
      <c r="J268" s="425"/>
      <c r="K268" s="424"/>
      <c r="L268" s="460" t="str">
        <f t="shared" si="12"/>
        <v/>
      </c>
      <c r="M268" s="461" t="str">
        <f t="shared" si="13"/>
        <v/>
      </c>
      <c r="N268" s="460" t="str">
        <f t="shared" si="14"/>
        <v/>
      </c>
      <c r="O268" s="462">
        <f t="shared" si="15"/>
        <v>0</v>
      </c>
      <c r="P268" s="453"/>
      <c r="Q268" s="424"/>
      <c r="R268" s="416"/>
      <c r="S268" s="450"/>
      <c r="T268" s="416"/>
      <c r="U268" s="416"/>
      <c r="V268" s="453"/>
      <c r="W268" s="424"/>
      <c r="X268" s="453"/>
      <c r="Y268" s="424"/>
      <c r="Z268" s="453"/>
      <c r="AA268" s="424"/>
      <c r="AB268" s="416"/>
      <c r="AC268" s="416"/>
      <c r="AD268" s="416"/>
      <c r="AE268" s="416"/>
      <c r="AF268" s="455"/>
      <c r="AG268" s="430"/>
      <c r="AH268" s="453"/>
      <c r="AI268" s="430"/>
      <c r="AJ268" s="453"/>
      <c r="AK268" s="432"/>
      <c r="AL268" s="453"/>
      <c r="AM268" s="430"/>
      <c r="AN268" s="423"/>
      <c r="AO268" s="453"/>
      <c r="AP268" s="430"/>
      <c r="AQ268" s="423"/>
      <c r="AR268" s="453"/>
      <c r="AS268" s="430"/>
      <c r="AT268" s="423"/>
      <c r="AU268" s="453"/>
      <c r="AV268" s="182"/>
      <c r="AW268" s="182"/>
      <c r="AX268" s="182"/>
      <c r="AY268" s="182"/>
      <c r="AZ268" s="409"/>
      <c r="BA268" s="182"/>
      <c r="BB268" s="182"/>
      <c r="BC268" s="409"/>
      <c r="BD268" s="182"/>
      <c r="BE268" s="182"/>
      <c r="BF268" s="182"/>
      <c r="BG268" s="182"/>
      <c r="BH268" s="409"/>
      <c r="BI268" s="182"/>
      <c r="BJ268" s="182"/>
      <c r="BK268" s="182"/>
      <c r="BL268" s="128"/>
    </row>
    <row r="269" spans="1:64" s="183" customFormat="1">
      <c r="A269" s="459"/>
      <c r="B269" s="419">
        <v>257</v>
      </c>
      <c r="C269" s="539"/>
      <c r="D269" s="420"/>
      <c r="E269" s="466"/>
      <c r="F269" s="467"/>
      <c r="G269" s="467"/>
      <c r="H269" s="620"/>
      <c r="I269" s="424"/>
      <c r="J269" s="425"/>
      <c r="K269" s="424"/>
      <c r="L269" s="460" t="str">
        <f t="shared" ref="L269:L307" si="16">IF($F269="","",VLOOKUP($F269,$AX$13:$AY$17,2,TRUE))</f>
        <v/>
      </c>
      <c r="M269" s="461" t="str">
        <f t="shared" ref="M269:M307" si="17">IF($G269="","",INDEX($BB$13:$BB$16,MATCH($G269,$BA$13:$BA$16,-1)))</f>
        <v/>
      </c>
      <c r="N269" s="460" t="str">
        <f t="shared" ref="N269:N307" si="18">IF(OR($F269="",$I269="",$J269=""),"",VLOOKUP($I269&amp;$J269,$BD$13:$BG$18,IF($F269&lt;50,2,IF(AND($K269="該当",$I269="角住戸"),4,3)),FALSE))</f>
        <v/>
      </c>
      <c r="O269" s="462">
        <f t="shared" si="15"/>
        <v>0</v>
      </c>
      <c r="P269" s="453"/>
      <c r="Q269" s="424"/>
      <c r="R269" s="416"/>
      <c r="S269" s="450"/>
      <c r="T269" s="416"/>
      <c r="U269" s="416"/>
      <c r="V269" s="453"/>
      <c r="W269" s="424"/>
      <c r="X269" s="453"/>
      <c r="Y269" s="424"/>
      <c r="Z269" s="453"/>
      <c r="AA269" s="424"/>
      <c r="AB269" s="416"/>
      <c r="AC269" s="416"/>
      <c r="AD269" s="416"/>
      <c r="AE269" s="416"/>
      <c r="AF269" s="455"/>
      <c r="AG269" s="430"/>
      <c r="AH269" s="453"/>
      <c r="AI269" s="430"/>
      <c r="AJ269" s="453"/>
      <c r="AK269" s="432"/>
      <c r="AL269" s="453"/>
      <c r="AM269" s="430"/>
      <c r="AN269" s="423"/>
      <c r="AO269" s="453"/>
      <c r="AP269" s="430"/>
      <c r="AQ269" s="423"/>
      <c r="AR269" s="453"/>
      <c r="AS269" s="430"/>
      <c r="AT269" s="423"/>
      <c r="AU269" s="453"/>
      <c r="AV269" s="182"/>
      <c r="AW269" s="182"/>
      <c r="AX269" s="182"/>
      <c r="AY269" s="182"/>
      <c r="AZ269" s="409"/>
      <c r="BA269" s="182"/>
      <c r="BB269" s="182"/>
      <c r="BC269" s="409"/>
      <c r="BD269" s="182"/>
      <c r="BE269" s="182"/>
      <c r="BF269" s="182"/>
      <c r="BG269" s="182"/>
      <c r="BH269" s="409"/>
      <c r="BI269" s="182"/>
      <c r="BJ269" s="182"/>
      <c r="BK269" s="182"/>
      <c r="BL269" s="128"/>
    </row>
    <row r="270" spans="1:64" s="183" customFormat="1">
      <c r="A270" s="459"/>
      <c r="B270" s="419">
        <v>258</v>
      </c>
      <c r="C270" s="539"/>
      <c r="D270" s="420"/>
      <c r="E270" s="466"/>
      <c r="F270" s="467"/>
      <c r="G270" s="467"/>
      <c r="H270" s="620"/>
      <c r="I270" s="424"/>
      <c r="J270" s="425"/>
      <c r="K270" s="424"/>
      <c r="L270" s="460" t="str">
        <f t="shared" si="16"/>
        <v/>
      </c>
      <c r="M270" s="461" t="str">
        <f t="shared" si="17"/>
        <v/>
      </c>
      <c r="N270" s="460" t="str">
        <f t="shared" si="18"/>
        <v/>
      </c>
      <c r="O270" s="462">
        <f t="shared" si="15"/>
        <v>0</v>
      </c>
      <c r="P270" s="453"/>
      <c r="Q270" s="424"/>
      <c r="R270" s="416"/>
      <c r="S270" s="450"/>
      <c r="T270" s="416"/>
      <c r="U270" s="416"/>
      <c r="V270" s="453"/>
      <c r="W270" s="424"/>
      <c r="X270" s="453"/>
      <c r="Y270" s="424"/>
      <c r="Z270" s="453"/>
      <c r="AA270" s="424"/>
      <c r="AB270" s="416"/>
      <c r="AC270" s="416"/>
      <c r="AD270" s="416"/>
      <c r="AE270" s="416"/>
      <c r="AF270" s="455"/>
      <c r="AG270" s="430"/>
      <c r="AH270" s="453"/>
      <c r="AI270" s="430"/>
      <c r="AJ270" s="453"/>
      <c r="AK270" s="432"/>
      <c r="AL270" s="453"/>
      <c r="AM270" s="430"/>
      <c r="AN270" s="423"/>
      <c r="AO270" s="453"/>
      <c r="AP270" s="430"/>
      <c r="AQ270" s="423"/>
      <c r="AR270" s="453"/>
      <c r="AS270" s="430"/>
      <c r="AT270" s="423"/>
      <c r="AU270" s="453"/>
      <c r="AV270" s="182"/>
      <c r="AW270" s="182"/>
      <c r="AX270" s="182"/>
      <c r="AY270" s="182"/>
      <c r="AZ270" s="409"/>
      <c r="BA270" s="182"/>
      <c r="BB270" s="182"/>
      <c r="BC270" s="409"/>
      <c r="BD270" s="182"/>
      <c r="BE270" s="182"/>
      <c r="BF270" s="182"/>
      <c r="BG270" s="182"/>
      <c r="BH270" s="409"/>
      <c r="BI270" s="182"/>
      <c r="BJ270" s="182"/>
      <c r="BK270" s="182"/>
      <c r="BL270" s="128"/>
    </row>
    <row r="271" spans="1:64" s="183" customFormat="1">
      <c r="A271" s="459"/>
      <c r="B271" s="419">
        <v>259</v>
      </c>
      <c r="C271" s="539"/>
      <c r="D271" s="420"/>
      <c r="E271" s="466"/>
      <c r="F271" s="467"/>
      <c r="G271" s="467"/>
      <c r="H271" s="620"/>
      <c r="I271" s="424"/>
      <c r="J271" s="425"/>
      <c r="K271" s="424"/>
      <c r="L271" s="460" t="str">
        <f t="shared" si="16"/>
        <v/>
      </c>
      <c r="M271" s="461" t="str">
        <f t="shared" si="17"/>
        <v/>
      </c>
      <c r="N271" s="460" t="str">
        <f t="shared" si="18"/>
        <v/>
      </c>
      <c r="O271" s="462">
        <f t="shared" si="15"/>
        <v>0</v>
      </c>
      <c r="P271" s="453"/>
      <c r="Q271" s="424"/>
      <c r="R271" s="416"/>
      <c r="S271" s="450"/>
      <c r="T271" s="416"/>
      <c r="U271" s="416"/>
      <c r="V271" s="453"/>
      <c r="W271" s="424"/>
      <c r="X271" s="453"/>
      <c r="Y271" s="424"/>
      <c r="Z271" s="453"/>
      <c r="AA271" s="424"/>
      <c r="AB271" s="416"/>
      <c r="AC271" s="416"/>
      <c r="AD271" s="416"/>
      <c r="AE271" s="416"/>
      <c r="AF271" s="455"/>
      <c r="AG271" s="430"/>
      <c r="AH271" s="453"/>
      <c r="AI271" s="430"/>
      <c r="AJ271" s="453"/>
      <c r="AK271" s="432"/>
      <c r="AL271" s="453"/>
      <c r="AM271" s="430"/>
      <c r="AN271" s="423"/>
      <c r="AO271" s="453"/>
      <c r="AP271" s="430"/>
      <c r="AQ271" s="423"/>
      <c r="AR271" s="453"/>
      <c r="AS271" s="430"/>
      <c r="AT271" s="423"/>
      <c r="AU271" s="453"/>
      <c r="AV271" s="182"/>
      <c r="AW271" s="182"/>
      <c r="AX271" s="182"/>
      <c r="AY271" s="182"/>
      <c r="AZ271" s="409"/>
      <c r="BA271" s="182"/>
      <c r="BB271" s="182"/>
      <c r="BC271" s="409"/>
      <c r="BD271" s="182"/>
      <c r="BE271" s="182"/>
      <c r="BF271" s="182"/>
      <c r="BG271" s="182"/>
      <c r="BH271" s="409"/>
      <c r="BI271" s="182"/>
      <c r="BJ271" s="182"/>
      <c r="BK271" s="182"/>
      <c r="BL271" s="128"/>
    </row>
    <row r="272" spans="1:64" s="183" customFormat="1">
      <c r="A272" s="459"/>
      <c r="B272" s="419">
        <v>260</v>
      </c>
      <c r="C272" s="539"/>
      <c r="D272" s="420"/>
      <c r="E272" s="466"/>
      <c r="F272" s="467"/>
      <c r="G272" s="467"/>
      <c r="H272" s="620"/>
      <c r="I272" s="424"/>
      <c r="J272" s="425"/>
      <c r="K272" s="424"/>
      <c r="L272" s="460" t="str">
        <f t="shared" si="16"/>
        <v/>
      </c>
      <c r="M272" s="461" t="str">
        <f t="shared" si="17"/>
        <v/>
      </c>
      <c r="N272" s="460" t="str">
        <f t="shared" si="18"/>
        <v/>
      </c>
      <c r="O272" s="462">
        <f t="shared" si="15"/>
        <v>0</v>
      </c>
      <c r="P272" s="453"/>
      <c r="Q272" s="424"/>
      <c r="R272" s="416"/>
      <c r="S272" s="450"/>
      <c r="T272" s="416"/>
      <c r="U272" s="416"/>
      <c r="V272" s="453"/>
      <c r="W272" s="424"/>
      <c r="X272" s="453"/>
      <c r="Y272" s="424"/>
      <c r="Z272" s="453"/>
      <c r="AA272" s="424"/>
      <c r="AB272" s="416"/>
      <c r="AC272" s="416"/>
      <c r="AD272" s="416"/>
      <c r="AE272" s="416"/>
      <c r="AF272" s="455"/>
      <c r="AG272" s="430"/>
      <c r="AH272" s="453"/>
      <c r="AI272" s="430"/>
      <c r="AJ272" s="453"/>
      <c r="AK272" s="432"/>
      <c r="AL272" s="453"/>
      <c r="AM272" s="430"/>
      <c r="AN272" s="423"/>
      <c r="AO272" s="453"/>
      <c r="AP272" s="430"/>
      <c r="AQ272" s="423"/>
      <c r="AR272" s="453"/>
      <c r="AS272" s="430"/>
      <c r="AT272" s="423"/>
      <c r="AU272" s="453"/>
      <c r="AV272" s="182"/>
      <c r="AW272" s="182"/>
      <c r="AX272" s="182"/>
      <c r="AY272" s="182"/>
      <c r="AZ272" s="409"/>
      <c r="BA272" s="182"/>
      <c r="BB272" s="182"/>
      <c r="BC272" s="409"/>
      <c r="BD272" s="182"/>
      <c r="BE272" s="182"/>
      <c r="BF272" s="182"/>
      <c r="BG272" s="182"/>
      <c r="BH272" s="409"/>
      <c r="BI272" s="182"/>
      <c r="BJ272" s="182"/>
      <c r="BK272" s="182"/>
      <c r="BL272" s="128"/>
    </row>
    <row r="273" spans="1:64" s="183" customFormat="1">
      <c r="A273" s="459"/>
      <c r="B273" s="419">
        <v>261</v>
      </c>
      <c r="C273" s="539"/>
      <c r="D273" s="420"/>
      <c r="E273" s="466"/>
      <c r="F273" s="467"/>
      <c r="G273" s="467"/>
      <c r="H273" s="620"/>
      <c r="I273" s="424"/>
      <c r="J273" s="425"/>
      <c r="K273" s="424"/>
      <c r="L273" s="460" t="str">
        <f t="shared" si="16"/>
        <v/>
      </c>
      <c r="M273" s="461" t="str">
        <f t="shared" si="17"/>
        <v/>
      </c>
      <c r="N273" s="460" t="str">
        <f t="shared" si="18"/>
        <v/>
      </c>
      <c r="O273" s="462">
        <f t="shared" si="15"/>
        <v>0</v>
      </c>
      <c r="P273" s="453"/>
      <c r="Q273" s="424"/>
      <c r="R273" s="416"/>
      <c r="S273" s="450"/>
      <c r="T273" s="416"/>
      <c r="U273" s="416"/>
      <c r="V273" s="453"/>
      <c r="W273" s="424"/>
      <c r="X273" s="453"/>
      <c r="Y273" s="424"/>
      <c r="Z273" s="453"/>
      <c r="AA273" s="424"/>
      <c r="AB273" s="416"/>
      <c r="AC273" s="416"/>
      <c r="AD273" s="416"/>
      <c r="AE273" s="416"/>
      <c r="AF273" s="455"/>
      <c r="AG273" s="430"/>
      <c r="AH273" s="453"/>
      <c r="AI273" s="430"/>
      <c r="AJ273" s="453"/>
      <c r="AK273" s="432"/>
      <c r="AL273" s="453"/>
      <c r="AM273" s="430"/>
      <c r="AN273" s="423"/>
      <c r="AO273" s="453"/>
      <c r="AP273" s="430"/>
      <c r="AQ273" s="423"/>
      <c r="AR273" s="453"/>
      <c r="AS273" s="430"/>
      <c r="AT273" s="423"/>
      <c r="AU273" s="453"/>
      <c r="AV273" s="182"/>
      <c r="AW273" s="182"/>
      <c r="AX273" s="182"/>
      <c r="AY273" s="182"/>
      <c r="AZ273" s="409"/>
      <c r="BA273" s="182"/>
      <c r="BB273" s="182"/>
      <c r="BC273" s="409"/>
      <c r="BD273" s="182"/>
      <c r="BE273" s="182"/>
      <c r="BF273" s="182"/>
      <c r="BG273" s="182"/>
      <c r="BH273" s="409"/>
      <c r="BI273" s="182"/>
      <c r="BJ273" s="182"/>
      <c r="BK273" s="182"/>
      <c r="BL273" s="128"/>
    </row>
    <row r="274" spans="1:64" s="183" customFormat="1">
      <c r="A274" s="459"/>
      <c r="B274" s="419">
        <v>262</v>
      </c>
      <c r="C274" s="539"/>
      <c r="D274" s="420"/>
      <c r="E274" s="466"/>
      <c r="F274" s="467"/>
      <c r="G274" s="467"/>
      <c r="H274" s="620"/>
      <c r="I274" s="424"/>
      <c r="J274" s="425"/>
      <c r="K274" s="424"/>
      <c r="L274" s="460" t="str">
        <f t="shared" si="16"/>
        <v/>
      </c>
      <c r="M274" s="461" t="str">
        <f t="shared" si="17"/>
        <v/>
      </c>
      <c r="N274" s="460" t="str">
        <f t="shared" si="18"/>
        <v/>
      </c>
      <c r="O274" s="462">
        <f t="shared" ref="O274:O307" si="19">IF(OR(L274="",M274="",N274=""),0,(700000*L274*M274*N274))</f>
        <v>0</v>
      </c>
      <c r="P274" s="453"/>
      <c r="Q274" s="424"/>
      <c r="R274" s="416"/>
      <c r="S274" s="450"/>
      <c r="T274" s="416"/>
      <c r="U274" s="416"/>
      <c r="V274" s="453"/>
      <c r="W274" s="424"/>
      <c r="X274" s="453"/>
      <c r="Y274" s="424"/>
      <c r="Z274" s="453"/>
      <c r="AA274" s="424"/>
      <c r="AB274" s="416"/>
      <c r="AC274" s="416"/>
      <c r="AD274" s="416"/>
      <c r="AE274" s="416"/>
      <c r="AF274" s="455"/>
      <c r="AG274" s="430"/>
      <c r="AH274" s="453"/>
      <c r="AI274" s="430"/>
      <c r="AJ274" s="453"/>
      <c r="AK274" s="432"/>
      <c r="AL274" s="453"/>
      <c r="AM274" s="430"/>
      <c r="AN274" s="423"/>
      <c r="AO274" s="453"/>
      <c r="AP274" s="430"/>
      <c r="AQ274" s="423"/>
      <c r="AR274" s="453"/>
      <c r="AS274" s="430"/>
      <c r="AT274" s="423"/>
      <c r="AU274" s="453"/>
      <c r="AV274" s="182"/>
      <c r="AW274" s="182"/>
      <c r="AX274" s="182"/>
      <c r="AY274" s="182"/>
      <c r="AZ274" s="409"/>
      <c r="BA274" s="182"/>
      <c r="BB274" s="182"/>
      <c r="BC274" s="409"/>
      <c r="BD274" s="182"/>
      <c r="BE274" s="182"/>
      <c r="BF274" s="182"/>
      <c r="BG274" s="182"/>
      <c r="BH274" s="409"/>
      <c r="BI274" s="182"/>
      <c r="BJ274" s="182"/>
      <c r="BK274" s="182"/>
      <c r="BL274" s="128"/>
    </row>
    <row r="275" spans="1:64" s="183" customFormat="1">
      <c r="A275" s="459"/>
      <c r="B275" s="419">
        <v>263</v>
      </c>
      <c r="C275" s="539"/>
      <c r="D275" s="420"/>
      <c r="E275" s="466"/>
      <c r="F275" s="467"/>
      <c r="G275" s="467"/>
      <c r="H275" s="620"/>
      <c r="I275" s="424"/>
      <c r="J275" s="425"/>
      <c r="K275" s="424"/>
      <c r="L275" s="460" t="str">
        <f t="shared" si="16"/>
        <v/>
      </c>
      <c r="M275" s="461" t="str">
        <f t="shared" si="17"/>
        <v/>
      </c>
      <c r="N275" s="460" t="str">
        <f t="shared" si="18"/>
        <v/>
      </c>
      <c r="O275" s="462">
        <f t="shared" si="19"/>
        <v>0</v>
      </c>
      <c r="P275" s="453"/>
      <c r="Q275" s="424"/>
      <c r="R275" s="416"/>
      <c r="S275" s="450"/>
      <c r="T275" s="416"/>
      <c r="U275" s="416"/>
      <c r="V275" s="453"/>
      <c r="W275" s="424"/>
      <c r="X275" s="453"/>
      <c r="Y275" s="424"/>
      <c r="Z275" s="453"/>
      <c r="AA275" s="424"/>
      <c r="AB275" s="416"/>
      <c r="AC275" s="416"/>
      <c r="AD275" s="416"/>
      <c r="AE275" s="416"/>
      <c r="AF275" s="455"/>
      <c r="AG275" s="430"/>
      <c r="AH275" s="453"/>
      <c r="AI275" s="430"/>
      <c r="AJ275" s="453"/>
      <c r="AK275" s="432"/>
      <c r="AL275" s="453"/>
      <c r="AM275" s="430"/>
      <c r="AN275" s="423"/>
      <c r="AO275" s="453"/>
      <c r="AP275" s="430"/>
      <c r="AQ275" s="423"/>
      <c r="AR275" s="453"/>
      <c r="AS275" s="430"/>
      <c r="AT275" s="423"/>
      <c r="AU275" s="453"/>
      <c r="AV275" s="182"/>
      <c r="AW275" s="182"/>
      <c r="AX275" s="182"/>
      <c r="AY275" s="182"/>
      <c r="AZ275" s="409"/>
      <c r="BA275" s="182"/>
      <c r="BB275" s="182"/>
      <c r="BC275" s="409"/>
      <c r="BD275" s="182"/>
      <c r="BE275" s="182"/>
      <c r="BF275" s="182"/>
      <c r="BG275" s="182"/>
      <c r="BH275" s="409"/>
      <c r="BI275" s="182"/>
      <c r="BJ275" s="182"/>
      <c r="BK275" s="182"/>
      <c r="BL275" s="128"/>
    </row>
    <row r="276" spans="1:64" s="183" customFormat="1">
      <c r="A276" s="459"/>
      <c r="B276" s="419">
        <v>264</v>
      </c>
      <c r="C276" s="539"/>
      <c r="D276" s="420"/>
      <c r="E276" s="466"/>
      <c r="F276" s="467"/>
      <c r="G276" s="467"/>
      <c r="H276" s="620"/>
      <c r="I276" s="424"/>
      <c r="J276" s="425"/>
      <c r="K276" s="424"/>
      <c r="L276" s="460" t="str">
        <f t="shared" si="16"/>
        <v/>
      </c>
      <c r="M276" s="461" t="str">
        <f t="shared" si="17"/>
        <v/>
      </c>
      <c r="N276" s="460" t="str">
        <f t="shared" si="18"/>
        <v/>
      </c>
      <c r="O276" s="462">
        <f t="shared" si="19"/>
        <v>0</v>
      </c>
      <c r="P276" s="453"/>
      <c r="Q276" s="424"/>
      <c r="R276" s="416"/>
      <c r="S276" s="450"/>
      <c r="T276" s="416"/>
      <c r="U276" s="416"/>
      <c r="V276" s="453"/>
      <c r="W276" s="424"/>
      <c r="X276" s="453"/>
      <c r="Y276" s="424"/>
      <c r="Z276" s="453"/>
      <c r="AA276" s="424"/>
      <c r="AB276" s="416"/>
      <c r="AC276" s="416"/>
      <c r="AD276" s="416"/>
      <c r="AE276" s="416"/>
      <c r="AF276" s="455"/>
      <c r="AG276" s="430"/>
      <c r="AH276" s="453"/>
      <c r="AI276" s="430"/>
      <c r="AJ276" s="453"/>
      <c r="AK276" s="432"/>
      <c r="AL276" s="453"/>
      <c r="AM276" s="430"/>
      <c r="AN276" s="423"/>
      <c r="AO276" s="453"/>
      <c r="AP276" s="430"/>
      <c r="AQ276" s="423"/>
      <c r="AR276" s="453"/>
      <c r="AS276" s="430"/>
      <c r="AT276" s="423"/>
      <c r="AU276" s="453"/>
      <c r="AV276" s="182"/>
      <c r="AW276" s="182"/>
      <c r="AX276" s="182"/>
      <c r="AY276" s="182"/>
      <c r="AZ276" s="409"/>
      <c r="BA276" s="182"/>
      <c r="BB276" s="182"/>
      <c r="BC276" s="409"/>
      <c r="BD276" s="182"/>
      <c r="BE276" s="182"/>
      <c r="BF276" s="182"/>
      <c r="BG276" s="182"/>
      <c r="BH276" s="409"/>
      <c r="BI276" s="182"/>
      <c r="BJ276" s="182"/>
      <c r="BK276" s="182"/>
      <c r="BL276" s="128"/>
    </row>
    <row r="277" spans="1:64" s="183" customFormat="1">
      <c r="A277" s="459"/>
      <c r="B277" s="419">
        <v>265</v>
      </c>
      <c r="C277" s="539"/>
      <c r="D277" s="420"/>
      <c r="E277" s="466"/>
      <c r="F277" s="467"/>
      <c r="G277" s="467"/>
      <c r="H277" s="620"/>
      <c r="I277" s="424"/>
      <c r="J277" s="425"/>
      <c r="K277" s="424"/>
      <c r="L277" s="460" t="str">
        <f t="shared" si="16"/>
        <v/>
      </c>
      <c r="M277" s="461" t="str">
        <f t="shared" si="17"/>
        <v/>
      </c>
      <c r="N277" s="460" t="str">
        <f t="shared" si="18"/>
        <v/>
      </c>
      <c r="O277" s="462">
        <f t="shared" si="19"/>
        <v>0</v>
      </c>
      <c r="P277" s="453"/>
      <c r="Q277" s="424"/>
      <c r="R277" s="416"/>
      <c r="S277" s="450"/>
      <c r="T277" s="416"/>
      <c r="U277" s="416"/>
      <c r="V277" s="453"/>
      <c r="W277" s="424"/>
      <c r="X277" s="453"/>
      <c r="Y277" s="424"/>
      <c r="Z277" s="453"/>
      <c r="AA277" s="424"/>
      <c r="AB277" s="416"/>
      <c r="AC277" s="416"/>
      <c r="AD277" s="416"/>
      <c r="AE277" s="416"/>
      <c r="AF277" s="455"/>
      <c r="AG277" s="430"/>
      <c r="AH277" s="453"/>
      <c r="AI277" s="430"/>
      <c r="AJ277" s="453"/>
      <c r="AK277" s="432"/>
      <c r="AL277" s="453"/>
      <c r="AM277" s="430"/>
      <c r="AN277" s="423"/>
      <c r="AO277" s="453"/>
      <c r="AP277" s="430"/>
      <c r="AQ277" s="423"/>
      <c r="AR277" s="453"/>
      <c r="AS277" s="430"/>
      <c r="AT277" s="423"/>
      <c r="AU277" s="453"/>
      <c r="AV277" s="182"/>
      <c r="AW277" s="182"/>
      <c r="AX277" s="182"/>
      <c r="AY277" s="182"/>
      <c r="AZ277" s="409"/>
      <c r="BA277" s="182"/>
      <c r="BB277" s="182"/>
      <c r="BC277" s="409"/>
      <c r="BD277" s="182"/>
      <c r="BE277" s="182"/>
      <c r="BF277" s="182"/>
      <c r="BG277" s="182"/>
      <c r="BH277" s="409"/>
      <c r="BI277" s="182"/>
      <c r="BJ277" s="182"/>
      <c r="BK277" s="182"/>
      <c r="BL277" s="128"/>
    </row>
    <row r="278" spans="1:64" s="183" customFormat="1">
      <c r="A278" s="459"/>
      <c r="B278" s="419">
        <v>266</v>
      </c>
      <c r="C278" s="539"/>
      <c r="D278" s="420"/>
      <c r="E278" s="466"/>
      <c r="F278" s="467"/>
      <c r="G278" s="467"/>
      <c r="H278" s="620"/>
      <c r="I278" s="424"/>
      <c r="J278" s="425"/>
      <c r="K278" s="424"/>
      <c r="L278" s="460" t="str">
        <f t="shared" si="16"/>
        <v/>
      </c>
      <c r="M278" s="461" t="str">
        <f t="shared" si="17"/>
        <v/>
      </c>
      <c r="N278" s="460" t="str">
        <f t="shared" si="18"/>
        <v/>
      </c>
      <c r="O278" s="462">
        <f t="shared" si="19"/>
        <v>0</v>
      </c>
      <c r="P278" s="453"/>
      <c r="Q278" s="424"/>
      <c r="R278" s="416"/>
      <c r="S278" s="450"/>
      <c r="T278" s="416"/>
      <c r="U278" s="416"/>
      <c r="V278" s="453"/>
      <c r="W278" s="424"/>
      <c r="X278" s="453"/>
      <c r="Y278" s="424"/>
      <c r="Z278" s="453"/>
      <c r="AA278" s="424"/>
      <c r="AB278" s="416"/>
      <c r="AC278" s="416"/>
      <c r="AD278" s="416"/>
      <c r="AE278" s="416"/>
      <c r="AF278" s="455"/>
      <c r="AG278" s="430"/>
      <c r="AH278" s="453"/>
      <c r="AI278" s="430"/>
      <c r="AJ278" s="453"/>
      <c r="AK278" s="432"/>
      <c r="AL278" s="453"/>
      <c r="AM278" s="430"/>
      <c r="AN278" s="423"/>
      <c r="AO278" s="453"/>
      <c r="AP278" s="430"/>
      <c r="AQ278" s="423"/>
      <c r="AR278" s="453"/>
      <c r="AS278" s="430"/>
      <c r="AT278" s="423"/>
      <c r="AU278" s="453"/>
      <c r="AV278" s="182"/>
      <c r="AW278" s="182"/>
      <c r="AX278" s="182"/>
      <c r="AY278" s="182"/>
      <c r="AZ278" s="409"/>
      <c r="BA278" s="182"/>
      <c r="BB278" s="182"/>
      <c r="BC278" s="409"/>
      <c r="BD278" s="182"/>
      <c r="BE278" s="182"/>
      <c r="BF278" s="182"/>
      <c r="BG278" s="182"/>
      <c r="BH278" s="409"/>
      <c r="BI278" s="182"/>
      <c r="BJ278" s="182"/>
      <c r="BK278" s="182"/>
      <c r="BL278" s="128"/>
    </row>
    <row r="279" spans="1:64" s="183" customFormat="1">
      <c r="A279" s="459"/>
      <c r="B279" s="419">
        <v>267</v>
      </c>
      <c r="C279" s="539"/>
      <c r="D279" s="420"/>
      <c r="E279" s="466"/>
      <c r="F279" s="467"/>
      <c r="G279" s="467"/>
      <c r="H279" s="620"/>
      <c r="I279" s="424"/>
      <c r="J279" s="425"/>
      <c r="K279" s="424"/>
      <c r="L279" s="460" t="str">
        <f t="shared" si="16"/>
        <v/>
      </c>
      <c r="M279" s="461" t="str">
        <f t="shared" si="17"/>
        <v/>
      </c>
      <c r="N279" s="460" t="str">
        <f t="shared" si="18"/>
        <v/>
      </c>
      <c r="O279" s="462">
        <f t="shared" si="19"/>
        <v>0</v>
      </c>
      <c r="P279" s="453"/>
      <c r="Q279" s="424"/>
      <c r="R279" s="416"/>
      <c r="S279" s="450"/>
      <c r="T279" s="416"/>
      <c r="U279" s="416"/>
      <c r="V279" s="453"/>
      <c r="W279" s="424"/>
      <c r="X279" s="453"/>
      <c r="Y279" s="424"/>
      <c r="Z279" s="453"/>
      <c r="AA279" s="424"/>
      <c r="AB279" s="416"/>
      <c r="AC279" s="416"/>
      <c r="AD279" s="416"/>
      <c r="AE279" s="416"/>
      <c r="AF279" s="455"/>
      <c r="AG279" s="430"/>
      <c r="AH279" s="453"/>
      <c r="AI279" s="430"/>
      <c r="AJ279" s="453"/>
      <c r="AK279" s="432"/>
      <c r="AL279" s="453"/>
      <c r="AM279" s="430"/>
      <c r="AN279" s="423"/>
      <c r="AO279" s="453"/>
      <c r="AP279" s="430"/>
      <c r="AQ279" s="423"/>
      <c r="AR279" s="453"/>
      <c r="AS279" s="430"/>
      <c r="AT279" s="423"/>
      <c r="AU279" s="453"/>
      <c r="AV279" s="182"/>
      <c r="AW279" s="182"/>
      <c r="AX279" s="182"/>
      <c r="AY279" s="182"/>
      <c r="AZ279" s="409"/>
      <c r="BA279" s="182"/>
      <c r="BB279" s="182"/>
      <c r="BC279" s="409"/>
      <c r="BD279" s="182"/>
      <c r="BE279" s="182"/>
      <c r="BF279" s="182"/>
      <c r="BG279" s="182"/>
      <c r="BH279" s="409"/>
      <c r="BI279" s="182"/>
      <c r="BJ279" s="182"/>
      <c r="BK279" s="182"/>
      <c r="BL279" s="128"/>
    </row>
    <row r="280" spans="1:64" s="183" customFormat="1">
      <c r="A280" s="459"/>
      <c r="B280" s="419">
        <v>268</v>
      </c>
      <c r="C280" s="539"/>
      <c r="D280" s="420"/>
      <c r="E280" s="466"/>
      <c r="F280" s="467"/>
      <c r="G280" s="467"/>
      <c r="H280" s="620"/>
      <c r="I280" s="424"/>
      <c r="J280" s="425"/>
      <c r="K280" s="424"/>
      <c r="L280" s="460" t="str">
        <f t="shared" si="16"/>
        <v/>
      </c>
      <c r="M280" s="461" t="str">
        <f t="shared" si="17"/>
        <v/>
      </c>
      <c r="N280" s="460" t="str">
        <f t="shared" si="18"/>
        <v/>
      </c>
      <c r="O280" s="462">
        <f t="shared" si="19"/>
        <v>0</v>
      </c>
      <c r="P280" s="453"/>
      <c r="Q280" s="424"/>
      <c r="R280" s="416"/>
      <c r="S280" s="450"/>
      <c r="T280" s="416"/>
      <c r="U280" s="416"/>
      <c r="V280" s="453"/>
      <c r="W280" s="424"/>
      <c r="X280" s="453"/>
      <c r="Y280" s="424"/>
      <c r="Z280" s="453"/>
      <c r="AA280" s="424"/>
      <c r="AB280" s="416"/>
      <c r="AC280" s="416"/>
      <c r="AD280" s="416"/>
      <c r="AE280" s="416"/>
      <c r="AF280" s="455"/>
      <c r="AG280" s="430"/>
      <c r="AH280" s="453"/>
      <c r="AI280" s="430"/>
      <c r="AJ280" s="453"/>
      <c r="AK280" s="432"/>
      <c r="AL280" s="453"/>
      <c r="AM280" s="430"/>
      <c r="AN280" s="423"/>
      <c r="AO280" s="453"/>
      <c r="AP280" s="430"/>
      <c r="AQ280" s="423"/>
      <c r="AR280" s="453"/>
      <c r="AS280" s="430"/>
      <c r="AT280" s="423"/>
      <c r="AU280" s="453"/>
      <c r="AV280" s="182"/>
      <c r="AW280" s="182"/>
      <c r="AX280" s="182"/>
      <c r="AY280" s="182"/>
      <c r="AZ280" s="409"/>
      <c r="BA280" s="182"/>
      <c r="BB280" s="182"/>
      <c r="BC280" s="409"/>
      <c r="BD280" s="182"/>
      <c r="BE280" s="182"/>
      <c r="BF280" s="182"/>
      <c r="BG280" s="182"/>
      <c r="BH280" s="409"/>
      <c r="BI280" s="182"/>
      <c r="BJ280" s="182"/>
      <c r="BK280" s="182"/>
      <c r="BL280" s="128"/>
    </row>
    <row r="281" spans="1:64" s="183" customFormat="1">
      <c r="A281" s="459"/>
      <c r="B281" s="419">
        <v>269</v>
      </c>
      <c r="C281" s="539"/>
      <c r="D281" s="420"/>
      <c r="E281" s="466"/>
      <c r="F281" s="467"/>
      <c r="G281" s="467"/>
      <c r="H281" s="620"/>
      <c r="I281" s="424"/>
      <c r="J281" s="425"/>
      <c r="K281" s="424"/>
      <c r="L281" s="460" t="str">
        <f t="shared" si="16"/>
        <v/>
      </c>
      <c r="M281" s="461" t="str">
        <f t="shared" si="17"/>
        <v/>
      </c>
      <c r="N281" s="460" t="str">
        <f t="shared" si="18"/>
        <v/>
      </c>
      <c r="O281" s="462">
        <f t="shared" si="19"/>
        <v>0</v>
      </c>
      <c r="P281" s="453"/>
      <c r="Q281" s="424"/>
      <c r="R281" s="416"/>
      <c r="S281" s="450"/>
      <c r="T281" s="416"/>
      <c r="U281" s="416"/>
      <c r="V281" s="453"/>
      <c r="W281" s="424"/>
      <c r="X281" s="453"/>
      <c r="Y281" s="424"/>
      <c r="Z281" s="453"/>
      <c r="AA281" s="424"/>
      <c r="AB281" s="416"/>
      <c r="AC281" s="416"/>
      <c r="AD281" s="416"/>
      <c r="AE281" s="416"/>
      <c r="AF281" s="455"/>
      <c r="AG281" s="430"/>
      <c r="AH281" s="453"/>
      <c r="AI281" s="430"/>
      <c r="AJ281" s="453"/>
      <c r="AK281" s="432"/>
      <c r="AL281" s="453"/>
      <c r="AM281" s="430"/>
      <c r="AN281" s="423"/>
      <c r="AO281" s="453"/>
      <c r="AP281" s="430"/>
      <c r="AQ281" s="423"/>
      <c r="AR281" s="453"/>
      <c r="AS281" s="430"/>
      <c r="AT281" s="423"/>
      <c r="AU281" s="453"/>
      <c r="AV281" s="182"/>
      <c r="AW281" s="182"/>
      <c r="AX281" s="182"/>
      <c r="AY281" s="182"/>
      <c r="AZ281" s="409"/>
      <c r="BA281" s="182"/>
      <c r="BB281" s="182"/>
      <c r="BC281" s="409"/>
      <c r="BD281" s="182"/>
      <c r="BE281" s="182"/>
      <c r="BF281" s="182"/>
      <c r="BG281" s="182"/>
      <c r="BH281" s="409"/>
      <c r="BI281" s="182"/>
      <c r="BJ281" s="182"/>
      <c r="BK281" s="182"/>
      <c r="BL281" s="128"/>
    </row>
    <row r="282" spans="1:64" s="183" customFormat="1">
      <c r="A282" s="459"/>
      <c r="B282" s="419">
        <v>270</v>
      </c>
      <c r="C282" s="539"/>
      <c r="D282" s="420"/>
      <c r="E282" s="466"/>
      <c r="F282" s="467"/>
      <c r="G282" s="467"/>
      <c r="H282" s="620"/>
      <c r="I282" s="424"/>
      <c r="J282" s="425"/>
      <c r="K282" s="424"/>
      <c r="L282" s="460" t="str">
        <f t="shared" si="16"/>
        <v/>
      </c>
      <c r="M282" s="461" t="str">
        <f t="shared" si="17"/>
        <v/>
      </c>
      <c r="N282" s="460" t="str">
        <f t="shared" si="18"/>
        <v/>
      </c>
      <c r="O282" s="462">
        <f t="shared" si="19"/>
        <v>0</v>
      </c>
      <c r="P282" s="453"/>
      <c r="Q282" s="424"/>
      <c r="R282" s="416"/>
      <c r="S282" s="450"/>
      <c r="T282" s="416"/>
      <c r="U282" s="416"/>
      <c r="V282" s="453"/>
      <c r="W282" s="424"/>
      <c r="X282" s="453"/>
      <c r="Y282" s="424"/>
      <c r="Z282" s="453"/>
      <c r="AA282" s="424"/>
      <c r="AB282" s="416"/>
      <c r="AC282" s="416"/>
      <c r="AD282" s="416"/>
      <c r="AE282" s="416"/>
      <c r="AF282" s="455"/>
      <c r="AG282" s="430"/>
      <c r="AH282" s="453"/>
      <c r="AI282" s="430"/>
      <c r="AJ282" s="453"/>
      <c r="AK282" s="432"/>
      <c r="AL282" s="453"/>
      <c r="AM282" s="430"/>
      <c r="AN282" s="423"/>
      <c r="AO282" s="453"/>
      <c r="AP282" s="430"/>
      <c r="AQ282" s="423"/>
      <c r="AR282" s="453"/>
      <c r="AS282" s="430"/>
      <c r="AT282" s="423"/>
      <c r="AU282" s="453"/>
      <c r="AV282" s="182"/>
      <c r="AW282" s="182"/>
      <c r="AX282" s="182"/>
      <c r="AY282" s="182"/>
      <c r="AZ282" s="409"/>
      <c r="BA282" s="182"/>
      <c r="BB282" s="182"/>
      <c r="BC282" s="409"/>
      <c r="BD282" s="182"/>
      <c r="BE282" s="182"/>
      <c r="BF282" s="182"/>
      <c r="BG282" s="182"/>
      <c r="BH282" s="409"/>
      <c r="BI282" s="182"/>
      <c r="BJ282" s="182"/>
      <c r="BK282" s="182"/>
      <c r="BL282" s="128"/>
    </row>
    <row r="283" spans="1:64" s="183" customFormat="1">
      <c r="A283" s="459"/>
      <c r="B283" s="419">
        <v>271</v>
      </c>
      <c r="C283" s="539"/>
      <c r="D283" s="420"/>
      <c r="E283" s="466"/>
      <c r="F283" s="467"/>
      <c r="G283" s="467"/>
      <c r="H283" s="620"/>
      <c r="I283" s="424"/>
      <c r="J283" s="425"/>
      <c r="K283" s="424"/>
      <c r="L283" s="460" t="str">
        <f t="shared" si="16"/>
        <v/>
      </c>
      <c r="M283" s="461" t="str">
        <f t="shared" si="17"/>
        <v/>
      </c>
      <c r="N283" s="460" t="str">
        <f t="shared" si="18"/>
        <v/>
      </c>
      <c r="O283" s="462">
        <f t="shared" si="19"/>
        <v>0</v>
      </c>
      <c r="P283" s="453"/>
      <c r="Q283" s="424"/>
      <c r="R283" s="416"/>
      <c r="S283" s="450"/>
      <c r="T283" s="416"/>
      <c r="U283" s="416"/>
      <c r="V283" s="453"/>
      <c r="W283" s="424"/>
      <c r="X283" s="453"/>
      <c r="Y283" s="424"/>
      <c r="Z283" s="453"/>
      <c r="AA283" s="424"/>
      <c r="AB283" s="416"/>
      <c r="AC283" s="416"/>
      <c r="AD283" s="416"/>
      <c r="AE283" s="416"/>
      <c r="AF283" s="455"/>
      <c r="AG283" s="430"/>
      <c r="AH283" s="453"/>
      <c r="AI283" s="430"/>
      <c r="AJ283" s="453"/>
      <c r="AK283" s="432"/>
      <c r="AL283" s="453"/>
      <c r="AM283" s="430"/>
      <c r="AN283" s="423"/>
      <c r="AO283" s="453"/>
      <c r="AP283" s="430"/>
      <c r="AQ283" s="423"/>
      <c r="AR283" s="453"/>
      <c r="AS283" s="430"/>
      <c r="AT283" s="423"/>
      <c r="AU283" s="453"/>
      <c r="AV283" s="182"/>
      <c r="AW283" s="182"/>
      <c r="AX283" s="182"/>
      <c r="AY283" s="182"/>
      <c r="AZ283" s="409"/>
      <c r="BA283" s="182"/>
      <c r="BB283" s="182"/>
      <c r="BC283" s="409"/>
      <c r="BD283" s="182"/>
      <c r="BE283" s="182"/>
      <c r="BF283" s="182"/>
      <c r="BG283" s="182"/>
      <c r="BH283" s="409"/>
      <c r="BI283" s="182"/>
      <c r="BJ283" s="182"/>
      <c r="BK283" s="182"/>
      <c r="BL283" s="128"/>
    </row>
    <row r="284" spans="1:64" s="183" customFormat="1">
      <c r="A284" s="459"/>
      <c r="B284" s="419">
        <v>272</v>
      </c>
      <c r="C284" s="539"/>
      <c r="D284" s="420"/>
      <c r="E284" s="466"/>
      <c r="F284" s="467"/>
      <c r="G284" s="467"/>
      <c r="H284" s="620"/>
      <c r="I284" s="424"/>
      <c r="J284" s="425"/>
      <c r="K284" s="424"/>
      <c r="L284" s="460" t="str">
        <f t="shared" si="16"/>
        <v/>
      </c>
      <c r="M284" s="461" t="str">
        <f t="shared" si="17"/>
        <v/>
      </c>
      <c r="N284" s="460" t="str">
        <f t="shared" si="18"/>
        <v/>
      </c>
      <c r="O284" s="462">
        <f t="shared" si="19"/>
        <v>0</v>
      </c>
      <c r="P284" s="453"/>
      <c r="Q284" s="424"/>
      <c r="R284" s="416"/>
      <c r="S284" s="450"/>
      <c r="T284" s="416"/>
      <c r="U284" s="416"/>
      <c r="V284" s="453"/>
      <c r="W284" s="424"/>
      <c r="X284" s="453"/>
      <c r="Y284" s="424"/>
      <c r="Z284" s="453"/>
      <c r="AA284" s="424"/>
      <c r="AB284" s="416"/>
      <c r="AC284" s="416"/>
      <c r="AD284" s="416"/>
      <c r="AE284" s="416"/>
      <c r="AF284" s="455"/>
      <c r="AG284" s="430"/>
      <c r="AH284" s="453"/>
      <c r="AI284" s="430"/>
      <c r="AJ284" s="453"/>
      <c r="AK284" s="432"/>
      <c r="AL284" s="453"/>
      <c r="AM284" s="430"/>
      <c r="AN284" s="423"/>
      <c r="AO284" s="453"/>
      <c r="AP284" s="430"/>
      <c r="AQ284" s="423"/>
      <c r="AR284" s="453"/>
      <c r="AS284" s="430"/>
      <c r="AT284" s="423"/>
      <c r="AU284" s="453"/>
      <c r="AV284" s="182"/>
      <c r="AW284" s="182"/>
      <c r="AX284" s="182"/>
      <c r="AY284" s="182"/>
      <c r="AZ284" s="409"/>
      <c r="BA284" s="182"/>
      <c r="BB284" s="182"/>
      <c r="BC284" s="409"/>
      <c r="BD284" s="182"/>
      <c r="BE284" s="182"/>
      <c r="BF284" s="182"/>
      <c r="BG284" s="182"/>
      <c r="BH284" s="409"/>
      <c r="BI284" s="182"/>
      <c r="BJ284" s="182"/>
      <c r="BK284" s="182"/>
      <c r="BL284" s="128"/>
    </row>
    <row r="285" spans="1:64" s="183" customFormat="1">
      <c r="A285" s="459"/>
      <c r="B285" s="419">
        <v>273</v>
      </c>
      <c r="C285" s="539"/>
      <c r="D285" s="420"/>
      <c r="E285" s="466"/>
      <c r="F285" s="467"/>
      <c r="G285" s="467"/>
      <c r="H285" s="620"/>
      <c r="I285" s="424"/>
      <c r="J285" s="425"/>
      <c r="K285" s="424"/>
      <c r="L285" s="460" t="str">
        <f t="shared" si="16"/>
        <v/>
      </c>
      <c r="M285" s="461" t="str">
        <f t="shared" si="17"/>
        <v/>
      </c>
      <c r="N285" s="460" t="str">
        <f t="shared" si="18"/>
        <v/>
      </c>
      <c r="O285" s="462">
        <f t="shared" si="19"/>
        <v>0</v>
      </c>
      <c r="P285" s="453"/>
      <c r="Q285" s="424"/>
      <c r="R285" s="416"/>
      <c r="S285" s="450"/>
      <c r="T285" s="416"/>
      <c r="U285" s="416"/>
      <c r="V285" s="453"/>
      <c r="W285" s="424"/>
      <c r="X285" s="453"/>
      <c r="Y285" s="424"/>
      <c r="Z285" s="453"/>
      <c r="AA285" s="424"/>
      <c r="AB285" s="416"/>
      <c r="AC285" s="416"/>
      <c r="AD285" s="416"/>
      <c r="AE285" s="416"/>
      <c r="AF285" s="455"/>
      <c r="AG285" s="430"/>
      <c r="AH285" s="453"/>
      <c r="AI285" s="430"/>
      <c r="AJ285" s="453"/>
      <c r="AK285" s="432"/>
      <c r="AL285" s="453"/>
      <c r="AM285" s="430"/>
      <c r="AN285" s="423"/>
      <c r="AO285" s="453"/>
      <c r="AP285" s="430"/>
      <c r="AQ285" s="423"/>
      <c r="AR285" s="453"/>
      <c r="AS285" s="430"/>
      <c r="AT285" s="423"/>
      <c r="AU285" s="453"/>
      <c r="AV285" s="182"/>
      <c r="AW285" s="182"/>
      <c r="AX285" s="182"/>
      <c r="AY285" s="182"/>
      <c r="AZ285" s="409"/>
      <c r="BA285" s="182"/>
      <c r="BB285" s="182"/>
      <c r="BC285" s="409"/>
      <c r="BD285" s="182"/>
      <c r="BE285" s="182"/>
      <c r="BF285" s="182"/>
      <c r="BG285" s="182"/>
      <c r="BH285" s="409"/>
      <c r="BI285" s="182"/>
      <c r="BJ285" s="182"/>
      <c r="BK285" s="182"/>
      <c r="BL285" s="128"/>
    </row>
    <row r="286" spans="1:64" s="183" customFormat="1">
      <c r="A286" s="459"/>
      <c r="B286" s="419">
        <v>274</v>
      </c>
      <c r="C286" s="539"/>
      <c r="D286" s="420"/>
      <c r="E286" s="466"/>
      <c r="F286" s="467"/>
      <c r="G286" s="467"/>
      <c r="H286" s="620"/>
      <c r="I286" s="424"/>
      <c r="J286" s="425"/>
      <c r="K286" s="424"/>
      <c r="L286" s="460" t="str">
        <f t="shared" si="16"/>
        <v/>
      </c>
      <c r="M286" s="461" t="str">
        <f t="shared" si="17"/>
        <v/>
      </c>
      <c r="N286" s="460" t="str">
        <f t="shared" si="18"/>
        <v/>
      </c>
      <c r="O286" s="462">
        <f t="shared" si="19"/>
        <v>0</v>
      </c>
      <c r="P286" s="453"/>
      <c r="Q286" s="424"/>
      <c r="R286" s="416"/>
      <c r="S286" s="450"/>
      <c r="T286" s="416"/>
      <c r="U286" s="416"/>
      <c r="V286" s="453"/>
      <c r="W286" s="424"/>
      <c r="X286" s="453"/>
      <c r="Y286" s="424"/>
      <c r="Z286" s="453"/>
      <c r="AA286" s="424"/>
      <c r="AB286" s="416"/>
      <c r="AC286" s="416"/>
      <c r="AD286" s="416"/>
      <c r="AE286" s="416"/>
      <c r="AF286" s="455"/>
      <c r="AG286" s="430"/>
      <c r="AH286" s="453"/>
      <c r="AI286" s="430"/>
      <c r="AJ286" s="453"/>
      <c r="AK286" s="432"/>
      <c r="AL286" s="453"/>
      <c r="AM286" s="430"/>
      <c r="AN286" s="423"/>
      <c r="AO286" s="453"/>
      <c r="AP286" s="430"/>
      <c r="AQ286" s="423"/>
      <c r="AR286" s="453"/>
      <c r="AS286" s="430"/>
      <c r="AT286" s="423"/>
      <c r="AU286" s="453"/>
      <c r="AV286" s="182"/>
      <c r="AW286" s="182"/>
      <c r="AX286" s="182"/>
      <c r="AY286" s="182"/>
      <c r="AZ286" s="409"/>
      <c r="BA286" s="182"/>
      <c r="BB286" s="182"/>
      <c r="BC286" s="409"/>
      <c r="BD286" s="182"/>
      <c r="BE286" s="182"/>
      <c r="BF286" s="182"/>
      <c r="BG286" s="182"/>
      <c r="BH286" s="409"/>
      <c r="BI286" s="182"/>
      <c r="BJ286" s="182"/>
      <c r="BK286" s="182"/>
      <c r="BL286" s="128"/>
    </row>
    <row r="287" spans="1:64" s="183" customFormat="1">
      <c r="A287" s="459"/>
      <c r="B287" s="419">
        <v>275</v>
      </c>
      <c r="C287" s="539"/>
      <c r="D287" s="420"/>
      <c r="E287" s="466"/>
      <c r="F287" s="467"/>
      <c r="G287" s="467"/>
      <c r="H287" s="620"/>
      <c r="I287" s="424"/>
      <c r="J287" s="425"/>
      <c r="K287" s="424"/>
      <c r="L287" s="460" t="str">
        <f t="shared" si="16"/>
        <v/>
      </c>
      <c r="M287" s="461" t="str">
        <f t="shared" si="17"/>
        <v/>
      </c>
      <c r="N287" s="460" t="str">
        <f t="shared" si="18"/>
        <v/>
      </c>
      <c r="O287" s="462">
        <f t="shared" si="19"/>
        <v>0</v>
      </c>
      <c r="P287" s="453"/>
      <c r="Q287" s="424"/>
      <c r="R287" s="416"/>
      <c r="S287" s="450"/>
      <c r="T287" s="416"/>
      <c r="U287" s="416"/>
      <c r="V287" s="453"/>
      <c r="W287" s="424"/>
      <c r="X287" s="453"/>
      <c r="Y287" s="424"/>
      <c r="Z287" s="453"/>
      <c r="AA287" s="424"/>
      <c r="AB287" s="416"/>
      <c r="AC287" s="416"/>
      <c r="AD287" s="416"/>
      <c r="AE287" s="416"/>
      <c r="AF287" s="455"/>
      <c r="AG287" s="430"/>
      <c r="AH287" s="453"/>
      <c r="AI287" s="430"/>
      <c r="AJ287" s="453"/>
      <c r="AK287" s="432"/>
      <c r="AL287" s="453"/>
      <c r="AM287" s="430"/>
      <c r="AN287" s="423"/>
      <c r="AO287" s="453"/>
      <c r="AP287" s="430"/>
      <c r="AQ287" s="423"/>
      <c r="AR287" s="453"/>
      <c r="AS287" s="430"/>
      <c r="AT287" s="423"/>
      <c r="AU287" s="453"/>
      <c r="AV287" s="182"/>
      <c r="AW287" s="182"/>
      <c r="AX287" s="182"/>
      <c r="AY287" s="182"/>
      <c r="AZ287" s="409"/>
      <c r="BA287" s="182"/>
      <c r="BB287" s="182"/>
      <c r="BC287" s="409"/>
      <c r="BD287" s="182"/>
      <c r="BE287" s="182"/>
      <c r="BF287" s="182"/>
      <c r="BG287" s="182"/>
      <c r="BH287" s="409"/>
      <c r="BI287" s="182"/>
      <c r="BJ287" s="182"/>
      <c r="BK287" s="182"/>
      <c r="BL287" s="128"/>
    </row>
    <row r="288" spans="1:64" s="183" customFormat="1">
      <c r="A288" s="459"/>
      <c r="B288" s="419">
        <v>276</v>
      </c>
      <c r="C288" s="539"/>
      <c r="D288" s="420"/>
      <c r="E288" s="466"/>
      <c r="F288" s="467"/>
      <c r="G288" s="467"/>
      <c r="H288" s="620"/>
      <c r="I288" s="424"/>
      <c r="J288" s="425"/>
      <c r="K288" s="424"/>
      <c r="L288" s="460" t="str">
        <f t="shared" si="16"/>
        <v/>
      </c>
      <c r="M288" s="461" t="str">
        <f t="shared" si="17"/>
        <v/>
      </c>
      <c r="N288" s="460" t="str">
        <f t="shared" si="18"/>
        <v/>
      </c>
      <c r="O288" s="462">
        <f t="shared" si="19"/>
        <v>0</v>
      </c>
      <c r="P288" s="453"/>
      <c r="Q288" s="424"/>
      <c r="R288" s="416"/>
      <c r="S288" s="450"/>
      <c r="T288" s="416"/>
      <c r="U288" s="416"/>
      <c r="V288" s="453"/>
      <c r="W288" s="424"/>
      <c r="X288" s="453"/>
      <c r="Y288" s="424"/>
      <c r="Z288" s="453"/>
      <c r="AA288" s="424"/>
      <c r="AB288" s="416"/>
      <c r="AC288" s="416"/>
      <c r="AD288" s="416"/>
      <c r="AE288" s="416"/>
      <c r="AF288" s="455"/>
      <c r="AG288" s="430"/>
      <c r="AH288" s="453"/>
      <c r="AI288" s="430"/>
      <c r="AJ288" s="453"/>
      <c r="AK288" s="432"/>
      <c r="AL288" s="453"/>
      <c r="AM288" s="430"/>
      <c r="AN288" s="423"/>
      <c r="AO288" s="453"/>
      <c r="AP288" s="430"/>
      <c r="AQ288" s="423"/>
      <c r="AR288" s="453"/>
      <c r="AS288" s="430"/>
      <c r="AT288" s="423"/>
      <c r="AU288" s="453"/>
      <c r="AV288" s="182"/>
      <c r="AW288" s="182"/>
      <c r="AX288" s="182"/>
      <c r="AY288" s="182"/>
      <c r="AZ288" s="409"/>
      <c r="BA288" s="182"/>
      <c r="BB288" s="182"/>
      <c r="BC288" s="409"/>
      <c r="BD288" s="182"/>
      <c r="BE288" s="182"/>
      <c r="BF288" s="182"/>
      <c r="BG288" s="182"/>
      <c r="BH288" s="409"/>
      <c r="BI288" s="182"/>
      <c r="BJ288" s="182"/>
      <c r="BK288" s="182"/>
      <c r="BL288" s="128"/>
    </row>
    <row r="289" spans="1:64" s="183" customFormat="1">
      <c r="A289" s="459"/>
      <c r="B289" s="419">
        <v>277</v>
      </c>
      <c r="C289" s="539"/>
      <c r="D289" s="420"/>
      <c r="E289" s="466"/>
      <c r="F289" s="467"/>
      <c r="G289" s="467"/>
      <c r="H289" s="620"/>
      <c r="I289" s="424"/>
      <c r="J289" s="425"/>
      <c r="K289" s="424"/>
      <c r="L289" s="460" t="str">
        <f t="shared" si="16"/>
        <v/>
      </c>
      <c r="M289" s="461" t="str">
        <f t="shared" si="17"/>
        <v/>
      </c>
      <c r="N289" s="460" t="str">
        <f t="shared" si="18"/>
        <v/>
      </c>
      <c r="O289" s="462">
        <f t="shared" si="19"/>
        <v>0</v>
      </c>
      <c r="P289" s="453"/>
      <c r="Q289" s="424"/>
      <c r="R289" s="416"/>
      <c r="S289" s="450"/>
      <c r="T289" s="416"/>
      <c r="U289" s="416"/>
      <c r="V289" s="453"/>
      <c r="W289" s="424"/>
      <c r="X289" s="453"/>
      <c r="Y289" s="424"/>
      <c r="Z289" s="453"/>
      <c r="AA289" s="424"/>
      <c r="AB289" s="416"/>
      <c r="AC289" s="416"/>
      <c r="AD289" s="416"/>
      <c r="AE289" s="416"/>
      <c r="AF289" s="455"/>
      <c r="AG289" s="430"/>
      <c r="AH289" s="453"/>
      <c r="AI289" s="430"/>
      <c r="AJ289" s="453"/>
      <c r="AK289" s="432"/>
      <c r="AL289" s="453"/>
      <c r="AM289" s="430"/>
      <c r="AN289" s="423"/>
      <c r="AO289" s="453"/>
      <c r="AP289" s="430"/>
      <c r="AQ289" s="423"/>
      <c r="AR289" s="453"/>
      <c r="AS289" s="430"/>
      <c r="AT289" s="423"/>
      <c r="AU289" s="453"/>
      <c r="AV289" s="182"/>
      <c r="AW289" s="182"/>
      <c r="AX289" s="182"/>
      <c r="AY289" s="182"/>
      <c r="AZ289" s="409"/>
      <c r="BA289" s="182"/>
      <c r="BB289" s="182"/>
      <c r="BC289" s="409"/>
      <c r="BD289" s="182"/>
      <c r="BE289" s="182"/>
      <c r="BF289" s="182"/>
      <c r="BG289" s="182"/>
      <c r="BH289" s="409"/>
      <c r="BI289" s="182"/>
      <c r="BJ289" s="182"/>
      <c r="BK289" s="182"/>
      <c r="BL289" s="128"/>
    </row>
    <row r="290" spans="1:64" s="183" customFormat="1">
      <c r="A290" s="459"/>
      <c r="B290" s="419">
        <v>278</v>
      </c>
      <c r="C290" s="539"/>
      <c r="D290" s="420"/>
      <c r="E290" s="466"/>
      <c r="F290" s="467"/>
      <c r="G290" s="467"/>
      <c r="H290" s="620"/>
      <c r="I290" s="424"/>
      <c r="J290" s="425"/>
      <c r="K290" s="424"/>
      <c r="L290" s="460" t="str">
        <f t="shared" si="16"/>
        <v/>
      </c>
      <c r="M290" s="461" t="str">
        <f t="shared" si="17"/>
        <v/>
      </c>
      <c r="N290" s="460" t="str">
        <f t="shared" si="18"/>
        <v/>
      </c>
      <c r="O290" s="462">
        <f t="shared" si="19"/>
        <v>0</v>
      </c>
      <c r="P290" s="453"/>
      <c r="Q290" s="424"/>
      <c r="R290" s="416"/>
      <c r="S290" s="450"/>
      <c r="T290" s="416"/>
      <c r="U290" s="416"/>
      <c r="V290" s="453"/>
      <c r="W290" s="424"/>
      <c r="X290" s="453"/>
      <c r="Y290" s="424"/>
      <c r="Z290" s="453"/>
      <c r="AA290" s="424"/>
      <c r="AB290" s="416"/>
      <c r="AC290" s="416"/>
      <c r="AD290" s="416"/>
      <c r="AE290" s="416"/>
      <c r="AF290" s="455"/>
      <c r="AG290" s="430"/>
      <c r="AH290" s="453"/>
      <c r="AI290" s="430"/>
      <c r="AJ290" s="453"/>
      <c r="AK290" s="432"/>
      <c r="AL290" s="453"/>
      <c r="AM290" s="430"/>
      <c r="AN290" s="423"/>
      <c r="AO290" s="453"/>
      <c r="AP290" s="430"/>
      <c r="AQ290" s="423"/>
      <c r="AR290" s="453"/>
      <c r="AS290" s="430"/>
      <c r="AT290" s="423"/>
      <c r="AU290" s="453"/>
      <c r="AV290" s="182"/>
      <c r="AW290" s="182"/>
      <c r="AX290" s="182"/>
      <c r="AY290" s="182"/>
      <c r="AZ290" s="409"/>
      <c r="BA290" s="182"/>
      <c r="BB290" s="182"/>
      <c r="BC290" s="409"/>
      <c r="BD290" s="182"/>
      <c r="BE290" s="182"/>
      <c r="BF290" s="182"/>
      <c r="BG290" s="182"/>
      <c r="BH290" s="409"/>
      <c r="BI290" s="182"/>
      <c r="BJ290" s="182"/>
      <c r="BK290" s="182"/>
      <c r="BL290" s="128"/>
    </row>
    <row r="291" spans="1:64" s="183" customFormat="1">
      <c r="A291" s="459"/>
      <c r="B291" s="419">
        <v>279</v>
      </c>
      <c r="C291" s="539"/>
      <c r="D291" s="420"/>
      <c r="E291" s="466"/>
      <c r="F291" s="467"/>
      <c r="G291" s="467"/>
      <c r="H291" s="620"/>
      <c r="I291" s="424"/>
      <c r="J291" s="425"/>
      <c r="K291" s="424"/>
      <c r="L291" s="460" t="str">
        <f t="shared" si="16"/>
        <v/>
      </c>
      <c r="M291" s="461" t="str">
        <f t="shared" si="17"/>
        <v/>
      </c>
      <c r="N291" s="460" t="str">
        <f t="shared" si="18"/>
        <v/>
      </c>
      <c r="O291" s="462">
        <f t="shared" si="19"/>
        <v>0</v>
      </c>
      <c r="P291" s="453"/>
      <c r="Q291" s="424"/>
      <c r="R291" s="416"/>
      <c r="S291" s="450"/>
      <c r="T291" s="416"/>
      <c r="U291" s="416"/>
      <c r="V291" s="453"/>
      <c r="W291" s="424"/>
      <c r="X291" s="453"/>
      <c r="Y291" s="424"/>
      <c r="Z291" s="453"/>
      <c r="AA291" s="424"/>
      <c r="AB291" s="416"/>
      <c r="AC291" s="416"/>
      <c r="AD291" s="416"/>
      <c r="AE291" s="416"/>
      <c r="AF291" s="455"/>
      <c r="AG291" s="430"/>
      <c r="AH291" s="453"/>
      <c r="AI291" s="430"/>
      <c r="AJ291" s="453"/>
      <c r="AK291" s="432"/>
      <c r="AL291" s="453"/>
      <c r="AM291" s="430"/>
      <c r="AN291" s="423"/>
      <c r="AO291" s="453"/>
      <c r="AP291" s="430"/>
      <c r="AQ291" s="423"/>
      <c r="AR291" s="453"/>
      <c r="AS291" s="430"/>
      <c r="AT291" s="423"/>
      <c r="AU291" s="453"/>
      <c r="AV291" s="182"/>
      <c r="AW291" s="182"/>
      <c r="AX291" s="182"/>
      <c r="AY291" s="182"/>
      <c r="AZ291" s="409"/>
      <c r="BA291" s="182"/>
      <c r="BB291" s="182"/>
      <c r="BC291" s="409"/>
      <c r="BD291" s="182"/>
      <c r="BE291" s="182"/>
      <c r="BF291" s="182"/>
      <c r="BG291" s="182"/>
      <c r="BH291" s="409"/>
      <c r="BI291" s="182"/>
      <c r="BJ291" s="182"/>
      <c r="BK291" s="182"/>
      <c r="BL291" s="128"/>
    </row>
    <row r="292" spans="1:64" s="183" customFormat="1">
      <c r="A292" s="459"/>
      <c r="B292" s="419">
        <v>280</v>
      </c>
      <c r="C292" s="539"/>
      <c r="D292" s="420"/>
      <c r="E292" s="466"/>
      <c r="F292" s="467"/>
      <c r="G292" s="467"/>
      <c r="H292" s="620"/>
      <c r="I292" s="424"/>
      <c r="J292" s="425"/>
      <c r="K292" s="424"/>
      <c r="L292" s="460" t="str">
        <f t="shared" si="16"/>
        <v/>
      </c>
      <c r="M292" s="461" t="str">
        <f t="shared" si="17"/>
        <v/>
      </c>
      <c r="N292" s="460" t="str">
        <f t="shared" si="18"/>
        <v/>
      </c>
      <c r="O292" s="462">
        <f t="shared" si="19"/>
        <v>0</v>
      </c>
      <c r="P292" s="453"/>
      <c r="Q292" s="424"/>
      <c r="R292" s="416"/>
      <c r="S292" s="450"/>
      <c r="T292" s="416"/>
      <c r="U292" s="416"/>
      <c r="V292" s="453"/>
      <c r="W292" s="424"/>
      <c r="X292" s="453"/>
      <c r="Y292" s="424"/>
      <c r="Z292" s="453"/>
      <c r="AA292" s="424"/>
      <c r="AB292" s="416"/>
      <c r="AC292" s="416"/>
      <c r="AD292" s="416"/>
      <c r="AE292" s="416"/>
      <c r="AF292" s="455"/>
      <c r="AG292" s="430"/>
      <c r="AH292" s="453"/>
      <c r="AI292" s="430"/>
      <c r="AJ292" s="453"/>
      <c r="AK292" s="432"/>
      <c r="AL292" s="453"/>
      <c r="AM292" s="430"/>
      <c r="AN292" s="423"/>
      <c r="AO292" s="453"/>
      <c r="AP292" s="430"/>
      <c r="AQ292" s="423"/>
      <c r="AR292" s="453"/>
      <c r="AS292" s="430"/>
      <c r="AT292" s="423"/>
      <c r="AU292" s="453"/>
      <c r="AV292" s="182"/>
      <c r="AW292" s="182"/>
      <c r="AX292" s="182"/>
      <c r="AY292" s="182"/>
      <c r="AZ292" s="409"/>
      <c r="BA292" s="182"/>
      <c r="BB292" s="182"/>
      <c r="BC292" s="409"/>
      <c r="BD292" s="182"/>
      <c r="BE292" s="182"/>
      <c r="BF292" s="182"/>
      <c r="BG292" s="182"/>
      <c r="BH292" s="409"/>
      <c r="BI292" s="182"/>
      <c r="BJ292" s="182"/>
      <c r="BK292" s="182"/>
      <c r="BL292" s="128"/>
    </row>
    <row r="293" spans="1:64" s="183" customFormat="1">
      <c r="A293" s="459"/>
      <c r="B293" s="419">
        <v>281</v>
      </c>
      <c r="C293" s="539"/>
      <c r="D293" s="420"/>
      <c r="E293" s="466"/>
      <c r="F293" s="467"/>
      <c r="G293" s="467"/>
      <c r="H293" s="620"/>
      <c r="I293" s="424"/>
      <c r="J293" s="425"/>
      <c r="K293" s="424"/>
      <c r="L293" s="460" t="str">
        <f t="shared" si="16"/>
        <v/>
      </c>
      <c r="M293" s="461" t="str">
        <f t="shared" si="17"/>
        <v/>
      </c>
      <c r="N293" s="460" t="str">
        <f t="shared" si="18"/>
        <v/>
      </c>
      <c r="O293" s="462">
        <f t="shared" si="19"/>
        <v>0</v>
      </c>
      <c r="P293" s="453"/>
      <c r="Q293" s="424"/>
      <c r="R293" s="416"/>
      <c r="S293" s="450"/>
      <c r="T293" s="416"/>
      <c r="U293" s="416"/>
      <c r="V293" s="453"/>
      <c r="W293" s="424"/>
      <c r="X293" s="453"/>
      <c r="Y293" s="424"/>
      <c r="Z293" s="453"/>
      <c r="AA293" s="424"/>
      <c r="AB293" s="416"/>
      <c r="AC293" s="416"/>
      <c r="AD293" s="416"/>
      <c r="AE293" s="416"/>
      <c r="AF293" s="455"/>
      <c r="AG293" s="430"/>
      <c r="AH293" s="453"/>
      <c r="AI293" s="430"/>
      <c r="AJ293" s="453"/>
      <c r="AK293" s="432"/>
      <c r="AL293" s="453"/>
      <c r="AM293" s="430"/>
      <c r="AN293" s="423"/>
      <c r="AO293" s="453"/>
      <c r="AP293" s="430"/>
      <c r="AQ293" s="423"/>
      <c r="AR293" s="453"/>
      <c r="AS293" s="430"/>
      <c r="AT293" s="423"/>
      <c r="AU293" s="453"/>
      <c r="AV293" s="182"/>
      <c r="AW293" s="182"/>
      <c r="AX293" s="182"/>
      <c r="AY293" s="182"/>
      <c r="AZ293" s="409"/>
      <c r="BA293" s="182"/>
      <c r="BB293" s="182"/>
      <c r="BC293" s="409"/>
      <c r="BD293" s="182"/>
      <c r="BE293" s="182"/>
      <c r="BF293" s="182"/>
      <c r="BG293" s="182"/>
      <c r="BH293" s="409"/>
      <c r="BI293" s="182"/>
      <c r="BJ293" s="182"/>
      <c r="BK293" s="182"/>
      <c r="BL293" s="128"/>
    </row>
    <row r="294" spans="1:64" s="183" customFormat="1">
      <c r="A294" s="459"/>
      <c r="B294" s="419">
        <v>282</v>
      </c>
      <c r="C294" s="539"/>
      <c r="D294" s="420"/>
      <c r="E294" s="466"/>
      <c r="F294" s="467"/>
      <c r="G294" s="467"/>
      <c r="H294" s="620"/>
      <c r="I294" s="424"/>
      <c r="J294" s="425"/>
      <c r="K294" s="424"/>
      <c r="L294" s="460" t="str">
        <f t="shared" si="16"/>
        <v/>
      </c>
      <c r="M294" s="461" t="str">
        <f t="shared" si="17"/>
        <v/>
      </c>
      <c r="N294" s="460" t="str">
        <f t="shared" si="18"/>
        <v/>
      </c>
      <c r="O294" s="462">
        <f t="shared" si="19"/>
        <v>0</v>
      </c>
      <c r="P294" s="453"/>
      <c r="Q294" s="424"/>
      <c r="R294" s="416"/>
      <c r="S294" s="450"/>
      <c r="T294" s="416"/>
      <c r="U294" s="416"/>
      <c r="V294" s="453"/>
      <c r="W294" s="424"/>
      <c r="X294" s="453"/>
      <c r="Y294" s="424"/>
      <c r="Z294" s="453"/>
      <c r="AA294" s="424"/>
      <c r="AB294" s="416"/>
      <c r="AC294" s="416"/>
      <c r="AD294" s="416"/>
      <c r="AE294" s="416"/>
      <c r="AF294" s="455"/>
      <c r="AG294" s="430"/>
      <c r="AH294" s="453"/>
      <c r="AI294" s="430"/>
      <c r="AJ294" s="453"/>
      <c r="AK294" s="432"/>
      <c r="AL294" s="453"/>
      <c r="AM294" s="430"/>
      <c r="AN294" s="423"/>
      <c r="AO294" s="453"/>
      <c r="AP294" s="430"/>
      <c r="AQ294" s="423"/>
      <c r="AR294" s="453"/>
      <c r="AS294" s="430"/>
      <c r="AT294" s="423"/>
      <c r="AU294" s="453"/>
      <c r="AV294" s="182"/>
      <c r="AW294" s="182"/>
      <c r="AX294" s="182"/>
      <c r="AY294" s="182"/>
      <c r="AZ294" s="409"/>
      <c r="BA294" s="182"/>
      <c r="BB294" s="182"/>
      <c r="BC294" s="409"/>
      <c r="BD294" s="182"/>
      <c r="BE294" s="182"/>
      <c r="BF294" s="182"/>
      <c r="BG294" s="182"/>
      <c r="BH294" s="409"/>
      <c r="BI294" s="182"/>
      <c r="BJ294" s="182"/>
      <c r="BK294" s="182"/>
      <c r="BL294" s="128"/>
    </row>
    <row r="295" spans="1:64" s="183" customFormat="1">
      <c r="A295" s="459"/>
      <c r="B295" s="419">
        <v>283</v>
      </c>
      <c r="C295" s="539"/>
      <c r="D295" s="420"/>
      <c r="E295" s="466"/>
      <c r="F295" s="467"/>
      <c r="G295" s="467"/>
      <c r="H295" s="620"/>
      <c r="I295" s="424"/>
      <c r="J295" s="425"/>
      <c r="K295" s="424"/>
      <c r="L295" s="460" t="str">
        <f t="shared" si="16"/>
        <v/>
      </c>
      <c r="M295" s="461" t="str">
        <f t="shared" si="17"/>
        <v/>
      </c>
      <c r="N295" s="460" t="str">
        <f t="shared" si="18"/>
        <v/>
      </c>
      <c r="O295" s="462">
        <f t="shared" si="19"/>
        <v>0</v>
      </c>
      <c r="P295" s="453"/>
      <c r="Q295" s="424"/>
      <c r="R295" s="416"/>
      <c r="S295" s="450"/>
      <c r="T295" s="416"/>
      <c r="U295" s="416"/>
      <c r="V295" s="453"/>
      <c r="W295" s="424"/>
      <c r="X295" s="453"/>
      <c r="Y295" s="424"/>
      <c r="Z295" s="453"/>
      <c r="AA295" s="424"/>
      <c r="AB295" s="416"/>
      <c r="AC295" s="416"/>
      <c r="AD295" s="416"/>
      <c r="AE295" s="416"/>
      <c r="AF295" s="455"/>
      <c r="AG295" s="430"/>
      <c r="AH295" s="453"/>
      <c r="AI295" s="430"/>
      <c r="AJ295" s="453"/>
      <c r="AK295" s="432"/>
      <c r="AL295" s="453"/>
      <c r="AM295" s="430"/>
      <c r="AN295" s="423"/>
      <c r="AO295" s="453"/>
      <c r="AP295" s="430"/>
      <c r="AQ295" s="423"/>
      <c r="AR295" s="453"/>
      <c r="AS295" s="430"/>
      <c r="AT295" s="423"/>
      <c r="AU295" s="453"/>
      <c r="AV295" s="182"/>
      <c r="AW295" s="182"/>
      <c r="AX295" s="182"/>
      <c r="AY295" s="182"/>
      <c r="AZ295" s="409"/>
      <c r="BA295" s="182"/>
      <c r="BB295" s="182"/>
      <c r="BC295" s="409"/>
      <c r="BD295" s="182"/>
      <c r="BE295" s="182"/>
      <c r="BF295" s="182"/>
      <c r="BG295" s="182"/>
      <c r="BH295" s="409"/>
      <c r="BI295" s="182"/>
      <c r="BJ295" s="182"/>
      <c r="BK295" s="182"/>
      <c r="BL295" s="128"/>
    </row>
    <row r="296" spans="1:64" s="183" customFormat="1">
      <c r="A296" s="459"/>
      <c r="B296" s="419">
        <v>284</v>
      </c>
      <c r="C296" s="539"/>
      <c r="D296" s="420"/>
      <c r="E296" s="466"/>
      <c r="F296" s="467"/>
      <c r="G296" s="467"/>
      <c r="H296" s="620"/>
      <c r="I296" s="424"/>
      <c r="J296" s="425"/>
      <c r="K296" s="424"/>
      <c r="L296" s="460" t="str">
        <f t="shared" si="16"/>
        <v/>
      </c>
      <c r="M296" s="461" t="str">
        <f t="shared" si="17"/>
        <v/>
      </c>
      <c r="N296" s="460" t="str">
        <f t="shared" si="18"/>
        <v/>
      </c>
      <c r="O296" s="462">
        <f t="shared" si="19"/>
        <v>0</v>
      </c>
      <c r="P296" s="453"/>
      <c r="Q296" s="424"/>
      <c r="R296" s="416"/>
      <c r="S296" s="450"/>
      <c r="T296" s="416"/>
      <c r="U296" s="416"/>
      <c r="V296" s="453"/>
      <c r="W296" s="424"/>
      <c r="X296" s="453"/>
      <c r="Y296" s="424"/>
      <c r="Z296" s="453"/>
      <c r="AA296" s="424"/>
      <c r="AB296" s="416"/>
      <c r="AC296" s="416"/>
      <c r="AD296" s="416"/>
      <c r="AE296" s="416"/>
      <c r="AF296" s="455"/>
      <c r="AG296" s="430"/>
      <c r="AH296" s="453"/>
      <c r="AI296" s="430"/>
      <c r="AJ296" s="453"/>
      <c r="AK296" s="432"/>
      <c r="AL296" s="453"/>
      <c r="AM296" s="430"/>
      <c r="AN296" s="423"/>
      <c r="AO296" s="453"/>
      <c r="AP296" s="430"/>
      <c r="AQ296" s="423"/>
      <c r="AR296" s="453"/>
      <c r="AS296" s="430"/>
      <c r="AT296" s="423"/>
      <c r="AU296" s="453"/>
      <c r="AV296" s="182"/>
      <c r="AW296" s="182"/>
      <c r="AX296" s="182"/>
      <c r="AY296" s="182"/>
      <c r="AZ296" s="409"/>
      <c r="BA296" s="182"/>
      <c r="BB296" s="182"/>
      <c r="BC296" s="409"/>
      <c r="BD296" s="182"/>
      <c r="BE296" s="182"/>
      <c r="BF296" s="182"/>
      <c r="BG296" s="182"/>
      <c r="BH296" s="409"/>
      <c r="BI296" s="182"/>
      <c r="BJ296" s="182"/>
      <c r="BK296" s="182"/>
      <c r="BL296" s="128"/>
    </row>
    <row r="297" spans="1:64" s="183" customFormat="1">
      <c r="A297" s="459"/>
      <c r="B297" s="419">
        <v>285</v>
      </c>
      <c r="C297" s="539"/>
      <c r="D297" s="420"/>
      <c r="E297" s="466"/>
      <c r="F297" s="467"/>
      <c r="G297" s="467"/>
      <c r="H297" s="620"/>
      <c r="I297" s="424"/>
      <c r="J297" s="425"/>
      <c r="K297" s="424"/>
      <c r="L297" s="460" t="str">
        <f t="shared" si="16"/>
        <v/>
      </c>
      <c r="M297" s="461" t="str">
        <f t="shared" si="17"/>
        <v/>
      </c>
      <c r="N297" s="460" t="str">
        <f t="shared" si="18"/>
        <v/>
      </c>
      <c r="O297" s="462">
        <f t="shared" si="19"/>
        <v>0</v>
      </c>
      <c r="P297" s="453"/>
      <c r="Q297" s="424"/>
      <c r="R297" s="416"/>
      <c r="S297" s="450"/>
      <c r="T297" s="416"/>
      <c r="U297" s="416"/>
      <c r="V297" s="453"/>
      <c r="W297" s="424"/>
      <c r="X297" s="453"/>
      <c r="Y297" s="424"/>
      <c r="Z297" s="453"/>
      <c r="AA297" s="424"/>
      <c r="AB297" s="416"/>
      <c r="AC297" s="416"/>
      <c r="AD297" s="416"/>
      <c r="AE297" s="416"/>
      <c r="AF297" s="455"/>
      <c r="AG297" s="430"/>
      <c r="AH297" s="453"/>
      <c r="AI297" s="430"/>
      <c r="AJ297" s="453"/>
      <c r="AK297" s="432"/>
      <c r="AL297" s="453"/>
      <c r="AM297" s="430"/>
      <c r="AN297" s="423"/>
      <c r="AO297" s="453"/>
      <c r="AP297" s="430"/>
      <c r="AQ297" s="423"/>
      <c r="AR297" s="453"/>
      <c r="AS297" s="430"/>
      <c r="AT297" s="423"/>
      <c r="AU297" s="453"/>
      <c r="AV297" s="182"/>
      <c r="AW297" s="182"/>
      <c r="AX297" s="182"/>
      <c r="AY297" s="182"/>
      <c r="AZ297" s="409"/>
      <c r="BA297" s="182"/>
      <c r="BB297" s="182"/>
      <c r="BC297" s="409"/>
      <c r="BD297" s="182"/>
      <c r="BE297" s="182"/>
      <c r="BF297" s="182"/>
      <c r="BG297" s="182"/>
      <c r="BH297" s="409"/>
      <c r="BI297" s="182"/>
      <c r="BJ297" s="182"/>
      <c r="BK297" s="182"/>
      <c r="BL297" s="128"/>
    </row>
    <row r="298" spans="1:64" s="183" customFormat="1">
      <c r="A298" s="459"/>
      <c r="B298" s="419">
        <v>286</v>
      </c>
      <c r="C298" s="539"/>
      <c r="D298" s="420"/>
      <c r="E298" s="466"/>
      <c r="F298" s="467"/>
      <c r="G298" s="467"/>
      <c r="H298" s="620"/>
      <c r="I298" s="424"/>
      <c r="J298" s="425"/>
      <c r="K298" s="424"/>
      <c r="L298" s="460" t="str">
        <f t="shared" si="16"/>
        <v/>
      </c>
      <c r="M298" s="461" t="str">
        <f t="shared" si="17"/>
        <v/>
      </c>
      <c r="N298" s="460" t="str">
        <f t="shared" si="18"/>
        <v/>
      </c>
      <c r="O298" s="462">
        <f t="shared" si="19"/>
        <v>0</v>
      </c>
      <c r="P298" s="453"/>
      <c r="Q298" s="424"/>
      <c r="R298" s="416"/>
      <c r="S298" s="450"/>
      <c r="T298" s="416"/>
      <c r="U298" s="416"/>
      <c r="V298" s="453"/>
      <c r="W298" s="424"/>
      <c r="X298" s="453"/>
      <c r="Y298" s="424"/>
      <c r="Z298" s="453"/>
      <c r="AA298" s="424"/>
      <c r="AB298" s="416"/>
      <c r="AC298" s="416"/>
      <c r="AD298" s="416"/>
      <c r="AE298" s="416"/>
      <c r="AF298" s="455"/>
      <c r="AG298" s="430"/>
      <c r="AH298" s="453"/>
      <c r="AI298" s="430"/>
      <c r="AJ298" s="453"/>
      <c r="AK298" s="432"/>
      <c r="AL298" s="453"/>
      <c r="AM298" s="430"/>
      <c r="AN298" s="423"/>
      <c r="AO298" s="453"/>
      <c r="AP298" s="430"/>
      <c r="AQ298" s="423"/>
      <c r="AR298" s="453"/>
      <c r="AS298" s="430"/>
      <c r="AT298" s="423"/>
      <c r="AU298" s="453"/>
      <c r="AV298" s="182"/>
      <c r="AW298" s="182"/>
      <c r="AX298" s="182"/>
      <c r="AY298" s="182"/>
      <c r="AZ298" s="409"/>
      <c r="BA298" s="182"/>
      <c r="BB298" s="182"/>
      <c r="BC298" s="409"/>
      <c r="BD298" s="182"/>
      <c r="BE298" s="182"/>
      <c r="BF298" s="182"/>
      <c r="BG298" s="182"/>
      <c r="BH298" s="409"/>
      <c r="BI298" s="182"/>
      <c r="BJ298" s="182"/>
      <c r="BK298" s="182"/>
      <c r="BL298" s="128"/>
    </row>
    <row r="299" spans="1:64" s="183" customFormat="1">
      <c r="A299" s="459"/>
      <c r="B299" s="419">
        <v>287</v>
      </c>
      <c r="C299" s="539"/>
      <c r="D299" s="420"/>
      <c r="E299" s="466"/>
      <c r="F299" s="467"/>
      <c r="G299" s="467"/>
      <c r="H299" s="620"/>
      <c r="I299" s="424"/>
      <c r="J299" s="425"/>
      <c r="K299" s="424"/>
      <c r="L299" s="460" t="str">
        <f t="shared" si="16"/>
        <v/>
      </c>
      <c r="M299" s="461" t="str">
        <f t="shared" si="17"/>
        <v/>
      </c>
      <c r="N299" s="460" t="str">
        <f t="shared" si="18"/>
        <v/>
      </c>
      <c r="O299" s="462">
        <f t="shared" si="19"/>
        <v>0</v>
      </c>
      <c r="P299" s="453"/>
      <c r="Q299" s="424"/>
      <c r="R299" s="416"/>
      <c r="S299" s="450"/>
      <c r="T299" s="416"/>
      <c r="U299" s="416"/>
      <c r="V299" s="453"/>
      <c r="W299" s="424"/>
      <c r="X299" s="453"/>
      <c r="Y299" s="424"/>
      <c r="Z299" s="453"/>
      <c r="AA299" s="424"/>
      <c r="AB299" s="416"/>
      <c r="AC299" s="416"/>
      <c r="AD299" s="416"/>
      <c r="AE299" s="416"/>
      <c r="AF299" s="455"/>
      <c r="AG299" s="430"/>
      <c r="AH299" s="453"/>
      <c r="AI299" s="430"/>
      <c r="AJ299" s="453"/>
      <c r="AK299" s="432"/>
      <c r="AL299" s="453"/>
      <c r="AM299" s="430"/>
      <c r="AN299" s="423"/>
      <c r="AO299" s="453"/>
      <c r="AP299" s="430"/>
      <c r="AQ299" s="423"/>
      <c r="AR299" s="453"/>
      <c r="AS299" s="430"/>
      <c r="AT299" s="423"/>
      <c r="AU299" s="453"/>
      <c r="AV299" s="182"/>
      <c r="AW299" s="182"/>
      <c r="AX299" s="182"/>
      <c r="AY299" s="182"/>
      <c r="AZ299" s="409"/>
      <c r="BA299" s="182"/>
      <c r="BB299" s="182"/>
      <c r="BC299" s="409"/>
      <c r="BD299" s="182"/>
      <c r="BE299" s="182"/>
      <c r="BF299" s="182"/>
      <c r="BG299" s="182"/>
      <c r="BH299" s="409"/>
      <c r="BI299" s="182"/>
      <c r="BJ299" s="182"/>
      <c r="BK299" s="182"/>
      <c r="BL299" s="128"/>
    </row>
    <row r="300" spans="1:64" s="183" customFormat="1">
      <c r="A300" s="459"/>
      <c r="B300" s="419">
        <v>288</v>
      </c>
      <c r="C300" s="539"/>
      <c r="D300" s="420"/>
      <c r="E300" s="466"/>
      <c r="F300" s="467"/>
      <c r="G300" s="467"/>
      <c r="H300" s="620"/>
      <c r="I300" s="424"/>
      <c r="J300" s="425"/>
      <c r="K300" s="424"/>
      <c r="L300" s="460" t="str">
        <f t="shared" si="16"/>
        <v/>
      </c>
      <c r="M300" s="461" t="str">
        <f t="shared" si="17"/>
        <v/>
      </c>
      <c r="N300" s="460" t="str">
        <f t="shared" si="18"/>
        <v/>
      </c>
      <c r="O300" s="462">
        <f t="shared" si="19"/>
        <v>0</v>
      </c>
      <c r="P300" s="453"/>
      <c r="Q300" s="424"/>
      <c r="R300" s="416"/>
      <c r="S300" s="450"/>
      <c r="T300" s="416"/>
      <c r="U300" s="416"/>
      <c r="V300" s="453"/>
      <c r="W300" s="424"/>
      <c r="X300" s="453"/>
      <c r="Y300" s="424"/>
      <c r="Z300" s="453"/>
      <c r="AA300" s="424"/>
      <c r="AB300" s="416"/>
      <c r="AC300" s="416"/>
      <c r="AD300" s="416"/>
      <c r="AE300" s="416"/>
      <c r="AF300" s="455"/>
      <c r="AG300" s="430"/>
      <c r="AH300" s="453"/>
      <c r="AI300" s="430"/>
      <c r="AJ300" s="453"/>
      <c r="AK300" s="432"/>
      <c r="AL300" s="453"/>
      <c r="AM300" s="430"/>
      <c r="AN300" s="423"/>
      <c r="AO300" s="453"/>
      <c r="AP300" s="430"/>
      <c r="AQ300" s="423"/>
      <c r="AR300" s="453"/>
      <c r="AS300" s="430"/>
      <c r="AT300" s="423"/>
      <c r="AU300" s="453"/>
      <c r="AV300" s="182"/>
      <c r="AW300" s="182"/>
      <c r="AX300" s="182"/>
      <c r="AY300" s="182"/>
      <c r="AZ300" s="409"/>
      <c r="BA300" s="182"/>
      <c r="BB300" s="182"/>
      <c r="BC300" s="409"/>
      <c r="BD300" s="182"/>
      <c r="BE300" s="182"/>
      <c r="BF300" s="182"/>
      <c r="BG300" s="182"/>
      <c r="BH300" s="409"/>
      <c r="BI300" s="182"/>
      <c r="BJ300" s="182"/>
      <c r="BK300" s="182"/>
      <c r="BL300" s="128"/>
    </row>
    <row r="301" spans="1:64" s="183" customFormat="1">
      <c r="A301" s="459"/>
      <c r="B301" s="419">
        <v>289</v>
      </c>
      <c r="C301" s="539"/>
      <c r="D301" s="420"/>
      <c r="E301" s="466"/>
      <c r="F301" s="467"/>
      <c r="G301" s="467"/>
      <c r="H301" s="620"/>
      <c r="I301" s="424"/>
      <c r="J301" s="425"/>
      <c r="K301" s="424"/>
      <c r="L301" s="460" t="str">
        <f t="shared" si="16"/>
        <v/>
      </c>
      <c r="M301" s="461" t="str">
        <f t="shared" si="17"/>
        <v/>
      </c>
      <c r="N301" s="460" t="str">
        <f t="shared" si="18"/>
        <v/>
      </c>
      <c r="O301" s="462">
        <f t="shared" si="19"/>
        <v>0</v>
      </c>
      <c r="P301" s="453"/>
      <c r="Q301" s="424"/>
      <c r="R301" s="416"/>
      <c r="S301" s="450"/>
      <c r="T301" s="416"/>
      <c r="U301" s="416"/>
      <c r="V301" s="453"/>
      <c r="W301" s="424"/>
      <c r="X301" s="453"/>
      <c r="Y301" s="424"/>
      <c r="Z301" s="453"/>
      <c r="AA301" s="424"/>
      <c r="AB301" s="416"/>
      <c r="AC301" s="416"/>
      <c r="AD301" s="416"/>
      <c r="AE301" s="416"/>
      <c r="AF301" s="455"/>
      <c r="AG301" s="430"/>
      <c r="AH301" s="453"/>
      <c r="AI301" s="430"/>
      <c r="AJ301" s="453"/>
      <c r="AK301" s="432"/>
      <c r="AL301" s="453"/>
      <c r="AM301" s="430"/>
      <c r="AN301" s="423"/>
      <c r="AO301" s="453"/>
      <c r="AP301" s="430"/>
      <c r="AQ301" s="423"/>
      <c r="AR301" s="453"/>
      <c r="AS301" s="430"/>
      <c r="AT301" s="423"/>
      <c r="AU301" s="453"/>
      <c r="AV301" s="182"/>
      <c r="AW301" s="182"/>
      <c r="AX301" s="182"/>
      <c r="AY301" s="182"/>
      <c r="AZ301" s="409"/>
      <c r="BA301" s="182"/>
      <c r="BB301" s="182"/>
      <c r="BC301" s="409"/>
      <c r="BD301" s="182"/>
      <c r="BE301" s="182"/>
      <c r="BF301" s="182"/>
      <c r="BG301" s="182"/>
      <c r="BH301" s="409"/>
      <c r="BI301" s="182"/>
      <c r="BJ301" s="182"/>
      <c r="BK301" s="182"/>
      <c r="BL301" s="128"/>
    </row>
    <row r="302" spans="1:64" s="183" customFormat="1">
      <c r="A302" s="459"/>
      <c r="B302" s="419">
        <v>290</v>
      </c>
      <c r="C302" s="539"/>
      <c r="D302" s="420"/>
      <c r="E302" s="466"/>
      <c r="F302" s="467"/>
      <c r="G302" s="467"/>
      <c r="H302" s="620"/>
      <c r="I302" s="424"/>
      <c r="J302" s="425"/>
      <c r="K302" s="424"/>
      <c r="L302" s="460" t="str">
        <f t="shared" si="16"/>
        <v/>
      </c>
      <c r="M302" s="461" t="str">
        <f t="shared" si="17"/>
        <v/>
      </c>
      <c r="N302" s="460" t="str">
        <f t="shared" si="18"/>
        <v/>
      </c>
      <c r="O302" s="462">
        <f t="shared" si="19"/>
        <v>0</v>
      </c>
      <c r="P302" s="453"/>
      <c r="Q302" s="424"/>
      <c r="R302" s="416"/>
      <c r="S302" s="450"/>
      <c r="T302" s="416"/>
      <c r="U302" s="416"/>
      <c r="V302" s="453"/>
      <c r="W302" s="424"/>
      <c r="X302" s="453"/>
      <c r="Y302" s="424"/>
      <c r="Z302" s="453"/>
      <c r="AA302" s="424"/>
      <c r="AB302" s="416"/>
      <c r="AC302" s="416"/>
      <c r="AD302" s="416"/>
      <c r="AE302" s="416"/>
      <c r="AF302" s="455"/>
      <c r="AG302" s="430"/>
      <c r="AH302" s="453"/>
      <c r="AI302" s="430"/>
      <c r="AJ302" s="453"/>
      <c r="AK302" s="432"/>
      <c r="AL302" s="453"/>
      <c r="AM302" s="430"/>
      <c r="AN302" s="423"/>
      <c r="AO302" s="453"/>
      <c r="AP302" s="430"/>
      <c r="AQ302" s="423"/>
      <c r="AR302" s="453"/>
      <c r="AS302" s="430"/>
      <c r="AT302" s="423"/>
      <c r="AU302" s="453"/>
      <c r="AV302" s="182"/>
      <c r="AW302" s="182"/>
      <c r="AX302" s="182"/>
      <c r="AY302" s="182"/>
      <c r="AZ302" s="409"/>
      <c r="BA302" s="182"/>
      <c r="BB302" s="182"/>
      <c r="BC302" s="409"/>
      <c r="BD302" s="182"/>
      <c r="BE302" s="182"/>
      <c r="BF302" s="182"/>
      <c r="BG302" s="182"/>
      <c r="BH302" s="409"/>
      <c r="BI302" s="182"/>
      <c r="BJ302" s="182"/>
      <c r="BK302" s="182"/>
      <c r="BL302" s="128"/>
    </row>
    <row r="303" spans="1:64" s="183" customFormat="1">
      <c r="A303" s="459"/>
      <c r="B303" s="419">
        <v>291</v>
      </c>
      <c r="C303" s="539"/>
      <c r="D303" s="420"/>
      <c r="E303" s="466"/>
      <c r="F303" s="467"/>
      <c r="G303" s="467"/>
      <c r="H303" s="620"/>
      <c r="I303" s="424"/>
      <c r="J303" s="425"/>
      <c r="K303" s="424"/>
      <c r="L303" s="460" t="str">
        <f t="shared" si="16"/>
        <v/>
      </c>
      <c r="M303" s="461" t="str">
        <f t="shared" si="17"/>
        <v/>
      </c>
      <c r="N303" s="460" t="str">
        <f t="shared" si="18"/>
        <v/>
      </c>
      <c r="O303" s="462">
        <f t="shared" si="19"/>
        <v>0</v>
      </c>
      <c r="P303" s="453"/>
      <c r="Q303" s="424"/>
      <c r="R303" s="416"/>
      <c r="S303" s="450"/>
      <c r="T303" s="416"/>
      <c r="U303" s="416"/>
      <c r="V303" s="453"/>
      <c r="W303" s="424"/>
      <c r="X303" s="453"/>
      <c r="Y303" s="424"/>
      <c r="Z303" s="453"/>
      <c r="AA303" s="424"/>
      <c r="AB303" s="416"/>
      <c r="AC303" s="416"/>
      <c r="AD303" s="416"/>
      <c r="AE303" s="416"/>
      <c r="AF303" s="455"/>
      <c r="AG303" s="430"/>
      <c r="AH303" s="453"/>
      <c r="AI303" s="430"/>
      <c r="AJ303" s="453"/>
      <c r="AK303" s="432"/>
      <c r="AL303" s="453"/>
      <c r="AM303" s="430"/>
      <c r="AN303" s="423"/>
      <c r="AO303" s="453"/>
      <c r="AP303" s="430"/>
      <c r="AQ303" s="423"/>
      <c r="AR303" s="453"/>
      <c r="AS303" s="430"/>
      <c r="AT303" s="423"/>
      <c r="AU303" s="453"/>
      <c r="AV303" s="182"/>
      <c r="AW303" s="182"/>
      <c r="AX303" s="182"/>
      <c r="AY303" s="182"/>
      <c r="AZ303" s="409"/>
      <c r="BA303" s="182"/>
      <c r="BB303" s="182"/>
      <c r="BC303" s="409"/>
      <c r="BD303" s="182"/>
      <c r="BE303" s="182"/>
      <c r="BF303" s="182"/>
      <c r="BG303" s="182"/>
      <c r="BH303" s="409"/>
      <c r="BI303" s="182"/>
      <c r="BJ303" s="182"/>
      <c r="BK303" s="182"/>
      <c r="BL303" s="128"/>
    </row>
    <row r="304" spans="1:64" s="183" customFormat="1">
      <c r="A304" s="459"/>
      <c r="B304" s="419">
        <v>292</v>
      </c>
      <c r="C304" s="539"/>
      <c r="D304" s="420"/>
      <c r="E304" s="466"/>
      <c r="F304" s="467"/>
      <c r="G304" s="467"/>
      <c r="H304" s="620"/>
      <c r="I304" s="424"/>
      <c r="J304" s="425"/>
      <c r="K304" s="424"/>
      <c r="L304" s="460" t="str">
        <f t="shared" si="16"/>
        <v/>
      </c>
      <c r="M304" s="461" t="str">
        <f t="shared" si="17"/>
        <v/>
      </c>
      <c r="N304" s="460" t="str">
        <f t="shared" si="18"/>
        <v/>
      </c>
      <c r="O304" s="462">
        <f t="shared" si="19"/>
        <v>0</v>
      </c>
      <c r="P304" s="453"/>
      <c r="Q304" s="424"/>
      <c r="R304" s="416"/>
      <c r="S304" s="450"/>
      <c r="T304" s="416"/>
      <c r="U304" s="416"/>
      <c r="V304" s="453"/>
      <c r="W304" s="424"/>
      <c r="X304" s="453"/>
      <c r="Y304" s="424"/>
      <c r="Z304" s="453"/>
      <c r="AA304" s="424"/>
      <c r="AB304" s="416"/>
      <c r="AC304" s="416"/>
      <c r="AD304" s="416"/>
      <c r="AE304" s="416"/>
      <c r="AF304" s="455"/>
      <c r="AG304" s="430"/>
      <c r="AH304" s="453"/>
      <c r="AI304" s="430"/>
      <c r="AJ304" s="453"/>
      <c r="AK304" s="432"/>
      <c r="AL304" s="453"/>
      <c r="AM304" s="430"/>
      <c r="AN304" s="423"/>
      <c r="AO304" s="453"/>
      <c r="AP304" s="430"/>
      <c r="AQ304" s="423"/>
      <c r="AR304" s="453"/>
      <c r="AS304" s="430"/>
      <c r="AT304" s="423"/>
      <c r="AU304" s="453"/>
      <c r="AV304" s="182"/>
      <c r="AW304" s="182"/>
      <c r="AX304" s="182"/>
      <c r="AY304" s="182"/>
      <c r="AZ304" s="409"/>
      <c r="BA304" s="182"/>
      <c r="BB304" s="182"/>
      <c r="BC304" s="409"/>
      <c r="BD304" s="182"/>
      <c r="BE304" s="182"/>
      <c r="BF304" s="182"/>
      <c r="BG304" s="182"/>
      <c r="BH304" s="409"/>
      <c r="BI304" s="182"/>
      <c r="BJ304" s="182"/>
      <c r="BK304" s="182"/>
      <c r="BL304" s="128"/>
    </row>
    <row r="305" spans="1:64" s="183" customFormat="1">
      <c r="A305" s="459"/>
      <c r="B305" s="419">
        <v>293</v>
      </c>
      <c r="C305" s="539"/>
      <c r="D305" s="420"/>
      <c r="E305" s="466"/>
      <c r="F305" s="467"/>
      <c r="G305" s="467"/>
      <c r="H305" s="620"/>
      <c r="I305" s="424"/>
      <c r="J305" s="425"/>
      <c r="K305" s="424"/>
      <c r="L305" s="460" t="str">
        <f t="shared" si="16"/>
        <v/>
      </c>
      <c r="M305" s="461" t="str">
        <f t="shared" si="17"/>
        <v/>
      </c>
      <c r="N305" s="460" t="str">
        <f t="shared" si="18"/>
        <v/>
      </c>
      <c r="O305" s="462">
        <f t="shared" si="19"/>
        <v>0</v>
      </c>
      <c r="P305" s="453"/>
      <c r="Q305" s="424"/>
      <c r="R305" s="416"/>
      <c r="S305" s="450"/>
      <c r="T305" s="416"/>
      <c r="U305" s="416"/>
      <c r="V305" s="453"/>
      <c r="W305" s="424"/>
      <c r="X305" s="453"/>
      <c r="Y305" s="424"/>
      <c r="Z305" s="453"/>
      <c r="AA305" s="424"/>
      <c r="AB305" s="416"/>
      <c r="AC305" s="416"/>
      <c r="AD305" s="416"/>
      <c r="AE305" s="416"/>
      <c r="AF305" s="455"/>
      <c r="AG305" s="430"/>
      <c r="AH305" s="453"/>
      <c r="AI305" s="430"/>
      <c r="AJ305" s="453"/>
      <c r="AK305" s="432"/>
      <c r="AL305" s="453"/>
      <c r="AM305" s="430"/>
      <c r="AN305" s="423"/>
      <c r="AO305" s="453"/>
      <c r="AP305" s="430"/>
      <c r="AQ305" s="423"/>
      <c r="AR305" s="453"/>
      <c r="AS305" s="430"/>
      <c r="AT305" s="423"/>
      <c r="AU305" s="453"/>
      <c r="AV305" s="182"/>
      <c r="AW305" s="182"/>
      <c r="AX305" s="182"/>
      <c r="AY305" s="182"/>
      <c r="AZ305" s="409"/>
      <c r="BA305" s="182"/>
      <c r="BB305" s="182"/>
      <c r="BC305" s="409"/>
      <c r="BD305" s="182"/>
      <c r="BE305" s="182"/>
      <c r="BF305" s="182"/>
      <c r="BG305" s="182"/>
      <c r="BH305" s="409"/>
      <c r="BI305" s="182"/>
      <c r="BJ305" s="182"/>
      <c r="BK305" s="182"/>
      <c r="BL305" s="128"/>
    </row>
    <row r="306" spans="1:64" s="183" customFormat="1">
      <c r="A306" s="459"/>
      <c r="B306" s="419">
        <v>294</v>
      </c>
      <c r="C306" s="539"/>
      <c r="D306" s="420"/>
      <c r="E306" s="466"/>
      <c r="F306" s="467"/>
      <c r="G306" s="467"/>
      <c r="H306" s="620"/>
      <c r="I306" s="424"/>
      <c r="J306" s="425"/>
      <c r="K306" s="424"/>
      <c r="L306" s="460" t="str">
        <f t="shared" si="16"/>
        <v/>
      </c>
      <c r="M306" s="461" t="str">
        <f t="shared" si="17"/>
        <v/>
      </c>
      <c r="N306" s="460" t="str">
        <f t="shared" si="18"/>
        <v/>
      </c>
      <c r="O306" s="462">
        <f t="shared" si="19"/>
        <v>0</v>
      </c>
      <c r="P306" s="453"/>
      <c r="Q306" s="424"/>
      <c r="R306" s="416"/>
      <c r="S306" s="450"/>
      <c r="T306" s="416"/>
      <c r="U306" s="416"/>
      <c r="V306" s="453"/>
      <c r="W306" s="424"/>
      <c r="X306" s="453"/>
      <c r="Y306" s="424"/>
      <c r="Z306" s="453"/>
      <c r="AA306" s="424"/>
      <c r="AB306" s="416"/>
      <c r="AC306" s="416"/>
      <c r="AD306" s="416"/>
      <c r="AE306" s="416"/>
      <c r="AF306" s="455"/>
      <c r="AG306" s="430"/>
      <c r="AH306" s="453"/>
      <c r="AI306" s="430"/>
      <c r="AJ306" s="453"/>
      <c r="AK306" s="432"/>
      <c r="AL306" s="453"/>
      <c r="AM306" s="430"/>
      <c r="AN306" s="423"/>
      <c r="AO306" s="453"/>
      <c r="AP306" s="430"/>
      <c r="AQ306" s="423"/>
      <c r="AR306" s="453"/>
      <c r="AS306" s="430"/>
      <c r="AT306" s="423"/>
      <c r="AU306" s="453"/>
      <c r="AV306" s="182"/>
      <c r="AW306" s="182"/>
      <c r="AX306" s="182"/>
      <c r="AY306" s="182"/>
      <c r="AZ306" s="409"/>
      <c r="BA306" s="182"/>
      <c r="BB306" s="182"/>
      <c r="BC306" s="409"/>
      <c r="BD306" s="182"/>
      <c r="BE306" s="182"/>
      <c r="BF306" s="182"/>
      <c r="BG306" s="182"/>
      <c r="BH306" s="409"/>
      <c r="BI306" s="182"/>
      <c r="BJ306" s="182"/>
      <c r="BK306" s="182"/>
      <c r="BL306" s="128"/>
    </row>
    <row r="307" spans="1:64">
      <c r="B307" s="419">
        <v>295</v>
      </c>
      <c r="C307" s="539"/>
      <c r="D307" s="420"/>
      <c r="E307" s="466"/>
      <c r="F307" s="467"/>
      <c r="G307" s="467"/>
      <c r="H307" s="620"/>
      <c r="I307" s="424"/>
      <c r="J307" s="425"/>
      <c r="K307" s="424"/>
      <c r="L307" s="460" t="str">
        <f t="shared" si="16"/>
        <v/>
      </c>
      <c r="M307" s="461" t="str">
        <f t="shared" si="17"/>
        <v/>
      </c>
      <c r="N307" s="460" t="str">
        <f t="shared" si="18"/>
        <v/>
      </c>
      <c r="O307" s="462">
        <f t="shared" si="19"/>
        <v>0</v>
      </c>
      <c r="P307" s="453"/>
      <c r="Q307" s="424"/>
      <c r="R307" s="416"/>
      <c r="S307" s="450"/>
      <c r="T307" s="416"/>
      <c r="U307" s="416"/>
      <c r="V307" s="453"/>
      <c r="W307" s="424"/>
      <c r="X307" s="453"/>
      <c r="Y307" s="424"/>
      <c r="Z307" s="453"/>
      <c r="AA307" s="424"/>
      <c r="AB307" s="416"/>
      <c r="AC307" s="416"/>
      <c r="AD307" s="416"/>
      <c r="AE307" s="416"/>
      <c r="AF307" s="455"/>
      <c r="AG307" s="430"/>
      <c r="AH307" s="453"/>
      <c r="AI307" s="430"/>
      <c r="AJ307" s="453"/>
      <c r="AK307" s="432"/>
      <c r="AL307" s="453"/>
      <c r="AM307" s="430"/>
      <c r="AN307" s="423"/>
      <c r="AO307" s="453"/>
      <c r="AP307" s="430"/>
      <c r="AQ307" s="423"/>
      <c r="AR307" s="453"/>
      <c r="AS307" s="430"/>
      <c r="AT307" s="423"/>
      <c r="AU307" s="453"/>
    </row>
    <row r="308" spans="1:64">
      <c r="B308" s="419">
        <v>296</v>
      </c>
      <c r="C308" s="539"/>
      <c r="D308" s="420"/>
      <c r="E308" s="466"/>
      <c r="F308" s="467"/>
      <c r="G308" s="467"/>
      <c r="H308" s="620"/>
      <c r="I308" s="424"/>
      <c r="J308" s="425"/>
      <c r="K308" s="424"/>
      <c r="L308" s="460" t="str">
        <f t="shared" ref="L308:L313" si="20">IF($F308="","",VLOOKUP($F308,$AX$13:$AY$17,2,TRUE))</f>
        <v/>
      </c>
      <c r="M308" s="461" t="str">
        <f t="shared" ref="M308:M313" si="21">IF($G308="","",INDEX($BB$13:$BB$16,MATCH($G308,$BA$13:$BA$16,-1)))</f>
        <v/>
      </c>
      <c r="N308" s="460" t="str">
        <f t="shared" ref="N308:N313" si="22">IF(OR($F308="",$I308="",$J308=""),"",VLOOKUP($I308&amp;$J308,$BD$13:$BG$18,IF($F308&lt;50,2,IF(AND($K308="該当",$I308="角住戸"),4,3)),FALSE))</f>
        <v/>
      </c>
      <c r="O308" s="462">
        <f t="shared" ref="O308:O313" si="23">IF(OR(L308="",M308="",N308=""),0,(700000*L308*M308*N308))</f>
        <v>0</v>
      </c>
      <c r="P308" s="453"/>
      <c r="Q308" s="424"/>
      <c r="R308" s="416"/>
      <c r="S308" s="450"/>
      <c r="T308" s="416"/>
      <c r="U308" s="416"/>
      <c r="V308" s="453"/>
      <c r="W308" s="424"/>
      <c r="X308" s="453"/>
      <c r="Y308" s="424"/>
      <c r="Z308" s="453"/>
      <c r="AA308" s="424"/>
      <c r="AB308" s="416"/>
      <c r="AC308" s="416"/>
      <c r="AD308" s="416"/>
      <c r="AE308" s="416"/>
      <c r="AF308" s="455"/>
      <c r="AG308" s="430"/>
      <c r="AH308" s="453"/>
      <c r="AI308" s="430"/>
      <c r="AJ308" s="453"/>
      <c r="AK308" s="432"/>
      <c r="AL308" s="453"/>
      <c r="AM308" s="430"/>
      <c r="AN308" s="423"/>
      <c r="AO308" s="453"/>
      <c r="AP308" s="430"/>
      <c r="AQ308" s="423"/>
      <c r="AR308" s="453"/>
      <c r="AS308" s="430"/>
      <c r="AT308" s="423"/>
      <c r="AU308" s="453"/>
    </row>
    <row r="309" spans="1:64">
      <c r="B309" s="419">
        <v>297</v>
      </c>
      <c r="C309" s="539"/>
      <c r="D309" s="420"/>
      <c r="E309" s="466"/>
      <c r="F309" s="467"/>
      <c r="G309" s="467"/>
      <c r="H309" s="620"/>
      <c r="I309" s="424"/>
      <c r="J309" s="425"/>
      <c r="K309" s="424"/>
      <c r="L309" s="460" t="str">
        <f t="shared" si="20"/>
        <v/>
      </c>
      <c r="M309" s="461" t="str">
        <f t="shared" si="21"/>
        <v/>
      </c>
      <c r="N309" s="460" t="str">
        <f t="shared" si="22"/>
        <v/>
      </c>
      <c r="O309" s="462">
        <f t="shared" si="23"/>
        <v>0</v>
      </c>
      <c r="P309" s="453"/>
      <c r="Q309" s="424"/>
      <c r="R309" s="416"/>
      <c r="S309" s="450"/>
      <c r="T309" s="416"/>
      <c r="U309" s="416"/>
      <c r="V309" s="453"/>
      <c r="W309" s="424"/>
      <c r="X309" s="453"/>
      <c r="Y309" s="424"/>
      <c r="Z309" s="453"/>
      <c r="AA309" s="424"/>
      <c r="AB309" s="416"/>
      <c r="AC309" s="416"/>
      <c r="AD309" s="416"/>
      <c r="AE309" s="416"/>
      <c r="AF309" s="455"/>
      <c r="AG309" s="430"/>
      <c r="AH309" s="453"/>
      <c r="AI309" s="430"/>
      <c r="AJ309" s="453"/>
      <c r="AK309" s="432"/>
      <c r="AL309" s="453"/>
      <c r="AM309" s="430"/>
      <c r="AN309" s="423"/>
      <c r="AO309" s="453"/>
      <c r="AP309" s="430"/>
      <c r="AQ309" s="423"/>
      <c r="AR309" s="453"/>
      <c r="AS309" s="430"/>
      <c r="AT309" s="423"/>
      <c r="AU309" s="453"/>
    </row>
    <row r="310" spans="1:64">
      <c r="B310" s="419">
        <v>298</v>
      </c>
      <c r="C310" s="539"/>
      <c r="D310" s="420"/>
      <c r="E310" s="466"/>
      <c r="F310" s="467"/>
      <c r="G310" s="467"/>
      <c r="H310" s="620"/>
      <c r="I310" s="424"/>
      <c r="J310" s="425"/>
      <c r="K310" s="424"/>
      <c r="L310" s="460" t="str">
        <f t="shared" si="20"/>
        <v/>
      </c>
      <c r="M310" s="461" t="str">
        <f t="shared" si="21"/>
        <v/>
      </c>
      <c r="N310" s="460" t="str">
        <f t="shared" si="22"/>
        <v/>
      </c>
      <c r="O310" s="462">
        <f t="shared" si="23"/>
        <v>0</v>
      </c>
      <c r="P310" s="453"/>
      <c r="Q310" s="424"/>
      <c r="R310" s="416"/>
      <c r="S310" s="450"/>
      <c r="T310" s="416"/>
      <c r="U310" s="416"/>
      <c r="V310" s="453"/>
      <c r="W310" s="424"/>
      <c r="X310" s="453"/>
      <c r="Y310" s="424"/>
      <c r="Z310" s="453"/>
      <c r="AA310" s="424"/>
      <c r="AB310" s="416"/>
      <c r="AC310" s="416"/>
      <c r="AD310" s="416"/>
      <c r="AE310" s="416"/>
      <c r="AF310" s="455"/>
      <c r="AG310" s="430"/>
      <c r="AH310" s="453"/>
      <c r="AI310" s="430"/>
      <c r="AJ310" s="453"/>
      <c r="AK310" s="432"/>
      <c r="AL310" s="453"/>
      <c r="AM310" s="430"/>
      <c r="AN310" s="423"/>
      <c r="AO310" s="453"/>
      <c r="AP310" s="430"/>
      <c r="AQ310" s="423"/>
      <c r="AR310" s="453"/>
      <c r="AS310" s="430"/>
      <c r="AT310" s="423"/>
      <c r="AU310" s="453"/>
    </row>
    <row r="311" spans="1:64" s="356" customFormat="1">
      <c r="A311" s="459"/>
      <c r="B311" s="419">
        <v>299</v>
      </c>
      <c r="C311" s="539"/>
      <c r="D311" s="420"/>
      <c r="E311" s="466"/>
      <c r="F311" s="467"/>
      <c r="G311" s="467"/>
      <c r="H311" s="620"/>
      <c r="I311" s="424"/>
      <c r="J311" s="425"/>
      <c r="K311" s="424"/>
      <c r="L311" s="460" t="str">
        <f t="shared" si="20"/>
        <v/>
      </c>
      <c r="M311" s="461" t="str">
        <f t="shared" si="21"/>
        <v/>
      </c>
      <c r="N311" s="460" t="str">
        <f t="shared" si="22"/>
        <v/>
      </c>
      <c r="O311" s="462">
        <f t="shared" si="23"/>
        <v>0</v>
      </c>
      <c r="P311" s="453"/>
      <c r="Q311" s="424"/>
      <c r="R311" s="416"/>
      <c r="S311" s="450"/>
      <c r="T311" s="416"/>
      <c r="U311" s="416"/>
      <c r="V311" s="453"/>
      <c r="W311" s="424"/>
      <c r="X311" s="453"/>
      <c r="Y311" s="424"/>
      <c r="Z311" s="453"/>
      <c r="AA311" s="424"/>
      <c r="AB311" s="416"/>
      <c r="AC311" s="416"/>
      <c r="AD311" s="416"/>
      <c r="AE311" s="416"/>
      <c r="AF311" s="455"/>
      <c r="AG311" s="430"/>
      <c r="AH311" s="453"/>
      <c r="AI311" s="430"/>
      <c r="AJ311" s="453"/>
      <c r="AK311" s="432"/>
      <c r="AL311" s="453"/>
      <c r="AM311" s="430"/>
      <c r="AN311" s="423"/>
      <c r="AO311" s="453"/>
      <c r="AP311" s="430"/>
      <c r="AQ311" s="423"/>
      <c r="AR311" s="453"/>
      <c r="AS311" s="430"/>
      <c r="AT311" s="423"/>
      <c r="AU311" s="453"/>
      <c r="AZ311" s="409"/>
      <c r="BC311" s="409"/>
      <c r="BH311" s="409"/>
      <c r="BL311" s="128"/>
    </row>
    <row r="312" spans="1:64">
      <c r="B312" s="419">
        <v>300</v>
      </c>
      <c r="C312" s="539"/>
      <c r="D312" s="420"/>
      <c r="E312" s="466"/>
      <c r="F312" s="467"/>
      <c r="G312" s="467"/>
      <c r="H312" s="620"/>
      <c r="I312" s="424"/>
      <c r="J312" s="425"/>
      <c r="K312" s="424"/>
      <c r="L312" s="460" t="str">
        <f t="shared" si="20"/>
        <v/>
      </c>
      <c r="M312" s="461" t="str">
        <f t="shared" si="21"/>
        <v/>
      </c>
      <c r="N312" s="460" t="str">
        <f t="shared" si="22"/>
        <v/>
      </c>
      <c r="O312" s="462">
        <f t="shared" si="23"/>
        <v>0</v>
      </c>
      <c r="P312" s="453"/>
      <c r="Q312" s="424"/>
      <c r="R312" s="416"/>
      <c r="S312" s="450"/>
      <c r="T312" s="416"/>
      <c r="U312" s="416"/>
      <c r="V312" s="453"/>
      <c r="W312" s="424"/>
      <c r="X312" s="453"/>
      <c r="Y312" s="424"/>
      <c r="Z312" s="453"/>
      <c r="AA312" s="424"/>
      <c r="AB312" s="416"/>
      <c r="AC312" s="416"/>
      <c r="AD312" s="416"/>
      <c r="AE312" s="416"/>
      <c r="AF312" s="455"/>
      <c r="AG312" s="430"/>
      <c r="AH312" s="453"/>
      <c r="AI312" s="430"/>
      <c r="AJ312" s="453"/>
      <c r="AK312" s="432"/>
      <c r="AL312" s="453"/>
      <c r="AM312" s="430"/>
      <c r="AN312" s="423"/>
      <c r="AO312" s="453"/>
      <c r="AP312" s="430"/>
      <c r="AQ312" s="423"/>
      <c r="AR312" s="453"/>
      <c r="AS312" s="430"/>
      <c r="AT312" s="423"/>
      <c r="AU312" s="453"/>
    </row>
    <row r="313" spans="1:64" ht="46.5" thickBot="1">
      <c r="B313" s="421">
        <v>301</v>
      </c>
      <c r="C313" s="540"/>
      <c r="D313" s="422"/>
      <c r="E313" s="468"/>
      <c r="F313" s="469"/>
      <c r="G313" s="469"/>
      <c r="H313" s="621"/>
      <c r="I313" s="427"/>
      <c r="J313" s="428"/>
      <c r="K313" s="427"/>
      <c r="L313" s="463" t="str">
        <f t="shared" si="20"/>
        <v/>
      </c>
      <c r="M313" s="464" t="str">
        <f t="shared" si="21"/>
        <v/>
      </c>
      <c r="N313" s="463" t="str">
        <f t="shared" si="22"/>
        <v/>
      </c>
      <c r="O313" s="465">
        <f t="shared" si="23"/>
        <v>0</v>
      </c>
      <c r="P313" s="454"/>
      <c r="Q313" s="427"/>
      <c r="R313" s="429"/>
      <c r="S313" s="451"/>
      <c r="T313" s="429"/>
      <c r="U313" s="429"/>
      <c r="V313" s="454"/>
      <c r="W313" s="427"/>
      <c r="X313" s="454"/>
      <c r="Y313" s="427"/>
      <c r="Z313" s="454"/>
      <c r="AA313" s="427"/>
      <c r="AB313" s="429"/>
      <c r="AC313" s="429"/>
      <c r="AD313" s="429"/>
      <c r="AE313" s="429"/>
      <c r="AF313" s="456"/>
      <c r="AG313" s="431"/>
      <c r="AH313" s="454"/>
      <c r="AI313" s="431"/>
      <c r="AJ313" s="454"/>
      <c r="AK313" s="433"/>
      <c r="AL313" s="454"/>
      <c r="AM313" s="431"/>
      <c r="AN313" s="434"/>
      <c r="AO313" s="454"/>
      <c r="AP313" s="431"/>
      <c r="AQ313" s="434"/>
      <c r="AR313" s="454"/>
      <c r="AS313" s="431"/>
      <c r="AT313" s="434"/>
      <c r="AU313" s="454"/>
    </row>
    <row r="314" spans="1:64">
      <c r="O314" s="312"/>
    </row>
  </sheetData>
  <sheetProtection algorithmName="SHA-512" hashValue="eZBzQHvMd1WHEL3QxQ90V9B5A5/2PqgTKWCKDjUeSS11tZb1y4pApYDemzzCbZV9OW13U3HUEragFVAgjDNepA==" saltValue="T7siic85ns3rIdSaXn6MVA==" spinCount="100000" sheet="1" scenarios="1" selectLockedCells="1"/>
  <dataConsolidate/>
  <mergeCells count="69">
    <mergeCell ref="F7:M7"/>
    <mergeCell ref="N7:Q7"/>
    <mergeCell ref="K9:P10"/>
    <mergeCell ref="I11:I12"/>
    <mergeCell ref="J11:J12"/>
    <mergeCell ref="K11:K12"/>
    <mergeCell ref="L11:N11"/>
    <mergeCell ref="AQ11:AQ12"/>
    <mergeCell ref="Y11:Y12"/>
    <mergeCell ref="Z11:Z12"/>
    <mergeCell ref="AA11:AA12"/>
    <mergeCell ref="AB11:AE11"/>
    <mergeCell ref="AF11:AF12"/>
    <mergeCell ref="AG11:AG12"/>
    <mergeCell ref="AI11:AI12"/>
    <mergeCell ref="AJ11:AJ12"/>
    <mergeCell ref="AM11:AM12"/>
    <mergeCell ref="AN11:AN12"/>
    <mergeCell ref="AO11:AO12"/>
    <mergeCell ref="AL11:AL12"/>
    <mergeCell ref="AK11:AK12"/>
    <mergeCell ref="X11:X12"/>
    <mergeCell ref="O11:O12"/>
    <mergeCell ref="P11:P12"/>
    <mergeCell ref="T11:T12"/>
    <mergeCell ref="U11:U12"/>
    <mergeCell ref="V11:V12"/>
    <mergeCell ref="W11:W12"/>
    <mergeCell ref="AM9:AO10"/>
    <mergeCell ref="AP9:AR10"/>
    <mergeCell ref="AS9:AU10"/>
    <mergeCell ref="AP11:AP12"/>
    <mergeCell ref="Q9:V9"/>
    <mergeCell ref="W9:X9"/>
    <mergeCell ref="Y9:Z10"/>
    <mergeCell ref="AA9:AF10"/>
    <mergeCell ref="AG9:AH10"/>
    <mergeCell ref="AK9:AL10"/>
    <mergeCell ref="Q11:Q12"/>
    <mergeCell ref="R11:R12"/>
    <mergeCell ref="S11:S12"/>
    <mergeCell ref="AR11:AR12"/>
    <mergeCell ref="AS11:AS12"/>
    <mergeCell ref="AH11:AH12"/>
    <mergeCell ref="BD9:BD12"/>
    <mergeCell ref="AT11:AT12"/>
    <mergeCell ref="AU11:AU12"/>
    <mergeCell ref="BE9:BG9"/>
    <mergeCell ref="AX10:AY11"/>
    <mergeCell ref="BE10:BE12"/>
    <mergeCell ref="BF10:BG10"/>
    <mergeCell ref="BG11:BG12"/>
    <mergeCell ref="BF11:BF12"/>
    <mergeCell ref="B7:E7"/>
    <mergeCell ref="B5:G5"/>
    <mergeCell ref="BA8:BB11"/>
    <mergeCell ref="BD8:BG8"/>
    <mergeCell ref="B9:B12"/>
    <mergeCell ref="C9:C12"/>
    <mergeCell ref="D9:D12"/>
    <mergeCell ref="E9:E12"/>
    <mergeCell ref="AI9:AJ10"/>
    <mergeCell ref="Q10:S10"/>
    <mergeCell ref="T10:V10"/>
    <mergeCell ref="W10:X10"/>
    <mergeCell ref="F9:F12"/>
    <mergeCell ref="G9:G12"/>
    <mergeCell ref="H9:H12"/>
    <mergeCell ref="I9:J10"/>
  </mergeCells>
  <phoneticPr fontId="7"/>
  <conditionalFormatting sqref="A1:XFD1048576">
    <cfRule type="expression" dxfId="38" priority="25">
      <formula>_xlfn.ISFORMULA(A1)=TRUE</formula>
    </cfRule>
  </conditionalFormatting>
  <conditionalFormatting sqref="K13:K313">
    <cfRule type="expression" dxfId="37" priority="9">
      <formula>$I13="中住戸"</formula>
    </cfRule>
  </conditionalFormatting>
  <conditionalFormatting sqref="AB13:AE313">
    <cfRule type="expression" dxfId="36" priority="8">
      <formula>AND(COUNTIF($AA13,"燃料*")=0,$AA13&lt;&gt;"")</formula>
    </cfRule>
  </conditionalFormatting>
  <conditionalFormatting sqref="I13:J313">
    <cfRule type="expression" dxfId="35" priority="3">
      <formula>OR(I13="角住戸",I13="最上階")</formula>
    </cfRule>
  </conditionalFormatting>
  <conditionalFormatting sqref="J13:J313">
    <cfRule type="expression" dxfId="34" priority="2">
      <formula>$J13="最下階"</formula>
    </cfRule>
  </conditionalFormatting>
  <dataValidations count="14">
    <dataValidation type="list" allowBlank="1" showInputMessage="1" showErrorMessage="1" sqref="I13:I313" xr:uid="{6FC07784-A7E6-45CC-932A-1EE35D83856F}">
      <formula1>$I$4:$I$5</formula1>
    </dataValidation>
    <dataValidation type="list" allowBlank="1" showInputMessage="1" showErrorMessage="1" sqref="J13:J313" xr:uid="{11BD588E-E3CE-454E-9B08-A51AF500904A}">
      <formula1>$J$4:$J$6</formula1>
    </dataValidation>
    <dataValidation type="list" allowBlank="1" showInputMessage="1" showErrorMessage="1" sqref="K13:K313" xr:uid="{E15832F0-FE61-4994-A446-56E491932506}">
      <formula1>$K$4:$K$4</formula1>
    </dataValidation>
    <dataValidation type="list" allowBlank="1" showInputMessage="1" showErrorMessage="1" sqref="W13:W313" xr:uid="{6657E83F-93AA-4CC1-A4E7-B7FDA2DEC436}">
      <formula1>$W$4:$W$7</formula1>
    </dataValidation>
    <dataValidation type="list" allowBlank="1" showInputMessage="1" showErrorMessage="1" sqref="Y13:Y313" xr:uid="{51962359-FE74-48C4-A3D1-158F19453A0D}">
      <formula1>$Y$4:$Y$5</formula1>
    </dataValidation>
    <dataValidation type="list" allowBlank="1" showInputMessage="1" showErrorMessage="1" sqref="AB13:AE313" xr:uid="{CA7D8208-FD76-48A2-A4B1-915FB2EA6E8F}">
      <formula1>$AB$4</formula1>
    </dataValidation>
    <dataValidation type="list" allowBlank="1" showInputMessage="1" showErrorMessage="1" sqref="AI13:AI313" xr:uid="{2ED26031-3D89-410F-9E25-5E4B906DB4A5}">
      <formula1>$AI$4:$AI$6</formula1>
    </dataValidation>
    <dataValidation type="list" imeMode="off" allowBlank="1" showInputMessage="1" showErrorMessage="1" sqref="P13:P313 AU13:AU313 AR13:AR313 AO13:AO313 AL13:AL313 AJ13:AJ313 AH13:AH313 AF13:AF313 Z13:Z313 X13:X313 V13:V313 S13:S313" xr:uid="{795859DF-FA2D-451A-9B0D-0C5E4D405F73}">
      <formula1>$BI$13:$BI$17</formula1>
    </dataValidation>
    <dataValidation type="list" allowBlank="1" showInputMessage="1" showErrorMessage="1" sqref="T13:T313 Q13:Q313" xr:uid="{0BED7381-901F-41BA-948E-C2B0E8DD6163}">
      <formula1>$BK$13:$BK$21</formula1>
    </dataValidation>
    <dataValidation type="list" allowBlank="1" showInputMessage="1" showErrorMessage="1" sqref="AA13:AA313" xr:uid="{5FD530E1-F155-4A0D-932D-4C09C3B5BF5D}">
      <formula1>$BL$13:$BL$18</formula1>
    </dataValidation>
    <dataValidation imeMode="off" allowBlank="1" showInputMessage="1" showErrorMessage="1" sqref="C13:G313 AT13:AT313 R13:R1048576 AK13:AK313 AN13:AN313 AQ13:AQ313 U13:U313" xr:uid="{75C885E3-28E8-41A2-910F-0C967C0AC5D0}"/>
    <dataValidation type="whole" imeMode="off" allowBlank="1" showInputMessage="1" showErrorMessage="1" error="数字以外は入力しないでください" sqref="AG1:AG1048576" xr:uid="{2C4E9E78-325D-40A8-A097-B7614E5716D0}">
      <formula1>0</formula1>
      <formula2>1000</formula2>
    </dataValidation>
    <dataValidation type="whole" imeMode="off" allowBlank="1" showInputMessage="1" showErrorMessage="1" error="小数点切り捨ての整数で入力してください" sqref="H13:H1048576" xr:uid="{D52DBDC9-6A6B-4BF4-B59B-B64006DAB9C4}">
      <formula1>0</formula1>
      <formula2>1000</formula2>
    </dataValidation>
    <dataValidation imeMode="hiragana" allowBlank="1" showInputMessage="1" showErrorMessage="1" sqref="AS13:AS313 AP13:AP313 AM13:AM313" xr:uid="{E1CF1F9B-F688-417E-B96B-590694CF7719}"/>
  </dataValidations>
  <pageMargins left="0.59055118110236227" right="0" top="0.55118110236220474" bottom="0.35433070866141736" header="0.31496062992125984" footer="0.11811023622047245"/>
  <pageSetup paperSize="8" scale="47" fitToHeight="0" orientation="landscape" r:id="rId1"/>
  <headerFooter>
    <oddFooter>&amp;R&amp;8R2高層ZEH-M</oddFoot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2E9630-E0B0-4F5E-B9EC-8A86680BDA83}">
  <sheetPr codeName="Sheet16"/>
  <dimension ref="A1:M37"/>
  <sheetViews>
    <sheetView showGridLines="0" view="pageBreakPreview" zoomScale="70" zoomScaleNormal="70" zoomScaleSheetLayoutView="70" workbookViewId="0">
      <selection activeCell="B5" sqref="B5"/>
    </sheetView>
  </sheetViews>
  <sheetFormatPr defaultRowHeight="28.5"/>
  <cols>
    <col min="1" max="1" width="2.625" style="159" customWidth="1"/>
    <col min="2" max="2" width="25" style="137" bestFit="1" customWidth="1"/>
    <col min="3" max="6" width="26.625" style="137" customWidth="1"/>
    <col min="7" max="7" width="1.625" style="137" customWidth="1"/>
    <col min="8" max="16384" width="9" style="137"/>
  </cols>
  <sheetData>
    <row r="1" spans="1:13" ht="21">
      <c r="A1" s="160"/>
      <c r="B1" s="1259" t="s">
        <v>131</v>
      </c>
      <c r="C1" s="1259"/>
      <c r="D1" s="1259"/>
      <c r="E1" s="1259"/>
      <c r="F1" s="1259"/>
    </row>
    <row r="2" spans="1:13" ht="21">
      <c r="A2" s="160"/>
      <c r="B2" s="1259"/>
      <c r="C2" s="1259"/>
      <c r="D2" s="1259"/>
      <c r="E2" s="1259"/>
      <c r="F2" s="1259"/>
    </row>
    <row r="3" spans="1:13" ht="21">
      <c r="A3" s="160"/>
      <c r="B3" s="1257" t="s">
        <v>792</v>
      </c>
      <c r="C3" s="1257"/>
      <c r="D3" s="1257"/>
      <c r="F3" s="662" t="s">
        <v>1036</v>
      </c>
    </row>
    <row r="4" spans="1:13" s="161" customFormat="1" ht="13.5">
      <c r="B4" s="1258"/>
      <c r="C4" s="1258"/>
      <c r="D4" s="1258"/>
    </row>
    <row r="5" spans="1:13" ht="50.1" customHeight="1">
      <c r="B5" s="354" t="s">
        <v>310</v>
      </c>
      <c r="C5" s="1260" t="str">
        <f>'2.全体概要'!C7</f>
        <v>(例)　○○○○マンション</v>
      </c>
      <c r="D5" s="1261"/>
      <c r="E5" s="1261"/>
      <c r="F5" s="568" t="s">
        <v>553</v>
      </c>
    </row>
    <row r="6" spans="1:13" s="161" customFormat="1" ht="13.5"/>
    <row r="7" spans="1:13">
      <c r="B7" s="137" t="s">
        <v>347</v>
      </c>
      <c r="F7" s="162" t="s">
        <v>232</v>
      </c>
    </row>
    <row r="8" spans="1:13" ht="21">
      <c r="A8" s="160"/>
      <c r="B8" s="166" t="s">
        <v>551</v>
      </c>
      <c r="C8" s="165" t="s">
        <v>348</v>
      </c>
      <c r="D8" s="164" t="s">
        <v>314</v>
      </c>
      <c r="E8" s="164" t="s">
        <v>349</v>
      </c>
      <c r="F8" s="164" t="s">
        <v>550</v>
      </c>
    </row>
    <row r="9" spans="1:13">
      <c r="B9" s="164" t="s">
        <v>350</v>
      </c>
      <c r="C9" s="527">
        <f ca="1">SUM(D9:E9)</f>
        <v>0</v>
      </c>
      <c r="D9" s="527">
        <f ca="1">SUM(D16,D22,D28,D34)</f>
        <v>0</v>
      </c>
      <c r="E9" s="527">
        <f ca="1">SUM(E16,E22,E28,E34)</f>
        <v>0</v>
      </c>
      <c r="F9" s="527">
        <f t="shared" ref="E9:F10" ca="1" si="0">SUM(F16,F22,F28,F34)</f>
        <v>0</v>
      </c>
    </row>
    <row r="10" spans="1:13" ht="29.25" thickBot="1">
      <c r="B10" s="168" t="s">
        <v>351</v>
      </c>
      <c r="C10" s="528">
        <f ca="1">SUM(D10:E10)</f>
        <v>0</v>
      </c>
      <c r="D10" s="528">
        <f ca="1">SUM(D17,D23,D29,D35)</f>
        <v>0</v>
      </c>
      <c r="E10" s="528">
        <f t="shared" ca="1" si="0"/>
        <v>0</v>
      </c>
      <c r="F10" s="528">
        <f t="shared" ca="1" si="0"/>
        <v>0</v>
      </c>
    </row>
    <row r="11" spans="1:13" ht="29.25" thickTop="1">
      <c r="B11" s="167" t="s">
        <v>352</v>
      </c>
      <c r="C11" s="529">
        <f ca="1">SUM(C9:C10)</f>
        <v>0</v>
      </c>
      <c r="D11" s="529">
        <f ca="1">SUM(D9:D10)</f>
        <v>0</v>
      </c>
      <c r="E11" s="529">
        <f ca="1">SUM(E9:E10)</f>
        <v>0</v>
      </c>
      <c r="F11" s="529">
        <f ca="1">SUM(F18,F24,F30,F36)</f>
        <v>0</v>
      </c>
    </row>
    <row r="12" spans="1:13" s="163" customFormat="1" ht="46.5" customHeight="1">
      <c r="D12" s="1262" t="s">
        <v>791</v>
      </c>
      <c r="E12" s="1263"/>
      <c r="F12" s="530">
        <f ca="1">ROUNDDOWN(F11,-3)</f>
        <v>0</v>
      </c>
    </row>
    <row r="13" spans="1:13">
      <c r="B13" s="137" t="s">
        <v>353</v>
      </c>
    </row>
    <row r="14" spans="1:13">
      <c r="B14" s="170" t="s">
        <v>549</v>
      </c>
      <c r="C14" s="503" t="str">
        <f>"9-"&amp;ASC(B14)&amp;".補助対象経費総括表（"&amp;ASC(B14)&amp;"年目）"</f>
        <v>9-1.補助対象経費総括表（1年目）</v>
      </c>
    </row>
    <row r="15" spans="1:13" ht="21">
      <c r="A15" s="160"/>
      <c r="B15" s="164" t="s">
        <v>354</v>
      </c>
      <c r="C15" s="165" t="s">
        <v>348</v>
      </c>
      <c r="D15" s="164" t="s">
        <v>314</v>
      </c>
      <c r="E15" s="164" t="s">
        <v>349</v>
      </c>
      <c r="F15" s="164" t="s">
        <v>550</v>
      </c>
    </row>
    <row r="16" spans="1:13">
      <c r="B16" s="164" t="s">
        <v>350</v>
      </c>
      <c r="C16" s="571">
        <f ca="1">SUM(D16:E16)</f>
        <v>0</v>
      </c>
      <c r="D16" s="571">
        <f ca="1">OFFSET('9-1.補助対象経費総括表（1年目）'!$M$1,MATCH("A",'9-1.補助対象経費総括表（1年目）'!L:L,0)-1,0)</f>
        <v>0</v>
      </c>
      <c r="E16" s="571">
        <f ca="1">OFFSET('10-3.設計費費用明細書'!$A$1,MATCH("項目　合計",'10-3.設計費費用明細書'!B:B,0)-1,MATCH("補助対象外経費",'10-3.設計費費用明細書'!$9:$9,0))</f>
        <v>0</v>
      </c>
      <c r="F16" s="571">
        <f ca="1">ROUNDDOWN(D16*1/2,0)</f>
        <v>0</v>
      </c>
      <c r="K16" s="328"/>
      <c r="L16" s="328"/>
      <c r="M16" s="328"/>
    </row>
    <row r="17" spans="1:13" ht="29.25" thickBot="1">
      <c r="B17" s="168" t="s">
        <v>351</v>
      </c>
      <c r="C17" s="572">
        <f ca="1">SUM(D17:E17)</f>
        <v>0</v>
      </c>
      <c r="D17" s="572">
        <f ca="1">OFFSET('9-1.補助対象経費総括表（1年目）'!$M$1,MATCH("I",'9-1.補助対象経費総括表（1年目）'!L:L,0)-1,0)</f>
        <v>0</v>
      </c>
      <c r="E17" s="572">
        <f ca="1">OFFSET('10-1.費用明細書（専有部）'!$A$1,MATCH("合計",'10-1.費用明細書（専有部）'!B:B,0)-1,MATCH("事業年度　"&amp;ASC(B14)&amp;"年目",'10-1.費用明細書（専有部）'!$12:$12,0)+8)+OFFSET('10-2.費用明細書（共用部）'!$A$1,MATCH("合計",'10-2.費用明細書（共用部）'!B:B,0)-1,MATCH("事業年度　"&amp;ASC(B14)&amp;"年目",'10-2.費用明細書（共用部）'!$12:$12,0)+8)</f>
        <v>0</v>
      </c>
      <c r="F17" s="572">
        <f ca="1">ROUNDDOWN(D17*1/2,0)</f>
        <v>0</v>
      </c>
      <c r="K17" s="328"/>
      <c r="L17" s="328"/>
      <c r="M17" s="328"/>
    </row>
    <row r="18" spans="1:13" ht="29.25" thickTop="1">
      <c r="B18" s="167" t="s">
        <v>352</v>
      </c>
      <c r="C18" s="573">
        <f ca="1">SUM(C16:C17)</f>
        <v>0</v>
      </c>
      <c r="D18" s="573">
        <f ca="1">SUM(D16:D17)</f>
        <v>0</v>
      </c>
      <c r="E18" s="573">
        <f ca="1">SUM(E16:E17)</f>
        <v>0</v>
      </c>
      <c r="F18" s="573">
        <f ca="1">SUM(F16:F17)</f>
        <v>0</v>
      </c>
      <c r="K18" s="328"/>
      <c r="L18" s="328"/>
      <c r="M18" s="328"/>
    </row>
    <row r="19" spans="1:13" s="163" customFormat="1" ht="46.5" customHeight="1">
      <c r="D19" s="1262" t="s">
        <v>791</v>
      </c>
      <c r="E19" s="1263"/>
      <c r="F19" s="530">
        <f ca="1">ROUNDDOWN(F18,-3)</f>
        <v>0</v>
      </c>
    </row>
    <row r="20" spans="1:13">
      <c r="B20" s="170" t="s">
        <v>554</v>
      </c>
      <c r="C20" s="503" t="str">
        <f>"9-"&amp;ASC(B20)&amp;".補助対象経費総括表（"&amp;ASC(B20)&amp;"年目）"</f>
        <v>9-2.補助対象経費総括表（2年目）</v>
      </c>
      <c r="K20" s="328"/>
      <c r="L20" s="328"/>
      <c r="M20" s="328"/>
    </row>
    <row r="21" spans="1:13" ht="21">
      <c r="A21" s="160"/>
      <c r="B21" s="164" t="s">
        <v>354</v>
      </c>
      <c r="C21" s="165" t="s">
        <v>348</v>
      </c>
      <c r="D21" s="164" t="s">
        <v>314</v>
      </c>
      <c r="E21" s="164" t="s">
        <v>349</v>
      </c>
      <c r="F21" s="164" t="s">
        <v>550</v>
      </c>
    </row>
    <row r="22" spans="1:13">
      <c r="B22" s="164" t="s">
        <v>350</v>
      </c>
      <c r="C22" s="571">
        <f ca="1">SUM(D22:E22)</f>
        <v>0</v>
      </c>
      <c r="D22" s="571">
        <f ca="1">OFFSET('9-2.補助対象経費総括表（2年目）'!$M$1,MATCH("A",'9-2.補助対象経費総括表（2年目）'!L:L,0)-1,0)</f>
        <v>0</v>
      </c>
      <c r="E22" s="571">
        <v>0</v>
      </c>
      <c r="F22" s="571">
        <f ca="1">ROUNDDOWN(D22*1/2,0)</f>
        <v>0</v>
      </c>
    </row>
    <row r="23" spans="1:13" ht="29.25" thickBot="1">
      <c r="B23" s="168" t="s">
        <v>351</v>
      </c>
      <c r="C23" s="572">
        <f ca="1">SUM(D23:E23)</f>
        <v>0</v>
      </c>
      <c r="D23" s="572">
        <f ca="1">OFFSET('9-2.補助対象経費総括表（2年目）'!$M$1,MATCH("I",'9-2.補助対象経費総括表（2年目）'!L:L,0)-1,0)</f>
        <v>0</v>
      </c>
      <c r="E23" s="572">
        <f ca="1">OFFSET('10-1.費用明細書（専有部）'!$A$1,MATCH("合計",'10-1.費用明細書（専有部）'!B:B,0)-1,MATCH("事業年度　"&amp;ASC(B20)&amp;"年目",'10-1.費用明細書（専有部）'!$12:$12,0)+8)+OFFSET('10-2.費用明細書（共用部）'!$A$1,MATCH("合計",'10-2.費用明細書（共用部）'!B:B,0)-1,MATCH("事業年度　"&amp;ASC(B20)&amp;"年目",'10-2.費用明細書（共用部）'!$12:$12,0)+8)</f>
        <v>0</v>
      </c>
      <c r="F23" s="572">
        <f ca="1">ROUNDDOWN(D23*1/2,0)</f>
        <v>0</v>
      </c>
    </row>
    <row r="24" spans="1:13" ht="29.25" thickTop="1">
      <c r="B24" s="167" t="s">
        <v>352</v>
      </c>
      <c r="C24" s="573">
        <f ca="1">SUM(C22:C23)</f>
        <v>0</v>
      </c>
      <c r="D24" s="573">
        <f ca="1">SUM(D22:D23)</f>
        <v>0</v>
      </c>
      <c r="E24" s="573">
        <f ca="1">SUM(E22:E23)</f>
        <v>0</v>
      </c>
      <c r="F24" s="573">
        <f ca="1">SUM(F22:F23)</f>
        <v>0</v>
      </c>
    </row>
    <row r="25" spans="1:13" s="163" customFormat="1" ht="46.5" customHeight="1">
      <c r="D25" s="1262" t="s">
        <v>791</v>
      </c>
      <c r="E25" s="1263"/>
      <c r="F25" s="530">
        <f ca="1">ROUNDDOWN(F24,-3)</f>
        <v>0</v>
      </c>
    </row>
    <row r="26" spans="1:13">
      <c r="B26" s="170" t="s">
        <v>555</v>
      </c>
      <c r="C26" s="503" t="str">
        <f>"9-"&amp;ASC(B26)&amp;".補助対象経費総括表（"&amp;ASC(B26)&amp;"年目）"</f>
        <v>9-3.補助対象経費総括表（3年目）</v>
      </c>
    </row>
    <row r="27" spans="1:13" ht="21">
      <c r="A27" s="160"/>
      <c r="B27" s="164" t="s">
        <v>354</v>
      </c>
      <c r="C27" s="165" t="s">
        <v>348</v>
      </c>
      <c r="D27" s="164" t="s">
        <v>314</v>
      </c>
      <c r="E27" s="164" t="s">
        <v>349</v>
      </c>
      <c r="F27" s="164" t="s">
        <v>550</v>
      </c>
    </row>
    <row r="28" spans="1:13">
      <c r="B28" s="164" t="s">
        <v>350</v>
      </c>
      <c r="C28" s="571">
        <f ca="1">SUM(D28:E28)</f>
        <v>0</v>
      </c>
      <c r="D28" s="571">
        <f ca="1">OFFSET('9-3.補助対象経費総括表（3年目）'!$M$1,MATCH("A",'9-3.補助対象経費総括表（3年目）'!L:L,0)-1,0)</f>
        <v>0</v>
      </c>
      <c r="E28" s="571">
        <v>0</v>
      </c>
      <c r="F28" s="571">
        <f ca="1">ROUNDDOWN(D28*1/2,0)</f>
        <v>0</v>
      </c>
    </row>
    <row r="29" spans="1:13" ht="29.25" thickBot="1">
      <c r="B29" s="168" t="s">
        <v>351</v>
      </c>
      <c r="C29" s="572">
        <f ca="1">SUM(D29:E29)</f>
        <v>0</v>
      </c>
      <c r="D29" s="572">
        <f ca="1">OFFSET('9-3.補助対象経費総括表（3年目）'!$M$1,MATCH("I",'9-3.補助対象経費総括表（3年目）'!L:L,0)-1,0)</f>
        <v>0</v>
      </c>
      <c r="E29" s="572">
        <f ca="1">OFFSET('10-1.費用明細書（専有部）'!$A$1,MATCH("合計",'10-1.費用明細書（専有部）'!B:B,0)-1,MATCH("事業年度　"&amp;ASC(B26)&amp;"年目",'10-1.費用明細書（専有部）'!$12:$12,0)+8)+OFFSET('10-2.費用明細書（共用部）'!$A$1,MATCH("合計",'10-2.費用明細書（共用部）'!B:B,0)-1,MATCH("事業年度　"&amp;ASC(B26)&amp;"年目",'10-2.費用明細書（共用部）'!$12:$12,0)+8)</f>
        <v>0</v>
      </c>
      <c r="F29" s="572">
        <f ca="1">ROUNDDOWN(D29*1/2,0)</f>
        <v>0</v>
      </c>
    </row>
    <row r="30" spans="1:13" ht="29.25" thickTop="1">
      <c r="B30" s="167" t="s">
        <v>352</v>
      </c>
      <c r="C30" s="573">
        <f ca="1">SUM(C28:C29)</f>
        <v>0</v>
      </c>
      <c r="D30" s="573">
        <f ca="1">SUM(D28:D29)</f>
        <v>0</v>
      </c>
      <c r="E30" s="573">
        <f ca="1">SUM(E28:E29)</f>
        <v>0</v>
      </c>
      <c r="F30" s="573">
        <f ca="1">SUM(F28:F29)</f>
        <v>0</v>
      </c>
    </row>
    <row r="31" spans="1:13" s="163" customFormat="1" ht="46.5" customHeight="1">
      <c r="D31" s="1262" t="s">
        <v>791</v>
      </c>
      <c r="E31" s="1263"/>
      <c r="F31" s="530">
        <f ca="1">ROUNDDOWN(F30,-3)</f>
        <v>0</v>
      </c>
    </row>
    <row r="32" spans="1:13">
      <c r="B32" s="170" t="s">
        <v>556</v>
      </c>
      <c r="C32" s="503" t="str">
        <f>"9-"&amp;ASC(B32)&amp;".補助対象経費総括表（"&amp;ASC(B32)&amp;"年目）"</f>
        <v>9-4.補助対象経費総括表（4年目）</v>
      </c>
    </row>
    <row r="33" spans="1:6" ht="21">
      <c r="A33" s="160"/>
      <c r="B33" s="164" t="s">
        <v>354</v>
      </c>
      <c r="C33" s="165" t="s">
        <v>348</v>
      </c>
      <c r="D33" s="164" t="s">
        <v>314</v>
      </c>
      <c r="E33" s="164" t="s">
        <v>349</v>
      </c>
      <c r="F33" s="164" t="s">
        <v>550</v>
      </c>
    </row>
    <row r="34" spans="1:6">
      <c r="B34" s="164" t="s">
        <v>350</v>
      </c>
      <c r="C34" s="571">
        <f ca="1">SUM(D34:E34)</f>
        <v>0</v>
      </c>
      <c r="D34" s="571">
        <f ca="1">OFFSET('9-4.補助対象経費総括表（4年目）'!$M$1,MATCH("A",'9-4.補助対象経費総括表（4年目）'!L:L,0)-1,0)</f>
        <v>0</v>
      </c>
      <c r="E34" s="571">
        <v>0</v>
      </c>
      <c r="F34" s="571">
        <f ca="1">ROUNDDOWN(D34*1/2,0)</f>
        <v>0</v>
      </c>
    </row>
    <row r="35" spans="1:6" ht="29.25" thickBot="1">
      <c r="B35" s="168" t="s">
        <v>351</v>
      </c>
      <c r="C35" s="572">
        <f ca="1">SUM(D35:E35)</f>
        <v>0</v>
      </c>
      <c r="D35" s="572">
        <f ca="1">OFFSET('9-4.補助対象経費総括表（4年目）'!$M$1,MATCH("I",'9-4.補助対象経費総括表（4年目）'!L:L,0)-1,0)</f>
        <v>0</v>
      </c>
      <c r="E35" s="572">
        <f ca="1">OFFSET('10-1.費用明細書（専有部）'!$A$1,MATCH("合計",'10-1.費用明細書（専有部）'!B:B,0)-1,MATCH("事業年度　"&amp;ASC(B32)&amp;"年目",'10-1.費用明細書（専有部）'!$12:$12,0)+8)+OFFSET('10-2.費用明細書（共用部）'!$A$1,MATCH("合計",'10-2.費用明細書（共用部）'!B:B,0)-1,MATCH("事業年度　"&amp;ASC(B32)&amp;"年目",'10-2.費用明細書（共用部）'!$12:$12,0)+8)</f>
        <v>0</v>
      </c>
      <c r="F35" s="572">
        <f ca="1">ROUNDDOWN(D35*1/2,0)</f>
        <v>0</v>
      </c>
    </row>
    <row r="36" spans="1:6" ht="29.25" thickTop="1">
      <c r="B36" s="167" t="s">
        <v>352</v>
      </c>
      <c r="C36" s="573">
        <f ca="1">SUM(C34:C35)</f>
        <v>0</v>
      </c>
      <c r="D36" s="573">
        <f ca="1">SUM(D34:D35)</f>
        <v>0</v>
      </c>
      <c r="E36" s="573">
        <f ca="1">SUM(E34:E35)</f>
        <v>0</v>
      </c>
      <c r="F36" s="573">
        <f ca="1">SUM(F34:F35)</f>
        <v>0</v>
      </c>
    </row>
    <row r="37" spans="1:6" s="163" customFormat="1" ht="46.5" customHeight="1">
      <c r="D37" s="1262" t="s">
        <v>791</v>
      </c>
      <c r="E37" s="1263"/>
      <c r="F37" s="530">
        <f ca="1">ROUNDDOWN(F36,-3)</f>
        <v>0</v>
      </c>
    </row>
  </sheetData>
  <sheetProtection algorithmName="SHA-512" hashValue="/sj4S6zefPjP2DSfJr52XA2zm6F6p6zppPxMVDE/bxL6LkaUbmk5k6KyAZPES8mC+lIaSJV2eXO5mJfl6CvjYA==" saltValue="H73xEdbpSHvsLBhYUnHBsw==" spinCount="100000" sheet="1" scenarios="1" selectLockedCells="1"/>
  <mergeCells count="10">
    <mergeCell ref="D12:E12"/>
    <mergeCell ref="D19:E19"/>
    <mergeCell ref="D25:E25"/>
    <mergeCell ref="D31:E31"/>
    <mergeCell ref="D37:E37"/>
    <mergeCell ref="B3:D3"/>
    <mergeCell ref="B4:D4"/>
    <mergeCell ref="B2:F2"/>
    <mergeCell ref="B1:F1"/>
    <mergeCell ref="C5:E5"/>
  </mergeCells>
  <phoneticPr fontId="6"/>
  <conditionalFormatting sqref="B5 B8:B11 B15:B18 B21:B24 B27:B30 B33:B36">
    <cfRule type="notContainsBlanks" dxfId="33" priority="11">
      <formula>LEN(TRIM(B5))&gt;0</formula>
    </cfRule>
  </conditionalFormatting>
  <printOptions horizontalCentered="1"/>
  <pageMargins left="0.59055118110236227" right="0.39370078740157483" top="0.59055118110236227" bottom="0.35433070866141736" header="0.31496062992125984" footer="0.11811023622047245"/>
  <pageSetup paperSize="9" scale="65" orientation="portrait" r:id="rId1"/>
  <headerFooter>
    <oddFooter>&amp;R&amp;8R2高層ZEH-M</oddFooter>
  </headerFooter>
  <extLst>
    <ext xmlns:x14="http://schemas.microsoft.com/office/spreadsheetml/2009/9/main" uri="{78C0D931-6437-407d-A8EE-F0AAD7539E65}">
      <x14:conditionalFormattings>
        <x14:conditionalFormatting xmlns:xm="http://schemas.microsoft.com/office/excel/2006/main">
          <x14:cfRule type="expression" priority="7" id="{A3576F02-6C48-42E1-B887-4A614911C5AD}">
            <xm:f>入力シート!$F$13="3年度事業（1年目）"</xm:f>
            <x14:dxf>
              <fill>
                <patternFill>
                  <bgColor rgb="FF808080"/>
                </patternFill>
              </fill>
            </x14:dxf>
          </x14:cfRule>
          <xm:sqref>B33:F37</xm:sqref>
        </x14:conditionalFormatting>
        <x14:conditionalFormatting xmlns:xm="http://schemas.microsoft.com/office/excel/2006/main">
          <x14:cfRule type="expression" priority="6" id="{64B79AB9-298A-4DD0-AE98-5093C09563CF}">
            <xm:f>入力シート!$F$13="2年度事業（1年目）"</xm:f>
            <x14:dxf>
              <fill>
                <patternFill>
                  <bgColor rgb="FF808080"/>
                </patternFill>
              </fill>
            </x14:dxf>
          </x14:cfRule>
          <xm:sqref>B27:F31 B33:F37</xm:sqref>
        </x14:conditionalFormatting>
        <x14:conditionalFormatting xmlns:xm="http://schemas.microsoft.com/office/excel/2006/main">
          <x14:cfRule type="expression" priority="5" id="{A117A61F-D6DF-4F94-8B4E-EB962A80C9D4}">
            <xm:f>入力シート!$F$13="単年度事業"</xm:f>
            <x14:dxf>
              <fill>
                <patternFill>
                  <bgColor rgb="FF808080"/>
                </patternFill>
              </fill>
            </x14:dxf>
          </x14:cfRule>
          <xm:sqref>B21:F25 B27:F31 B33:F37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71BA2-F850-40F5-9ECA-815BCC4230BF}">
  <sheetPr codeName="Sheet12"/>
  <dimension ref="A1:S54"/>
  <sheetViews>
    <sheetView showGridLines="0" view="pageBreakPreview" topLeftCell="A6" zoomScale="70" zoomScaleNormal="60" zoomScaleSheetLayoutView="70" workbookViewId="0">
      <selection activeCell="K13" sqref="K13"/>
    </sheetView>
  </sheetViews>
  <sheetFormatPr defaultRowHeight="21"/>
  <cols>
    <col min="1" max="1" width="2.625" style="116" customWidth="1"/>
    <col min="2" max="4" width="4.625" style="62" customWidth="1"/>
    <col min="5" max="6" width="8.625" style="62" customWidth="1"/>
    <col min="7" max="7" width="15.625" style="62" customWidth="1"/>
    <col min="8" max="8" width="10.625" style="139" customWidth="1"/>
    <col min="9" max="9" width="15.625" style="66" customWidth="1"/>
    <col min="10" max="10" width="4.625" style="139" customWidth="1"/>
    <col min="11" max="11" width="10.625" style="181" customWidth="1"/>
    <col min="12" max="12" width="4.625" style="139" customWidth="1"/>
    <col min="13" max="13" width="15.625" style="66" customWidth="1"/>
    <col min="14" max="14" width="4.625" style="139" customWidth="1"/>
    <col min="15" max="15" width="48.625" style="138" customWidth="1"/>
    <col min="16" max="16" width="9.25" style="69" bestFit="1" customWidth="1"/>
    <col min="17" max="16384" width="9" style="62"/>
  </cols>
  <sheetData>
    <row r="1" spans="1:19" s="69" customFormat="1" hidden="1">
      <c r="A1" s="124"/>
      <c r="B1" s="1143" t="s">
        <v>304</v>
      </c>
      <c r="C1" s="1143"/>
      <c r="D1" s="1143"/>
      <c r="E1" s="1143"/>
      <c r="F1" s="1143"/>
      <c r="G1" s="1143"/>
      <c r="H1" s="1143"/>
      <c r="I1" s="1143"/>
      <c r="J1" s="1143"/>
      <c r="K1" s="1143"/>
      <c r="L1" s="1143"/>
      <c r="M1" s="1143"/>
      <c r="N1" s="1143"/>
      <c r="O1" s="1143"/>
    </row>
    <row r="2" spans="1:19" s="69" customFormat="1" hidden="1">
      <c r="A2" s="124"/>
      <c r="B2" s="1143" t="s">
        <v>305</v>
      </c>
      <c r="C2" s="1143"/>
      <c r="D2" s="1143"/>
      <c r="E2" s="1143"/>
      <c r="F2" s="1143"/>
      <c r="G2" s="1143"/>
      <c r="H2" s="1143"/>
      <c r="I2" s="1143"/>
      <c r="J2" s="1143"/>
      <c r="K2" s="1143"/>
      <c r="L2" s="1143"/>
      <c r="M2" s="1143"/>
      <c r="N2" s="1143"/>
      <c r="O2" s="1143"/>
    </row>
    <row r="3" spans="1:19" s="69" customFormat="1" hidden="1">
      <c r="A3" s="124"/>
      <c r="B3" s="1143" t="s">
        <v>306</v>
      </c>
      <c r="C3" s="1143"/>
      <c r="D3" s="1143"/>
      <c r="E3" s="1143"/>
      <c r="F3" s="1143"/>
      <c r="G3" s="1143"/>
      <c r="H3" s="1143"/>
      <c r="I3" s="1143"/>
      <c r="J3" s="1143"/>
      <c r="K3" s="1143"/>
      <c r="L3" s="1143"/>
      <c r="M3" s="1143"/>
      <c r="N3" s="1143"/>
      <c r="O3" s="1143"/>
    </row>
    <row r="4" spans="1:19" s="69" customFormat="1" hidden="1">
      <c r="A4" s="124"/>
      <c r="B4" s="1143" t="s">
        <v>307</v>
      </c>
      <c r="C4" s="1143"/>
      <c r="D4" s="1143"/>
      <c r="E4" s="1143"/>
      <c r="F4" s="1143"/>
      <c r="G4" s="1143"/>
      <c r="H4" s="1143"/>
      <c r="I4" s="1143"/>
      <c r="J4" s="1143"/>
      <c r="K4" s="1143"/>
      <c r="L4" s="1143"/>
      <c r="M4" s="1143"/>
      <c r="N4" s="1143"/>
      <c r="O4" s="1143"/>
    </row>
    <row r="5" spans="1:19" s="69" customFormat="1" hidden="1">
      <c r="A5" s="124"/>
      <c r="B5" s="1143" t="s">
        <v>308</v>
      </c>
      <c r="C5" s="1143"/>
      <c r="D5" s="1143"/>
      <c r="E5" s="1143"/>
      <c r="F5" s="1143"/>
      <c r="G5" s="1143"/>
      <c r="H5" s="1143"/>
      <c r="I5" s="1143"/>
      <c r="J5" s="1143"/>
      <c r="K5" s="1143"/>
      <c r="L5" s="1143"/>
      <c r="M5" s="1143"/>
      <c r="N5" s="1143"/>
      <c r="O5" s="1143"/>
    </row>
    <row r="6" spans="1:19">
      <c r="B6" s="1144" t="s">
        <v>756</v>
      </c>
      <c r="C6" s="1144"/>
      <c r="D6" s="1144"/>
      <c r="E6" s="1144"/>
      <c r="F6" s="1144"/>
      <c r="G6" s="1144"/>
      <c r="O6" s="652" t="s">
        <v>1021</v>
      </c>
    </row>
    <row r="7" spans="1:19" s="140" customFormat="1" ht="13.5">
      <c r="H7" s="141"/>
      <c r="I7" s="333"/>
      <c r="J7" s="141"/>
      <c r="L7" s="141"/>
      <c r="M7" s="333"/>
      <c r="N7" s="141"/>
      <c r="O7" s="143"/>
      <c r="P7" s="144"/>
    </row>
    <row r="8" spans="1:19" ht="30.75">
      <c r="A8" s="114"/>
      <c r="B8" s="939" t="s">
        <v>309</v>
      </c>
      <c r="C8" s="902"/>
      <c r="D8" s="902"/>
      <c r="E8" s="902"/>
      <c r="F8" s="940"/>
      <c r="G8" s="1320" t="s">
        <v>561</v>
      </c>
      <c r="H8" s="1321"/>
    </row>
    <row r="9" spans="1:19" s="140" customFormat="1" ht="8.1" customHeight="1">
      <c r="B9" s="142"/>
      <c r="C9" s="142"/>
      <c r="D9" s="142"/>
      <c r="E9" s="142"/>
      <c r="H9" s="141"/>
      <c r="I9" s="333"/>
      <c r="J9" s="141"/>
      <c r="L9" s="141"/>
      <c r="M9" s="333"/>
      <c r="N9" s="141"/>
      <c r="O9" s="143"/>
      <c r="P9" s="144"/>
    </row>
    <row r="10" spans="1:19" ht="45" customHeight="1">
      <c r="A10" s="114"/>
      <c r="B10" s="1326" t="s">
        <v>310</v>
      </c>
      <c r="C10" s="1327"/>
      <c r="D10" s="1327"/>
      <c r="E10" s="1327"/>
      <c r="F10" s="1328"/>
      <c r="G10" s="933" t="str">
        <f>'2.全体概要'!C7</f>
        <v>(例)　○○○○マンション</v>
      </c>
      <c r="H10" s="934"/>
      <c r="I10" s="934"/>
      <c r="J10" s="934"/>
      <c r="K10" s="934"/>
      <c r="L10" s="934"/>
      <c r="M10" s="934"/>
      <c r="N10" s="934"/>
      <c r="O10" s="97" t="s">
        <v>311</v>
      </c>
      <c r="P10" s="145"/>
      <c r="Q10" s="122"/>
      <c r="R10" s="122"/>
      <c r="S10" s="122"/>
    </row>
    <row r="11" spans="1:19" s="140" customFormat="1" ht="13.5">
      <c r="H11" s="141"/>
      <c r="I11" s="333"/>
      <c r="J11" s="141"/>
      <c r="L11" s="141"/>
      <c r="M11" s="333"/>
      <c r="N11" s="141"/>
      <c r="O11" s="143"/>
      <c r="P11" s="144"/>
    </row>
    <row r="12" spans="1:19" ht="21" customHeight="1">
      <c r="B12" s="1271" t="s">
        <v>350</v>
      </c>
      <c r="C12" s="1272"/>
      <c r="D12" s="939" t="s">
        <v>312</v>
      </c>
      <c r="E12" s="902"/>
      <c r="F12" s="902"/>
      <c r="G12" s="902"/>
      <c r="H12" s="902"/>
      <c r="I12" s="902"/>
      <c r="J12" s="940"/>
      <c r="K12" s="939" t="s">
        <v>313</v>
      </c>
      <c r="L12" s="940"/>
      <c r="M12" s="902" t="s">
        <v>314</v>
      </c>
      <c r="N12" s="902"/>
      <c r="O12" s="152" t="s">
        <v>315</v>
      </c>
    </row>
    <row r="13" spans="1:19" ht="28.5" customHeight="1">
      <c r="A13" s="136"/>
      <c r="B13" s="1273"/>
      <c r="C13" s="1274"/>
      <c r="D13" s="1329" t="s">
        <v>835</v>
      </c>
      <c r="E13" s="1330"/>
      <c r="F13" s="1330"/>
      <c r="G13" s="1330"/>
      <c r="H13" s="1330"/>
      <c r="I13" s="1330"/>
      <c r="J13" s="147" t="s">
        <v>541</v>
      </c>
      <c r="K13" s="1442">
        <f>'2.全体概要'!I15</f>
        <v>0</v>
      </c>
      <c r="L13" s="99" t="s">
        <v>545</v>
      </c>
      <c r="M13" s="340">
        <f>IF(K13=0,0,200000+(2000*K13))</f>
        <v>0</v>
      </c>
      <c r="N13" s="99" t="s">
        <v>222</v>
      </c>
      <c r="O13" s="146" t="s">
        <v>548</v>
      </c>
      <c r="P13" s="663" t="s">
        <v>1037</v>
      </c>
    </row>
    <row r="14" spans="1:19" ht="28.5" customHeight="1">
      <c r="A14" s="136"/>
      <c r="B14" s="1273"/>
      <c r="C14" s="1274"/>
      <c r="D14" s="1331" t="s">
        <v>536</v>
      </c>
      <c r="E14" s="1332"/>
      <c r="F14" s="1333"/>
      <c r="G14" s="1282" t="s">
        <v>316</v>
      </c>
      <c r="H14" s="1282"/>
      <c r="I14" s="1282"/>
      <c r="J14" s="150" t="s">
        <v>542</v>
      </c>
      <c r="K14" s="1324"/>
      <c r="L14" s="1325"/>
      <c r="M14" s="341">
        <f>'10-3.設計費費用明細書'!H32</f>
        <v>0</v>
      </c>
      <c r="N14" s="244" t="s">
        <v>222</v>
      </c>
      <c r="O14" s="294" t="s">
        <v>816</v>
      </c>
      <c r="P14" s="663" t="s">
        <v>1038</v>
      </c>
    </row>
    <row r="15" spans="1:19" ht="28.5">
      <c r="A15" s="136"/>
      <c r="B15" s="1273"/>
      <c r="C15" s="1274"/>
      <c r="D15" s="1334"/>
      <c r="E15" s="1335"/>
      <c r="F15" s="1336"/>
      <c r="G15" s="1342" t="s">
        <v>317</v>
      </c>
      <c r="H15" s="1343"/>
      <c r="I15" s="1343"/>
      <c r="J15" s="292" t="s">
        <v>543</v>
      </c>
      <c r="K15" s="323">
        <f>K13</f>
        <v>0</v>
      </c>
      <c r="L15" s="156" t="s">
        <v>545</v>
      </c>
      <c r="M15" s="342">
        <f>IF(K15=0,0,200000+(7000*K15))</f>
        <v>0</v>
      </c>
      <c r="N15" s="156" t="s">
        <v>222</v>
      </c>
      <c r="O15" s="293" t="s">
        <v>318</v>
      </c>
    </row>
    <row r="16" spans="1:19" ht="29.25" thickBot="1">
      <c r="A16" s="136"/>
      <c r="B16" s="1273"/>
      <c r="C16" s="1274"/>
      <c r="D16" s="1337"/>
      <c r="E16" s="1338"/>
      <c r="F16" s="1339"/>
      <c r="G16" s="1340" t="s">
        <v>760</v>
      </c>
      <c r="H16" s="1341"/>
      <c r="I16" s="1341"/>
      <c r="J16" s="290" t="s">
        <v>544</v>
      </c>
      <c r="K16" s="1322"/>
      <c r="L16" s="1323"/>
      <c r="M16" s="343">
        <f>MIN(M14,M15)</f>
        <v>0</v>
      </c>
      <c r="N16" s="291" t="s">
        <v>222</v>
      </c>
      <c r="O16" s="561"/>
    </row>
    <row r="17" spans="1:15" ht="29.25" thickTop="1">
      <c r="A17" s="136"/>
      <c r="B17" s="1275"/>
      <c r="C17" s="1276"/>
      <c r="D17" s="1285" t="s">
        <v>546</v>
      </c>
      <c r="E17" s="1286"/>
      <c r="F17" s="1286"/>
      <c r="G17" s="1286"/>
      <c r="H17" s="1286"/>
      <c r="I17" s="1286"/>
      <c r="J17" s="1286"/>
      <c r="K17" s="1286"/>
      <c r="L17" s="273" t="s">
        <v>703</v>
      </c>
      <c r="M17" s="344">
        <f>M13+M16</f>
        <v>0</v>
      </c>
      <c r="N17" s="176" t="s">
        <v>222</v>
      </c>
      <c r="O17" s="560" t="s">
        <v>704</v>
      </c>
    </row>
    <row r="18" spans="1:15" ht="108" customHeight="1" thickBot="1">
      <c r="A18" s="136"/>
      <c r="B18" s="304" t="s">
        <v>751</v>
      </c>
      <c r="C18" s="1287" t="s">
        <v>319</v>
      </c>
      <c r="D18" s="1358" t="s">
        <v>320</v>
      </c>
      <c r="E18" s="1359"/>
      <c r="F18" s="1359"/>
      <c r="G18" s="1359"/>
      <c r="H18" s="558" t="s">
        <v>702</v>
      </c>
      <c r="I18" s="1313"/>
      <c r="J18" s="1314"/>
      <c r="K18" s="1313"/>
      <c r="L18" s="1314"/>
      <c r="M18" s="349">
        <f>SUMIF('7.住戸情報入力'!P:P,G8,'7.住戸情報入力'!O:O)</f>
        <v>0</v>
      </c>
      <c r="N18" s="149" t="s">
        <v>222</v>
      </c>
      <c r="O18" s="559" t="s">
        <v>875</v>
      </c>
    </row>
    <row r="19" spans="1:15" ht="28.5" customHeight="1" thickTop="1">
      <c r="A19" s="136"/>
      <c r="B19" s="1270" t="s">
        <v>321</v>
      </c>
      <c r="C19" s="1287"/>
      <c r="D19" s="1315" t="s">
        <v>322</v>
      </c>
      <c r="E19" s="1316" t="s">
        <v>1024</v>
      </c>
      <c r="F19" s="1317"/>
      <c r="G19" s="1317"/>
      <c r="H19" s="1317"/>
      <c r="I19" s="554">
        <v>150000</v>
      </c>
      <c r="J19" s="555" t="s">
        <v>222</v>
      </c>
      <c r="K19" s="556">
        <f>SUMIFS('7.住戸情報入力'!R:R,'7.住戸情報入力'!Q:Q,E19,'7.住戸情報入力'!S:S,$G$8)+SUMIFS('7.住戸情報入力'!U:U,'7.住戸情報入力'!T:T,E19,'7.住戸情報入力'!V:V,$G$8)</f>
        <v>0</v>
      </c>
      <c r="L19" s="555" t="s">
        <v>323</v>
      </c>
      <c r="M19" s="557">
        <f t="shared" ref="M19:M26" si="0">I19*K19</f>
        <v>0</v>
      </c>
      <c r="N19" s="555" t="s">
        <v>222</v>
      </c>
      <c r="O19" s="1293" t="s">
        <v>876</v>
      </c>
    </row>
    <row r="20" spans="1:15" ht="28.5">
      <c r="A20" s="136"/>
      <c r="B20" s="1270"/>
      <c r="C20" s="1287"/>
      <c r="D20" s="1287"/>
      <c r="E20" s="1283" t="s">
        <v>1025</v>
      </c>
      <c r="F20" s="1284"/>
      <c r="G20" s="1284"/>
      <c r="H20" s="1284"/>
      <c r="I20" s="335">
        <v>160000</v>
      </c>
      <c r="J20" s="156" t="s">
        <v>222</v>
      </c>
      <c r="K20" s="323">
        <f>SUMIFS('7.住戸情報入力'!R:R,'7.住戸情報入力'!Q:Q,E20,'7.住戸情報入力'!S:S,$G$8)+SUMIFS('7.住戸情報入力'!U:U,'7.住戸情報入力'!T:T,E20,'7.住戸情報入力'!V:V,$G$8)</f>
        <v>0</v>
      </c>
      <c r="L20" s="156" t="s">
        <v>323</v>
      </c>
      <c r="M20" s="342">
        <f t="shared" si="0"/>
        <v>0</v>
      </c>
      <c r="N20" s="156" t="s">
        <v>222</v>
      </c>
      <c r="O20" s="1294"/>
    </row>
    <row r="21" spans="1:15" ht="28.5">
      <c r="A21" s="136"/>
      <c r="B21" s="1270"/>
      <c r="C21" s="1287"/>
      <c r="D21" s="1287"/>
      <c r="E21" s="1283" t="s">
        <v>1026</v>
      </c>
      <c r="F21" s="1284"/>
      <c r="G21" s="1284"/>
      <c r="H21" s="1284"/>
      <c r="I21" s="335">
        <v>170000</v>
      </c>
      <c r="J21" s="156" t="s">
        <v>222</v>
      </c>
      <c r="K21" s="323">
        <f>SUMIFS('7.住戸情報入力'!R:R,'7.住戸情報入力'!Q:Q,E21,'7.住戸情報入力'!S:S,$G$8)+SUMIFS('7.住戸情報入力'!U:U,'7.住戸情報入力'!T:T,E21,'7.住戸情報入力'!V:V,$G$8)</f>
        <v>0</v>
      </c>
      <c r="L21" s="156" t="s">
        <v>323</v>
      </c>
      <c r="M21" s="342">
        <f t="shared" si="0"/>
        <v>0</v>
      </c>
      <c r="N21" s="156" t="s">
        <v>222</v>
      </c>
      <c r="O21" s="1294"/>
    </row>
    <row r="22" spans="1:15" ht="28.5">
      <c r="A22" s="136"/>
      <c r="B22" s="1270"/>
      <c r="C22" s="1287"/>
      <c r="D22" s="1287"/>
      <c r="E22" s="1283" t="s">
        <v>1027</v>
      </c>
      <c r="F22" s="1284"/>
      <c r="G22" s="1284"/>
      <c r="H22" s="1284"/>
      <c r="I22" s="335">
        <v>180000</v>
      </c>
      <c r="J22" s="156" t="s">
        <v>222</v>
      </c>
      <c r="K22" s="323">
        <f>SUMIFS('7.住戸情報入力'!R:R,'7.住戸情報入力'!Q:Q,E22,'7.住戸情報入力'!S:S,$G$8)+SUMIFS('7.住戸情報入力'!U:U,'7.住戸情報入力'!T:T,E22,'7.住戸情報入力'!V:V,$G$8)</f>
        <v>0</v>
      </c>
      <c r="L22" s="156" t="s">
        <v>323</v>
      </c>
      <c r="M22" s="342">
        <f t="shared" si="0"/>
        <v>0</v>
      </c>
      <c r="N22" s="156" t="s">
        <v>222</v>
      </c>
      <c r="O22" s="1294"/>
    </row>
    <row r="23" spans="1:15" ht="28.5">
      <c r="A23" s="136"/>
      <c r="B23" s="1270"/>
      <c r="C23" s="1287"/>
      <c r="D23" s="1287"/>
      <c r="E23" s="1283" t="s">
        <v>1028</v>
      </c>
      <c r="F23" s="1284"/>
      <c r="G23" s="1284"/>
      <c r="H23" s="1284"/>
      <c r="I23" s="335">
        <v>190000</v>
      </c>
      <c r="J23" s="156" t="s">
        <v>222</v>
      </c>
      <c r="K23" s="323">
        <f>SUMIFS('7.住戸情報入力'!R:R,'7.住戸情報入力'!Q:Q,E23,'7.住戸情報入力'!S:S,$G$8)+SUMIFS('7.住戸情報入力'!U:U,'7.住戸情報入力'!T:T,E23,'7.住戸情報入力'!V:V,$G$8)</f>
        <v>0</v>
      </c>
      <c r="L23" s="156" t="s">
        <v>323</v>
      </c>
      <c r="M23" s="342">
        <f t="shared" si="0"/>
        <v>0</v>
      </c>
      <c r="N23" s="156" t="s">
        <v>222</v>
      </c>
      <c r="O23" s="1294"/>
    </row>
    <row r="24" spans="1:15" ht="28.5">
      <c r="A24" s="136"/>
      <c r="B24" s="1270"/>
      <c r="C24" s="1287"/>
      <c r="D24" s="1287"/>
      <c r="E24" s="1283" t="s">
        <v>1029</v>
      </c>
      <c r="F24" s="1284"/>
      <c r="G24" s="1284"/>
      <c r="H24" s="1284"/>
      <c r="I24" s="335">
        <v>200000</v>
      </c>
      <c r="J24" s="156" t="s">
        <v>222</v>
      </c>
      <c r="K24" s="323">
        <f>SUMIFS('7.住戸情報入力'!R:R,'7.住戸情報入力'!Q:Q,E24,'7.住戸情報入力'!S:S,$G$8)+SUMIFS('7.住戸情報入力'!U:U,'7.住戸情報入力'!T:T,E24,'7.住戸情報入力'!V:V,$G$8)</f>
        <v>0</v>
      </c>
      <c r="L24" s="156" t="s">
        <v>323</v>
      </c>
      <c r="M24" s="342">
        <f t="shared" si="0"/>
        <v>0</v>
      </c>
      <c r="N24" s="156" t="s">
        <v>222</v>
      </c>
      <c r="O24" s="1294"/>
    </row>
    <row r="25" spans="1:15" ht="28.5">
      <c r="A25" s="136"/>
      <c r="B25" s="1270"/>
      <c r="C25" s="1287"/>
      <c r="D25" s="1287"/>
      <c r="E25" s="1283" t="s">
        <v>1030</v>
      </c>
      <c r="F25" s="1284"/>
      <c r="G25" s="1284"/>
      <c r="H25" s="1284"/>
      <c r="I25" s="335">
        <v>220000</v>
      </c>
      <c r="J25" s="156" t="s">
        <v>222</v>
      </c>
      <c r="K25" s="323">
        <f>SUMIFS('7.住戸情報入力'!R:R,'7.住戸情報入力'!Q:Q,E25,'7.住戸情報入力'!S:S,$G$8)+SUMIFS('7.住戸情報入力'!U:U,'7.住戸情報入力'!T:T,E25,'7.住戸情報入力'!V:V,$G$8)</f>
        <v>0</v>
      </c>
      <c r="L25" s="156" t="s">
        <v>323</v>
      </c>
      <c r="M25" s="342">
        <f t="shared" si="0"/>
        <v>0</v>
      </c>
      <c r="N25" s="156" t="s">
        <v>222</v>
      </c>
      <c r="O25" s="1294"/>
    </row>
    <row r="26" spans="1:15" ht="29.25" thickBot="1">
      <c r="A26" s="136"/>
      <c r="B26" s="1270"/>
      <c r="C26" s="1287"/>
      <c r="D26" s="1288"/>
      <c r="E26" s="1318" t="s">
        <v>1032</v>
      </c>
      <c r="F26" s="1319"/>
      <c r="G26" s="1319"/>
      <c r="H26" s="1319"/>
      <c r="I26" s="336">
        <v>240000</v>
      </c>
      <c r="J26" s="157" t="s">
        <v>222</v>
      </c>
      <c r="K26" s="326">
        <f>SUMIFS('7.住戸情報入力'!R:R,'7.住戸情報入力'!Q:Q,E26,'7.住戸情報入力'!S:S,$G$8)+SUMIFS('7.住戸情報入力'!U:U,'7.住戸情報入力'!T:T,E26,'7.住戸情報入力'!V:V,$G$8)</f>
        <v>0</v>
      </c>
      <c r="L26" s="157" t="s">
        <v>323</v>
      </c>
      <c r="M26" s="346">
        <f t="shared" si="0"/>
        <v>0</v>
      </c>
      <c r="N26" s="157" t="s">
        <v>222</v>
      </c>
      <c r="O26" s="1295"/>
    </row>
    <row r="27" spans="1:15" ht="29.25" thickTop="1">
      <c r="A27" s="136"/>
      <c r="B27" s="1270"/>
      <c r="C27" s="1287"/>
      <c r="D27" s="1285" t="s">
        <v>706</v>
      </c>
      <c r="E27" s="1286"/>
      <c r="F27" s="1286"/>
      <c r="G27" s="1286"/>
      <c r="H27" s="1286"/>
      <c r="I27" s="1286"/>
      <c r="J27" s="1286"/>
      <c r="K27" s="1286"/>
      <c r="L27" s="273" t="s">
        <v>632</v>
      </c>
      <c r="M27" s="344">
        <f>SUM(M19:M26)</f>
        <v>0</v>
      </c>
      <c r="N27" s="533" t="s">
        <v>222</v>
      </c>
      <c r="O27" s="562"/>
    </row>
    <row r="28" spans="1:15" ht="28.5" customHeight="1">
      <c r="A28" s="136"/>
      <c r="B28" s="1270"/>
      <c r="C28" s="1287"/>
      <c r="D28" s="1287" t="s">
        <v>324</v>
      </c>
      <c r="E28" s="949" t="s">
        <v>325</v>
      </c>
      <c r="F28" s="949"/>
      <c r="G28" s="949"/>
      <c r="H28" s="949"/>
      <c r="I28" s="337">
        <v>100000</v>
      </c>
      <c r="J28" s="99" t="s">
        <v>222</v>
      </c>
      <c r="K28" s="322">
        <f>COUNTIFS('7.住戸情報入力'!W:W,"床暖房",'7.住戸情報入力'!X:X,$G$8)</f>
        <v>0</v>
      </c>
      <c r="L28" s="99" t="s">
        <v>323</v>
      </c>
      <c r="M28" s="340">
        <f>I28*K28</f>
        <v>0</v>
      </c>
      <c r="N28" s="99" t="s">
        <v>222</v>
      </c>
      <c r="O28" s="1296" t="s">
        <v>877</v>
      </c>
    </row>
    <row r="29" spans="1:15" ht="28.5">
      <c r="A29" s="136"/>
      <c r="B29" s="1270"/>
      <c r="C29" s="1287"/>
      <c r="D29" s="1287"/>
      <c r="E29" s="1289" t="s">
        <v>326</v>
      </c>
      <c r="F29" s="1290"/>
      <c r="G29" s="1282" t="s">
        <v>1033</v>
      </c>
      <c r="H29" s="1282"/>
      <c r="I29" s="334">
        <v>530000</v>
      </c>
      <c r="J29" s="151" t="s">
        <v>222</v>
      </c>
      <c r="K29" s="324">
        <f>COUNTIFS('7.住戸情報入力'!W:W,"エアコン*"&amp;G29,'7.住戸情報入力'!X:X,$G$8)</f>
        <v>0</v>
      </c>
      <c r="L29" s="151" t="s">
        <v>323</v>
      </c>
      <c r="M29" s="345">
        <f>I29*K29</f>
        <v>0</v>
      </c>
      <c r="N29" s="151" t="s">
        <v>222</v>
      </c>
      <c r="O29" s="1294"/>
    </row>
    <row r="30" spans="1:15" ht="29.25" thickBot="1">
      <c r="A30" s="136"/>
      <c r="B30" s="1270"/>
      <c r="C30" s="1287"/>
      <c r="D30" s="1288"/>
      <c r="E30" s="1291"/>
      <c r="F30" s="1292"/>
      <c r="G30" s="1319" t="s">
        <v>1034</v>
      </c>
      <c r="H30" s="1319"/>
      <c r="I30" s="336">
        <v>460000</v>
      </c>
      <c r="J30" s="157" t="s">
        <v>222</v>
      </c>
      <c r="K30" s="326">
        <f>COUNTIFS('7.住戸情報入力'!W:W,"エアコン*"&amp;G30,'7.住戸情報入力'!X:X,$G$8)</f>
        <v>0</v>
      </c>
      <c r="L30" s="157" t="s">
        <v>323</v>
      </c>
      <c r="M30" s="346">
        <f>I30*K30</f>
        <v>0</v>
      </c>
      <c r="N30" s="157" t="s">
        <v>222</v>
      </c>
      <c r="O30" s="1295"/>
    </row>
    <row r="31" spans="1:15" ht="29.25" thickTop="1">
      <c r="A31" s="136"/>
      <c r="B31" s="1270"/>
      <c r="C31" s="1287"/>
      <c r="D31" s="1285" t="s">
        <v>706</v>
      </c>
      <c r="E31" s="1286"/>
      <c r="F31" s="1286"/>
      <c r="G31" s="1286"/>
      <c r="H31" s="1286"/>
      <c r="I31" s="1286"/>
      <c r="J31" s="1286"/>
      <c r="K31" s="1286"/>
      <c r="L31" s="273" t="s">
        <v>633</v>
      </c>
      <c r="M31" s="344">
        <f>SUM(M28:M30)</f>
        <v>0</v>
      </c>
      <c r="N31" s="533" t="s">
        <v>222</v>
      </c>
      <c r="O31" s="553"/>
    </row>
    <row r="32" spans="1:15" ht="28.5">
      <c r="A32" s="136"/>
      <c r="B32" s="1270"/>
      <c r="C32" s="1287"/>
      <c r="D32" s="1287" t="s">
        <v>327</v>
      </c>
      <c r="E32" s="1298" t="s">
        <v>759</v>
      </c>
      <c r="F32" s="1299"/>
      <c r="G32" s="1299"/>
      <c r="H32" s="1299"/>
      <c r="I32" s="334">
        <v>300000</v>
      </c>
      <c r="J32" s="151" t="s">
        <v>222</v>
      </c>
      <c r="K32" s="324">
        <f>COUNTIFS('7.住戸情報入力'!AA:AA,E32,'7.住戸情報入力'!AF:AF,$G$8)</f>
        <v>0</v>
      </c>
      <c r="L32" s="151" t="s">
        <v>323</v>
      </c>
      <c r="M32" s="345">
        <f t="shared" ref="M32:M41" si="1">I32*K32</f>
        <v>0</v>
      </c>
      <c r="N32" s="151" t="s">
        <v>222</v>
      </c>
      <c r="O32" s="1267" t="s">
        <v>877</v>
      </c>
    </row>
    <row r="33" spans="1:16" ht="28.5">
      <c r="A33" s="136"/>
      <c r="B33" s="1270"/>
      <c r="C33" s="1287"/>
      <c r="D33" s="1287"/>
      <c r="E33" s="1300" t="s">
        <v>758</v>
      </c>
      <c r="F33" s="1301"/>
      <c r="G33" s="1301"/>
      <c r="H33" s="1301"/>
      <c r="I33" s="335">
        <v>160000</v>
      </c>
      <c r="J33" s="156" t="s">
        <v>222</v>
      </c>
      <c r="K33" s="323">
        <f>COUNTIFS('7.住戸情報入力'!AA:AA,E33,'7.住戸情報入力'!AF:AF,$G$8)</f>
        <v>0</v>
      </c>
      <c r="L33" s="156" t="s">
        <v>323</v>
      </c>
      <c r="M33" s="342">
        <f t="shared" si="1"/>
        <v>0</v>
      </c>
      <c r="N33" s="156" t="s">
        <v>222</v>
      </c>
      <c r="O33" s="1268"/>
    </row>
    <row r="34" spans="1:16" ht="28.5">
      <c r="A34" s="136"/>
      <c r="B34" s="1270"/>
      <c r="C34" s="1287"/>
      <c r="D34" s="1287"/>
      <c r="E34" s="1300" t="s">
        <v>328</v>
      </c>
      <c r="F34" s="1301"/>
      <c r="G34" s="1301"/>
      <c r="H34" s="1301"/>
      <c r="I34" s="335">
        <v>400000</v>
      </c>
      <c r="J34" s="156" t="s">
        <v>222</v>
      </c>
      <c r="K34" s="323">
        <f>COUNTIFS('7.住戸情報入力'!AA:AA,E34,'7.住戸情報入力'!AF:AF,$G$8)</f>
        <v>0</v>
      </c>
      <c r="L34" s="156" t="s">
        <v>323</v>
      </c>
      <c r="M34" s="342">
        <f t="shared" si="1"/>
        <v>0</v>
      </c>
      <c r="N34" s="156" t="s">
        <v>222</v>
      </c>
      <c r="O34" s="1268"/>
    </row>
    <row r="35" spans="1:16" ht="28.5">
      <c r="A35" s="136"/>
      <c r="B35" s="1270"/>
      <c r="C35" s="1287"/>
      <c r="D35" s="1287"/>
      <c r="E35" s="1300" t="s">
        <v>563</v>
      </c>
      <c r="F35" s="1301"/>
      <c r="G35" s="1301"/>
      <c r="H35" s="1301"/>
      <c r="I35" s="335">
        <v>1000000</v>
      </c>
      <c r="J35" s="156" t="s">
        <v>222</v>
      </c>
      <c r="K35" s="323">
        <f>COUNTIFS('7.住戸情報入力'!AA:AA,E35,'7.住戸情報入力'!AF:AF,$G$8)</f>
        <v>0</v>
      </c>
      <c r="L35" s="156" t="s">
        <v>323</v>
      </c>
      <c r="M35" s="342">
        <f t="shared" si="1"/>
        <v>0</v>
      </c>
      <c r="N35" s="156" t="s">
        <v>222</v>
      </c>
      <c r="O35" s="1268"/>
    </row>
    <row r="36" spans="1:16" ht="28.5">
      <c r="A36" s="136"/>
      <c r="B36" s="1270"/>
      <c r="C36" s="1287"/>
      <c r="D36" s="1287"/>
      <c r="E36" s="1300" t="s">
        <v>810</v>
      </c>
      <c r="F36" s="1301"/>
      <c r="G36" s="1301"/>
      <c r="H36" s="1301"/>
      <c r="I36" s="335">
        <v>1230000</v>
      </c>
      <c r="J36" s="156" t="s">
        <v>222</v>
      </c>
      <c r="K36" s="323">
        <f>COUNTIFS('7.住戸情報入力'!AA:AA,E36,'7.住戸情報入力'!AF:AF,$G$8)</f>
        <v>0</v>
      </c>
      <c r="L36" s="156" t="s">
        <v>323</v>
      </c>
      <c r="M36" s="342">
        <f t="shared" si="1"/>
        <v>0</v>
      </c>
      <c r="N36" s="156" t="s">
        <v>222</v>
      </c>
      <c r="O36" s="1268"/>
    </row>
    <row r="37" spans="1:16" ht="28.5">
      <c r="A37" s="136"/>
      <c r="B37" s="1270"/>
      <c r="C37" s="1287"/>
      <c r="D37" s="1287"/>
      <c r="E37" s="1264" t="s">
        <v>564</v>
      </c>
      <c r="F37" s="1265"/>
      <c r="G37" s="1265"/>
      <c r="H37" s="1265"/>
      <c r="I37" s="338">
        <v>990000</v>
      </c>
      <c r="J37" s="158" t="s">
        <v>222</v>
      </c>
      <c r="K37" s="325">
        <f>COUNTIFS('7.住戸情報入力'!AA:AA,E37,'7.住戸情報入力'!AF:AF,$G$8)</f>
        <v>0</v>
      </c>
      <c r="L37" s="158" t="s">
        <v>323</v>
      </c>
      <c r="M37" s="347">
        <f t="shared" si="1"/>
        <v>0</v>
      </c>
      <c r="N37" s="158" t="s">
        <v>222</v>
      </c>
      <c r="O37" s="1268"/>
    </row>
    <row r="38" spans="1:16" ht="30.75">
      <c r="A38" s="114"/>
      <c r="B38" s="1270"/>
      <c r="C38" s="1287"/>
      <c r="D38" s="1287"/>
      <c r="E38" s="1310" t="s">
        <v>537</v>
      </c>
      <c r="F38" s="1308" t="s">
        <v>329</v>
      </c>
      <c r="G38" s="1309"/>
      <c r="H38" s="1309"/>
      <c r="I38" s="334">
        <v>250000</v>
      </c>
      <c r="J38" s="151" t="s">
        <v>222</v>
      </c>
      <c r="K38" s="324">
        <f>COUNTIFS('7.住戸情報入力'!AB:AB,"●",'7.住戸情報入力'!AF:AF,$G$8)</f>
        <v>0</v>
      </c>
      <c r="L38" s="151" t="s">
        <v>323</v>
      </c>
      <c r="M38" s="345">
        <f t="shared" si="1"/>
        <v>0</v>
      </c>
      <c r="N38" s="151" t="s">
        <v>222</v>
      </c>
      <c r="O38" s="1268"/>
    </row>
    <row r="39" spans="1:16" ht="30.75">
      <c r="A39" s="114"/>
      <c r="B39" s="1270"/>
      <c r="C39" s="1287"/>
      <c r="D39" s="1287"/>
      <c r="E39" s="1287"/>
      <c r="F39" s="1306" t="s">
        <v>330</v>
      </c>
      <c r="G39" s="1307"/>
      <c r="H39" s="1307"/>
      <c r="I39" s="335">
        <v>100000</v>
      </c>
      <c r="J39" s="156" t="s">
        <v>222</v>
      </c>
      <c r="K39" s="323">
        <f>COUNTIFS('7.住戸情報入力'!AC:AC,"●",'7.住戸情報入力'!AF:AF,$G$8)</f>
        <v>0</v>
      </c>
      <c r="L39" s="156" t="s">
        <v>323</v>
      </c>
      <c r="M39" s="342">
        <f t="shared" si="1"/>
        <v>0</v>
      </c>
      <c r="N39" s="156" t="s">
        <v>222</v>
      </c>
      <c r="O39" s="1268"/>
    </row>
    <row r="40" spans="1:16" ht="30.75">
      <c r="A40" s="114"/>
      <c r="B40" s="1270"/>
      <c r="C40" s="1287"/>
      <c r="D40" s="1287"/>
      <c r="E40" s="1287"/>
      <c r="F40" s="1304" t="s">
        <v>331</v>
      </c>
      <c r="G40" s="1305"/>
      <c r="H40" s="1305"/>
      <c r="I40" s="335">
        <v>120000</v>
      </c>
      <c r="J40" s="156" t="s">
        <v>222</v>
      </c>
      <c r="K40" s="323">
        <f>COUNTIFS('7.住戸情報入力'!AD:AD,"●",'7.住戸情報入力'!AF:AF,$G$8)</f>
        <v>0</v>
      </c>
      <c r="L40" s="156" t="s">
        <v>323</v>
      </c>
      <c r="M40" s="342">
        <f t="shared" si="1"/>
        <v>0</v>
      </c>
      <c r="N40" s="156" t="s">
        <v>222</v>
      </c>
      <c r="O40" s="1268"/>
    </row>
    <row r="41" spans="1:16" ht="31.5" thickBot="1">
      <c r="A41" s="114"/>
      <c r="B41" s="1270"/>
      <c r="C41" s="1287"/>
      <c r="D41" s="1288"/>
      <c r="E41" s="1288"/>
      <c r="F41" s="1302" t="s">
        <v>332</v>
      </c>
      <c r="G41" s="1303"/>
      <c r="H41" s="1303"/>
      <c r="I41" s="336">
        <v>60000</v>
      </c>
      <c r="J41" s="157" t="s">
        <v>222</v>
      </c>
      <c r="K41" s="326">
        <f>COUNTIFS('7.住戸情報入力'!AE:AE,"●",'7.住戸情報入力'!AF:AF,$G$8)</f>
        <v>0</v>
      </c>
      <c r="L41" s="157" t="s">
        <v>323</v>
      </c>
      <c r="M41" s="346">
        <f t="shared" si="1"/>
        <v>0</v>
      </c>
      <c r="N41" s="157" t="s">
        <v>222</v>
      </c>
      <c r="O41" s="1297"/>
    </row>
    <row r="42" spans="1:16" ht="29.25" thickTop="1">
      <c r="A42" s="136"/>
      <c r="B42" s="1270"/>
      <c r="C42" s="1287"/>
      <c r="D42" s="1285" t="s">
        <v>706</v>
      </c>
      <c r="E42" s="1286"/>
      <c r="F42" s="1286"/>
      <c r="G42" s="1286"/>
      <c r="H42" s="1286"/>
      <c r="I42" s="1286"/>
      <c r="J42" s="1286"/>
      <c r="K42" s="1286"/>
      <c r="L42" s="273" t="s">
        <v>634</v>
      </c>
      <c r="M42" s="344">
        <f>SUM(M32:M41)</f>
        <v>0</v>
      </c>
      <c r="N42" s="533" t="s">
        <v>222</v>
      </c>
      <c r="O42" s="553"/>
    </row>
    <row r="43" spans="1:16" ht="28.5">
      <c r="A43" s="136"/>
      <c r="B43" s="1270"/>
      <c r="C43" s="1287"/>
      <c r="D43" s="948" t="s">
        <v>333</v>
      </c>
      <c r="E43" s="949"/>
      <c r="F43" s="949"/>
      <c r="G43" s="949"/>
      <c r="H43" s="147"/>
      <c r="I43" s="337">
        <v>80000</v>
      </c>
      <c r="J43" s="99" t="s">
        <v>222</v>
      </c>
      <c r="K43" s="322">
        <f>COUNTIFS('7.住戸情報入力'!Y:Y,"ダクト*",'7.住戸情報入力'!Z:Z,$G$8)</f>
        <v>0</v>
      </c>
      <c r="L43" s="99" t="s">
        <v>323</v>
      </c>
      <c r="M43" s="340">
        <f>I43*K43</f>
        <v>0</v>
      </c>
      <c r="N43" s="99" t="s">
        <v>222</v>
      </c>
      <c r="O43" s="1267" t="s">
        <v>877</v>
      </c>
    </row>
    <row r="44" spans="1:16" ht="28.5">
      <c r="A44" s="136"/>
      <c r="B44" s="1270"/>
      <c r="C44" s="1287"/>
      <c r="D44" s="948" t="s">
        <v>538</v>
      </c>
      <c r="E44" s="949"/>
      <c r="F44" s="949"/>
      <c r="G44" s="949"/>
      <c r="H44" s="147"/>
      <c r="I44" s="337">
        <v>6000</v>
      </c>
      <c r="J44" s="99" t="s">
        <v>222</v>
      </c>
      <c r="K44" s="322">
        <f>SUMIF('7.住戸情報入力'!AH:AH,$G$8,'7.住戸情報入力'!AG:AG)</f>
        <v>0</v>
      </c>
      <c r="L44" s="99" t="s">
        <v>323</v>
      </c>
      <c r="M44" s="340">
        <f>I44*K44</f>
        <v>0</v>
      </c>
      <c r="N44" s="99" t="s">
        <v>222</v>
      </c>
      <c r="O44" s="1268"/>
    </row>
    <row r="45" spans="1:16" s="210" customFormat="1" ht="28.5">
      <c r="A45" s="136"/>
      <c r="B45" s="1270"/>
      <c r="C45" s="1287"/>
      <c r="D45" s="948" t="s">
        <v>604</v>
      </c>
      <c r="E45" s="949"/>
      <c r="F45" s="949"/>
      <c r="G45" s="949"/>
      <c r="H45" s="147"/>
      <c r="I45" s="1311"/>
      <c r="J45" s="1312"/>
      <c r="K45" s="1311"/>
      <c r="L45" s="1312"/>
      <c r="M45" s="340">
        <f>SUMIF('7.住戸情報入力'!$AL:$AL,$G$8,'7.住戸情報入力'!AK:AK)</f>
        <v>0</v>
      </c>
      <c r="N45" s="99" t="s">
        <v>222</v>
      </c>
      <c r="O45" s="1268"/>
      <c r="P45" s="211"/>
    </row>
    <row r="46" spans="1:16" ht="28.5">
      <c r="A46" s="136"/>
      <c r="B46" s="1270"/>
      <c r="C46" s="1287"/>
      <c r="D46" s="1281" t="s">
        <v>334</v>
      </c>
      <c r="E46" s="1282"/>
      <c r="F46" s="1282"/>
      <c r="G46" s="1282"/>
      <c r="H46" s="150"/>
      <c r="I46" s="334">
        <v>100000</v>
      </c>
      <c r="J46" s="151" t="s">
        <v>222</v>
      </c>
      <c r="K46" s="504">
        <f>COUNTIFS('7.住戸情報入力'!AI:AI,"有り",'7.住戸情報入力'!AJ:AJ,$G$8)</f>
        <v>0</v>
      </c>
      <c r="L46" s="151" t="s">
        <v>323</v>
      </c>
      <c r="M46" s="345">
        <f>I46*K46</f>
        <v>0</v>
      </c>
      <c r="N46" s="151" t="s">
        <v>222</v>
      </c>
      <c r="O46" s="1268"/>
    </row>
    <row r="47" spans="1:16" ht="28.5">
      <c r="A47" s="136"/>
      <c r="B47" s="1270"/>
      <c r="C47" s="1287"/>
      <c r="D47" s="1264" t="s">
        <v>540</v>
      </c>
      <c r="E47" s="1265"/>
      <c r="F47" s="1265"/>
      <c r="G47" s="1265"/>
      <c r="H47" s="1266"/>
      <c r="I47" s="339">
        <v>115000</v>
      </c>
      <c r="J47" s="533" t="s">
        <v>222</v>
      </c>
      <c r="K47" s="505">
        <f>COUNTIFS('7.住戸情報入力'!AI:AI,"有り（*",'7.住戸情報入力'!AJ:AJ,$G$8)</f>
        <v>0</v>
      </c>
      <c r="L47" s="533" t="s">
        <v>323</v>
      </c>
      <c r="M47" s="344">
        <f>I47*K47</f>
        <v>0</v>
      </c>
      <c r="N47" s="533" t="s">
        <v>222</v>
      </c>
      <c r="O47" s="1269"/>
    </row>
    <row r="48" spans="1:16" ht="28.5">
      <c r="A48" s="136"/>
      <c r="B48" s="1270"/>
      <c r="C48" s="1287"/>
      <c r="D48" s="948" t="s">
        <v>539</v>
      </c>
      <c r="E48" s="949"/>
      <c r="F48" s="949"/>
      <c r="G48" s="949"/>
      <c r="H48" s="147"/>
      <c r="I48" s="1351"/>
      <c r="J48" s="1352"/>
      <c r="K48" s="1352"/>
      <c r="L48" s="1353"/>
      <c r="M48" s="348">
        <f ca="1">OFFSET('10-1.費用明細書（専有部）'!$A$1,MATCH("合計",'10-1.費用明細書（専有部）'!B:B,0)-1,MATCH("事業年度　"&amp;G8&amp;"年目",'10-1.費用明細書（専有部）'!12:12,0)+6)</f>
        <v>0</v>
      </c>
      <c r="N48" s="99" t="s">
        <v>222</v>
      </c>
      <c r="O48" s="171"/>
    </row>
    <row r="49" spans="1:16" ht="29.25" thickBot="1">
      <c r="A49" s="136"/>
      <c r="B49" s="1270"/>
      <c r="C49" s="1288"/>
      <c r="D49" s="1356" t="s">
        <v>706</v>
      </c>
      <c r="E49" s="1357"/>
      <c r="F49" s="1357"/>
      <c r="G49" s="1357"/>
      <c r="H49" s="1357"/>
      <c r="I49" s="1357"/>
      <c r="J49" s="1357"/>
      <c r="K49" s="1357"/>
      <c r="L49" s="552" t="s">
        <v>635</v>
      </c>
      <c r="M49" s="349">
        <f ca="1">SUM(M43:M48)</f>
        <v>0</v>
      </c>
      <c r="N49" s="149" t="s">
        <v>222</v>
      </c>
      <c r="O49" s="155"/>
    </row>
    <row r="50" spans="1:16" ht="29.25" thickTop="1">
      <c r="A50" s="136"/>
      <c r="B50" s="1270"/>
      <c r="C50" s="1354" t="s">
        <v>752</v>
      </c>
      <c r="D50" s="1355"/>
      <c r="E50" s="1355"/>
      <c r="F50" s="1355"/>
      <c r="G50" s="1355"/>
      <c r="H50" s="1355"/>
      <c r="I50" s="1355"/>
      <c r="J50" s="1355"/>
      <c r="K50" s="1355"/>
      <c r="L50" s="148" t="s">
        <v>636</v>
      </c>
      <c r="M50" s="344">
        <f ca="1">SUM(M18,M27,M31,M42,M49)</f>
        <v>0</v>
      </c>
      <c r="N50" s="176" t="s">
        <v>222</v>
      </c>
      <c r="O50" s="153" t="s">
        <v>806</v>
      </c>
    </row>
    <row r="51" spans="1:16" s="210" customFormat="1" ht="29.25" thickBot="1">
      <c r="A51" s="136"/>
      <c r="B51" s="1279" t="s">
        <v>606</v>
      </c>
      <c r="C51" s="1345" t="s">
        <v>607</v>
      </c>
      <c r="D51" s="1347" t="s">
        <v>605</v>
      </c>
      <c r="E51" s="1347"/>
      <c r="F51" s="1347"/>
      <c r="G51" s="1347"/>
      <c r="H51" s="1347"/>
      <c r="I51" s="1348"/>
      <c r="J51" s="1349"/>
      <c r="K51" s="1349"/>
      <c r="L51" s="1350"/>
      <c r="M51" s="550">
        <f ca="1">OFFSET('10-2.費用明細書（共用部）'!$A$1,MATCH("合計",'10-2.費用明細書（共用部）'!B:B,0)-1,MATCH("事業年度　"&amp;G8&amp;"年目",'10-2.費用明細書（共用部）'!12:12,0)+6)</f>
        <v>0</v>
      </c>
      <c r="N51" s="149" t="s">
        <v>222</v>
      </c>
      <c r="O51" s="551"/>
      <c r="P51" s="209"/>
    </row>
    <row r="52" spans="1:16" ht="30" thickTop="1" thickBot="1">
      <c r="A52" s="136"/>
      <c r="B52" s="1280"/>
      <c r="C52" s="1346"/>
      <c r="D52" s="1344" t="s">
        <v>547</v>
      </c>
      <c r="E52" s="1344"/>
      <c r="F52" s="1344"/>
      <c r="G52" s="1344"/>
      <c r="H52" s="1344"/>
      <c r="I52" s="1344"/>
      <c r="J52" s="1344"/>
      <c r="K52" s="1344"/>
      <c r="L52" s="548" t="s">
        <v>705</v>
      </c>
      <c r="M52" s="343">
        <f ca="1">SUM(M51:M51)</f>
        <v>0</v>
      </c>
      <c r="N52" s="291" t="s">
        <v>222</v>
      </c>
      <c r="O52" s="549"/>
    </row>
    <row r="53" spans="1:16" ht="29.25" customHeight="1" thickTop="1">
      <c r="A53" s="241"/>
      <c r="B53" s="1277" t="s">
        <v>921</v>
      </c>
      <c r="C53" s="1278"/>
      <c r="D53" s="1278"/>
      <c r="E53" s="1278"/>
      <c r="F53" s="1278"/>
      <c r="G53" s="1278"/>
      <c r="H53" s="1278"/>
      <c r="I53" s="1278"/>
      <c r="J53" s="1278"/>
      <c r="K53" s="1278"/>
      <c r="L53" s="351" t="s">
        <v>761</v>
      </c>
      <c r="M53" s="352">
        <f ca="1">M50+M52</f>
        <v>0</v>
      </c>
      <c r="N53" s="353" t="s">
        <v>222</v>
      </c>
      <c r="O53" s="350" t="s">
        <v>762</v>
      </c>
    </row>
    <row r="54" spans="1:16" ht="28.5">
      <c r="A54" s="136"/>
    </row>
  </sheetData>
  <sheetProtection algorithmName="SHA-512" hashValue="edtSnucEFuEGU73ooyVTrnJo7/ikvj8EU/I4kxutAaFTEx9IKzTef+eawQ0Jj6ViYObwn5sarM86c7BSyyuAhQ==" saltValue="jrNSCT55R7IXTlA652SmHw==" spinCount="100000" sheet="1" scenarios="1" selectLockedCells="1"/>
  <mergeCells count="77">
    <mergeCell ref="B6:G6"/>
    <mergeCell ref="D52:K52"/>
    <mergeCell ref="C51:C52"/>
    <mergeCell ref="D45:G45"/>
    <mergeCell ref="D51:H51"/>
    <mergeCell ref="I51:L51"/>
    <mergeCell ref="I48:L48"/>
    <mergeCell ref="C50:K50"/>
    <mergeCell ref="K45:L45"/>
    <mergeCell ref="D48:G48"/>
    <mergeCell ref="D49:K49"/>
    <mergeCell ref="C18:C49"/>
    <mergeCell ref="D18:G18"/>
    <mergeCell ref="G30:H30"/>
    <mergeCell ref="G29:H29"/>
    <mergeCell ref="E28:H28"/>
    <mergeCell ref="G8:H8"/>
    <mergeCell ref="K16:L16"/>
    <mergeCell ref="K14:L14"/>
    <mergeCell ref="B10:F10"/>
    <mergeCell ref="B8:F8"/>
    <mergeCell ref="G10:N10"/>
    <mergeCell ref="M12:N12"/>
    <mergeCell ref="K12:L12"/>
    <mergeCell ref="D13:I13"/>
    <mergeCell ref="D12:J12"/>
    <mergeCell ref="D14:F16"/>
    <mergeCell ref="G16:I16"/>
    <mergeCell ref="G15:I15"/>
    <mergeCell ref="G14:I14"/>
    <mergeCell ref="B1:O1"/>
    <mergeCell ref="B2:O2"/>
    <mergeCell ref="B3:O3"/>
    <mergeCell ref="B4:O4"/>
    <mergeCell ref="B5:O5"/>
    <mergeCell ref="D17:K17"/>
    <mergeCell ref="D27:K27"/>
    <mergeCell ref="I45:J45"/>
    <mergeCell ref="E21:H21"/>
    <mergeCell ref="K18:L18"/>
    <mergeCell ref="I18:J18"/>
    <mergeCell ref="E20:H20"/>
    <mergeCell ref="D19:D26"/>
    <mergeCell ref="E19:H19"/>
    <mergeCell ref="E26:H26"/>
    <mergeCell ref="O19:O26"/>
    <mergeCell ref="O28:O30"/>
    <mergeCell ref="O32:O41"/>
    <mergeCell ref="D43:G43"/>
    <mergeCell ref="E32:H32"/>
    <mergeCell ref="E34:H34"/>
    <mergeCell ref="E35:H35"/>
    <mergeCell ref="E36:H36"/>
    <mergeCell ref="E37:H37"/>
    <mergeCell ref="F41:H41"/>
    <mergeCell ref="F40:H40"/>
    <mergeCell ref="F39:H39"/>
    <mergeCell ref="F38:H38"/>
    <mergeCell ref="E38:E41"/>
    <mergeCell ref="E33:H33"/>
    <mergeCell ref="D42:K42"/>
    <mergeCell ref="D47:H47"/>
    <mergeCell ref="O43:O47"/>
    <mergeCell ref="B19:B50"/>
    <mergeCell ref="B12:C17"/>
    <mergeCell ref="B53:K53"/>
    <mergeCell ref="B51:B52"/>
    <mergeCell ref="D44:G44"/>
    <mergeCell ref="D46:G46"/>
    <mergeCell ref="E22:H22"/>
    <mergeCell ref="E23:H23"/>
    <mergeCell ref="E24:H24"/>
    <mergeCell ref="E25:H25"/>
    <mergeCell ref="D31:K31"/>
    <mergeCell ref="D28:D30"/>
    <mergeCell ref="E29:F30"/>
    <mergeCell ref="D32:D41"/>
  </mergeCells>
  <phoneticPr fontId="6"/>
  <conditionalFormatting sqref="M48">
    <cfRule type="containsBlanks" dxfId="29" priority="6">
      <formula>LEN(TRIM(M48))=0</formula>
    </cfRule>
  </conditionalFormatting>
  <conditionalFormatting sqref="Y46:XFD46 A51:D51 A52:B53 A12:B12 D12 D14 A13:A17 A8:G8 L53:XFD53 K12:XFD12 I51:XFD51 A46:W46 D52:XFD52 A54:XFD1048576 A48:XFD50 A18:XFD45 G15:XFD16 A1:XFD7 D13:O13 D17:XFD17 A9:XFD11 I8:XFD8 A47:D47 I47:XFD47 G14:O14 Q13:XFD14">
    <cfRule type="expression" dxfId="28" priority="5">
      <formula>_xlfn.ISFORMULA(A1)=TRUE</formula>
    </cfRule>
  </conditionalFormatting>
  <conditionalFormatting sqref="P14">
    <cfRule type="expression" dxfId="1" priority="2">
      <formula>_xlfn.ISFORMULA(P14)=TRUE</formula>
    </cfRule>
  </conditionalFormatting>
  <conditionalFormatting sqref="P13">
    <cfRule type="containsText" dxfId="0" priority="1" operator="containsText" text="(例)">
      <formula>NOT(ISERROR(SEARCH("(例)",P13)))</formula>
    </cfRule>
  </conditionalFormatting>
  <printOptions horizontalCentered="1"/>
  <pageMargins left="0.59055118110236227" right="0.39370078740157483" top="0.59055118110236227" bottom="0.35433070866141736" header="0.31496062992125984" footer="0.11811023622047245"/>
  <pageSetup paperSize="9" scale="50" orientation="portrait" r:id="rId1"/>
  <headerFooter scaleWithDoc="0">
    <oddFooter>&amp;R&amp;8R2高層ZEH-M</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EFB76-813D-4974-884F-FB5B02E0C3A0}">
  <dimension ref="A1:S54"/>
  <sheetViews>
    <sheetView showGridLines="0" view="pageBreakPreview" topLeftCell="A6" zoomScale="70" zoomScaleNormal="60" zoomScaleSheetLayoutView="70" workbookViewId="0">
      <selection activeCell="B10" sqref="B10:F10"/>
    </sheetView>
  </sheetViews>
  <sheetFormatPr defaultRowHeight="21"/>
  <cols>
    <col min="1" max="1" width="2.625" style="116" customWidth="1"/>
    <col min="2" max="4" width="4.625" style="321" customWidth="1"/>
    <col min="5" max="6" width="8.625" style="321" customWidth="1"/>
    <col min="7" max="7" width="15.625" style="321" customWidth="1"/>
    <col min="8" max="8" width="10.625" style="139" customWidth="1"/>
    <col min="9" max="9" width="15.625" style="66" customWidth="1"/>
    <col min="10" max="10" width="4.625" style="139" customWidth="1"/>
    <col min="11" max="11" width="10.625" style="321" customWidth="1"/>
    <col min="12" max="12" width="4.625" style="139" customWidth="1"/>
    <col min="13" max="13" width="15.625" style="66" customWidth="1"/>
    <col min="14" max="14" width="4.625" style="139" customWidth="1"/>
    <col min="15" max="15" width="48.625" style="138" customWidth="1"/>
    <col min="16" max="16" width="9.25" style="320" bestFit="1" customWidth="1"/>
    <col min="17" max="16384" width="9" style="321"/>
  </cols>
  <sheetData>
    <row r="1" spans="1:19" s="320" customFormat="1" hidden="1">
      <c r="A1" s="124"/>
      <c r="B1" s="1143" t="s">
        <v>304</v>
      </c>
      <c r="C1" s="1143"/>
      <c r="D1" s="1143"/>
      <c r="E1" s="1143"/>
      <c r="F1" s="1143"/>
      <c r="G1" s="1143"/>
      <c r="H1" s="1143"/>
      <c r="I1" s="1143"/>
      <c r="J1" s="1143"/>
      <c r="K1" s="1143"/>
      <c r="L1" s="1143"/>
      <c r="M1" s="1143"/>
      <c r="N1" s="1143"/>
      <c r="O1" s="1143"/>
    </row>
    <row r="2" spans="1:19" s="320" customFormat="1" hidden="1">
      <c r="A2" s="124"/>
      <c r="B2" s="1143" t="s">
        <v>305</v>
      </c>
      <c r="C2" s="1143"/>
      <c r="D2" s="1143"/>
      <c r="E2" s="1143"/>
      <c r="F2" s="1143"/>
      <c r="G2" s="1143"/>
      <c r="H2" s="1143"/>
      <c r="I2" s="1143"/>
      <c r="J2" s="1143"/>
      <c r="K2" s="1143"/>
      <c r="L2" s="1143"/>
      <c r="M2" s="1143"/>
      <c r="N2" s="1143"/>
      <c r="O2" s="1143"/>
    </row>
    <row r="3" spans="1:19" s="320" customFormat="1" hidden="1">
      <c r="A3" s="124"/>
      <c r="B3" s="1143" t="s">
        <v>306</v>
      </c>
      <c r="C3" s="1143"/>
      <c r="D3" s="1143"/>
      <c r="E3" s="1143"/>
      <c r="F3" s="1143"/>
      <c r="G3" s="1143"/>
      <c r="H3" s="1143"/>
      <c r="I3" s="1143"/>
      <c r="J3" s="1143"/>
      <c r="K3" s="1143"/>
      <c r="L3" s="1143"/>
      <c r="M3" s="1143"/>
      <c r="N3" s="1143"/>
      <c r="O3" s="1143"/>
    </row>
    <row r="4" spans="1:19" s="320" customFormat="1" hidden="1">
      <c r="A4" s="124"/>
      <c r="B4" s="1143" t="s">
        <v>307</v>
      </c>
      <c r="C4" s="1143"/>
      <c r="D4" s="1143"/>
      <c r="E4" s="1143"/>
      <c r="F4" s="1143"/>
      <c r="G4" s="1143"/>
      <c r="H4" s="1143"/>
      <c r="I4" s="1143"/>
      <c r="J4" s="1143"/>
      <c r="K4" s="1143"/>
      <c r="L4" s="1143"/>
      <c r="M4" s="1143"/>
      <c r="N4" s="1143"/>
      <c r="O4" s="1143"/>
    </row>
    <row r="5" spans="1:19" s="320" customFormat="1" hidden="1">
      <c r="A5" s="124"/>
      <c r="B5" s="1143" t="s">
        <v>308</v>
      </c>
      <c r="C5" s="1143"/>
      <c r="D5" s="1143"/>
      <c r="E5" s="1143"/>
      <c r="F5" s="1143"/>
      <c r="G5" s="1143"/>
      <c r="H5" s="1143"/>
      <c r="I5" s="1143"/>
      <c r="J5" s="1143"/>
      <c r="K5" s="1143"/>
      <c r="L5" s="1143"/>
      <c r="M5" s="1143"/>
      <c r="N5" s="1143"/>
      <c r="O5" s="1143"/>
    </row>
    <row r="6" spans="1:19">
      <c r="B6" s="1144" t="s">
        <v>765</v>
      </c>
      <c r="C6" s="1144"/>
      <c r="D6" s="1144"/>
      <c r="E6" s="1144"/>
      <c r="F6" s="1144"/>
      <c r="G6" s="1144"/>
      <c r="O6" s="652" t="s">
        <v>1021</v>
      </c>
    </row>
    <row r="7" spans="1:19" s="140" customFormat="1" ht="13.5">
      <c r="H7" s="141"/>
      <c r="I7" s="333"/>
      <c r="J7" s="141"/>
      <c r="L7" s="141"/>
      <c r="M7" s="333"/>
      <c r="N7" s="141"/>
      <c r="O7" s="143"/>
      <c r="P7" s="144"/>
    </row>
    <row r="8" spans="1:19" ht="30.75">
      <c r="A8" s="114"/>
      <c r="B8" s="939" t="s">
        <v>309</v>
      </c>
      <c r="C8" s="902"/>
      <c r="D8" s="902"/>
      <c r="E8" s="902"/>
      <c r="F8" s="940"/>
      <c r="G8" s="1320" t="s">
        <v>744</v>
      </c>
      <c r="H8" s="1321"/>
    </row>
    <row r="9" spans="1:19" s="140" customFormat="1" ht="8.1" customHeight="1">
      <c r="B9" s="142"/>
      <c r="C9" s="142"/>
      <c r="D9" s="142"/>
      <c r="E9" s="142"/>
      <c r="H9" s="141"/>
      <c r="I9" s="333"/>
      <c r="J9" s="141"/>
      <c r="L9" s="141"/>
      <c r="M9" s="333"/>
      <c r="N9" s="141"/>
      <c r="O9" s="143"/>
      <c r="P9" s="144"/>
    </row>
    <row r="10" spans="1:19" ht="45" customHeight="1">
      <c r="A10" s="114"/>
      <c r="B10" s="1326" t="s">
        <v>310</v>
      </c>
      <c r="C10" s="1327"/>
      <c r="D10" s="1327"/>
      <c r="E10" s="1327"/>
      <c r="F10" s="1328"/>
      <c r="G10" s="933" t="str">
        <f>'2.全体概要'!C7</f>
        <v>(例)　○○○○マンション</v>
      </c>
      <c r="H10" s="934"/>
      <c r="I10" s="934"/>
      <c r="J10" s="934"/>
      <c r="K10" s="934"/>
      <c r="L10" s="934"/>
      <c r="M10" s="934"/>
      <c r="N10" s="934"/>
      <c r="O10" s="97" t="s">
        <v>311</v>
      </c>
      <c r="P10" s="145"/>
      <c r="Q10" s="122"/>
      <c r="R10" s="122"/>
      <c r="S10" s="122"/>
    </row>
    <row r="11" spans="1:19" s="140" customFormat="1" ht="13.5">
      <c r="H11" s="141"/>
      <c r="I11" s="333"/>
      <c r="J11" s="141"/>
      <c r="L11" s="141"/>
      <c r="M11" s="333"/>
      <c r="N11" s="141"/>
      <c r="O11" s="143"/>
      <c r="P11" s="144"/>
    </row>
    <row r="12" spans="1:19" ht="21" customHeight="1">
      <c r="B12" s="1271" t="s">
        <v>350</v>
      </c>
      <c r="C12" s="1272"/>
      <c r="D12" s="939" t="s">
        <v>312</v>
      </c>
      <c r="E12" s="902"/>
      <c r="F12" s="902"/>
      <c r="G12" s="902"/>
      <c r="H12" s="902"/>
      <c r="I12" s="902"/>
      <c r="J12" s="940"/>
      <c r="K12" s="939" t="s">
        <v>313</v>
      </c>
      <c r="L12" s="940"/>
      <c r="M12" s="902" t="s">
        <v>314</v>
      </c>
      <c r="N12" s="902"/>
      <c r="O12" s="152" t="s">
        <v>315</v>
      </c>
    </row>
    <row r="13" spans="1:19" ht="28.5" customHeight="1">
      <c r="A13" s="136"/>
      <c r="B13" s="1273"/>
      <c r="C13" s="1274"/>
      <c r="D13" s="1329" t="s">
        <v>835</v>
      </c>
      <c r="E13" s="1330"/>
      <c r="F13" s="1330"/>
      <c r="G13" s="1330"/>
      <c r="H13" s="1330"/>
      <c r="I13" s="1330"/>
      <c r="J13" s="147" t="s">
        <v>541</v>
      </c>
      <c r="K13" s="1324"/>
      <c r="L13" s="1325"/>
      <c r="M13" s="1362"/>
      <c r="N13" s="1363"/>
      <c r="O13" s="146"/>
    </row>
    <row r="14" spans="1:19" ht="28.5" customHeight="1">
      <c r="A14" s="136"/>
      <c r="B14" s="1273"/>
      <c r="C14" s="1274"/>
      <c r="D14" s="1331" t="s">
        <v>536</v>
      </c>
      <c r="E14" s="1332"/>
      <c r="F14" s="1333"/>
      <c r="G14" s="1282" t="s">
        <v>316</v>
      </c>
      <c r="H14" s="1282"/>
      <c r="I14" s="1282"/>
      <c r="J14" s="150" t="s">
        <v>542</v>
      </c>
      <c r="K14" s="1324"/>
      <c r="L14" s="1325"/>
      <c r="M14" s="1364"/>
      <c r="N14" s="1365"/>
      <c r="O14" s="294"/>
    </row>
    <row r="15" spans="1:19" ht="28.5">
      <c r="A15" s="136"/>
      <c r="B15" s="1273"/>
      <c r="C15" s="1274"/>
      <c r="D15" s="1334"/>
      <c r="E15" s="1335"/>
      <c r="F15" s="1336"/>
      <c r="G15" s="1342" t="s">
        <v>317</v>
      </c>
      <c r="H15" s="1343"/>
      <c r="I15" s="1343"/>
      <c r="J15" s="292" t="s">
        <v>543</v>
      </c>
      <c r="K15" s="1360"/>
      <c r="L15" s="1361"/>
      <c r="M15" s="1366"/>
      <c r="N15" s="1367"/>
      <c r="O15" s="293"/>
    </row>
    <row r="16" spans="1:19" ht="29.25" thickBot="1">
      <c r="A16" s="136"/>
      <c r="B16" s="1273"/>
      <c r="C16" s="1274"/>
      <c r="D16" s="1337"/>
      <c r="E16" s="1338"/>
      <c r="F16" s="1339"/>
      <c r="G16" s="1340" t="s">
        <v>760</v>
      </c>
      <c r="H16" s="1341"/>
      <c r="I16" s="1341"/>
      <c r="J16" s="290" t="s">
        <v>544</v>
      </c>
      <c r="K16" s="1322"/>
      <c r="L16" s="1323"/>
      <c r="M16" s="1368"/>
      <c r="N16" s="1369"/>
      <c r="O16" s="561"/>
    </row>
    <row r="17" spans="1:15" ht="29.25" thickTop="1">
      <c r="A17" s="136"/>
      <c r="B17" s="1275"/>
      <c r="C17" s="1276"/>
      <c r="D17" s="1285" t="s">
        <v>546</v>
      </c>
      <c r="E17" s="1286"/>
      <c r="F17" s="1286"/>
      <c r="G17" s="1286"/>
      <c r="H17" s="1286"/>
      <c r="I17" s="1286"/>
      <c r="J17" s="1286"/>
      <c r="K17" s="1286"/>
      <c r="L17" s="273" t="s">
        <v>703</v>
      </c>
      <c r="M17" s="344">
        <f>M13+M16</f>
        <v>0</v>
      </c>
      <c r="N17" s="319" t="s">
        <v>222</v>
      </c>
      <c r="O17" s="560" t="s">
        <v>704</v>
      </c>
    </row>
    <row r="18" spans="1:15" ht="108" customHeight="1" thickBot="1">
      <c r="A18" s="136"/>
      <c r="B18" s="304" t="s">
        <v>751</v>
      </c>
      <c r="C18" s="1287" t="s">
        <v>319</v>
      </c>
      <c r="D18" s="1358" t="s">
        <v>320</v>
      </c>
      <c r="E18" s="1359"/>
      <c r="F18" s="1359"/>
      <c r="G18" s="1359"/>
      <c r="H18" s="558" t="s">
        <v>702</v>
      </c>
      <c r="I18" s="1313"/>
      <c r="J18" s="1314"/>
      <c r="K18" s="1313"/>
      <c r="L18" s="1314"/>
      <c r="M18" s="349">
        <f>SUMIF('7.住戸情報入力'!P:P,G8,'7.住戸情報入力'!O:O)</f>
        <v>0</v>
      </c>
      <c r="N18" s="149" t="s">
        <v>222</v>
      </c>
      <c r="O18" s="559" t="s">
        <v>875</v>
      </c>
    </row>
    <row r="19" spans="1:15" ht="28.5" customHeight="1" thickTop="1">
      <c r="A19" s="136"/>
      <c r="B19" s="1270" t="s">
        <v>321</v>
      </c>
      <c r="C19" s="1287"/>
      <c r="D19" s="1315" t="s">
        <v>322</v>
      </c>
      <c r="E19" s="1316" t="s">
        <v>1024</v>
      </c>
      <c r="F19" s="1317"/>
      <c r="G19" s="1317"/>
      <c r="H19" s="1317"/>
      <c r="I19" s="554">
        <v>150000</v>
      </c>
      <c r="J19" s="555" t="s">
        <v>222</v>
      </c>
      <c r="K19" s="556">
        <f>SUMIFS('7.住戸情報入力'!R:R,'7.住戸情報入力'!Q:Q,E19,'7.住戸情報入力'!S:S,$G$8)+SUMIFS('7.住戸情報入力'!U:U,'7.住戸情報入力'!T:T,E19,'7.住戸情報入力'!V:V,$G$8)</f>
        <v>0</v>
      </c>
      <c r="L19" s="555" t="s">
        <v>323</v>
      </c>
      <c r="M19" s="557">
        <f t="shared" ref="M19:M26" si="0">I19*K19</f>
        <v>0</v>
      </c>
      <c r="N19" s="555" t="s">
        <v>222</v>
      </c>
      <c r="O19" s="1293" t="s">
        <v>876</v>
      </c>
    </row>
    <row r="20" spans="1:15" ht="28.5">
      <c r="A20" s="136"/>
      <c r="B20" s="1270"/>
      <c r="C20" s="1287"/>
      <c r="D20" s="1287"/>
      <c r="E20" s="1283" t="s">
        <v>1025</v>
      </c>
      <c r="F20" s="1284"/>
      <c r="G20" s="1284"/>
      <c r="H20" s="1284"/>
      <c r="I20" s="335">
        <v>160000</v>
      </c>
      <c r="J20" s="156" t="s">
        <v>222</v>
      </c>
      <c r="K20" s="323">
        <f>SUMIFS('7.住戸情報入力'!R:R,'7.住戸情報入力'!Q:Q,E20,'7.住戸情報入力'!S:S,$G$8)+SUMIFS('7.住戸情報入力'!U:U,'7.住戸情報入力'!T:T,E20,'7.住戸情報入力'!V:V,$G$8)</f>
        <v>0</v>
      </c>
      <c r="L20" s="156" t="s">
        <v>323</v>
      </c>
      <c r="M20" s="342">
        <f t="shared" si="0"/>
        <v>0</v>
      </c>
      <c r="N20" s="156" t="s">
        <v>222</v>
      </c>
      <c r="O20" s="1294"/>
    </row>
    <row r="21" spans="1:15" ht="28.5">
      <c r="A21" s="136"/>
      <c r="B21" s="1270"/>
      <c r="C21" s="1287"/>
      <c r="D21" s="1287"/>
      <c r="E21" s="1283" t="s">
        <v>1026</v>
      </c>
      <c r="F21" s="1284"/>
      <c r="G21" s="1284"/>
      <c r="H21" s="1284"/>
      <c r="I21" s="335">
        <v>170000</v>
      </c>
      <c r="J21" s="156" t="s">
        <v>222</v>
      </c>
      <c r="K21" s="323">
        <f>SUMIFS('7.住戸情報入力'!R:R,'7.住戸情報入力'!Q:Q,E21,'7.住戸情報入力'!S:S,$G$8)+SUMIFS('7.住戸情報入力'!U:U,'7.住戸情報入力'!T:T,E21,'7.住戸情報入力'!V:V,$G$8)</f>
        <v>0</v>
      </c>
      <c r="L21" s="156" t="s">
        <v>323</v>
      </c>
      <c r="M21" s="342">
        <f t="shared" si="0"/>
        <v>0</v>
      </c>
      <c r="N21" s="156" t="s">
        <v>222</v>
      </c>
      <c r="O21" s="1294"/>
    </row>
    <row r="22" spans="1:15" ht="28.5">
      <c r="A22" s="136"/>
      <c r="B22" s="1270"/>
      <c r="C22" s="1287"/>
      <c r="D22" s="1287"/>
      <c r="E22" s="1283" t="s">
        <v>1027</v>
      </c>
      <c r="F22" s="1284"/>
      <c r="G22" s="1284"/>
      <c r="H22" s="1284"/>
      <c r="I22" s="335">
        <v>180000</v>
      </c>
      <c r="J22" s="156" t="s">
        <v>222</v>
      </c>
      <c r="K22" s="323">
        <f>SUMIFS('7.住戸情報入力'!R:R,'7.住戸情報入力'!Q:Q,E22,'7.住戸情報入力'!S:S,$G$8)+SUMIFS('7.住戸情報入力'!U:U,'7.住戸情報入力'!T:T,E22,'7.住戸情報入力'!V:V,$G$8)</f>
        <v>0</v>
      </c>
      <c r="L22" s="156" t="s">
        <v>323</v>
      </c>
      <c r="M22" s="342">
        <f t="shared" si="0"/>
        <v>0</v>
      </c>
      <c r="N22" s="156" t="s">
        <v>222</v>
      </c>
      <c r="O22" s="1294"/>
    </row>
    <row r="23" spans="1:15" ht="28.5">
      <c r="A23" s="136"/>
      <c r="B23" s="1270"/>
      <c r="C23" s="1287"/>
      <c r="D23" s="1287"/>
      <c r="E23" s="1283" t="s">
        <v>1028</v>
      </c>
      <c r="F23" s="1284"/>
      <c r="G23" s="1284"/>
      <c r="H23" s="1284"/>
      <c r="I23" s="335">
        <v>190000</v>
      </c>
      <c r="J23" s="156" t="s">
        <v>222</v>
      </c>
      <c r="K23" s="323">
        <f>SUMIFS('7.住戸情報入力'!R:R,'7.住戸情報入力'!Q:Q,E23,'7.住戸情報入力'!S:S,$G$8)+SUMIFS('7.住戸情報入力'!U:U,'7.住戸情報入力'!T:T,E23,'7.住戸情報入力'!V:V,$G$8)</f>
        <v>0</v>
      </c>
      <c r="L23" s="156" t="s">
        <v>323</v>
      </c>
      <c r="M23" s="342">
        <f t="shared" si="0"/>
        <v>0</v>
      </c>
      <c r="N23" s="156" t="s">
        <v>222</v>
      </c>
      <c r="O23" s="1294"/>
    </row>
    <row r="24" spans="1:15" ht="28.5">
      <c r="A24" s="136"/>
      <c r="B24" s="1270"/>
      <c r="C24" s="1287"/>
      <c r="D24" s="1287"/>
      <c r="E24" s="1283" t="s">
        <v>1029</v>
      </c>
      <c r="F24" s="1284"/>
      <c r="G24" s="1284"/>
      <c r="H24" s="1284"/>
      <c r="I24" s="335">
        <v>200000</v>
      </c>
      <c r="J24" s="156" t="s">
        <v>222</v>
      </c>
      <c r="K24" s="323">
        <f>SUMIFS('7.住戸情報入力'!R:R,'7.住戸情報入力'!Q:Q,E24,'7.住戸情報入力'!S:S,$G$8)+SUMIFS('7.住戸情報入力'!U:U,'7.住戸情報入力'!T:T,E24,'7.住戸情報入力'!V:V,$G$8)</f>
        <v>0</v>
      </c>
      <c r="L24" s="156" t="s">
        <v>323</v>
      </c>
      <c r="M24" s="342">
        <f t="shared" si="0"/>
        <v>0</v>
      </c>
      <c r="N24" s="156" t="s">
        <v>222</v>
      </c>
      <c r="O24" s="1294"/>
    </row>
    <row r="25" spans="1:15" ht="28.5">
      <c r="A25" s="136"/>
      <c r="B25" s="1270"/>
      <c r="C25" s="1287"/>
      <c r="D25" s="1287"/>
      <c r="E25" s="1283" t="s">
        <v>1030</v>
      </c>
      <c r="F25" s="1284"/>
      <c r="G25" s="1284"/>
      <c r="H25" s="1284"/>
      <c r="I25" s="335">
        <v>220000</v>
      </c>
      <c r="J25" s="156" t="s">
        <v>222</v>
      </c>
      <c r="K25" s="323">
        <f>SUMIFS('7.住戸情報入力'!R:R,'7.住戸情報入力'!Q:Q,E25,'7.住戸情報入力'!S:S,$G$8)+SUMIFS('7.住戸情報入力'!U:U,'7.住戸情報入力'!T:T,E25,'7.住戸情報入力'!V:V,$G$8)</f>
        <v>0</v>
      </c>
      <c r="L25" s="156" t="s">
        <v>323</v>
      </c>
      <c r="M25" s="342">
        <f t="shared" si="0"/>
        <v>0</v>
      </c>
      <c r="N25" s="156" t="s">
        <v>222</v>
      </c>
      <c r="O25" s="1294"/>
    </row>
    <row r="26" spans="1:15" ht="29.25" thickBot="1">
      <c r="A26" s="136"/>
      <c r="B26" s="1270"/>
      <c r="C26" s="1287"/>
      <c r="D26" s="1288"/>
      <c r="E26" s="1318" t="s">
        <v>1032</v>
      </c>
      <c r="F26" s="1319"/>
      <c r="G26" s="1319"/>
      <c r="H26" s="1319"/>
      <c r="I26" s="336">
        <v>240000</v>
      </c>
      <c r="J26" s="157" t="s">
        <v>222</v>
      </c>
      <c r="K26" s="326">
        <f>SUMIFS('7.住戸情報入力'!R:R,'7.住戸情報入力'!Q:Q,E26,'7.住戸情報入力'!S:S,$G$8)+SUMIFS('7.住戸情報入力'!U:U,'7.住戸情報入力'!T:T,E26,'7.住戸情報入力'!V:V,$G$8)</f>
        <v>0</v>
      </c>
      <c r="L26" s="157" t="s">
        <v>323</v>
      </c>
      <c r="M26" s="346">
        <f t="shared" si="0"/>
        <v>0</v>
      </c>
      <c r="N26" s="157" t="s">
        <v>222</v>
      </c>
      <c r="O26" s="1295"/>
    </row>
    <row r="27" spans="1:15" ht="29.25" thickTop="1">
      <c r="A27" s="136"/>
      <c r="B27" s="1270"/>
      <c r="C27" s="1287"/>
      <c r="D27" s="1285" t="s">
        <v>706</v>
      </c>
      <c r="E27" s="1286"/>
      <c r="F27" s="1286"/>
      <c r="G27" s="1286"/>
      <c r="H27" s="1286"/>
      <c r="I27" s="1286"/>
      <c r="J27" s="1286"/>
      <c r="K27" s="1286"/>
      <c r="L27" s="273" t="s">
        <v>632</v>
      </c>
      <c r="M27" s="344">
        <f>SUM(M19:M26)</f>
        <v>0</v>
      </c>
      <c r="N27" s="319" t="s">
        <v>222</v>
      </c>
      <c r="O27" s="562"/>
    </row>
    <row r="28" spans="1:15" ht="28.5" customHeight="1">
      <c r="A28" s="136"/>
      <c r="B28" s="1270"/>
      <c r="C28" s="1287"/>
      <c r="D28" s="1287" t="s">
        <v>324</v>
      </c>
      <c r="E28" s="949" t="s">
        <v>325</v>
      </c>
      <c r="F28" s="949"/>
      <c r="G28" s="949"/>
      <c r="H28" s="949"/>
      <c r="I28" s="337">
        <v>100000</v>
      </c>
      <c r="J28" s="99" t="s">
        <v>222</v>
      </c>
      <c r="K28" s="322">
        <f>COUNTIFS('7.住戸情報入力'!W:W,"床暖房",'7.住戸情報入力'!X:X,$G$8)</f>
        <v>0</v>
      </c>
      <c r="L28" s="99" t="s">
        <v>323</v>
      </c>
      <c r="M28" s="340">
        <f>I28*K28</f>
        <v>0</v>
      </c>
      <c r="N28" s="99" t="s">
        <v>222</v>
      </c>
      <c r="O28" s="1296" t="s">
        <v>877</v>
      </c>
    </row>
    <row r="29" spans="1:15" ht="28.5">
      <c r="A29" s="136"/>
      <c r="B29" s="1270"/>
      <c r="C29" s="1287"/>
      <c r="D29" s="1287"/>
      <c r="E29" s="1289" t="s">
        <v>326</v>
      </c>
      <c r="F29" s="1290"/>
      <c r="G29" s="1282" t="s">
        <v>1033</v>
      </c>
      <c r="H29" s="1282"/>
      <c r="I29" s="334">
        <v>530000</v>
      </c>
      <c r="J29" s="151" t="s">
        <v>222</v>
      </c>
      <c r="K29" s="324">
        <f>COUNTIFS('7.住戸情報入力'!W:W,"エアコン*"&amp;G29,'7.住戸情報入力'!X:X,$G$8)</f>
        <v>0</v>
      </c>
      <c r="L29" s="151" t="s">
        <v>323</v>
      </c>
      <c r="M29" s="345">
        <f>I29*K29</f>
        <v>0</v>
      </c>
      <c r="N29" s="151" t="s">
        <v>222</v>
      </c>
      <c r="O29" s="1294"/>
    </row>
    <row r="30" spans="1:15" ht="29.25" thickBot="1">
      <c r="A30" s="136"/>
      <c r="B30" s="1270"/>
      <c r="C30" s="1287"/>
      <c r="D30" s="1288"/>
      <c r="E30" s="1291"/>
      <c r="F30" s="1292"/>
      <c r="G30" s="1319" t="s">
        <v>1034</v>
      </c>
      <c r="H30" s="1319"/>
      <c r="I30" s="336">
        <v>460000</v>
      </c>
      <c r="J30" s="157" t="s">
        <v>222</v>
      </c>
      <c r="K30" s="326">
        <f>COUNTIFS('7.住戸情報入力'!W:W,"エアコン*"&amp;G30,'7.住戸情報入力'!X:X,$G$8)</f>
        <v>0</v>
      </c>
      <c r="L30" s="157" t="s">
        <v>323</v>
      </c>
      <c r="M30" s="346">
        <f>I30*K30</f>
        <v>0</v>
      </c>
      <c r="N30" s="157" t="s">
        <v>222</v>
      </c>
      <c r="O30" s="1295"/>
    </row>
    <row r="31" spans="1:15" ht="29.25" thickTop="1">
      <c r="A31" s="136"/>
      <c r="B31" s="1270"/>
      <c r="C31" s="1287"/>
      <c r="D31" s="1285" t="s">
        <v>706</v>
      </c>
      <c r="E31" s="1286"/>
      <c r="F31" s="1286"/>
      <c r="G31" s="1286"/>
      <c r="H31" s="1286"/>
      <c r="I31" s="1286"/>
      <c r="J31" s="1286"/>
      <c r="K31" s="1286"/>
      <c r="L31" s="273" t="s">
        <v>633</v>
      </c>
      <c r="M31" s="344">
        <f>SUM(M28:M30)</f>
        <v>0</v>
      </c>
      <c r="N31" s="319" t="s">
        <v>222</v>
      </c>
      <c r="O31" s="553"/>
    </row>
    <row r="32" spans="1:15" ht="28.5">
      <c r="A32" s="136"/>
      <c r="B32" s="1270"/>
      <c r="C32" s="1287"/>
      <c r="D32" s="1287" t="s">
        <v>327</v>
      </c>
      <c r="E32" s="1298" t="s">
        <v>759</v>
      </c>
      <c r="F32" s="1299"/>
      <c r="G32" s="1299"/>
      <c r="H32" s="1299"/>
      <c r="I32" s="334">
        <v>300000</v>
      </c>
      <c r="J32" s="151" t="s">
        <v>222</v>
      </c>
      <c r="K32" s="324">
        <f>COUNTIFS('7.住戸情報入力'!AA:AA,E32,'7.住戸情報入力'!AF:AF,$G$8)</f>
        <v>0</v>
      </c>
      <c r="L32" s="151" t="s">
        <v>323</v>
      </c>
      <c r="M32" s="345">
        <f t="shared" ref="M32:M41" si="1">I32*K32</f>
        <v>0</v>
      </c>
      <c r="N32" s="151" t="s">
        <v>222</v>
      </c>
      <c r="O32" s="1267" t="s">
        <v>877</v>
      </c>
    </row>
    <row r="33" spans="1:15" ht="28.5">
      <c r="A33" s="136"/>
      <c r="B33" s="1270"/>
      <c r="C33" s="1287"/>
      <c r="D33" s="1287"/>
      <c r="E33" s="1300" t="s">
        <v>758</v>
      </c>
      <c r="F33" s="1301"/>
      <c r="G33" s="1301"/>
      <c r="H33" s="1301"/>
      <c r="I33" s="335">
        <v>160000</v>
      </c>
      <c r="J33" s="156" t="s">
        <v>222</v>
      </c>
      <c r="K33" s="323">
        <f>COUNTIFS('7.住戸情報入力'!AA:AA,E33,'7.住戸情報入力'!AF:AF,$G$8)</f>
        <v>0</v>
      </c>
      <c r="L33" s="156" t="s">
        <v>323</v>
      </c>
      <c r="M33" s="342">
        <f t="shared" si="1"/>
        <v>0</v>
      </c>
      <c r="N33" s="156" t="s">
        <v>222</v>
      </c>
      <c r="O33" s="1268"/>
    </row>
    <row r="34" spans="1:15" ht="28.5">
      <c r="A34" s="136"/>
      <c r="B34" s="1270"/>
      <c r="C34" s="1287"/>
      <c r="D34" s="1287"/>
      <c r="E34" s="1300" t="s">
        <v>328</v>
      </c>
      <c r="F34" s="1301"/>
      <c r="G34" s="1301"/>
      <c r="H34" s="1301"/>
      <c r="I34" s="335">
        <v>400000</v>
      </c>
      <c r="J34" s="156" t="s">
        <v>222</v>
      </c>
      <c r="K34" s="323">
        <f>COUNTIFS('7.住戸情報入力'!AA:AA,E34,'7.住戸情報入力'!AF:AF,$G$8)</f>
        <v>0</v>
      </c>
      <c r="L34" s="156" t="s">
        <v>323</v>
      </c>
      <c r="M34" s="342">
        <f t="shared" si="1"/>
        <v>0</v>
      </c>
      <c r="N34" s="156" t="s">
        <v>222</v>
      </c>
      <c r="O34" s="1268"/>
    </row>
    <row r="35" spans="1:15" ht="28.5">
      <c r="A35" s="136"/>
      <c r="B35" s="1270"/>
      <c r="C35" s="1287"/>
      <c r="D35" s="1287"/>
      <c r="E35" s="1300" t="s">
        <v>563</v>
      </c>
      <c r="F35" s="1301"/>
      <c r="G35" s="1301"/>
      <c r="H35" s="1301"/>
      <c r="I35" s="335">
        <v>1000000</v>
      </c>
      <c r="J35" s="156" t="s">
        <v>222</v>
      </c>
      <c r="K35" s="323">
        <f>COUNTIFS('7.住戸情報入力'!AA:AA,E35,'7.住戸情報入力'!AF:AF,$G$8)</f>
        <v>0</v>
      </c>
      <c r="L35" s="156" t="s">
        <v>323</v>
      </c>
      <c r="M35" s="342">
        <f t="shared" si="1"/>
        <v>0</v>
      </c>
      <c r="N35" s="156" t="s">
        <v>222</v>
      </c>
      <c r="O35" s="1268"/>
    </row>
    <row r="36" spans="1:15" ht="28.5">
      <c r="A36" s="136"/>
      <c r="B36" s="1270"/>
      <c r="C36" s="1287"/>
      <c r="D36" s="1287"/>
      <c r="E36" s="1300" t="s">
        <v>810</v>
      </c>
      <c r="F36" s="1301"/>
      <c r="G36" s="1301"/>
      <c r="H36" s="1301"/>
      <c r="I36" s="335">
        <v>1230000</v>
      </c>
      <c r="J36" s="156" t="s">
        <v>222</v>
      </c>
      <c r="K36" s="323">
        <f>COUNTIFS('7.住戸情報入力'!AA:AA,E36,'7.住戸情報入力'!AF:AF,$G$8)</f>
        <v>0</v>
      </c>
      <c r="L36" s="156" t="s">
        <v>323</v>
      </c>
      <c r="M36" s="342">
        <f t="shared" si="1"/>
        <v>0</v>
      </c>
      <c r="N36" s="156" t="s">
        <v>222</v>
      </c>
      <c r="O36" s="1268"/>
    </row>
    <row r="37" spans="1:15" ht="28.5">
      <c r="A37" s="136"/>
      <c r="B37" s="1270"/>
      <c r="C37" s="1287"/>
      <c r="D37" s="1287"/>
      <c r="E37" s="1264" t="s">
        <v>564</v>
      </c>
      <c r="F37" s="1265"/>
      <c r="G37" s="1265"/>
      <c r="H37" s="1265"/>
      <c r="I37" s="338">
        <v>990000</v>
      </c>
      <c r="J37" s="158" t="s">
        <v>222</v>
      </c>
      <c r="K37" s="325">
        <f>COUNTIFS('7.住戸情報入力'!AA:AA,E37,'7.住戸情報入力'!AF:AF,$G$8)</f>
        <v>0</v>
      </c>
      <c r="L37" s="158" t="s">
        <v>323</v>
      </c>
      <c r="M37" s="347">
        <f t="shared" si="1"/>
        <v>0</v>
      </c>
      <c r="N37" s="158" t="s">
        <v>222</v>
      </c>
      <c r="O37" s="1268"/>
    </row>
    <row r="38" spans="1:15" ht="30.75">
      <c r="A38" s="114"/>
      <c r="B38" s="1270"/>
      <c r="C38" s="1287"/>
      <c r="D38" s="1287"/>
      <c r="E38" s="1310" t="s">
        <v>537</v>
      </c>
      <c r="F38" s="1308" t="s">
        <v>329</v>
      </c>
      <c r="G38" s="1309"/>
      <c r="H38" s="1309"/>
      <c r="I38" s="334">
        <v>250000</v>
      </c>
      <c r="J38" s="151" t="s">
        <v>222</v>
      </c>
      <c r="K38" s="324">
        <f>COUNTIFS('7.住戸情報入力'!AB:AB,"●",'7.住戸情報入力'!AF:AF,$G$8)</f>
        <v>0</v>
      </c>
      <c r="L38" s="151" t="s">
        <v>323</v>
      </c>
      <c r="M38" s="345">
        <f t="shared" si="1"/>
        <v>0</v>
      </c>
      <c r="N38" s="151" t="s">
        <v>222</v>
      </c>
      <c r="O38" s="1268"/>
    </row>
    <row r="39" spans="1:15" ht="30.75">
      <c r="A39" s="114"/>
      <c r="B39" s="1270"/>
      <c r="C39" s="1287"/>
      <c r="D39" s="1287"/>
      <c r="E39" s="1287"/>
      <c r="F39" s="1306" t="s">
        <v>330</v>
      </c>
      <c r="G39" s="1307"/>
      <c r="H39" s="1307"/>
      <c r="I39" s="335">
        <v>100000</v>
      </c>
      <c r="J39" s="156" t="s">
        <v>222</v>
      </c>
      <c r="K39" s="323">
        <f>COUNTIFS('7.住戸情報入力'!AC:AC,"●",'7.住戸情報入力'!AF:AF,$G$8)</f>
        <v>0</v>
      </c>
      <c r="L39" s="156" t="s">
        <v>323</v>
      </c>
      <c r="M39" s="342">
        <f t="shared" si="1"/>
        <v>0</v>
      </c>
      <c r="N39" s="156" t="s">
        <v>222</v>
      </c>
      <c r="O39" s="1268"/>
    </row>
    <row r="40" spans="1:15" ht="30.75">
      <c r="A40" s="114"/>
      <c r="B40" s="1270"/>
      <c r="C40" s="1287"/>
      <c r="D40" s="1287"/>
      <c r="E40" s="1287"/>
      <c r="F40" s="1304" t="s">
        <v>331</v>
      </c>
      <c r="G40" s="1305"/>
      <c r="H40" s="1305"/>
      <c r="I40" s="335">
        <v>120000</v>
      </c>
      <c r="J40" s="156" t="s">
        <v>222</v>
      </c>
      <c r="K40" s="323">
        <f>COUNTIFS('7.住戸情報入力'!AD:AD,"●",'7.住戸情報入力'!AF:AF,$G$8)</f>
        <v>0</v>
      </c>
      <c r="L40" s="156" t="s">
        <v>323</v>
      </c>
      <c r="M40" s="342">
        <f t="shared" si="1"/>
        <v>0</v>
      </c>
      <c r="N40" s="156" t="s">
        <v>222</v>
      </c>
      <c r="O40" s="1268"/>
    </row>
    <row r="41" spans="1:15" ht="31.5" thickBot="1">
      <c r="A41" s="114"/>
      <c r="B41" s="1270"/>
      <c r="C41" s="1287"/>
      <c r="D41" s="1288"/>
      <c r="E41" s="1288"/>
      <c r="F41" s="1302" t="s">
        <v>332</v>
      </c>
      <c r="G41" s="1303"/>
      <c r="H41" s="1303"/>
      <c r="I41" s="336">
        <v>60000</v>
      </c>
      <c r="J41" s="157" t="s">
        <v>222</v>
      </c>
      <c r="K41" s="326">
        <f>COUNTIFS('7.住戸情報入力'!AE:AE,"●",'7.住戸情報入力'!AF:AF,$G$8)</f>
        <v>0</v>
      </c>
      <c r="L41" s="157" t="s">
        <v>323</v>
      </c>
      <c r="M41" s="346">
        <f t="shared" si="1"/>
        <v>0</v>
      </c>
      <c r="N41" s="157" t="s">
        <v>222</v>
      </c>
      <c r="O41" s="1297"/>
    </row>
    <row r="42" spans="1:15" ht="29.25" thickTop="1">
      <c r="A42" s="136"/>
      <c r="B42" s="1270"/>
      <c r="C42" s="1287"/>
      <c r="D42" s="1285" t="s">
        <v>706</v>
      </c>
      <c r="E42" s="1286"/>
      <c r="F42" s="1286"/>
      <c r="G42" s="1286"/>
      <c r="H42" s="1286"/>
      <c r="I42" s="1286"/>
      <c r="J42" s="1286"/>
      <c r="K42" s="1286"/>
      <c r="L42" s="273" t="s">
        <v>634</v>
      </c>
      <c r="M42" s="344">
        <f>SUM(M32:M41)</f>
        <v>0</v>
      </c>
      <c r="N42" s="319" t="s">
        <v>222</v>
      </c>
      <c r="O42" s="553"/>
    </row>
    <row r="43" spans="1:15" ht="28.5">
      <c r="A43" s="136"/>
      <c r="B43" s="1270"/>
      <c r="C43" s="1287"/>
      <c r="D43" s="948" t="s">
        <v>333</v>
      </c>
      <c r="E43" s="949"/>
      <c r="F43" s="949"/>
      <c r="G43" s="949"/>
      <c r="H43" s="147"/>
      <c r="I43" s="337">
        <v>80000</v>
      </c>
      <c r="J43" s="99" t="s">
        <v>222</v>
      </c>
      <c r="K43" s="322">
        <f>COUNTIFS('7.住戸情報入力'!Y:Y,"ダクト*",'7.住戸情報入力'!Z:Z,$G$8)</f>
        <v>0</v>
      </c>
      <c r="L43" s="99" t="s">
        <v>323</v>
      </c>
      <c r="M43" s="340">
        <f>I43*K43</f>
        <v>0</v>
      </c>
      <c r="N43" s="99" t="s">
        <v>222</v>
      </c>
      <c r="O43" s="1267" t="s">
        <v>877</v>
      </c>
    </row>
    <row r="44" spans="1:15" ht="28.5">
      <c r="A44" s="136"/>
      <c r="B44" s="1270"/>
      <c r="C44" s="1287"/>
      <c r="D44" s="948" t="s">
        <v>538</v>
      </c>
      <c r="E44" s="949"/>
      <c r="F44" s="949"/>
      <c r="G44" s="949"/>
      <c r="H44" s="147"/>
      <c r="I44" s="337">
        <v>6000</v>
      </c>
      <c r="J44" s="99" t="s">
        <v>222</v>
      </c>
      <c r="K44" s="322">
        <f>SUMIF('7.住戸情報入力'!AH:AH,$G$8,'7.住戸情報入力'!AG:AG)</f>
        <v>0</v>
      </c>
      <c r="L44" s="99" t="s">
        <v>323</v>
      </c>
      <c r="M44" s="340">
        <f>I44*K44</f>
        <v>0</v>
      </c>
      <c r="N44" s="99" t="s">
        <v>222</v>
      </c>
      <c r="O44" s="1268"/>
    </row>
    <row r="45" spans="1:15" ht="28.5">
      <c r="A45" s="136"/>
      <c r="B45" s="1270"/>
      <c r="C45" s="1287"/>
      <c r="D45" s="948" t="s">
        <v>604</v>
      </c>
      <c r="E45" s="949"/>
      <c r="F45" s="949"/>
      <c r="G45" s="949"/>
      <c r="H45" s="147"/>
      <c r="I45" s="1311"/>
      <c r="J45" s="1312"/>
      <c r="K45" s="1311"/>
      <c r="L45" s="1312"/>
      <c r="M45" s="340">
        <f>SUMIF('7.住戸情報入力'!$AL:$AL,$G$8,'7.住戸情報入力'!AK:AK)</f>
        <v>0</v>
      </c>
      <c r="N45" s="99" t="s">
        <v>222</v>
      </c>
      <c r="O45" s="1268"/>
    </row>
    <row r="46" spans="1:15" ht="28.5">
      <c r="A46" s="136"/>
      <c r="B46" s="1270"/>
      <c r="C46" s="1287"/>
      <c r="D46" s="1281" t="s">
        <v>334</v>
      </c>
      <c r="E46" s="1282"/>
      <c r="F46" s="1282"/>
      <c r="G46" s="1282"/>
      <c r="H46" s="150"/>
      <c r="I46" s="334">
        <v>100000</v>
      </c>
      <c r="J46" s="151" t="s">
        <v>222</v>
      </c>
      <c r="K46" s="324">
        <f>COUNTIFS('7.住戸情報入力'!AI:AI,"有り",'7.住戸情報入力'!AJ:AJ,$G$8)</f>
        <v>0</v>
      </c>
      <c r="L46" s="151" t="s">
        <v>323</v>
      </c>
      <c r="M46" s="345">
        <f>I46*K46</f>
        <v>0</v>
      </c>
      <c r="N46" s="151" t="s">
        <v>222</v>
      </c>
      <c r="O46" s="1268"/>
    </row>
    <row r="47" spans="1:15" ht="28.5">
      <c r="A47" s="136"/>
      <c r="B47" s="1270"/>
      <c r="C47" s="1287"/>
      <c r="D47" s="1264" t="s">
        <v>540</v>
      </c>
      <c r="E47" s="1265"/>
      <c r="F47" s="1265"/>
      <c r="G47" s="1265"/>
      <c r="H47" s="1266"/>
      <c r="I47" s="339">
        <v>115000</v>
      </c>
      <c r="J47" s="319" t="s">
        <v>222</v>
      </c>
      <c r="K47" s="327">
        <f>COUNTIFS('7.住戸情報入力'!AI:AI,"有り（*",'7.住戸情報入力'!AJ:AJ,$G$8)</f>
        <v>0</v>
      </c>
      <c r="L47" s="319" t="s">
        <v>323</v>
      </c>
      <c r="M47" s="344">
        <f>I47*K47</f>
        <v>0</v>
      </c>
      <c r="N47" s="319" t="s">
        <v>222</v>
      </c>
      <c r="O47" s="1269"/>
    </row>
    <row r="48" spans="1:15" ht="29.25" thickBot="1">
      <c r="A48" s="136"/>
      <c r="B48" s="1270"/>
      <c r="C48" s="1287"/>
      <c r="D48" s="1358" t="s">
        <v>539</v>
      </c>
      <c r="E48" s="1359"/>
      <c r="F48" s="1359"/>
      <c r="G48" s="1359"/>
      <c r="H48" s="558"/>
      <c r="I48" s="1348"/>
      <c r="J48" s="1349"/>
      <c r="K48" s="1349"/>
      <c r="L48" s="1350"/>
      <c r="M48" s="550">
        <f ca="1">OFFSET('10-1.費用明細書（専有部）'!$A$1,MATCH("合計",'10-1.費用明細書（専有部）'!B:B,0)-1,MATCH("事業年度　"&amp;G8&amp;"年目",'10-1.費用明細書（専有部）'!12:12,0)+6)</f>
        <v>0</v>
      </c>
      <c r="N48" s="149" t="s">
        <v>222</v>
      </c>
      <c r="O48" s="171"/>
    </row>
    <row r="49" spans="1:15" ht="30" thickTop="1" thickBot="1">
      <c r="A49" s="136"/>
      <c r="B49" s="1270"/>
      <c r="C49" s="1288"/>
      <c r="D49" s="1370" t="s">
        <v>706</v>
      </c>
      <c r="E49" s="1371"/>
      <c r="F49" s="1371"/>
      <c r="G49" s="1371"/>
      <c r="H49" s="1371"/>
      <c r="I49" s="1371"/>
      <c r="J49" s="1371"/>
      <c r="K49" s="1371"/>
      <c r="L49" s="563" t="s">
        <v>635</v>
      </c>
      <c r="M49" s="564">
        <f ca="1">SUM(M43:M48)</f>
        <v>0</v>
      </c>
      <c r="N49" s="291" t="s">
        <v>222</v>
      </c>
      <c r="O49" s="155"/>
    </row>
    <row r="50" spans="1:15" ht="29.25" thickTop="1">
      <c r="A50" s="136"/>
      <c r="B50" s="1270"/>
      <c r="C50" s="1354" t="s">
        <v>752</v>
      </c>
      <c r="D50" s="1355"/>
      <c r="E50" s="1355"/>
      <c r="F50" s="1355"/>
      <c r="G50" s="1355"/>
      <c r="H50" s="1355"/>
      <c r="I50" s="1355"/>
      <c r="J50" s="1355"/>
      <c r="K50" s="1355"/>
      <c r="L50" s="148" t="s">
        <v>636</v>
      </c>
      <c r="M50" s="344">
        <f ca="1">SUM(M18,M27,M31,M42,M49)</f>
        <v>0</v>
      </c>
      <c r="N50" s="319" t="s">
        <v>222</v>
      </c>
      <c r="O50" s="153" t="s">
        <v>806</v>
      </c>
    </row>
    <row r="51" spans="1:15" ht="29.25" thickBot="1">
      <c r="A51" s="136"/>
      <c r="B51" s="1279" t="s">
        <v>606</v>
      </c>
      <c r="C51" s="1345" t="s">
        <v>607</v>
      </c>
      <c r="D51" s="1372" t="s">
        <v>605</v>
      </c>
      <c r="E51" s="1372"/>
      <c r="F51" s="1372"/>
      <c r="G51" s="1372"/>
      <c r="H51" s="1372"/>
      <c r="I51" s="1351"/>
      <c r="J51" s="1352"/>
      <c r="K51" s="1352"/>
      <c r="L51" s="1353"/>
      <c r="M51" s="348">
        <f ca="1">OFFSET('10-2.費用明細書（共用部）'!$A$1,MATCH("合計",'10-2.費用明細書（共用部）'!B:B,0)-1,MATCH("事業年度　"&amp;G8&amp;"年目",'10-2.費用明細書（共用部）'!12:12,0)+6)</f>
        <v>0</v>
      </c>
      <c r="N51" s="319" t="s">
        <v>222</v>
      </c>
      <c r="O51" s="551"/>
    </row>
    <row r="52" spans="1:15" ht="30" thickTop="1" thickBot="1">
      <c r="A52" s="136"/>
      <c r="B52" s="1280"/>
      <c r="C52" s="1346"/>
      <c r="D52" s="1344" t="s">
        <v>547</v>
      </c>
      <c r="E52" s="1344"/>
      <c r="F52" s="1344"/>
      <c r="G52" s="1344"/>
      <c r="H52" s="1344"/>
      <c r="I52" s="1344"/>
      <c r="J52" s="1344"/>
      <c r="K52" s="1344"/>
      <c r="L52" s="154" t="s">
        <v>705</v>
      </c>
      <c r="M52" s="349">
        <f ca="1">SUM(M51:M51)</f>
        <v>0</v>
      </c>
      <c r="N52" s="149" t="s">
        <v>222</v>
      </c>
      <c r="O52" s="549"/>
    </row>
    <row r="53" spans="1:15" ht="29.25" customHeight="1" thickTop="1">
      <c r="A53" s="241"/>
      <c r="B53" s="1277" t="s">
        <v>921</v>
      </c>
      <c r="C53" s="1278"/>
      <c r="D53" s="1278"/>
      <c r="E53" s="1278"/>
      <c r="F53" s="1278"/>
      <c r="G53" s="1278"/>
      <c r="H53" s="1278"/>
      <c r="I53" s="1278"/>
      <c r="J53" s="1278"/>
      <c r="K53" s="1278"/>
      <c r="L53" s="351" t="s">
        <v>761</v>
      </c>
      <c r="M53" s="352">
        <f ca="1">M50+M52</f>
        <v>0</v>
      </c>
      <c r="N53" s="353" t="s">
        <v>222</v>
      </c>
      <c r="O53" s="350" t="s">
        <v>762</v>
      </c>
    </row>
    <row r="54" spans="1:15" ht="28.5">
      <c r="A54" s="136"/>
    </row>
  </sheetData>
  <sheetProtection algorithmName="SHA-512" hashValue="hhFYnDsoS8rWT9RLvuBcx9eKeux7v0VrS515E+BXZZJTqNO/Va+Ed/2SOctHWxrLrcr10YziTsLd23S50vUplA==" saltValue="2botatFZI6P5cqf7o8p9YQ==" spinCount="100000" sheet="1" objects="1" scenarios="1" selectLockedCells="1"/>
  <mergeCells count="83">
    <mergeCell ref="B53:K53"/>
    <mergeCell ref="D48:G48"/>
    <mergeCell ref="I48:L48"/>
    <mergeCell ref="D49:K49"/>
    <mergeCell ref="C50:K50"/>
    <mergeCell ref="B51:B52"/>
    <mergeCell ref="C51:C52"/>
    <mergeCell ref="D51:H51"/>
    <mergeCell ref="I51:L51"/>
    <mergeCell ref="D52:K52"/>
    <mergeCell ref="C18:C49"/>
    <mergeCell ref="D18:G18"/>
    <mergeCell ref="I18:J18"/>
    <mergeCell ref="K18:L18"/>
    <mergeCell ref="B19:B50"/>
    <mergeCell ref="D19:D26"/>
    <mergeCell ref="D42:K42"/>
    <mergeCell ref="D43:G43"/>
    <mergeCell ref="O43:O47"/>
    <mergeCell ref="D44:G44"/>
    <mergeCell ref="D45:G45"/>
    <mergeCell ref="I45:J45"/>
    <mergeCell ref="K45:L45"/>
    <mergeCell ref="D46:G46"/>
    <mergeCell ref="D47:H47"/>
    <mergeCell ref="O28:O30"/>
    <mergeCell ref="E29:F30"/>
    <mergeCell ref="G29:H29"/>
    <mergeCell ref="G30:H30"/>
    <mergeCell ref="D31:K31"/>
    <mergeCell ref="D32:D41"/>
    <mergeCell ref="E32:H32"/>
    <mergeCell ref="O32:O41"/>
    <mergeCell ref="E33:H33"/>
    <mergeCell ref="E34:H34"/>
    <mergeCell ref="E35:H35"/>
    <mergeCell ref="E36:H36"/>
    <mergeCell ref="E37:H37"/>
    <mergeCell ref="E38:E41"/>
    <mergeCell ref="F38:H38"/>
    <mergeCell ref="F39:H39"/>
    <mergeCell ref="F40:H40"/>
    <mergeCell ref="F41:H41"/>
    <mergeCell ref="O19:O26"/>
    <mergeCell ref="E20:H20"/>
    <mergeCell ref="E21:H21"/>
    <mergeCell ref="E22:H22"/>
    <mergeCell ref="E23:H23"/>
    <mergeCell ref="E24:H24"/>
    <mergeCell ref="E25:H25"/>
    <mergeCell ref="E26:H26"/>
    <mergeCell ref="E19:H19"/>
    <mergeCell ref="D27:K27"/>
    <mergeCell ref="D28:D30"/>
    <mergeCell ref="E28:H28"/>
    <mergeCell ref="G14:I14"/>
    <mergeCell ref="K14:L14"/>
    <mergeCell ref="G15:I15"/>
    <mergeCell ref="G16:I16"/>
    <mergeCell ref="K16:L16"/>
    <mergeCell ref="D17:K17"/>
    <mergeCell ref="B8:F8"/>
    <mergeCell ref="G8:H8"/>
    <mergeCell ref="B10:F10"/>
    <mergeCell ref="G10:N10"/>
    <mergeCell ref="B12:C17"/>
    <mergeCell ref="D12:J12"/>
    <mergeCell ref="K12:L12"/>
    <mergeCell ref="M12:N12"/>
    <mergeCell ref="D13:I13"/>
    <mergeCell ref="D14:F16"/>
    <mergeCell ref="K13:L13"/>
    <mergeCell ref="K15:L15"/>
    <mergeCell ref="M13:N13"/>
    <mergeCell ref="M14:N14"/>
    <mergeCell ref="M15:N15"/>
    <mergeCell ref="M16:N16"/>
    <mergeCell ref="B6:G6"/>
    <mergeCell ref="B1:O1"/>
    <mergeCell ref="B2:O2"/>
    <mergeCell ref="B3:O3"/>
    <mergeCell ref="B4:O4"/>
    <mergeCell ref="B5:O5"/>
  </mergeCells>
  <phoneticPr fontId="7"/>
  <conditionalFormatting sqref="Y46:XFD46 A51:D51 A52:B53 A12:B12 D12 D14 A13:A17 A8:G8 L53 K12:XFD12 I51:L51 D52:L52 A54:XFD1048576 A18:N41 A1:XFD7 D17:N17 A9:XFD11 I8:XFD8 J13:L13 G14:L16 A42:L46 N42:N53 A48:L50 A47:C47 I47:L47 P47:XFD53 P46:W46 P13:XFD45">
    <cfRule type="expression" dxfId="27" priority="9">
      <formula>_xlfn.ISFORMULA(A1)=TRUE</formula>
    </cfRule>
  </conditionalFormatting>
  <conditionalFormatting sqref="M13:M16">
    <cfRule type="expression" dxfId="26" priority="8">
      <formula>_xlfn.ISFORMULA(M13)=TRUE</formula>
    </cfRule>
  </conditionalFormatting>
  <conditionalFormatting sqref="M48">
    <cfRule type="containsBlanks" dxfId="25" priority="5">
      <formula>LEN(TRIM(M48))=0</formula>
    </cfRule>
  </conditionalFormatting>
  <conditionalFormatting sqref="M42:M53">
    <cfRule type="expression" dxfId="24" priority="4">
      <formula>_xlfn.ISFORMULA(M42)=TRUE</formula>
    </cfRule>
  </conditionalFormatting>
  <conditionalFormatting sqref="D47">
    <cfRule type="expression" dxfId="23" priority="3">
      <formula>_xlfn.ISFORMULA(D47)=TRUE</formula>
    </cfRule>
  </conditionalFormatting>
  <conditionalFormatting sqref="O13:O53">
    <cfRule type="expression" dxfId="22" priority="2">
      <formula>_xlfn.ISFORMULA(O13)=TRUE</formula>
    </cfRule>
  </conditionalFormatting>
  <conditionalFormatting sqref="D13:I13">
    <cfRule type="expression" dxfId="21" priority="1">
      <formula>_xlfn.ISFORMULA(D13)=TRUE</formula>
    </cfRule>
  </conditionalFormatting>
  <printOptions horizontalCentered="1"/>
  <pageMargins left="0.59055118110236227" right="0.39370078740157483" top="0.59055118110236227" bottom="0.35433070866141736" header="0.31496062992125984" footer="0.11811023622047245"/>
  <pageSetup paperSize="9" scale="50" orientation="portrait" r:id="rId1"/>
  <headerFooter scaleWithDoc="0">
    <oddFooter>&amp;R&amp;8R2高層ZEH-M</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5DBF6-3DA9-4BDD-AC44-870A3A875B22}">
  <dimension ref="A1:S54"/>
  <sheetViews>
    <sheetView showGridLines="0" view="pageBreakPreview" topLeftCell="A6" zoomScale="70" zoomScaleNormal="60" zoomScaleSheetLayoutView="70" workbookViewId="0">
      <selection activeCell="B10" sqref="B10:F10"/>
    </sheetView>
  </sheetViews>
  <sheetFormatPr defaultRowHeight="21"/>
  <cols>
    <col min="1" max="1" width="2.625" style="116" customWidth="1"/>
    <col min="2" max="4" width="4.625" style="321" customWidth="1"/>
    <col min="5" max="6" width="8.625" style="321" customWidth="1"/>
    <col min="7" max="7" width="15.625" style="321" customWidth="1"/>
    <col min="8" max="8" width="10.625" style="139" customWidth="1"/>
    <col min="9" max="9" width="15.625" style="66" customWidth="1"/>
    <col min="10" max="10" width="4.625" style="139" customWidth="1"/>
    <col min="11" max="11" width="10.625" style="321" customWidth="1"/>
    <col min="12" max="12" width="4.625" style="139" customWidth="1"/>
    <col min="13" max="13" width="15.625" style="66" customWidth="1"/>
    <col min="14" max="14" width="4.625" style="139" customWidth="1"/>
    <col min="15" max="15" width="48.625" style="138" customWidth="1"/>
    <col min="16" max="16" width="9.25" style="320" bestFit="1" customWidth="1"/>
    <col min="17" max="16384" width="9" style="321"/>
  </cols>
  <sheetData>
    <row r="1" spans="1:19" s="320" customFormat="1" hidden="1">
      <c r="A1" s="124"/>
      <c r="B1" s="1143" t="s">
        <v>304</v>
      </c>
      <c r="C1" s="1143"/>
      <c r="D1" s="1143"/>
      <c r="E1" s="1143"/>
      <c r="F1" s="1143"/>
      <c r="G1" s="1143"/>
      <c r="H1" s="1143"/>
      <c r="I1" s="1143"/>
      <c r="J1" s="1143"/>
      <c r="K1" s="1143"/>
      <c r="L1" s="1143"/>
      <c r="M1" s="1143"/>
      <c r="N1" s="1143"/>
      <c r="O1" s="1143"/>
    </row>
    <row r="2" spans="1:19" s="320" customFormat="1" hidden="1">
      <c r="A2" s="124"/>
      <c r="B2" s="1143" t="s">
        <v>305</v>
      </c>
      <c r="C2" s="1143"/>
      <c r="D2" s="1143"/>
      <c r="E2" s="1143"/>
      <c r="F2" s="1143"/>
      <c r="G2" s="1143"/>
      <c r="H2" s="1143"/>
      <c r="I2" s="1143"/>
      <c r="J2" s="1143"/>
      <c r="K2" s="1143"/>
      <c r="L2" s="1143"/>
      <c r="M2" s="1143"/>
      <c r="N2" s="1143"/>
      <c r="O2" s="1143"/>
    </row>
    <row r="3" spans="1:19" s="320" customFormat="1" hidden="1">
      <c r="A3" s="124"/>
      <c r="B3" s="1143" t="s">
        <v>306</v>
      </c>
      <c r="C3" s="1143"/>
      <c r="D3" s="1143"/>
      <c r="E3" s="1143"/>
      <c r="F3" s="1143"/>
      <c r="G3" s="1143"/>
      <c r="H3" s="1143"/>
      <c r="I3" s="1143"/>
      <c r="J3" s="1143"/>
      <c r="K3" s="1143"/>
      <c r="L3" s="1143"/>
      <c r="M3" s="1143"/>
      <c r="N3" s="1143"/>
      <c r="O3" s="1143"/>
    </row>
    <row r="4" spans="1:19" s="320" customFormat="1" hidden="1">
      <c r="A4" s="124"/>
      <c r="B4" s="1143" t="s">
        <v>307</v>
      </c>
      <c r="C4" s="1143"/>
      <c r="D4" s="1143"/>
      <c r="E4" s="1143"/>
      <c r="F4" s="1143"/>
      <c r="G4" s="1143"/>
      <c r="H4" s="1143"/>
      <c r="I4" s="1143"/>
      <c r="J4" s="1143"/>
      <c r="K4" s="1143"/>
      <c r="L4" s="1143"/>
      <c r="M4" s="1143"/>
      <c r="N4" s="1143"/>
      <c r="O4" s="1143"/>
    </row>
    <row r="5" spans="1:19" s="320" customFormat="1" hidden="1">
      <c r="A5" s="124"/>
      <c r="B5" s="1143" t="s">
        <v>308</v>
      </c>
      <c r="C5" s="1143"/>
      <c r="D5" s="1143"/>
      <c r="E5" s="1143"/>
      <c r="F5" s="1143"/>
      <c r="G5" s="1143"/>
      <c r="H5" s="1143"/>
      <c r="I5" s="1143"/>
      <c r="J5" s="1143"/>
      <c r="K5" s="1143"/>
      <c r="L5" s="1143"/>
      <c r="M5" s="1143"/>
      <c r="N5" s="1143"/>
      <c r="O5" s="1143"/>
    </row>
    <row r="6" spans="1:19">
      <c r="B6" s="1144" t="s">
        <v>764</v>
      </c>
      <c r="C6" s="1144"/>
      <c r="D6" s="1144"/>
      <c r="E6" s="1144"/>
      <c r="F6" s="1144"/>
      <c r="G6" s="1144"/>
      <c r="O6" s="652" t="s">
        <v>1021</v>
      </c>
    </row>
    <row r="7" spans="1:19" s="140" customFormat="1" ht="13.5">
      <c r="H7" s="141"/>
      <c r="I7" s="333"/>
      <c r="J7" s="141"/>
      <c r="L7" s="141"/>
      <c r="M7" s="333"/>
      <c r="N7" s="141"/>
      <c r="O7" s="143"/>
      <c r="P7" s="144"/>
    </row>
    <row r="8" spans="1:19" ht="30.75">
      <c r="A8" s="114"/>
      <c r="B8" s="939" t="s">
        <v>309</v>
      </c>
      <c r="C8" s="902"/>
      <c r="D8" s="902"/>
      <c r="E8" s="902"/>
      <c r="F8" s="940"/>
      <c r="G8" s="1320" t="s">
        <v>745</v>
      </c>
      <c r="H8" s="1321"/>
    </row>
    <row r="9" spans="1:19" s="140" customFormat="1" ht="8.1" customHeight="1">
      <c r="B9" s="142"/>
      <c r="C9" s="142"/>
      <c r="D9" s="142"/>
      <c r="E9" s="142"/>
      <c r="H9" s="141"/>
      <c r="I9" s="333"/>
      <c r="J9" s="141"/>
      <c r="L9" s="141"/>
      <c r="M9" s="333"/>
      <c r="N9" s="141"/>
      <c r="O9" s="143"/>
      <c r="P9" s="144"/>
    </row>
    <row r="10" spans="1:19" ht="45" customHeight="1">
      <c r="A10" s="114"/>
      <c r="B10" s="1326" t="s">
        <v>310</v>
      </c>
      <c r="C10" s="1327"/>
      <c r="D10" s="1327"/>
      <c r="E10" s="1327"/>
      <c r="F10" s="1328"/>
      <c r="G10" s="933" t="str">
        <f>'2.全体概要'!C7</f>
        <v>(例)　○○○○マンション</v>
      </c>
      <c r="H10" s="934"/>
      <c r="I10" s="934"/>
      <c r="J10" s="934"/>
      <c r="K10" s="934"/>
      <c r="L10" s="934"/>
      <c r="M10" s="934"/>
      <c r="N10" s="934"/>
      <c r="O10" s="97" t="s">
        <v>311</v>
      </c>
      <c r="P10" s="145"/>
      <c r="Q10" s="122"/>
      <c r="R10" s="122"/>
      <c r="S10" s="122"/>
    </row>
    <row r="11" spans="1:19" s="140" customFormat="1" ht="13.5">
      <c r="H11" s="141"/>
      <c r="I11" s="333"/>
      <c r="J11" s="141"/>
      <c r="L11" s="141"/>
      <c r="M11" s="333"/>
      <c r="N11" s="141"/>
      <c r="O11" s="143"/>
      <c r="P11" s="144"/>
    </row>
    <row r="12" spans="1:19" ht="21" customHeight="1">
      <c r="B12" s="1271" t="s">
        <v>350</v>
      </c>
      <c r="C12" s="1272"/>
      <c r="D12" s="939" t="s">
        <v>312</v>
      </c>
      <c r="E12" s="902"/>
      <c r="F12" s="902"/>
      <c r="G12" s="902"/>
      <c r="H12" s="902"/>
      <c r="I12" s="902"/>
      <c r="J12" s="940"/>
      <c r="K12" s="939" t="s">
        <v>313</v>
      </c>
      <c r="L12" s="940"/>
      <c r="M12" s="902" t="s">
        <v>314</v>
      </c>
      <c r="N12" s="902"/>
      <c r="O12" s="152" t="s">
        <v>315</v>
      </c>
    </row>
    <row r="13" spans="1:19" ht="28.5" customHeight="1">
      <c r="A13" s="136"/>
      <c r="B13" s="1273"/>
      <c r="C13" s="1274"/>
      <c r="D13" s="1329" t="s">
        <v>835</v>
      </c>
      <c r="E13" s="1330"/>
      <c r="F13" s="1330"/>
      <c r="G13" s="1330"/>
      <c r="H13" s="1330"/>
      <c r="I13" s="1330"/>
      <c r="J13" s="147" t="s">
        <v>541</v>
      </c>
      <c r="K13" s="1324"/>
      <c r="L13" s="1325"/>
      <c r="M13" s="1362"/>
      <c r="N13" s="1363"/>
      <c r="O13" s="146"/>
    </row>
    <row r="14" spans="1:19" ht="28.5" customHeight="1">
      <c r="A14" s="136"/>
      <c r="B14" s="1273"/>
      <c r="C14" s="1274"/>
      <c r="D14" s="1331" t="s">
        <v>536</v>
      </c>
      <c r="E14" s="1332"/>
      <c r="F14" s="1333"/>
      <c r="G14" s="1282" t="s">
        <v>316</v>
      </c>
      <c r="H14" s="1282"/>
      <c r="I14" s="1282"/>
      <c r="J14" s="150" t="s">
        <v>542</v>
      </c>
      <c r="K14" s="1324"/>
      <c r="L14" s="1325"/>
      <c r="M14" s="1364"/>
      <c r="N14" s="1365"/>
      <c r="O14" s="294"/>
    </row>
    <row r="15" spans="1:19" ht="28.5">
      <c r="A15" s="136"/>
      <c r="B15" s="1273"/>
      <c r="C15" s="1274"/>
      <c r="D15" s="1334"/>
      <c r="E15" s="1335"/>
      <c r="F15" s="1336"/>
      <c r="G15" s="1342" t="s">
        <v>317</v>
      </c>
      <c r="H15" s="1343"/>
      <c r="I15" s="1343"/>
      <c r="J15" s="292" t="s">
        <v>543</v>
      </c>
      <c r="K15" s="1360"/>
      <c r="L15" s="1361"/>
      <c r="M15" s="1366"/>
      <c r="N15" s="1367"/>
      <c r="O15" s="293"/>
    </row>
    <row r="16" spans="1:19" ht="29.25" thickBot="1">
      <c r="A16" s="136"/>
      <c r="B16" s="1273"/>
      <c r="C16" s="1274"/>
      <c r="D16" s="1337"/>
      <c r="E16" s="1338"/>
      <c r="F16" s="1339"/>
      <c r="G16" s="1340" t="s">
        <v>760</v>
      </c>
      <c r="H16" s="1341"/>
      <c r="I16" s="1341"/>
      <c r="J16" s="290" t="s">
        <v>544</v>
      </c>
      <c r="K16" s="1322"/>
      <c r="L16" s="1323"/>
      <c r="M16" s="1368"/>
      <c r="N16" s="1369"/>
      <c r="O16" s="561"/>
    </row>
    <row r="17" spans="1:15" ht="29.25" thickTop="1">
      <c r="A17" s="136"/>
      <c r="B17" s="1275"/>
      <c r="C17" s="1276"/>
      <c r="D17" s="1285" t="s">
        <v>546</v>
      </c>
      <c r="E17" s="1286"/>
      <c r="F17" s="1286"/>
      <c r="G17" s="1286"/>
      <c r="H17" s="1286"/>
      <c r="I17" s="1286"/>
      <c r="J17" s="1286"/>
      <c r="K17" s="1286"/>
      <c r="L17" s="273" t="s">
        <v>703</v>
      </c>
      <c r="M17" s="344">
        <f>M13+M16</f>
        <v>0</v>
      </c>
      <c r="N17" s="319" t="s">
        <v>222</v>
      </c>
      <c r="O17" s="560" t="s">
        <v>704</v>
      </c>
    </row>
    <row r="18" spans="1:15" ht="108" customHeight="1" thickBot="1">
      <c r="A18" s="136"/>
      <c r="B18" s="304" t="s">
        <v>751</v>
      </c>
      <c r="C18" s="1287" t="s">
        <v>319</v>
      </c>
      <c r="D18" s="1358" t="s">
        <v>320</v>
      </c>
      <c r="E18" s="1359"/>
      <c r="F18" s="1359"/>
      <c r="G18" s="1359"/>
      <c r="H18" s="558" t="s">
        <v>702</v>
      </c>
      <c r="I18" s="1313"/>
      <c r="J18" s="1314"/>
      <c r="K18" s="1313"/>
      <c r="L18" s="1314"/>
      <c r="M18" s="349">
        <f>SUMIF('7.住戸情報入力'!P:P,G8,'7.住戸情報入力'!O:O)</f>
        <v>0</v>
      </c>
      <c r="N18" s="149" t="s">
        <v>222</v>
      </c>
      <c r="O18" s="559" t="s">
        <v>875</v>
      </c>
    </row>
    <row r="19" spans="1:15" ht="28.5" customHeight="1" thickTop="1">
      <c r="A19" s="136"/>
      <c r="B19" s="1270" t="s">
        <v>321</v>
      </c>
      <c r="C19" s="1287"/>
      <c r="D19" s="1315" t="s">
        <v>322</v>
      </c>
      <c r="E19" s="1316" t="s">
        <v>1024</v>
      </c>
      <c r="F19" s="1317"/>
      <c r="G19" s="1317"/>
      <c r="H19" s="1317"/>
      <c r="I19" s="554">
        <v>150000</v>
      </c>
      <c r="J19" s="555" t="s">
        <v>222</v>
      </c>
      <c r="K19" s="556">
        <f>SUMIFS('7.住戸情報入力'!R:R,'7.住戸情報入力'!Q:Q,E19,'7.住戸情報入力'!S:S,$G$8)+SUMIFS('7.住戸情報入力'!U:U,'7.住戸情報入力'!T:T,E19,'7.住戸情報入力'!V:V,$G$8)</f>
        <v>0</v>
      </c>
      <c r="L19" s="555" t="s">
        <v>323</v>
      </c>
      <c r="M19" s="557">
        <f t="shared" ref="M19:M26" si="0">I19*K19</f>
        <v>0</v>
      </c>
      <c r="N19" s="555" t="s">
        <v>222</v>
      </c>
      <c r="O19" s="1293" t="s">
        <v>876</v>
      </c>
    </row>
    <row r="20" spans="1:15" ht="28.5">
      <c r="A20" s="136"/>
      <c r="B20" s="1270"/>
      <c r="C20" s="1287"/>
      <c r="D20" s="1287"/>
      <c r="E20" s="1283" t="s">
        <v>1025</v>
      </c>
      <c r="F20" s="1284"/>
      <c r="G20" s="1284"/>
      <c r="H20" s="1284"/>
      <c r="I20" s="335">
        <v>160000</v>
      </c>
      <c r="J20" s="156" t="s">
        <v>222</v>
      </c>
      <c r="K20" s="323">
        <f>SUMIFS('7.住戸情報入力'!R:R,'7.住戸情報入力'!Q:Q,E20,'7.住戸情報入力'!S:S,$G$8)+SUMIFS('7.住戸情報入力'!U:U,'7.住戸情報入力'!T:T,E20,'7.住戸情報入力'!V:V,$G$8)</f>
        <v>0</v>
      </c>
      <c r="L20" s="156" t="s">
        <v>323</v>
      </c>
      <c r="M20" s="342">
        <f t="shared" si="0"/>
        <v>0</v>
      </c>
      <c r="N20" s="156" t="s">
        <v>222</v>
      </c>
      <c r="O20" s="1294"/>
    </row>
    <row r="21" spans="1:15" ht="28.5">
      <c r="A21" s="136"/>
      <c r="B21" s="1270"/>
      <c r="C21" s="1287"/>
      <c r="D21" s="1287"/>
      <c r="E21" s="1283" t="s">
        <v>1026</v>
      </c>
      <c r="F21" s="1284"/>
      <c r="G21" s="1284"/>
      <c r="H21" s="1284"/>
      <c r="I21" s="335">
        <v>170000</v>
      </c>
      <c r="J21" s="156" t="s">
        <v>222</v>
      </c>
      <c r="K21" s="323">
        <f>SUMIFS('7.住戸情報入力'!R:R,'7.住戸情報入力'!Q:Q,E21,'7.住戸情報入力'!S:S,$G$8)+SUMIFS('7.住戸情報入力'!U:U,'7.住戸情報入力'!T:T,E21,'7.住戸情報入力'!V:V,$G$8)</f>
        <v>0</v>
      </c>
      <c r="L21" s="156" t="s">
        <v>323</v>
      </c>
      <c r="M21" s="342">
        <f t="shared" si="0"/>
        <v>0</v>
      </c>
      <c r="N21" s="156" t="s">
        <v>222</v>
      </c>
      <c r="O21" s="1294"/>
    </row>
    <row r="22" spans="1:15" ht="28.5">
      <c r="A22" s="136"/>
      <c r="B22" s="1270"/>
      <c r="C22" s="1287"/>
      <c r="D22" s="1287"/>
      <c r="E22" s="1283" t="s">
        <v>1027</v>
      </c>
      <c r="F22" s="1284"/>
      <c r="G22" s="1284"/>
      <c r="H22" s="1284"/>
      <c r="I22" s="335">
        <v>180000</v>
      </c>
      <c r="J22" s="156" t="s">
        <v>222</v>
      </c>
      <c r="K22" s="323">
        <f>SUMIFS('7.住戸情報入力'!R:R,'7.住戸情報入力'!Q:Q,E22,'7.住戸情報入力'!S:S,$G$8)+SUMIFS('7.住戸情報入力'!U:U,'7.住戸情報入力'!T:T,E22,'7.住戸情報入力'!V:V,$G$8)</f>
        <v>0</v>
      </c>
      <c r="L22" s="156" t="s">
        <v>323</v>
      </c>
      <c r="M22" s="342">
        <f t="shared" si="0"/>
        <v>0</v>
      </c>
      <c r="N22" s="156" t="s">
        <v>222</v>
      </c>
      <c r="O22" s="1294"/>
    </row>
    <row r="23" spans="1:15" ht="28.5">
      <c r="A23" s="136"/>
      <c r="B23" s="1270"/>
      <c r="C23" s="1287"/>
      <c r="D23" s="1287"/>
      <c r="E23" s="1283" t="s">
        <v>1028</v>
      </c>
      <c r="F23" s="1284"/>
      <c r="G23" s="1284"/>
      <c r="H23" s="1284"/>
      <c r="I23" s="335">
        <v>190000</v>
      </c>
      <c r="J23" s="156" t="s">
        <v>222</v>
      </c>
      <c r="K23" s="323">
        <f>SUMIFS('7.住戸情報入力'!R:R,'7.住戸情報入力'!Q:Q,E23,'7.住戸情報入力'!S:S,$G$8)+SUMIFS('7.住戸情報入力'!U:U,'7.住戸情報入力'!T:T,E23,'7.住戸情報入力'!V:V,$G$8)</f>
        <v>0</v>
      </c>
      <c r="L23" s="156" t="s">
        <v>323</v>
      </c>
      <c r="M23" s="342">
        <f t="shared" si="0"/>
        <v>0</v>
      </c>
      <c r="N23" s="156" t="s">
        <v>222</v>
      </c>
      <c r="O23" s="1294"/>
    </row>
    <row r="24" spans="1:15" ht="28.5">
      <c r="A24" s="136"/>
      <c r="B24" s="1270"/>
      <c r="C24" s="1287"/>
      <c r="D24" s="1287"/>
      <c r="E24" s="1283" t="s">
        <v>1029</v>
      </c>
      <c r="F24" s="1284"/>
      <c r="G24" s="1284"/>
      <c r="H24" s="1284"/>
      <c r="I24" s="335">
        <v>200000</v>
      </c>
      <c r="J24" s="156" t="s">
        <v>222</v>
      </c>
      <c r="K24" s="323">
        <f>SUMIFS('7.住戸情報入力'!R:R,'7.住戸情報入力'!Q:Q,E24,'7.住戸情報入力'!S:S,$G$8)+SUMIFS('7.住戸情報入力'!U:U,'7.住戸情報入力'!T:T,E24,'7.住戸情報入力'!V:V,$G$8)</f>
        <v>0</v>
      </c>
      <c r="L24" s="156" t="s">
        <v>323</v>
      </c>
      <c r="M24" s="342">
        <f t="shared" si="0"/>
        <v>0</v>
      </c>
      <c r="N24" s="156" t="s">
        <v>222</v>
      </c>
      <c r="O24" s="1294"/>
    </row>
    <row r="25" spans="1:15" ht="28.5">
      <c r="A25" s="136"/>
      <c r="B25" s="1270"/>
      <c r="C25" s="1287"/>
      <c r="D25" s="1287"/>
      <c r="E25" s="1283" t="s">
        <v>1030</v>
      </c>
      <c r="F25" s="1284"/>
      <c r="G25" s="1284"/>
      <c r="H25" s="1284"/>
      <c r="I25" s="335">
        <v>220000</v>
      </c>
      <c r="J25" s="156" t="s">
        <v>222</v>
      </c>
      <c r="K25" s="323">
        <f>SUMIFS('7.住戸情報入力'!R:R,'7.住戸情報入力'!Q:Q,E25,'7.住戸情報入力'!S:S,$G$8)+SUMIFS('7.住戸情報入力'!U:U,'7.住戸情報入力'!T:T,E25,'7.住戸情報入力'!V:V,$G$8)</f>
        <v>0</v>
      </c>
      <c r="L25" s="156" t="s">
        <v>323</v>
      </c>
      <c r="M25" s="342">
        <f t="shared" si="0"/>
        <v>0</v>
      </c>
      <c r="N25" s="156" t="s">
        <v>222</v>
      </c>
      <c r="O25" s="1294"/>
    </row>
    <row r="26" spans="1:15" ht="29.25" thickBot="1">
      <c r="A26" s="136"/>
      <c r="B26" s="1270"/>
      <c r="C26" s="1287"/>
      <c r="D26" s="1288"/>
      <c r="E26" s="1318" t="s">
        <v>1032</v>
      </c>
      <c r="F26" s="1319"/>
      <c r="G26" s="1319"/>
      <c r="H26" s="1319"/>
      <c r="I26" s="336">
        <v>240000</v>
      </c>
      <c r="J26" s="157" t="s">
        <v>222</v>
      </c>
      <c r="K26" s="326">
        <f>SUMIFS('7.住戸情報入力'!R:R,'7.住戸情報入力'!Q:Q,E26,'7.住戸情報入力'!S:S,$G$8)+SUMIFS('7.住戸情報入力'!U:U,'7.住戸情報入力'!T:T,E26,'7.住戸情報入力'!V:V,$G$8)</f>
        <v>0</v>
      </c>
      <c r="L26" s="157" t="s">
        <v>323</v>
      </c>
      <c r="M26" s="346">
        <f t="shared" si="0"/>
        <v>0</v>
      </c>
      <c r="N26" s="157" t="s">
        <v>222</v>
      </c>
      <c r="O26" s="1295"/>
    </row>
    <row r="27" spans="1:15" ht="29.25" thickTop="1">
      <c r="A27" s="136"/>
      <c r="B27" s="1270"/>
      <c r="C27" s="1287"/>
      <c r="D27" s="1285" t="s">
        <v>706</v>
      </c>
      <c r="E27" s="1286"/>
      <c r="F27" s="1286"/>
      <c r="G27" s="1286"/>
      <c r="H27" s="1286"/>
      <c r="I27" s="1286"/>
      <c r="J27" s="1286"/>
      <c r="K27" s="1286"/>
      <c r="L27" s="273" t="s">
        <v>632</v>
      </c>
      <c r="M27" s="344">
        <f>SUM(M19:M26)</f>
        <v>0</v>
      </c>
      <c r="N27" s="319" t="s">
        <v>222</v>
      </c>
      <c r="O27" s="562"/>
    </row>
    <row r="28" spans="1:15" ht="28.5" customHeight="1">
      <c r="A28" s="136"/>
      <c r="B28" s="1270"/>
      <c r="C28" s="1287"/>
      <c r="D28" s="1287" t="s">
        <v>324</v>
      </c>
      <c r="E28" s="949" t="s">
        <v>325</v>
      </c>
      <c r="F28" s="949"/>
      <c r="G28" s="949"/>
      <c r="H28" s="949"/>
      <c r="I28" s="337">
        <v>100000</v>
      </c>
      <c r="J28" s="99" t="s">
        <v>222</v>
      </c>
      <c r="K28" s="322">
        <f>COUNTIFS('7.住戸情報入力'!W:W,"床暖房",'7.住戸情報入力'!X:X,$G$8)</f>
        <v>0</v>
      </c>
      <c r="L28" s="99" t="s">
        <v>323</v>
      </c>
      <c r="M28" s="340">
        <f>I28*K28</f>
        <v>0</v>
      </c>
      <c r="N28" s="99" t="s">
        <v>222</v>
      </c>
      <c r="O28" s="1296" t="s">
        <v>877</v>
      </c>
    </row>
    <row r="29" spans="1:15" ht="28.5">
      <c r="A29" s="136"/>
      <c r="B29" s="1270"/>
      <c r="C29" s="1287"/>
      <c r="D29" s="1287"/>
      <c r="E29" s="1289" t="s">
        <v>326</v>
      </c>
      <c r="F29" s="1290"/>
      <c r="G29" s="1282" t="s">
        <v>1033</v>
      </c>
      <c r="H29" s="1282"/>
      <c r="I29" s="334">
        <v>530000</v>
      </c>
      <c r="J29" s="151" t="s">
        <v>222</v>
      </c>
      <c r="K29" s="324">
        <f>COUNTIFS('7.住戸情報入力'!W:W,"エアコン*"&amp;G29,'7.住戸情報入力'!X:X,$G$8)</f>
        <v>0</v>
      </c>
      <c r="L29" s="151" t="s">
        <v>323</v>
      </c>
      <c r="M29" s="345">
        <f>I29*K29</f>
        <v>0</v>
      </c>
      <c r="N29" s="151" t="s">
        <v>222</v>
      </c>
      <c r="O29" s="1294"/>
    </row>
    <row r="30" spans="1:15" ht="29.25" thickBot="1">
      <c r="A30" s="136"/>
      <c r="B30" s="1270"/>
      <c r="C30" s="1287"/>
      <c r="D30" s="1288"/>
      <c r="E30" s="1291"/>
      <c r="F30" s="1292"/>
      <c r="G30" s="1319" t="s">
        <v>1034</v>
      </c>
      <c r="H30" s="1319"/>
      <c r="I30" s="336">
        <v>460000</v>
      </c>
      <c r="J30" s="157" t="s">
        <v>222</v>
      </c>
      <c r="K30" s="326">
        <f>COUNTIFS('7.住戸情報入力'!W:W,"エアコン*"&amp;G30,'7.住戸情報入力'!X:X,$G$8)</f>
        <v>0</v>
      </c>
      <c r="L30" s="157" t="s">
        <v>323</v>
      </c>
      <c r="M30" s="346">
        <f>I30*K30</f>
        <v>0</v>
      </c>
      <c r="N30" s="157" t="s">
        <v>222</v>
      </c>
      <c r="O30" s="1295"/>
    </row>
    <row r="31" spans="1:15" ht="29.25" thickTop="1">
      <c r="A31" s="136"/>
      <c r="B31" s="1270"/>
      <c r="C31" s="1287"/>
      <c r="D31" s="1285" t="s">
        <v>706</v>
      </c>
      <c r="E31" s="1286"/>
      <c r="F31" s="1286"/>
      <c r="G31" s="1286"/>
      <c r="H31" s="1286"/>
      <c r="I31" s="1286"/>
      <c r="J31" s="1286"/>
      <c r="K31" s="1286"/>
      <c r="L31" s="273" t="s">
        <v>633</v>
      </c>
      <c r="M31" s="344">
        <f>SUM(M28:M30)</f>
        <v>0</v>
      </c>
      <c r="N31" s="319" t="s">
        <v>222</v>
      </c>
      <c r="O31" s="553"/>
    </row>
    <row r="32" spans="1:15" ht="28.5">
      <c r="A32" s="136"/>
      <c r="B32" s="1270"/>
      <c r="C32" s="1287"/>
      <c r="D32" s="1287" t="s">
        <v>327</v>
      </c>
      <c r="E32" s="1298" t="s">
        <v>759</v>
      </c>
      <c r="F32" s="1299"/>
      <c r="G32" s="1299"/>
      <c r="H32" s="1299"/>
      <c r="I32" s="334">
        <v>300000</v>
      </c>
      <c r="J32" s="151" t="s">
        <v>222</v>
      </c>
      <c r="K32" s="324">
        <f>COUNTIFS('7.住戸情報入力'!AA:AA,E32,'7.住戸情報入力'!AF:AF,$G$8)</f>
        <v>0</v>
      </c>
      <c r="L32" s="151" t="s">
        <v>323</v>
      </c>
      <c r="M32" s="345">
        <f t="shared" ref="M32:M41" si="1">I32*K32</f>
        <v>0</v>
      </c>
      <c r="N32" s="151" t="s">
        <v>222</v>
      </c>
      <c r="O32" s="1267" t="s">
        <v>877</v>
      </c>
    </row>
    <row r="33" spans="1:15" ht="28.5">
      <c r="A33" s="136"/>
      <c r="B33" s="1270"/>
      <c r="C33" s="1287"/>
      <c r="D33" s="1287"/>
      <c r="E33" s="1300" t="s">
        <v>758</v>
      </c>
      <c r="F33" s="1301"/>
      <c r="G33" s="1301"/>
      <c r="H33" s="1301"/>
      <c r="I33" s="335">
        <v>160000</v>
      </c>
      <c r="J33" s="156" t="s">
        <v>222</v>
      </c>
      <c r="K33" s="323">
        <f>COUNTIFS('7.住戸情報入力'!AA:AA,E33,'7.住戸情報入力'!AF:AF,$G$8)</f>
        <v>0</v>
      </c>
      <c r="L33" s="156" t="s">
        <v>323</v>
      </c>
      <c r="M33" s="342">
        <f t="shared" si="1"/>
        <v>0</v>
      </c>
      <c r="N33" s="156" t="s">
        <v>222</v>
      </c>
      <c r="O33" s="1268"/>
    </row>
    <row r="34" spans="1:15" ht="28.5">
      <c r="A34" s="136"/>
      <c r="B34" s="1270"/>
      <c r="C34" s="1287"/>
      <c r="D34" s="1287"/>
      <c r="E34" s="1300" t="s">
        <v>328</v>
      </c>
      <c r="F34" s="1301"/>
      <c r="G34" s="1301"/>
      <c r="H34" s="1301"/>
      <c r="I34" s="335">
        <v>400000</v>
      </c>
      <c r="J34" s="156" t="s">
        <v>222</v>
      </c>
      <c r="K34" s="323">
        <f>COUNTIFS('7.住戸情報入力'!AA:AA,E34,'7.住戸情報入力'!AF:AF,$G$8)</f>
        <v>0</v>
      </c>
      <c r="L34" s="156" t="s">
        <v>323</v>
      </c>
      <c r="M34" s="342">
        <f t="shared" si="1"/>
        <v>0</v>
      </c>
      <c r="N34" s="156" t="s">
        <v>222</v>
      </c>
      <c r="O34" s="1268"/>
    </row>
    <row r="35" spans="1:15" ht="28.5">
      <c r="A35" s="136"/>
      <c r="B35" s="1270"/>
      <c r="C35" s="1287"/>
      <c r="D35" s="1287"/>
      <c r="E35" s="1300" t="s">
        <v>563</v>
      </c>
      <c r="F35" s="1301"/>
      <c r="G35" s="1301"/>
      <c r="H35" s="1301"/>
      <c r="I35" s="335">
        <v>1000000</v>
      </c>
      <c r="J35" s="156" t="s">
        <v>222</v>
      </c>
      <c r="K35" s="323">
        <f>COUNTIFS('7.住戸情報入力'!AA:AA,E35,'7.住戸情報入力'!AF:AF,$G$8)</f>
        <v>0</v>
      </c>
      <c r="L35" s="156" t="s">
        <v>323</v>
      </c>
      <c r="M35" s="342">
        <f t="shared" si="1"/>
        <v>0</v>
      </c>
      <c r="N35" s="156" t="s">
        <v>222</v>
      </c>
      <c r="O35" s="1268"/>
    </row>
    <row r="36" spans="1:15" ht="28.5">
      <c r="A36" s="136"/>
      <c r="B36" s="1270"/>
      <c r="C36" s="1287"/>
      <c r="D36" s="1287"/>
      <c r="E36" s="1300" t="s">
        <v>810</v>
      </c>
      <c r="F36" s="1301"/>
      <c r="G36" s="1301"/>
      <c r="H36" s="1301"/>
      <c r="I36" s="335">
        <v>1230000</v>
      </c>
      <c r="J36" s="156" t="s">
        <v>222</v>
      </c>
      <c r="K36" s="323">
        <f>COUNTIFS('7.住戸情報入力'!AA:AA,E36,'7.住戸情報入力'!AF:AF,$G$8)</f>
        <v>0</v>
      </c>
      <c r="L36" s="156" t="s">
        <v>323</v>
      </c>
      <c r="M36" s="342">
        <f t="shared" si="1"/>
        <v>0</v>
      </c>
      <c r="N36" s="156" t="s">
        <v>222</v>
      </c>
      <c r="O36" s="1268"/>
    </row>
    <row r="37" spans="1:15" ht="28.5">
      <c r="A37" s="136"/>
      <c r="B37" s="1270"/>
      <c r="C37" s="1287"/>
      <c r="D37" s="1287"/>
      <c r="E37" s="1264" t="s">
        <v>564</v>
      </c>
      <c r="F37" s="1265"/>
      <c r="G37" s="1265"/>
      <c r="H37" s="1265"/>
      <c r="I37" s="338">
        <v>990000</v>
      </c>
      <c r="J37" s="158" t="s">
        <v>222</v>
      </c>
      <c r="K37" s="325">
        <f>COUNTIFS('7.住戸情報入力'!AA:AA,E37,'7.住戸情報入力'!AF:AF,$G$8)</f>
        <v>0</v>
      </c>
      <c r="L37" s="158" t="s">
        <v>323</v>
      </c>
      <c r="M37" s="347">
        <f t="shared" si="1"/>
        <v>0</v>
      </c>
      <c r="N37" s="158" t="s">
        <v>222</v>
      </c>
      <c r="O37" s="1268"/>
    </row>
    <row r="38" spans="1:15" ht="30.75">
      <c r="A38" s="114"/>
      <c r="B38" s="1270"/>
      <c r="C38" s="1287"/>
      <c r="D38" s="1287"/>
      <c r="E38" s="1310" t="s">
        <v>537</v>
      </c>
      <c r="F38" s="1308" t="s">
        <v>329</v>
      </c>
      <c r="G38" s="1309"/>
      <c r="H38" s="1309"/>
      <c r="I38" s="334">
        <v>250000</v>
      </c>
      <c r="J38" s="151" t="s">
        <v>222</v>
      </c>
      <c r="K38" s="324">
        <f>COUNTIFS('7.住戸情報入力'!AB:AB,"●",'7.住戸情報入力'!AF:AF,$G$8)</f>
        <v>0</v>
      </c>
      <c r="L38" s="151" t="s">
        <v>323</v>
      </c>
      <c r="M38" s="345">
        <f t="shared" si="1"/>
        <v>0</v>
      </c>
      <c r="N38" s="151" t="s">
        <v>222</v>
      </c>
      <c r="O38" s="1268"/>
    </row>
    <row r="39" spans="1:15" ht="30.75">
      <c r="A39" s="114"/>
      <c r="B39" s="1270"/>
      <c r="C39" s="1287"/>
      <c r="D39" s="1287"/>
      <c r="E39" s="1287"/>
      <c r="F39" s="1306" t="s">
        <v>330</v>
      </c>
      <c r="G39" s="1307"/>
      <c r="H39" s="1307"/>
      <c r="I39" s="335">
        <v>100000</v>
      </c>
      <c r="J39" s="156" t="s">
        <v>222</v>
      </c>
      <c r="K39" s="323">
        <f>COUNTIFS('7.住戸情報入力'!AC:AC,"●",'7.住戸情報入力'!AF:AF,$G$8)</f>
        <v>0</v>
      </c>
      <c r="L39" s="156" t="s">
        <v>323</v>
      </c>
      <c r="M39" s="342">
        <f t="shared" si="1"/>
        <v>0</v>
      </c>
      <c r="N39" s="156" t="s">
        <v>222</v>
      </c>
      <c r="O39" s="1268"/>
    </row>
    <row r="40" spans="1:15" ht="30.75">
      <c r="A40" s="114"/>
      <c r="B40" s="1270"/>
      <c r="C40" s="1287"/>
      <c r="D40" s="1287"/>
      <c r="E40" s="1287"/>
      <c r="F40" s="1304" t="s">
        <v>331</v>
      </c>
      <c r="G40" s="1305"/>
      <c r="H40" s="1305"/>
      <c r="I40" s="335">
        <v>120000</v>
      </c>
      <c r="J40" s="156" t="s">
        <v>222</v>
      </c>
      <c r="K40" s="323">
        <f>COUNTIFS('7.住戸情報入力'!AD:AD,"●",'7.住戸情報入力'!AF:AF,$G$8)</f>
        <v>0</v>
      </c>
      <c r="L40" s="156" t="s">
        <v>323</v>
      </c>
      <c r="M40" s="342">
        <f t="shared" si="1"/>
        <v>0</v>
      </c>
      <c r="N40" s="156" t="s">
        <v>222</v>
      </c>
      <c r="O40" s="1268"/>
    </row>
    <row r="41" spans="1:15" ht="31.5" thickBot="1">
      <c r="A41" s="114"/>
      <c r="B41" s="1270"/>
      <c r="C41" s="1287"/>
      <c r="D41" s="1288"/>
      <c r="E41" s="1288"/>
      <c r="F41" s="1302" t="s">
        <v>332</v>
      </c>
      <c r="G41" s="1303"/>
      <c r="H41" s="1303"/>
      <c r="I41" s="336">
        <v>60000</v>
      </c>
      <c r="J41" s="157" t="s">
        <v>222</v>
      </c>
      <c r="K41" s="326">
        <f>COUNTIFS('7.住戸情報入力'!AE:AE,"●",'7.住戸情報入力'!AF:AF,$G$8)</f>
        <v>0</v>
      </c>
      <c r="L41" s="157" t="s">
        <v>323</v>
      </c>
      <c r="M41" s="346">
        <f t="shared" si="1"/>
        <v>0</v>
      </c>
      <c r="N41" s="157" t="s">
        <v>222</v>
      </c>
      <c r="O41" s="1297"/>
    </row>
    <row r="42" spans="1:15" ht="29.25" thickTop="1">
      <c r="A42" s="136"/>
      <c r="B42" s="1270"/>
      <c r="C42" s="1287"/>
      <c r="D42" s="1285" t="s">
        <v>706</v>
      </c>
      <c r="E42" s="1286"/>
      <c r="F42" s="1286"/>
      <c r="G42" s="1286"/>
      <c r="H42" s="1286"/>
      <c r="I42" s="1286"/>
      <c r="J42" s="1286"/>
      <c r="K42" s="1286"/>
      <c r="L42" s="273" t="s">
        <v>634</v>
      </c>
      <c r="M42" s="344">
        <f>SUM(M32:M41)</f>
        <v>0</v>
      </c>
      <c r="N42" s="319" t="s">
        <v>222</v>
      </c>
      <c r="O42" s="553"/>
    </row>
    <row r="43" spans="1:15" ht="28.5">
      <c r="A43" s="136"/>
      <c r="B43" s="1270"/>
      <c r="C43" s="1287"/>
      <c r="D43" s="948" t="s">
        <v>333</v>
      </c>
      <c r="E43" s="949"/>
      <c r="F43" s="949"/>
      <c r="G43" s="949"/>
      <c r="H43" s="147"/>
      <c r="I43" s="337">
        <v>80000</v>
      </c>
      <c r="J43" s="99" t="s">
        <v>222</v>
      </c>
      <c r="K43" s="322">
        <f>COUNTIFS('7.住戸情報入力'!Y:Y,"ダクト*",'7.住戸情報入力'!Z:Z,$G$8)</f>
        <v>0</v>
      </c>
      <c r="L43" s="99" t="s">
        <v>323</v>
      </c>
      <c r="M43" s="340">
        <f>I43*K43</f>
        <v>0</v>
      </c>
      <c r="N43" s="99" t="s">
        <v>222</v>
      </c>
      <c r="O43" s="1267" t="s">
        <v>877</v>
      </c>
    </row>
    <row r="44" spans="1:15" ht="28.5">
      <c r="A44" s="136"/>
      <c r="B44" s="1270"/>
      <c r="C44" s="1287"/>
      <c r="D44" s="948" t="s">
        <v>538</v>
      </c>
      <c r="E44" s="949"/>
      <c r="F44" s="949"/>
      <c r="G44" s="949"/>
      <c r="H44" s="147"/>
      <c r="I44" s="337">
        <v>6000</v>
      </c>
      <c r="J44" s="99" t="s">
        <v>222</v>
      </c>
      <c r="K44" s="322">
        <f>SUMIF('7.住戸情報入力'!AH:AH,$G$8,'7.住戸情報入力'!AG:AG)</f>
        <v>0</v>
      </c>
      <c r="L44" s="99" t="s">
        <v>323</v>
      </c>
      <c r="M44" s="340">
        <f>I44*K44</f>
        <v>0</v>
      </c>
      <c r="N44" s="99" t="s">
        <v>222</v>
      </c>
      <c r="O44" s="1268"/>
    </row>
    <row r="45" spans="1:15" ht="28.5">
      <c r="A45" s="136"/>
      <c r="B45" s="1270"/>
      <c r="C45" s="1287"/>
      <c r="D45" s="948" t="s">
        <v>604</v>
      </c>
      <c r="E45" s="949"/>
      <c r="F45" s="949"/>
      <c r="G45" s="949"/>
      <c r="H45" s="147"/>
      <c r="I45" s="1311"/>
      <c r="J45" s="1312"/>
      <c r="K45" s="1311"/>
      <c r="L45" s="1312"/>
      <c r="M45" s="340">
        <f>SUMIF('7.住戸情報入力'!$AL:$AL,$G$8,'7.住戸情報入力'!AK:AK)</f>
        <v>0</v>
      </c>
      <c r="N45" s="99" t="s">
        <v>222</v>
      </c>
      <c r="O45" s="1268"/>
    </row>
    <row r="46" spans="1:15" ht="28.5">
      <c r="A46" s="136"/>
      <c r="B46" s="1270"/>
      <c r="C46" s="1287"/>
      <c r="D46" s="1281" t="s">
        <v>334</v>
      </c>
      <c r="E46" s="1282"/>
      <c r="F46" s="1282"/>
      <c r="G46" s="1282"/>
      <c r="H46" s="150"/>
      <c r="I46" s="334">
        <v>100000</v>
      </c>
      <c r="J46" s="151" t="s">
        <v>222</v>
      </c>
      <c r="K46" s="324">
        <f>COUNTIFS('7.住戸情報入力'!AI:AI,"有り",'7.住戸情報入力'!AJ:AJ,$G$8)</f>
        <v>0</v>
      </c>
      <c r="L46" s="151" t="s">
        <v>323</v>
      </c>
      <c r="M46" s="345">
        <f>I46*K46</f>
        <v>0</v>
      </c>
      <c r="N46" s="151" t="s">
        <v>222</v>
      </c>
      <c r="O46" s="1268"/>
    </row>
    <row r="47" spans="1:15" ht="28.5">
      <c r="A47" s="136"/>
      <c r="B47" s="1270"/>
      <c r="C47" s="1287"/>
      <c r="D47" s="1264" t="s">
        <v>540</v>
      </c>
      <c r="E47" s="1265"/>
      <c r="F47" s="1265"/>
      <c r="G47" s="1265"/>
      <c r="H47" s="1266"/>
      <c r="I47" s="339">
        <v>115000</v>
      </c>
      <c r="J47" s="533" t="s">
        <v>222</v>
      </c>
      <c r="K47" s="327">
        <f>COUNTIFS('7.住戸情報入力'!AI:AI,"有り（*",'7.住戸情報入力'!AJ:AJ,$G$8)</f>
        <v>0</v>
      </c>
      <c r="L47" s="533" t="s">
        <v>323</v>
      </c>
      <c r="M47" s="344">
        <f>I47*K47</f>
        <v>0</v>
      </c>
      <c r="N47" s="319" t="s">
        <v>222</v>
      </c>
      <c r="O47" s="1269"/>
    </row>
    <row r="48" spans="1:15" ht="28.5">
      <c r="A48" s="136"/>
      <c r="B48" s="1270"/>
      <c r="C48" s="1287"/>
      <c r="D48" s="948" t="s">
        <v>539</v>
      </c>
      <c r="E48" s="949"/>
      <c r="F48" s="949"/>
      <c r="G48" s="949"/>
      <c r="H48" s="147"/>
      <c r="I48" s="1351"/>
      <c r="J48" s="1352"/>
      <c r="K48" s="1352"/>
      <c r="L48" s="1353"/>
      <c r="M48" s="348">
        <f ca="1">OFFSET('10-1.費用明細書（専有部）'!$A$1,MATCH("合計",'10-1.費用明細書（専有部）'!B:B,0)-1,MATCH("事業年度　"&amp;G8&amp;"年目",'10-1.費用明細書（専有部）'!12:12,0)+6)</f>
        <v>0</v>
      </c>
      <c r="N48" s="99" t="s">
        <v>222</v>
      </c>
      <c r="O48" s="171"/>
    </row>
    <row r="49" spans="1:15" ht="29.25" thickBot="1">
      <c r="A49" s="136"/>
      <c r="B49" s="1270"/>
      <c r="C49" s="1288"/>
      <c r="D49" s="1356" t="s">
        <v>706</v>
      </c>
      <c r="E49" s="1357"/>
      <c r="F49" s="1357"/>
      <c r="G49" s="1357"/>
      <c r="H49" s="1357"/>
      <c r="I49" s="1357"/>
      <c r="J49" s="1357"/>
      <c r="K49" s="1357"/>
      <c r="L49" s="552" t="s">
        <v>635</v>
      </c>
      <c r="M49" s="349">
        <f ca="1">SUM(M43:M48)</f>
        <v>0</v>
      </c>
      <c r="N49" s="149" t="s">
        <v>222</v>
      </c>
      <c r="O49" s="155"/>
    </row>
    <row r="50" spans="1:15" ht="29.25" thickTop="1">
      <c r="A50" s="136"/>
      <c r="B50" s="1270"/>
      <c r="C50" s="1354" t="s">
        <v>752</v>
      </c>
      <c r="D50" s="1355"/>
      <c r="E50" s="1355"/>
      <c r="F50" s="1355"/>
      <c r="G50" s="1355"/>
      <c r="H50" s="1355"/>
      <c r="I50" s="1355"/>
      <c r="J50" s="1355"/>
      <c r="K50" s="1355"/>
      <c r="L50" s="148" t="s">
        <v>636</v>
      </c>
      <c r="M50" s="344">
        <f ca="1">SUM(M18,M27,M31,M42,M49)</f>
        <v>0</v>
      </c>
      <c r="N50" s="319" t="s">
        <v>222</v>
      </c>
      <c r="O50" s="153" t="s">
        <v>806</v>
      </c>
    </row>
    <row r="51" spans="1:15" ht="29.25" thickBot="1">
      <c r="A51" s="136"/>
      <c r="B51" s="1279" t="s">
        <v>606</v>
      </c>
      <c r="C51" s="1345" t="s">
        <v>607</v>
      </c>
      <c r="D51" s="1347" t="s">
        <v>605</v>
      </c>
      <c r="E51" s="1347"/>
      <c r="F51" s="1347"/>
      <c r="G51" s="1347"/>
      <c r="H51" s="1347"/>
      <c r="I51" s="1348"/>
      <c r="J51" s="1349"/>
      <c r="K51" s="1349"/>
      <c r="L51" s="1350"/>
      <c r="M51" s="550">
        <f ca="1">OFFSET('10-2.費用明細書（共用部）'!$A$1,MATCH("合計",'10-2.費用明細書（共用部）'!B:B,0)-1,MATCH("事業年度　"&amp;G8&amp;"年目",'10-2.費用明細書（共用部）'!12:12,0)+6)</f>
        <v>0</v>
      </c>
      <c r="N51" s="149" t="s">
        <v>222</v>
      </c>
      <c r="O51" s="551"/>
    </row>
    <row r="52" spans="1:15" ht="30" thickTop="1" thickBot="1">
      <c r="A52" s="136"/>
      <c r="B52" s="1280"/>
      <c r="C52" s="1346"/>
      <c r="D52" s="1344" t="s">
        <v>547</v>
      </c>
      <c r="E52" s="1344"/>
      <c r="F52" s="1344"/>
      <c r="G52" s="1344"/>
      <c r="H52" s="1344"/>
      <c r="I52" s="1344"/>
      <c r="J52" s="1344"/>
      <c r="K52" s="1344"/>
      <c r="L52" s="548" t="s">
        <v>705</v>
      </c>
      <c r="M52" s="343">
        <f ca="1">SUM(M51:M51)</f>
        <v>0</v>
      </c>
      <c r="N52" s="291" t="s">
        <v>222</v>
      </c>
      <c r="O52" s="549"/>
    </row>
    <row r="53" spans="1:15" ht="29.25" customHeight="1" thickTop="1">
      <c r="A53" s="241"/>
      <c r="B53" s="1277" t="s">
        <v>921</v>
      </c>
      <c r="C53" s="1278"/>
      <c r="D53" s="1278"/>
      <c r="E53" s="1278"/>
      <c r="F53" s="1278"/>
      <c r="G53" s="1278"/>
      <c r="H53" s="1278"/>
      <c r="I53" s="1278"/>
      <c r="J53" s="1278"/>
      <c r="K53" s="1278"/>
      <c r="L53" s="351" t="s">
        <v>761</v>
      </c>
      <c r="M53" s="352">
        <f ca="1">M50+M52</f>
        <v>0</v>
      </c>
      <c r="N53" s="353" t="s">
        <v>222</v>
      </c>
      <c r="O53" s="350" t="s">
        <v>762</v>
      </c>
    </row>
    <row r="54" spans="1:15" ht="28.5">
      <c r="A54" s="136"/>
    </row>
  </sheetData>
  <sheetProtection algorithmName="SHA-512" hashValue="Lt0EEotLegjVml8yoLF2+EvxZj7f/ucmq8uCnxvRe1LWkGHorXI6Q3aCR+hJ2AoRhX6U5JcwGt263yuT0rwY0Q==" saltValue="foDRmt3cWH6oynpKhy6WAA==" spinCount="100000" sheet="1" objects="1" scenarios="1" selectLockedCells="1"/>
  <mergeCells count="83">
    <mergeCell ref="B53:K53"/>
    <mergeCell ref="D48:G48"/>
    <mergeCell ref="I48:L48"/>
    <mergeCell ref="D49:K49"/>
    <mergeCell ref="C50:K50"/>
    <mergeCell ref="B51:B52"/>
    <mergeCell ref="C51:C52"/>
    <mergeCell ref="D51:H51"/>
    <mergeCell ref="I51:L51"/>
    <mergeCell ref="D52:K52"/>
    <mergeCell ref="C18:C49"/>
    <mergeCell ref="D18:G18"/>
    <mergeCell ref="I18:J18"/>
    <mergeCell ref="K18:L18"/>
    <mergeCell ref="B19:B50"/>
    <mergeCell ref="D19:D26"/>
    <mergeCell ref="D42:K42"/>
    <mergeCell ref="D43:G43"/>
    <mergeCell ref="O43:O47"/>
    <mergeCell ref="D44:G44"/>
    <mergeCell ref="D45:G45"/>
    <mergeCell ref="I45:J45"/>
    <mergeCell ref="K45:L45"/>
    <mergeCell ref="D46:G46"/>
    <mergeCell ref="D47:H47"/>
    <mergeCell ref="O28:O30"/>
    <mergeCell ref="E29:F30"/>
    <mergeCell ref="G29:H29"/>
    <mergeCell ref="G30:H30"/>
    <mergeCell ref="D31:K31"/>
    <mergeCell ref="D32:D41"/>
    <mergeCell ref="E32:H32"/>
    <mergeCell ref="O32:O41"/>
    <mergeCell ref="E33:H33"/>
    <mergeCell ref="E34:H34"/>
    <mergeCell ref="E35:H35"/>
    <mergeCell ref="E36:H36"/>
    <mergeCell ref="E37:H37"/>
    <mergeCell ref="E38:E41"/>
    <mergeCell ref="F38:H38"/>
    <mergeCell ref="F39:H39"/>
    <mergeCell ref="F40:H40"/>
    <mergeCell ref="F41:H41"/>
    <mergeCell ref="O19:O26"/>
    <mergeCell ref="E20:H20"/>
    <mergeCell ref="E21:H21"/>
    <mergeCell ref="E22:H22"/>
    <mergeCell ref="E23:H23"/>
    <mergeCell ref="E24:H24"/>
    <mergeCell ref="E25:H25"/>
    <mergeCell ref="E26:H26"/>
    <mergeCell ref="E19:H19"/>
    <mergeCell ref="D27:K27"/>
    <mergeCell ref="D28:D30"/>
    <mergeCell ref="E28:H28"/>
    <mergeCell ref="G14:I14"/>
    <mergeCell ref="K14:L14"/>
    <mergeCell ref="G15:I15"/>
    <mergeCell ref="G16:I16"/>
    <mergeCell ref="K16:L16"/>
    <mergeCell ref="D17:K17"/>
    <mergeCell ref="B8:F8"/>
    <mergeCell ref="G8:H8"/>
    <mergeCell ref="B10:F10"/>
    <mergeCell ref="G10:N10"/>
    <mergeCell ref="B12:C17"/>
    <mergeCell ref="D12:J12"/>
    <mergeCell ref="K12:L12"/>
    <mergeCell ref="M12:N12"/>
    <mergeCell ref="D13:I13"/>
    <mergeCell ref="D14:F16"/>
    <mergeCell ref="K13:L13"/>
    <mergeCell ref="K15:L15"/>
    <mergeCell ref="M13:N13"/>
    <mergeCell ref="M14:N14"/>
    <mergeCell ref="M15:N15"/>
    <mergeCell ref="M16:N16"/>
    <mergeCell ref="B6:G6"/>
    <mergeCell ref="B1:O1"/>
    <mergeCell ref="B2:O2"/>
    <mergeCell ref="B3:O3"/>
    <mergeCell ref="B4:O4"/>
    <mergeCell ref="B5:O5"/>
  </mergeCells>
  <phoneticPr fontId="7"/>
  <conditionalFormatting sqref="Y46:XFD46 A51:D51 A52:B53 A12:B12 D12 D14 A13:A17 A8:G8 L53 K12:XFD12 I51:L51 D52:L52 A54:XFD1048576 A18:N41 A1:XFD7 D17:N17 A9:XFD11 I8:XFD8 J13:L13 G14:J16 A42:L46 N42:N53 A48:L50 A47:C47 I47:L47 P47:XFD53 P46:W46 P13:XFD45">
    <cfRule type="expression" dxfId="20" priority="11">
      <formula>_xlfn.ISFORMULA(A1)=TRUE</formula>
    </cfRule>
  </conditionalFormatting>
  <conditionalFormatting sqref="M13">
    <cfRule type="expression" dxfId="19" priority="10">
      <formula>_xlfn.ISFORMULA(M13)=TRUE</formula>
    </cfRule>
  </conditionalFormatting>
  <conditionalFormatting sqref="M48">
    <cfRule type="containsBlanks" dxfId="18" priority="7">
      <formula>LEN(TRIM(M48))=0</formula>
    </cfRule>
  </conditionalFormatting>
  <conditionalFormatting sqref="M42:M53">
    <cfRule type="expression" dxfId="17" priority="6">
      <formula>_xlfn.ISFORMULA(M42)=TRUE</formula>
    </cfRule>
  </conditionalFormatting>
  <conditionalFormatting sqref="D47">
    <cfRule type="expression" dxfId="16" priority="5">
      <formula>_xlfn.ISFORMULA(D47)=TRUE</formula>
    </cfRule>
  </conditionalFormatting>
  <conditionalFormatting sqref="O13:O53">
    <cfRule type="expression" dxfId="15" priority="4">
      <formula>_xlfn.ISFORMULA(O13)=TRUE</formula>
    </cfRule>
  </conditionalFormatting>
  <conditionalFormatting sqref="K14:L16">
    <cfRule type="expression" dxfId="14" priority="3">
      <formula>_xlfn.ISFORMULA(K14)=TRUE</formula>
    </cfRule>
  </conditionalFormatting>
  <conditionalFormatting sqref="M14:M16">
    <cfRule type="expression" dxfId="13" priority="2">
      <formula>_xlfn.ISFORMULA(M14)=TRUE</formula>
    </cfRule>
  </conditionalFormatting>
  <conditionalFormatting sqref="D13:I13">
    <cfRule type="expression" dxfId="12" priority="1">
      <formula>_xlfn.ISFORMULA(D13)=TRUE</formula>
    </cfRule>
  </conditionalFormatting>
  <printOptions horizontalCentered="1"/>
  <pageMargins left="0.59055118110236227" right="0.39370078740157483" top="0.59055118110236227" bottom="0.35433070866141736" header="0.31496062992125984" footer="0.11811023622047245"/>
  <pageSetup paperSize="9" scale="50" orientation="portrait" r:id="rId1"/>
  <headerFooter scaleWithDoc="0">
    <oddFooter>&amp;R&amp;8R2高層ZEH-M</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5A8FF4-4B92-4F04-A00C-E3FD8D6E3423}">
  <dimension ref="A1:S54"/>
  <sheetViews>
    <sheetView showGridLines="0" view="pageBreakPreview" topLeftCell="A6" zoomScale="70" zoomScaleNormal="60" zoomScaleSheetLayoutView="70" workbookViewId="0">
      <selection activeCell="B10" sqref="B10:F10"/>
    </sheetView>
  </sheetViews>
  <sheetFormatPr defaultRowHeight="21"/>
  <cols>
    <col min="1" max="1" width="2.625" style="116" customWidth="1"/>
    <col min="2" max="4" width="4.625" style="321" customWidth="1"/>
    <col min="5" max="6" width="8.625" style="321" customWidth="1"/>
    <col min="7" max="7" width="15.625" style="321" customWidth="1"/>
    <col min="8" max="8" width="10.625" style="139" customWidth="1"/>
    <col min="9" max="9" width="15.625" style="66" customWidth="1"/>
    <col min="10" max="10" width="4.625" style="139" customWidth="1"/>
    <col min="11" max="11" width="10.625" style="321" customWidth="1"/>
    <col min="12" max="12" width="4.625" style="139" customWidth="1"/>
    <col min="13" max="13" width="15.625" style="66" customWidth="1"/>
    <col min="14" max="14" width="4.625" style="139" customWidth="1"/>
    <col min="15" max="15" width="48.625" style="138" customWidth="1"/>
    <col min="16" max="16" width="9.25" style="320" bestFit="1" customWidth="1"/>
    <col min="17" max="16384" width="9" style="321"/>
  </cols>
  <sheetData>
    <row r="1" spans="1:19" s="320" customFormat="1" hidden="1">
      <c r="A1" s="124"/>
      <c r="B1" s="1143" t="s">
        <v>304</v>
      </c>
      <c r="C1" s="1143"/>
      <c r="D1" s="1143"/>
      <c r="E1" s="1143"/>
      <c r="F1" s="1143"/>
      <c r="G1" s="1143"/>
      <c r="H1" s="1143"/>
      <c r="I1" s="1143"/>
      <c r="J1" s="1143"/>
      <c r="K1" s="1143"/>
      <c r="L1" s="1143"/>
      <c r="M1" s="1143"/>
      <c r="N1" s="1143"/>
      <c r="O1" s="1143"/>
    </row>
    <row r="2" spans="1:19" s="320" customFormat="1" hidden="1">
      <c r="A2" s="124"/>
      <c r="B2" s="1143" t="s">
        <v>305</v>
      </c>
      <c r="C2" s="1143"/>
      <c r="D2" s="1143"/>
      <c r="E2" s="1143"/>
      <c r="F2" s="1143"/>
      <c r="G2" s="1143"/>
      <c r="H2" s="1143"/>
      <c r="I2" s="1143"/>
      <c r="J2" s="1143"/>
      <c r="K2" s="1143"/>
      <c r="L2" s="1143"/>
      <c r="M2" s="1143"/>
      <c r="N2" s="1143"/>
      <c r="O2" s="1143"/>
    </row>
    <row r="3" spans="1:19" s="320" customFormat="1" hidden="1">
      <c r="A3" s="124"/>
      <c r="B3" s="1143" t="s">
        <v>306</v>
      </c>
      <c r="C3" s="1143"/>
      <c r="D3" s="1143"/>
      <c r="E3" s="1143"/>
      <c r="F3" s="1143"/>
      <c r="G3" s="1143"/>
      <c r="H3" s="1143"/>
      <c r="I3" s="1143"/>
      <c r="J3" s="1143"/>
      <c r="K3" s="1143"/>
      <c r="L3" s="1143"/>
      <c r="M3" s="1143"/>
      <c r="N3" s="1143"/>
      <c r="O3" s="1143"/>
    </row>
    <row r="4" spans="1:19" s="320" customFormat="1" hidden="1">
      <c r="A4" s="124"/>
      <c r="B4" s="1143" t="s">
        <v>307</v>
      </c>
      <c r="C4" s="1143"/>
      <c r="D4" s="1143"/>
      <c r="E4" s="1143"/>
      <c r="F4" s="1143"/>
      <c r="G4" s="1143"/>
      <c r="H4" s="1143"/>
      <c r="I4" s="1143"/>
      <c r="J4" s="1143"/>
      <c r="K4" s="1143"/>
      <c r="L4" s="1143"/>
      <c r="M4" s="1143"/>
      <c r="N4" s="1143"/>
      <c r="O4" s="1143"/>
    </row>
    <row r="5" spans="1:19" s="320" customFormat="1" hidden="1">
      <c r="A5" s="124"/>
      <c r="B5" s="1143" t="s">
        <v>308</v>
      </c>
      <c r="C5" s="1143"/>
      <c r="D5" s="1143"/>
      <c r="E5" s="1143"/>
      <c r="F5" s="1143"/>
      <c r="G5" s="1143"/>
      <c r="H5" s="1143"/>
      <c r="I5" s="1143"/>
      <c r="J5" s="1143"/>
      <c r="K5" s="1143"/>
      <c r="L5" s="1143"/>
      <c r="M5" s="1143"/>
      <c r="N5" s="1143"/>
      <c r="O5" s="1143"/>
    </row>
    <row r="6" spans="1:19">
      <c r="B6" s="1144" t="s">
        <v>763</v>
      </c>
      <c r="C6" s="1144"/>
      <c r="D6" s="1144"/>
      <c r="E6" s="1144"/>
      <c r="F6" s="1144"/>
      <c r="G6" s="1144"/>
      <c r="O6" s="652" t="s">
        <v>1021</v>
      </c>
    </row>
    <row r="7" spans="1:19" s="140" customFormat="1" ht="13.5">
      <c r="H7" s="141"/>
      <c r="I7" s="333"/>
      <c r="J7" s="141"/>
      <c r="L7" s="141"/>
      <c r="M7" s="333"/>
      <c r="N7" s="141"/>
      <c r="O7" s="143"/>
      <c r="P7" s="144"/>
    </row>
    <row r="8" spans="1:19" ht="30.75">
      <c r="A8" s="114"/>
      <c r="B8" s="939" t="s">
        <v>309</v>
      </c>
      <c r="C8" s="902"/>
      <c r="D8" s="902"/>
      <c r="E8" s="902"/>
      <c r="F8" s="940"/>
      <c r="G8" s="1320" t="s">
        <v>746</v>
      </c>
      <c r="H8" s="1321"/>
    </row>
    <row r="9" spans="1:19" s="140" customFormat="1" ht="8.1" customHeight="1">
      <c r="B9" s="142"/>
      <c r="C9" s="142"/>
      <c r="D9" s="142"/>
      <c r="E9" s="142"/>
      <c r="H9" s="141"/>
      <c r="I9" s="333"/>
      <c r="J9" s="141"/>
      <c r="L9" s="141"/>
      <c r="M9" s="333"/>
      <c r="N9" s="141"/>
      <c r="O9" s="143"/>
      <c r="P9" s="144"/>
    </row>
    <row r="10" spans="1:19" ht="45" customHeight="1">
      <c r="A10" s="114"/>
      <c r="B10" s="1326" t="s">
        <v>310</v>
      </c>
      <c r="C10" s="1327"/>
      <c r="D10" s="1327"/>
      <c r="E10" s="1327"/>
      <c r="F10" s="1328"/>
      <c r="G10" s="933" t="str">
        <f>'2.全体概要'!C7</f>
        <v>(例)　○○○○マンション</v>
      </c>
      <c r="H10" s="934"/>
      <c r="I10" s="934"/>
      <c r="J10" s="934"/>
      <c r="K10" s="934"/>
      <c r="L10" s="934"/>
      <c r="M10" s="934"/>
      <c r="N10" s="934"/>
      <c r="O10" s="97" t="s">
        <v>311</v>
      </c>
      <c r="P10" s="145"/>
      <c r="Q10" s="122"/>
      <c r="R10" s="122"/>
      <c r="S10" s="122"/>
    </row>
    <row r="11" spans="1:19" s="140" customFormat="1" ht="13.5">
      <c r="H11" s="141"/>
      <c r="I11" s="333"/>
      <c r="J11" s="141"/>
      <c r="L11" s="141"/>
      <c r="M11" s="333"/>
      <c r="N11" s="141"/>
      <c r="O11" s="143"/>
      <c r="P11" s="144"/>
    </row>
    <row r="12" spans="1:19" ht="21" customHeight="1">
      <c r="B12" s="1271" t="s">
        <v>350</v>
      </c>
      <c r="C12" s="1272"/>
      <c r="D12" s="939" t="s">
        <v>312</v>
      </c>
      <c r="E12" s="902"/>
      <c r="F12" s="902"/>
      <c r="G12" s="902"/>
      <c r="H12" s="902"/>
      <c r="I12" s="902"/>
      <c r="J12" s="940"/>
      <c r="K12" s="939" t="s">
        <v>313</v>
      </c>
      <c r="L12" s="940"/>
      <c r="M12" s="902" t="s">
        <v>314</v>
      </c>
      <c r="N12" s="902"/>
      <c r="O12" s="152" t="s">
        <v>315</v>
      </c>
    </row>
    <row r="13" spans="1:19" ht="28.5" customHeight="1">
      <c r="A13" s="136"/>
      <c r="B13" s="1273"/>
      <c r="C13" s="1274"/>
      <c r="D13" s="1329" t="s">
        <v>835</v>
      </c>
      <c r="E13" s="1330"/>
      <c r="F13" s="1330"/>
      <c r="G13" s="1330"/>
      <c r="H13" s="1330"/>
      <c r="I13" s="1330"/>
      <c r="J13" s="147" t="s">
        <v>541</v>
      </c>
      <c r="K13" s="1324"/>
      <c r="L13" s="1325"/>
      <c r="M13" s="1362"/>
      <c r="N13" s="1363"/>
      <c r="O13" s="146"/>
    </row>
    <row r="14" spans="1:19" ht="28.5" customHeight="1">
      <c r="A14" s="136"/>
      <c r="B14" s="1273"/>
      <c r="C14" s="1274"/>
      <c r="D14" s="1331" t="s">
        <v>536</v>
      </c>
      <c r="E14" s="1332"/>
      <c r="F14" s="1333"/>
      <c r="G14" s="1282" t="s">
        <v>316</v>
      </c>
      <c r="H14" s="1282"/>
      <c r="I14" s="1282"/>
      <c r="J14" s="150" t="s">
        <v>542</v>
      </c>
      <c r="K14" s="1324"/>
      <c r="L14" s="1325"/>
      <c r="M14" s="1364"/>
      <c r="N14" s="1365"/>
      <c r="O14" s="294"/>
    </row>
    <row r="15" spans="1:19" ht="28.5">
      <c r="A15" s="136"/>
      <c r="B15" s="1273"/>
      <c r="C15" s="1274"/>
      <c r="D15" s="1334"/>
      <c r="E15" s="1335"/>
      <c r="F15" s="1336"/>
      <c r="G15" s="1342" t="s">
        <v>317</v>
      </c>
      <c r="H15" s="1343"/>
      <c r="I15" s="1343"/>
      <c r="J15" s="292" t="s">
        <v>543</v>
      </c>
      <c r="K15" s="1360"/>
      <c r="L15" s="1361"/>
      <c r="M15" s="1366"/>
      <c r="N15" s="1367"/>
      <c r="O15" s="293"/>
    </row>
    <row r="16" spans="1:19" ht="29.25" thickBot="1">
      <c r="A16" s="136"/>
      <c r="B16" s="1273"/>
      <c r="C16" s="1274"/>
      <c r="D16" s="1337"/>
      <c r="E16" s="1338"/>
      <c r="F16" s="1339"/>
      <c r="G16" s="1340" t="s">
        <v>760</v>
      </c>
      <c r="H16" s="1341"/>
      <c r="I16" s="1341"/>
      <c r="J16" s="290" t="s">
        <v>544</v>
      </c>
      <c r="K16" s="1322"/>
      <c r="L16" s="1323"/>
      <c r="M16" s="1368"/>
      <c r="N16" s="1369"/>
      <c r="O16" s="561"/>
    </row>
    <row r="17" spans="1:15" ht="29.25" thickTop="1">
      <c r="A17" s="136"/>
      <c r="B17" s="1275"/>
      <c r="C17" s="1276"/>
      <c r="D17" s="1285" t="s">
        <v>546</v>
      </c>
      <c r="E17" s="1286"/>
      <c r="F17" s="1286"/>
      <c r="G17" s="1286"/>
      <c r="H17" s="1286"/>
      <c r="I17" s="1286"/>
      <c r="J17" s="1286"/>
      <c r="K17" s="1286"/>
      <c r="L17" s="273" t="s">
        <v>703</v>
      </c>
      <c r="M17" s="344">
        <f>M13+M16</f>
        <v>0</v>
      </c>
      <c r="N17" s="319" t="s">
        <v>222</v>
      </c>
      <c r="O17" s="560" t="s">
        <v>704</v>
      </c>
    </row>
    <row r="18" spans="1:15" ht="108" customHeight="1" thickBot="1">
      <c r="A18" s="136"/>
      <c r="B18" s="304" t="s">
        <v>751</v>
      </c>
      <c r="C18" s="1287" t="s">
        <v>319</v>
      </c>
      <c r="D18" s="1358" t="s">
        <v>320</v>
      </c>
      <c r="E18" s="1359"/>
      <c r="F18" s="1359"/>
      <c r="G18" s="1359"/>
      <c r="H18" s="558" t="s">
        <v>702</v>
      </c>
      <c r="I18" s="1313"/>
      <c r="J18" s="1314"/>
      <c r="K18" s="1313"/>
      <c r="L18" s="1314"/>
      <c r="M18" s="349">
        <f>SUMIF('7.住戸情報入力'!P:P,G8,'7.住戸情報入力'!O:O)</f>
        <v>0</v>
      </c>
      <c r="N18" s="149" t="s">
        <v>222</v>
      </c>
      <c r="O18" s="559" t="s">
        <v>875</v>
      </c>
    </row>
    <row r="19" spans="1:15" ht="28.5" customHeight="1" thickTop="1">
      <c r="A19" s="136"/>
      <c r="B19" s="1270" t="s">
        <v>321</v>
      </c>
      <c r="C19" s="1287"/>
      <c r="D19" s="1315" t="s">
        <v>322</v>
      </c>
      <c r="E19" s="1316" t="s">
        <v>1024</v>
      </c>
      <c r="F19" s="1317"/>
      <c r="G19" s="1317"/>
      <c r="H19" s="1317"/>
      <c r="I19" s="554">
        <v>150000</v>
      </c>
      <c r="J19" s="555" t="s">
        <v>222</v>
      </c>
      <c r="K19" s="556">
        <f>SUMIFS('7.住戸情報入力'!R:R,'7.住戸情報入力'!Q:Q,E19,'7.住戸情報入力'!S:S,$G$8)+SUMIFS('7.住戸情報入力'!U:U,'7.住戸情報入力'!T:T,E19,'7.住戸情報入力'!V:V,$G$8)</f>
        <v>0</v>
      </c>
      <c r="L19" s="555" t="s">
        <v>323</v>
      </c>
      <c r="M19" s="557">
        <f t="shared" ref="M19:M26" si="0">I19*K19</f>
        <v>0</v>
      </c>
      <c r="N19" s="555" t="s">
        <v>222</v>
      </c>
      <c r="O19" s="1293" t="s">
        <v>876</v>
      </c>
    </row>
    <row r="20" spans="1:15" ht="28.5">
      <c r="A20" s="136"/>
      <c r="B20" s="1270"/>
      <c r="C20" s="1287"/>
      <c r="D20" s="1287"/>
      <c r="E20" s="1283" t="s">
        <v>1025</v>
      </c>
      <c r="F20" s="1284"/>
      <c r="G20" s="1284"/>
      <c r="H20" s="1284"/>
      <c r="I20" s="335">
        <v>160000</v>
      </c>
      <c r="J20" s="156" t="s">
        <v>222</v>
      </c>
      <c r="K20" s="323">
        <f>SUMIFS('7.住戸情報入力'!R:R,'7.住戸情報入力'!Q:Q,E20,'7.住戸情報入力'!S:S,$G$8)+SUMIFS('7.住戸情報入力'!U:U,'7.住戸情報入力'!T:T,E20,'7.住戸情報入力'!V:V,$G$8)</f>
        <v>0</v>
      </c>
      <c r="L20" s="156" t="s">
        <v>323</v>
      </c>
      <c r="M20" s="342">
        <f t="shared" si="0"/>
        <v>0</v>
      </c>
      <c r="N20" s="156" t="s">
        <v>222</v>
      </c>
      <c r="O20" s="1294"/>
    </row>
    <row r="21" spans="1:15" ht="28.5">
      <c r="A21" s="136"/>
      <c r="B21" s="1270"/>
      <c r="C21" s="1287"/>
      <c r="D21" s="1287"/>
      <c r="E21" s="1283" t="s">
        <v>1026</v>
      </c>
      <c r="F21" s="1284"/>
      <c r="G21" s="1284"/>
      <c r="H21" s="1284"/>
      <c r="I21" s="335">
        <v>170000</v>
      </c>
      <c r="J21" s="156" t="s">
        <v>222</v>
      </c>
      <c r="K21" s="323">
        <f>SUMIFS('7.住戸情報入力'!R:R,'7.住戸情報入力'!Q:Q,E21,'7.住戸情報入力'!S:S,$G$8)+SUMIFS('7.住戸情報入力'!U:U,'7.住戸情報入力'!T:T,E21,'7.住戸情報入力'!V:V,$G$8)</f>
        <v>0</v>
      </c>
      <c r="L21" s="156" t="s">
        <v>323</v>
      </c>
      <c r="M21" s="342">
        <f t="shared" si="0"/>
        <v>0</v>
      </c>
      <c r="N21" s="156" t="s">
        <v>222</v>
      </c>
      <c r="O21" s="1294"/>
    </row>
    <row r="22" spans="1:15" ht="28.5">
      <c r="A22" s="136"/>
      <c r="B22" s="1270"/>
      <c r="C22" s="1287"/>
      <c r="D22" s="1287"/>
      <c r="E22" s="1283" t="s">
        <v>1027</v>
      </c>
      <c r="F22" s="1284"/>
      <c r="G22" s="1284"/>
      <c r="H22" s="1284"/>
      <c r="I22" s="335">
        <v>180000</v>
      </c>
      <c r="J22" s="156" t="s">
        <v>222</v>
      </c>
      <c r="K22" s="323">
        <f>SUMIFS('7.住戸情報入力'!R:R,'7.住戸情報入力'!Q:Q,E22,'7.住戸情報入力'!S:S,$G$8)+SUMIFS('7.住戸情報入力'!U:U,'7.住戸情報入力'!T:T,E22,'7.住戸情報入力'!V:V,$G$8)</f>
        <v>0</v>
      </c>
      <c r="L22" s="156" t="s">
        <v>323</v>
      </c>
      <c r="M22" s="342">
        <f t="shared" si="0"/>
        <v>0</v>
      </c>
      <c r="N22" s="156" t="s">
        <v>222</v>
      </c>
      <c r="O22" s="1294"/>
    </row>
    <row r="23" spans="1:15" ht="28.5">
      <c r="A23" s="136"/>
      <c r="B23" s="1270"/>
      <c r="C23" s="1287"/>
      <c r="D23" s="1287"/>
      <c r="E23" s="1283" t="s">
        <v>1028</v>
      </c>
      <c r="F23" s="1284"/>
      <c r="G23" s="1284"/>
      <c r="H23" s="1284"/>
      <c r="I23" s="335">
        <v>190000</v>
      </c>
      <c r="J23" s="156" t="s">
        <v>222</v>
      </c>
      <c r="K23" s="323">
        <f>SUMIFS('7.住戸情報入力'!R:R,'7.住戸情報入力'!Q:Q,E23,'7.住戸情報入力'!S:S,$G$8)+SUMIFS('7.住戸情報入力'!U:U,'7.住戸情報入力'!T:T,E23,'7.住戸情報入力'!V:V,$G$8)</f>
        <v>0</v>
      </c>
      <c r="L23" s="156" t="s">
        <v>323</v>
      </c>
      <c r="M23" s="342">
        <f t="shared" si="0"/>
        <v>0</v>
      </c>
      <c r="N23" s="156" t="s">
        <v>222</v>
      </c>
      <c r="O23" s="1294"/>
    </row>
    <row r="24" spans="1:15" ht="28.5">
      <c r="A24" s="136"/>
      <c r="B24" s="1270"/>
      <c r="C24" s="1287"/>
      <c r="D24" s="1287"/>
      <c r="E24" s="1283" t="s">
        <v>1029</v>
      </c>
      <c r="F24" s="1284"/>
      <c r="G24" s="1284"/>
      <c r="H24" s="1284"/>
      <c r="I24" s="335">
        <v>200000</v>
      </c>
      <c r="J24" s="156" t="s">
        <v>222</v>
      </c>
      <c r="K24" s="323">
        <f>SUMIFS('7.住戸情報入力'!R:R,'7.住戸情報入力'!Q:Q,E24,'7.住戸情報入力'!S:S,$G$8)+SUMIFS('7.住戸情報入力'!U:U,'7.住戸情報入力'!T:T,E24,'7.住戸情報入力'!V:V,$G$8)</f>
        <v>0</v>
      </c>
      <c r="L24" s="156" t="s">
        <v>323</v>
      </c>
      <c r="M24" s="342">
        <f t="shared" si="0"/>
        <v>0</v>
      </c>
      <c r="N24" s="156" t="s">
        <v>222</v>
      </c>
      <c r="O24" s="1294"/>
    </row>
    <row r="25" spans="1:15" ht="28.5">
      <c r="A25" s="136"/>
      <c r="B25" s="1270"/>
      <c r="C25" s="1287"/>
      <c r="D25" s="1287"/>
      <c r="E25" s="1283" t="s">
        <v>1030</v>
      </c>
      <c r="F25" s="1284"/>
      <c r="G25" s="1284"/>
      <c r="H25" s="1284"/>
      <c r="I25" s="335">
        <v>220000</v>
      </c>
      <c r="J25" s="156" t="s">
        <v>222</v>
      </c>
      <c r="K25" s="323">
        <f>SUMIFS('7.住戸情報入力'!R:R,'7.住戸情報入力'!Q:Q,E25,'7.住戸情報入力'!S:S,$G$8)+SUMIFS('7.住戸情報入力'!U:U,'7.住戸情報入力'!T:T,E25,'7.住戸情報入力'!V:V,$G$8)</f>
        <v>0</v>
      </c>
      <c r="L25" s="156" t="s">
        <v>323</v>
      </c>
      <c r="M25" s="342">
        <f t="shared" si="0"/>
        <v>0</v>
      </c>
      <c r="N25" s="156" t="s">
        <v>222</v>
      </c>
      <c r="O25" s="1294"/>
    </row>
    <row r="26" spans="1:15" ht="29.25" thickBot="1">
      <c r="A26" s="136"/>
      <c r="B26" s="1270"/>
      <c r="C26" s="1287"/>
      <c r="D26" s="1288"/>
      <c r="E26" s="1318" t="s">
        <v>1032</v>
      </c>
      <c r="F26" s="1319"/>
      <c r="G26" s="1319"/>
      <c r="H26" s="1319"/>
      <c r="I26" s="336">
        <v>240000</v>
      </c>
      <c r="J26" s="157" t="s">
        <v>222</v>
      </c>
      <c r="K26" s="326">
        <f>SUMIFS('7.住戸情報入力'!R:R,'7.住戸情報入力'!Q:Q,E26,'7.住戸情報入力'!S:S,$G$8)+SUMIFS('7.住戸情報入力'!U:U,'7.住戸情報入力'!T:T,E26,'7.住戸情報入力'!V:V,$G$8)</f>
        <v>0</v>
      </c>
      <c r="L26" s="157" t="s">
        <v>323</v>
      </c>
      <c r="M26" s="346">
        <f t="shared" si="0"/>
        <v>0</v>
      </c>
      <c r="N26" s="157" t="s">
        <v>222</v>
      </c>
      <c r="O26" s="1295"/>
    </row>
    <row r="27" spans="1:15" ht="29.25" thickTop="1">
      <c r="A27" s="136"/>
      <c r="B27" s="1270"/>
      <c r="C27" s="1287"/>
      <c r="D27" s="1285" t="s">
        <v>706</v>
      </c>
      <c r="E27" s="1286"/>
      <c r="F27" s="1286"/>
      <c r="G27" s="1286"/>
      <c r="H27" s="1286"/>
      <c r="I27" s="1286"/>
      <c r="J27" s="1286"/>
      <c r="K27" s="1286"/>
      <c r="L27" s="273" t="s">
        <v>632</v>
      </c>
      <c r="M27" s="344">
        <f>SUM(M19:M26)</f>
        <v>0</v>
      </c>
      <c r="N27" s="319" t="s">
        <v>222</v>
      </c>
      <c r="O27" s="562"/>
    </row>
    <row r="28" spans="1:15" ht="28.5" customHeight="1">
      <c r="A28" s="136"/>
      <c r="B28" s="1270"/>
      <c r="C28" s="1287"/>
      <c r="D28" s="1287" t="s">
        <v>324</v>
      </c>
      <c r="E28" s="949" t="s">
        <v>325</v>
      </c>
      <c r="F28" s="949"/>
      <c r="G28" s="949"/>
      <c r="H28" s="949"/>
      <c r="I28" s="337">
        <v>100000</v>
      </c>
      <c r="J28" s="99" t="s">
        <v>222</v>
      </c>
      <c r="K28" s="322">
        <f>COUNTIFS('7.住戸情報入力'!W:W,"床暖房",'7.住戸情報入力'!X:X,$G$8)</f>
        <v>0</v>
      </c>
      <c r="L28" s="99" t="s">
        <v>323</v>
      </c>
      <c r="M28" s="340">
        <f>I28*K28</f>
        <v>0</v>
      </c>
      <c r="N28" s="99" t="s">
        <v>222</v>
      </c>
      <c r="O28" s="1296" t="s">
        <v>877</v>
      </c>
    </row>
    <row r="29" spans="1:15" ht="28.5">
      <c r="A29" s="136"/>
      <c r="B29" s="1270"/>
      <c r="C29" s="1287"/>
      <c r="D29" s="1287"/>
      <c r="E29" s="1289" t="s">
        <v>326</v>
      </c>
      <c r="F29" s="1290"/>
      <c r="G29" s="1282" t="s">
        <v>1033</v>
      </c>
      <c r="H29" s="1282"/>
      <c r="I29" s="334">
        <v>530000</v>
      </c>
      <c r="J29" s="151" t="s">
        <v>222</v>
      </c>
      <c r="K29" s="324">
        <f>COUNTIFS('7.住戸情報入力'!W:W,"エアコン*"&amp;G29,'7.住戸情報入力'!X:X,$G$8)</f>
        <v>0</v>
      </c>
      <c r="L29" s="151" t="s">
        <v>323</v>
      </c>
      <c r="M29" s="345">
        <f>I29*K29</f>
        <v>0</v>
      </c>
      <c r="N29" s="151" t="s">
        <v>222</v>
      </c>
      <c r="O29" s="1294"/>
    </row>
    <row r="30" spans="1:15" ht="29.25" thickBot="1">
      <c r="A30" s="136"/>
      <c r="B30" s="1270"/>
      <c r="C30" s="1287"/>
      <c r="D30" s="1288"/>
      <c r="E30" s="1291"/>
      <c r="F30" s="1292"/>
      <c r="G30" s="1319" t="s">
        <v>1034</v>
      </c>
      <c r="H30" s="1319"/>
      <c r="I30" s="336">
        <v>460000</v>
      </c>
      <c r="J30" s="157" t="s">
        <v>222</v>
      </c>
      <c r="K30" s="326">
        <f>COUNTIFS('7.住戸情報入力'!W:W,"エアコン*"&amp;G30,'7.住戸情報入力'!X:X,$G$8)</f>
        <v>0</v>
      </c>
      <c r="L30" s="157" t="s">
        <v>323</v>
      </c>
      <c r="M30" s="346">
        <f>I30*K30</f>
        <v>0</v>
      </c>
      <c r="N30" s="157" t="s">
        <v>222</v>
      </c>
      <c r="O30" s="1295"/>
    </row>
    <row r="31" spans="1:15" ht="29.25" thickTop="1">
      <c r="A31" s="136"/>
      <c r="B31" s="1270"/>
      <c r="C31" s="1287"/>
      <c r="D31" s="1285" t="s">
        <v>706</v>
      </c>
      <c r="E31" s="1286"/>
      <c r="F31" s="1286"/>
      <c r="G31" s="1286"/>
      <c r="H31" s="1286"/>
      <c r="I31" s="1286"/>
      <c r="J31" s="1286"/>
      <c r="K31" s="1286"/>
      <c r="L31" s="273" t="s">
        <v>633</v>
      </c>
      <c r="M31" s="344">
        <f>SUM(M28:M30)</f>
        <v>0</v>
      </c>
      <c r="N31" s="319" t="s">
        <v>222</v>
      </c>
      <c r="O31" s="553"/>
    </row>
    <row r="32" spans="1:15" ht="28.5">
      <c r="A32" s="136"/>
      <c r="B32" s="1270"/>
      <c r="C32" s="1287"/>
      <c r="D32" s="1287" t="s">
        <v>327</v>
      </c>
      <c r="E32" s="1298" t="s">
        <v>759</v>
      </c>
      <c r="F32" s="1299"/>
      <c r="G32" s="1299"/>
      <c r="H32" s="1299"/>
      <c r="I32" s="334">
        <v>300000</v>
      </c>
      <c r="J32" s="151" t="s">
        <v>222</v>
      </c>
      <c r="K32" s="324">
        <f>COUNTIFS('7.住戸情報入力'!AA:AA,E32,'7.住戸情報入力'!AF:AF,$G$8)</f>
        <v>0</v>
      </c>
      <c r="L32" s="151" t="s">
        <v>323</v>
      </c>
      <c r="M32" s="345">
        <f t="shared" ref="M32:M41" si="1">I32*K32</f>
        <v>0</v>
      </c>
      <c r="N32" s="151" t="s">
        <v>222</v>
      </c>
      <c r="O32" s="1267" t="s">
        <v>877</v>
      </c>
    </row>
    <row r="33" spans="1:15" ht="28.5">
      <c r="A33" s="136"/>
      <c r="B33" s="1270"/>
      <c r="C33" s="1287"/>
      <c r="D33" s="1287"/>
      <c r="E33" s="1300" t="s">
        <v>758</v>
      </c>
      <c r="F33" s="1301"/>
      <c r="G33" s="1301"/>
      <c r="H33" s="1301"/>
      <c r="I33" s="335">
        <v>160000</v>
      </c>
      <c r="J33" s="156" t="s">
        <v>222</v>
      </c>
      <c r="K33" s="323">
        <f>COUNTIFS('7.住戸情報入力'!AA:AA,E33,'7.住戸情報入力'!AF:AF,$G$8)</f>
        <v>0</v>
      </c>
      <c r="L33" s="156" t="s">
        <v>323</v>
      </c>
      <c r="M33" s="342">
        <f t="shared" si="1"/>
        <v>0</v>
      </c>
      <c r="N33" s="156" t="s">
        <v>222</v>
      </c>
      <c r="O33" s="1268"/>
    </row>
    <row r="34" spans="1:15" ht="28.5">
      <c r="A34" s="136"/>
      <c r="B34" s="1270"/>
      <c r="C34" s="1287"/>
      <c r="D34" s="1287"/>
      <c r="E34" s="1300" t="s">
        <v>328</v>
      </c>
      <c r="F34" s="1301"/>
      <c r="G34" s="1301"/>
      <c r="H34" s="1301"/>
      <c r="I34" s="335">
        <v>400000</v>
      </c>
      <c r="J34" s="156" t="s">
        <v>222</v>
      </c>
      <c r="K34" s="323">
        <f>COUNTIFS('7.住戸情報入力'!AA:AA,E34,'7.住戸情報入力'!AF:AF,$G$8)</f>
        <v>0</v>
      </c>
      <c r="L34" s="156" t="s">
        <v>323</v>
      </c>
      <c r="M34" s="342">
        <f t="shared" si="1"/>
        <v>0</v>
      </c>
      <c r="N34" s="156" t="s">
        <v>222</v>
      </c>
      <c r="O34" s="1268"/>
    </row>
    <row r="35" spans="1:15" ht="28.5">
      <c r="A35" s="136"/>
      <c r="B35" s="1270"/>
      <c r="C35" s="1287"/>
      <c r="D35" s="1287"/>
      <c r="E35" s="1300" t="s">
        <v>563</v>
      </c>
      <c r="F35" s="1301"/>
      <c r="G35" s="1301"/>
      <c r="H35" s="1301"/>
      <c r="I35" s="335">
        <v>1000000</v>
      </c>
      <c r="J35" s="156" t="s">
        <v>222</v>
      </c>
      <c r="K35" s="323">
        <f>COUNTIFS('7.住戸情報入力'!AA:AA,E35,'7.住戸情報入力'!AF:AF,$G$8)</f>
        <v>0</v>
      </c>
      <c r="L35" s="156" t="s">
        <v>323</v>
      </c>
      <c r="M35" s="342">
        <f t="shared" si="1"/>
        <v>0</v>
      </c>
      <c r="N35" s="156" t="s">
        <v>222</v>
      </c>
      <c r="O35" s="1268"/>
    </row>
    <row r="36" spans="1:15" ht="28.5">
      <c r="A36" s="136"/>
      <c r="B36" s="1270"/>
      <c r="C36" s="1287"/>
      <c r="D36" s="1287"/>
      <c r="E36" s="1300" t="s">
        <v>810</v>
      </c>
      <c r="F36" s="1301"/>
      <c r="G36" s="1301"/>
      <c r="H36" s="1301"/>
      <c r="I36" s="335">
        <v>1230000</v>
      </c>
      <c r="J36" s="156" t="s">
        <v>222</v>
      </c>
      <c r="K36" s="323">
        <f>COUNTIFS('7.住戸情報入力'!AA:AA,E36,'7.住戸情報入力'!AF:AF,$G$8)</f>
        <v>0</v>
      </c>
      <c r="L36" s="156" t="s">
        <v>323</v>
      </c>
      <c r="M36" s="342">
        <f t="shared" si="1"/>
        <v>0</v>
      </c>
      <c r="N36" s="156" t="s">
        <v>222</v>
      </c>
      <c r="O36" s="1268"/>
    </row>
    <row r="37" spans="1:15" ht="28.5">
      <c r="A37" s="136"/>
      <c r="B37" s="1270"/>
      <c r="C37" s="1287"/>
      <c r="D37" s="1287"/>
      <c r="E37" s="1264" t="s">
        <v>564</v>
      </c>
      <c r="F37" s="1265"/>
      <c r="G37" s="1265"/>
      <c r="H37" s="1265"/>
      <c r="I37" s="338">
        <v>990000</v>
      </c>
      <c r="J37" s="158" t="s">
        <v>222</v>
      </c>
      <c r="K37" s="325">
        <f>COUNTIFS('7.住戸情報入力'!AA:AA,E37,'7.住戸情報入力'!AF:AF,$G$8)</f>
        <v>0</v>
      </c>
      <c r="L37" s="158" t="s">
        <v>323</v>
      </c>
      <c r="M37" s="347">
        <f t="shared" si="1"/>
        <v>0</v>
      </c>
      <c r="N37" s="158" t="s">
        <v>222</v>
      </c>
      <c r="O37" s="1268"/>
    </row>
    <row r="38" spans="1:15" ht="30.75">
      <c r="A38" s="114"/>
      <c r="B38" s="1270"/>
      <c r="C38" s="1287"/>
      <c r="D38" s="1287"/>
      <c r="E38" s="1310" t="s">
        <v>537</v>
      </c>
      <c r="F38" s="1308" t="s">
        <v>329</v>
      </c>
      <c r="G38" s="1309"/>
      <c r="H38" s="1309"/>
      <c r="I38" s="334">
        <v>250000</v>
      </c>
      <c r="J38" s="151" t="s">
        <v>222</v>
      </c>
      <c r="K38" s="324">
        <f>COUNTIFS('7.住戸情報入力'!AB:AB,"●",'7.住戸情報入力'!AF:AF,$G$8)</f>
        <v>0</v>
      </c>
      <c r="L38" s="151" t="s">
        <v>323</v>
      </c>
      <c r="M38" s="345">
        <f t="shared" si="1"/>
        <v>0</v>
      </c>
      <c r="N38" s="151" t="s">
        <v>222</v>
      </c>
      <c r="O38" s="1268"/>
    </row>
    <row r="39" spans="1:15" ht="30.75">
      <c r="A39" s="114"/>
      <c r="B39" s="1270"/>
      <c r="C39" s="1287"/>
      <c r="D39" s="1287"/>
      <c r="E39" s="1287"/>
      <c r="F39" s="1306" t="s">
        <v>330</v>
      </c>
      <c r="G39" s="1307"/>
      <c r="H39" s="1307"/>
      <c r="I39" s="335">
        <v>100000</v>
      </c>
      <c r="J39" s="156" t="s">
        <v>222</v>
      </c>
      <c r="K39" s="323">
        <f>COUNTIFS('7.住戸情報入力'!AC:AC,"●",'7.住戸情報入力'!AF:AF,$G$8)</f>
        <v>0</v>
      </c>
      <c r="L39" s="156" t="s">
        <v>323</v>
      </c>
      <c r="M39" s="342">
        <f t="shared" si="1"/>
        <v>0</v>
      </c>
      <c r="N39" s="156" t="s">
        <v>222</v>
      </c>
      <c r="O39" s="1268"/>
    </row>
    <row r="40" spans="1:15" ht="30.75">
      <c r="A40" s="114"/>
      <c r="B40" s="1270"/>
      <c r="C40" s="1287"/>
      <c r="D40" s="1287"/>
      <c r="E40" s="1287"/>
      <c r="F40" s="1304" t="s">
        <v>331</v>
      </c>
      <c r="G40" s="1305"/>
      <c r="H40" s="1305"/>
      <c r="I40" s="335">
        <v>120000</v>
      </c>
      <c r="J40" s="156" t="s">
        <v>222</v>
      </c>
      <c r="K40" s="323">
        <f>COUNTIFS('7.住戸情報入力'!AD:AD,"●",'7.住戸情報入力'!AF:AF,$G$8)</f>
        <v>0</v>
      </c>
      <c r="L40" s="156" t="s">
        <v>323</v>
      </c>
      <c r="M40" s="342">
        <f t="shared" si="1"/>
        <v>0</v>
      </c>
      <c r="N40" s="156" t="s">
        <v>222</v>
      </c>
      <c r="O40" s="1268"/>
    </row>
    <row r="41" spans="1:15" ht="31.5" thickBot="1">
      <c r="A41" s="114"/>
      <c r="B41" s="1270"/>
      <c r="C41" s="1287"/>
      <c r="D41" s="1288"/>
      <c r="E41" s="1288"/>
      <c r="F41" s="1302" t="s">
        <v>332</v>
      </c>
      <c r="G41" s="1303"/>
      <c r="H41" s="1303"/>
      <c r="I41" s="336">
        <v>60000</v>
      </c>
      <c r="J41" s="157" t="s">
        <v>222</v>
      </c>
      <c r="K41" s="326">
        <f>COUNTIFS('7.住戸情報入力'!AE:AE,"●",'7.住戸情報入力'!AF:AF,$G$8)</f>
        <v>0</v>
      </c>
      <c r="L41" s="157" t="s">
        <v>323</v>
      </c>
      <c r="M41" s="346">
        <f t="shared" si="1"/>
        <v>0</v>
      </c>
      <c r="N41" s="157" t="s">
        <v>222</v>
      </c>
      <c r="O41" s="1297"/>
    </row>
    <row r="42" spans="1:15" ht="29.25" thickTop="1">
      <c r="A42" s="136"/>
      <c r="B42" s="1270"/>
      <c r="C42" s="1287"/>
      <c r="D42" s="1285" t="s">
        <v>706</v>
      </c>
      <c r="E42" s="1286"/>
      <c r="F42" s="1286"/>
      <c r="G42" s="1286"/>
      <c r="H42" s="1286"/>
      <c r="I42" s="1286"/>
      <c r="J42" s="1286"/>
      <c r="K42" s="1286"/>
      <c r="L42" s="273" t="s">
        <v>634</v>
      </c>
      <c r="M42" s="344">
        <f>SUM(M32:M41)</f>
        <v>0</v>
      </c>
      <c r="N42" s="319" t="s">
        <v>222</v>
      </c>
      <c r="O42" s="553"/>
    </row>
    <row r="43" spans="1:15" ht="28.5">
      <c r="A43" s="136"/>
      <c r="B43" s="1270"/>
      <c r="C43" s="1287"/>
      <c r="D43" s="948" t="s">
        <v>333</v>
      </c>
      <c r="E43" s="949"/>
      <c r="F43" s="949"/>
      <c r="G43" s="949"/>
      <c r="H43" s="147"/>
      <c r="I43" s="337">
        <v>80000</v>
      </c>
      <c r="J43" s="99" t="s">
        <v>222</v>
      </c>
      <c r="K43" s="322">
        <f>COUNTIFS('7.住戸情報入力'!Y:Y,"ダクト*",'7.住戸情報入力'!Z:Z,$G$8)</f>
        <v>0</v>
      </c>
      <c r="L43" s="99" t="s">
        <v>323</v>
      </c>
      <c r="M43" s="340">
        <f>I43*K43</f>
        <v>0</v>
      </c>
      <c r="N43" s="99" t="s">
        <v>222</v>
      </c>
      <c r="O43" s="1267" t="s">
        <v>877</v>
      </c>
    </row>
    <row r="44" spans="1:15" ht="28.5">
      <c r="A44" s="136"/>
      <c r="B44" s="1270"/>
      <c r="C44" s="1287"/>
      <c r="D44" s="948" t="s">
        <v>538</v>
      </c>
      <c r="E44" s="949"/>
      <c r="F44" s="949"/>
      <c r="G44" s="949"/>
      <c r="H44" s="147"/>
      <c r="I44" s="337">
        <v>6000</v>
      </c>
      <c r="J44" s="99" t="s">
        <v>222</v>
      </c>
      <c r="K44" s="322">
        <f>SUMIF('7.住戸情報入力'!AH:AH,$G$8,'7.住戸情報入力'!AG:AG)</f>
        <v>0</v>
      </c>
      <c r="L44" s="99" t="s">
        <v>323</v>
      </c>
      <c r="M44" s="340">
        <f>I44*K44</f>
        <v>0</v>
      </c>
      <c r="N44" s="99" t="s">
        <v>222</v>
      </c>
      <c r="O44" s="1268"/>
    </row>
    <row r="45" spans="1:15" ht="28.5">
      <c r="A45" s="136"/>
      <c r="B45" s="1270"/>
      <c r="C45" s="1287"/>
      <c r="D45" s="948" t="s">
        <v>604</v>
      </c>
      <c r="E45" s="949"/>
      <c r="F45" s="949"/>
      <c r="G45" s="949"/>
      <c r="H45" s="147"/>
      <c r="I45" s="1311"/>
      <c r="J45" s="1312"/>
      <c r="K45" s="1311"/>
      <c r="L45" s="1312"/>
      <c r="M45" s="340">
        <f>SUMIF('7.住戸情報入力'!$AL:$AL,$G$8,'7.住戸情報入力'!AK:AK)</f>
        <v>0</v>
      </c>
      <c r="N45" s="99" t="s">
        <v>222</v>
      </c>
      <c r="O45" s="1268"/>
    </row>
    <row r="46" spans="1:15" ht="28.5">
      <c r="A46" s="136"/>
      <c r="B46" s="1270"/>
      <c r="C46" s="1287"/>
      <c r="D46" s="1281" t="s">
        <v>334</v>
      </c>
      <c r="E46" s="1282"/>
      <c r="F46" s="1282"/>
      <c r="G46" s="1282"/>
      <c r="H46" s="150"/>
      <c r="I46" s="334">
        <v>100000</v>
      </c>
      <c r="J46" s="151" t="s">
        <v>222</v>
      </c>
      <c r="K46" s="324">
        <f>COUNTIFS('7.住戸情報入力'!AI:AI,"有り",'7.住戸情報入力'!AJ:AJ,$G$8)</f>
        <v>0</v>
      </c>
      <c r="L46" s="151" t="s">
        <v>323</v>
      </c>
      <c r="M46" s="345">
        <f>I46*K46</f>
        <v>0</v>
      </c>
      <c r="N46" s="151" t="s">
        <v>222</v>
      </c>
      <c r="O46" s="1268"/>
    </row>
    <row r="47" spans="1:15" ht="28.5">
      <c r="A47" s="136"/>
      <c r="B47" s="1270"/>
      <c r="C47" s="1287"/>
      <c r="D47" s="1264" t="s">
        <v>540</v>
      </c>
      <c r="E47" s="1265"/>
      <c r="F47" s="1265"/>
      <c r="G47" s="1265"/>
      <c r="H47" s="1266"/>
      <c r="I47" s="339">
        <v>115000</v>
      </c>
      <c r="J47" s="319" t="s">
        <v>222</v>
      </c>
      <c r="K47" s="327">
        <f>COUNTIFS('7.住戸情報入力'!AI:AI,"有り（*",'7.住戸情報入力'!AJ:AJ,$G$8)</f>
        <v>0</v>
      </c>
      <c r="L47" s="319" t="s">
        <v>323</v>
      </c>
      <c r="M47" s="344">
        <f>I47*K47</f>
        <v>0</v>
      </c>
      <c r="N47" s="319" t="s">
        <v>222</v>
      </c>
      <c r="O47" s="1269"/>
    </row>
    <row r="48" spans="1:15" ht="28.5">
      <c r="A48" s="136"/>
      <c r="B48" s="1270"/>
      <c r="C48" s="1287"/>
      <c r="D48" s="948" t="s">
        <v>539</v>
      </c>
      <c r="E48" s="949"/>
      <c r="F48" s="949"/>
      <c r="G48" s="949"/>
      <c r="H48" s="147"/>
      <c r="I48" s="1351"/>
      <c r="J48" s="1352"/>
      <c r="K48" s="1352"/>
      <c r="L48" s="1353"/>
      <c r="M48" s="348">
        <f ca="1">OFFSET('10-1.費用明細書（専有部）'!$A$1,MATCH("合計",'10-1.費用明細書（専有部）'!B:B,0)-1,MATCH("事業年度　"&amp;G8&amp;"年目",'10-1.費用明細書（専有部）'!12:12,0)+6)</f>
        <v>0</v>
      </c>
      <c r="N48" s="99" t="s">
        <v>222</v>
      </c>
      <c r="O48" s="171"/>
    </row>
    <row r="49" spans="1:15" ht="29.25" thickBot="1">
      <c r="A49" s="136"/>
      <c r="B49" s="1270"/>
      <c r="C49" s="1287"/>
      <c r="D49" s="1373" t="s">
        <v>706</v>
      </c>
      <c r="E49" s="1374"/>
      <c r="F49" s="1374"/>
      <c r="G49" s="1374"/>
      <c r="H49" s="1374"/>
      <c r="I49" s="1374"/>
      <c r="J49" s="1374"/>
      <c r="K49" s="1374"/>
      <c r="L49" s="565" t="s">
        <v>635</v>
      </c>
      <c r="M49" s="349">
        <f ca="1">SUM(M43:M48)</f>
        <v>0</v>
      </c>
      <c r="N49" s="149" t="s">
        <v>222</v>
      </c>
      <c r="O49" s="155"/>
    </row>
    <row r="50" spans="1:15" ht="29.25" thickTop="1">
      <c r="A50" s="136"/>
      <c r="B50" s="1270"/>
      <c r="C50" s="1354" t="s">
        <v>752</v>
      </c>
      <c r="D50" s="1355"/>
      <c r="E50" s="1355"/>
      <c r="F50" s="1355"/>
      <c r="G50" s="1355"/>
      <c r="H50" s="1355"/>
      <c r="I50" s="1355"/>
      <c r="J50" s="1355"/>
      <c r="K50" s="1355"/>
      <c r="L50" s="148" t="s">
        <v>636</v>
      </c>
      <c r="M50" s="344">
        <f ca="1">SUM(M18,M27,M31,M42,M49)</f>
        <v>0</v>
      </c>
      <c r="N50" s="533" t="s">
        <v>222</v>
      </c>
      <c r="O50" s="153" t="s">
        <v>806</v>
      </c>
    </row>
    <row r="51" spans="1:15" ht="29.25" thickBot="1">
      <c r="A51" s="136"/>
      <c r="B51" s="1279" t="s">
        <v>606</v>
      </c>
      <c r="C51" s="1375" t="s">
        <v>607</v>
      </c>
      <c r="D51" s="1376" t="s">
        <v>605</v>
      </c>
      <c r="E51" s="1376"/>
      <c r="F51" s="1376"/>
      <c r="G51" s="1376"/>
      <c r="H51" s="1376"/>
      <c r="I51" s="1377"/>
      <c r="J51" s="1378"/>
      <c r="K51" s="1378"/>
      <c r="L51" s="1379"/>
      <c r="M51" s="567">
        <f ca="1">OFFSET('10-2.費用明細書（共用部）'!$A$1,MATCH("合計",'10-2.費用明細書（共用部）'!B:B,0)-1,MATCH("事業年度　"&amp;G8&amp;"年目",'10-2.費用明細書（共用部）'!12:12,0)+6)</f>
        <v>0</v>
      </c>
      <c r="N51" s="291" t="s">
        <v>222</v>
      </c>
      <c r="O51" s="566"/>
    </row>
    <row r="52" spans="1:15" ht="30" thickTop="1" thickBot="1">
      <c r="A52" s="136"/>
      <c r="B52" s="1280"/>
      <c r="C52" s="1346"/>
      <c r="D52" s="1344" t="s">
        <v>547</v>
      </c>
      <c r="E52" s="1344"/>
      <c r="F52" s="1344"/>
      <c r="G52" s="1344"/>
      <c r="H52" s="1344"/>
      <c r="I52" s="1344"/>
      <c r="J52" s="1344"/>
      <c r="K52" s="1344"/>
      <c r="L52" s="548" t="s">
        <v>705</v>
      </c>
      <c r="M52" s="343">
        <f ca="1">SUM(M51:M51)</f>
        <v>0</v>
      </c>
      <c r="N52" s="291" t="s">
        <v>222</v>
      </c>
      <c r="O52" s="549"/>
    </row>
    <row r="53" spans="1:15" ht="29.25" customHeight="1" thickTop="1">
      <c r="A53" s="241"/>
      <c r="B53" s="1277" t="s">
        <v>921</v>
      </c>
      <c r="C53" s="1278"/>
      <c r="D53" s="1278"/>
      <c r="E53" s="1278"/>
      <c r="F53" s="1278"/>
      <c r="G53" s="1278"/>
      <c r="H53" s="1278"/>
      <c r="I53" s="1278"/>
      <c r="J53" s="1278"/>
      <c r="K53" s="1278"/>
      <c r="L53" s="351" t="s">
        <v>761</v>
      </c>
      <c r="M53" s="352">
        <f ca="1">M50+M52</f>
        <v>0</v>
      </c>
      <c r="N53" s="353" t="s">
        <v>222</v>
      </c>
      <c r="O53" s="350" t="s">
        <v>762</v>
      </c>
    </row>
    <row r="54" spans="1:15" ht="28.5">
      <c r="A54" s="136"/>
    </row>
  </sheetData>
  <sheetProtection algorithmName="SHA-512" hashValue="UVgq6ojsktY6Blv6NW4DligRttI/32nyuPuJKT6pPRDgM07ELsvpj4Dcd710GdRU5Hj/pQd8scbaswRQ+C0gSQ==" saltValue="s2X0b+GnOtna3QcYFm+EwQ==" spinCount="100000" sheet="1" objects="1" scenarios="1" selectLockedCells="1"/>
  <mergeCells count="83">
    <mergeCell ref="B53:K53"/>
    <mergeCell ref="D48:G48"/>
    <mergeCell ref="I48:L48"/>
    <mergeCell ref="D49:K49"/>
    <mergeCell ref="C50:K50"/>
    <mergeCell ref="B51:B52"/>
    <mergeCell ref="C51:C52"/>
    <mergeCell ref="D51:H51"/>
    <mergeCell ref="I51:L51"/>
    <mergeCell ref="D52:K52"/>
    <mergeCell ref="C18:C49"/>
    <mergeCell ref="D18:G18"/>
    <mergeCell ref="I18:J18"/>
    <mergeCell ref="K18:L18"/>
    <mergeCell ref="B19:B50"/>
    <mergeCell ref="D19:D26"/>
    <mergeCell ref="D42:K42"/>
    <mergeCell ref="D43:G43"/>
    <mergeCell ref="O43:O47"/>
    <mergeCell ref="D44:G44"/>
    <mergeCell ref="D45:G45"/>
    <mergeCell ref="I45:J45"/>
    <mergeCell ref="K45:L45"/>
    <mergeCell ref="D46:G46"/>
    <mergeCell ref="D47:H47"/>
    <mergeCell ref="O28:O30"/>
    <mergeCell ref="E29:F30"/>
    <mergeCell ref="G29:H29"/>
    <mergeCell ref="G30:H30"/>
    <mergeCell ref="D31:K31"/>
    <mergeCell ref="D32:D41"/>
    <mergeCell ref="E32:H32"/>
    <mergeCell ref="O32:O41"/>
    <mergeCell ref="E33:H33"/>
    <mergeCell ref="E34:H34"/>
    <mergeCell ref="E35:H35"/>
    <mergeCell ref="E36:H36"/>
    <mergeCell ref="E37:H37"/>
    <mergeCell ref="E38:E41"/>
    <mergeCell ref="F38:H38"/>
    <mergeCell ref="F39:H39"/>
    <mergeCell ref="F40:H40"/>
    <mergeCell ref="F41:H41"/>
    <mergeCell ref="O19:O26"/>
    <mergeCell ref="E20:H20"/>
    <mergeCell ref="E21:H21"/>
    <mergeCell ref="E22:H22"/>
    <mergeCell ref="E23:H23"/>
    <mergeCell ref="E24:H24"/>
    <mergeCell ref="E25:H25"/>
    <mergeCell ref="E26:H26"/>
    <mergeCell ref="E19:H19"/>
    <mergeCell ref="D27:K27"/>
    <mergeCell ref="D28:D30"/>
    <mergeCell ref="E28:H28"/>
    <mergeCell ref="G14:I14"/>
    <mergeCell ref="K14:L14"/>
    <mergeCell ref="G15:I15"/>
    <mergeCell ref="G16:I16"/>
    <mergeCell ref="K16:L16"/>
    <mergeCell ref="D17:K17"/>
    <mergeCell ref="B8:F8"/>
    <mergeCell ref="G8:H8"/>
    <mergeCell ref="B10:F10"/>
    <mergeCell ref="G10:N10"/>
    <mergeCell ref="B12:C17"/>
    <mergeCell ref="D12:J12"/>
    <mergeCell ref="K12:L12"/>
    <mergeCell ref="M12:N12"/>
    <mergeCell ref="D13:I13"/>
    <mergeCell ref="D14:F16"/>
    <mergeCell ref="K13:L13"/>
    <mergeCell ref="K15:L15"/>
    <mergeCell ref="M13:N13"/>
    <mergeCell ref="M14:N14"/>
    <mergeCell ref="M15:N15"/>
    <mergeCell ref="M16:N16"/>
    <mergeCell ref="B6:G6"/>
    <mergeCell ref="B1:O1"/>
    <mergeCell ref="B2:O2"/>
    <mergeCell ref="B3:O3"/>
    <mergeCell ref="B4:O4"/>
    <mergeCell ref="B5:O5"/>
  </mergeCells>
  <phoneticPr fontId="7"/>
  <conditionalFormatting sqref="Y46:XFD46 A51:D51 A52:B53 A12:B12 D12 D14 A13:A17 A8:G8 L53 K12:XFD12 I51:L51 D52:L52 A54:XFD1048576 A18:N41 A1:XFD7 D17:N17 A9:XFD11 I8:XFD8 J13:L13 G14:J16 A42:L46 N42:N53 A48:L50 A47:C47 I47:L47 P47:XFD53 P46:W46 P13:XFD45">
    <cfRule type="expression" dxfId="11" priority="11">
      <formula>_xlfn.ISFORMULA(A1)=TRUE</formula>
    </cfRule>
  </conditionalFormatting>
  <conditionalFormatting sqref="M13">
    <cfRule type="expression" dxfId="10" priority="10">
      <formula>_xlfn.ISFORMULA(M13)=TRUE</formula>
    </cfRule>
  </conditionalFormatting>
  <conditionalFormatting sqref="M48">
    <cfRule type="containsBlanks" dxfId="9" priority="7">
      <formula>LEN(TRIM(M48))=0</formula>
    </cfRule>
  </conditionalFormatting>
  <conditionalFormatting sqref="M42:M53">
    <cfRule type="expression" dxfId="8" priority="6">
      <formula>_xlfn.ISFORMULA(M42)=TRUE</formula>
    </cfRule>
  </conditionalFormatting>
  <conditionalFormatting sqref="D47">
    <cfRule type="expression" dxfId="7" priority="5">
      <formula>_xlfn.ISFORMULA(D47)=TRUE</formula>
    </cfRule>
  </conditionalFormatting>
  <conditionalFormatting sqref="O13:O53">
    <cfRule type="expression" dxfId="6" priority="4">
      <formula>_xlfn.ISFORMULA(O13)=TRUE</formula>
    </cfRule>
  </conditionalFormatting>
  <conditionalFormatting sqref="K14:L16">
    <cfRule type="expression" dxfId="5" priority="3">
      <formula>_xlfn.ISFORMULA(K14)=TRUE</formula>
    </cfRule>
  </conditionalFormatting>
  <conditionalFormatting sqref="M14:M16">
    <cfRule type="expression" dxfId="4" priority="2">
      <formula>_xlfn.ISFORMULA(M14)=TRUE</formula>
    </cfRule>
  </conditionalFormatting>
  <conditionalFormatting sqref="D13:I13">
    <cfRule type="expression" dxfId="3" priority="1">
      <formula>_xlfn.ISFORMULA(D13)=TRUE</formula>
    </cfRule>
  </conditionalFormatting>
  <printOptions horizontalCentered="1"/>
  <pageMargins left="0.59055118110236227" right="0.39370078740157483" top="0.59055118110236227" bottom="0.35433070866141736" header="0.31496062992125984" footer="0.11811023622047245"/>
  <pageSetup paperSize="9" scale="50" orientation="portrait" r:id="rId1"/>
  <headerFooter scaleWithDoc="0">
    <oddFooter>&amp;R&amp;8R2高層ZEH-M</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9211B5-8FE1-4F04-A819-8B54ADCDCCE6}">
  <dimension ref="A1:AV51"/>
  <sheetViews>
    <sheetView showGridLines="0" view="pageBreakPreview" zoomScale="70" zoomScaleNormal="100" zoomScaleSheetLayoutView="70" workbookViewId="0">
      <selection activeCell="B16" sqref="B16"/>
    </sheetView>
  </sheetViews>
  <sheetFormatPr defaultRowHeight="24"/>
  <cols>
    <col min="1" max="1" width="2.625" style="496" customWidth="1"/>
    <col min="2" max="2" width="30.625" style="357" customWidth="1"/>
    <col min="3" max="3" width="20.625" style="357" customWidth="1"/>
    <col min="4" max="4" width="6.625" style="357" customWidth="1"/>
    <col min="5" max="5" width="10.625" style="358" customWidth="1"/>
    <col min="6" max="6" width="5.625" style="357" customWidth="1"/>
    <col min="7" max="7" width="13.625" style="357" customWidth="1"/>
    <col min="8" max="8" width="5.625" style="357" customWidth="1"/>
    <col min="9" max="9" width="13.625" style="357" customWidth="1"/>
    <col min="10" max="10" width="5.625" style="357" customWidth="1"/>
    <col min="11" max="11" width="13.625" style="357" customWidth="1"/>
    <col min="12" max="12" width="20.625" style="357" customWidth="1"/>
    <col min="13" max="13" width="1.625" style="355" customWidth="1"/>
    <col min="14" max="14" width="30.625" style="357" customWidth="1"/>
    <col min="15" max="15" width="20.625" style="357" customWidth="1"/>
    <col min="16" max="16" width="6.625" style="357" customWidth="1"/>
    <col min="17" max="17" width="10.625" style="358" customWidth="1"/>
    <col min="18" max="18" width="5.625" style="357" customWidth="1"/>
    <col min="19" max="19" width="13.625" style="357" customWidth="1"/>
    <col min="20" max="20" width="5.625" style="357" customWidth="1"/>
    <col min="21" max="21" width="13.625" style="357" customWidth="1"/>
    <col min="22" max="22" width="5.625" style="357" customWidth="1"/>
    <col min="23" max="23" width="13.625" style="357" customWidth="1"/>
    <col min="24" max="24" width="20.625" style="357" customWidth="1"/>
    <col min="25" max="25" width="1.625" style="355" customWidth="1"/>
    <col min="26" max="26" width="30.625" style="357" customWidth="1"/>
    <col min="27" max="27" width="20.625" style="357" customWidth="1"/>
    <col min="28" max="28" width="6.625" style="357" customWidth="1"/>
    <col min="29" max="29" width="10.625" style="358" customWidth="1"/>
    <col min="30" max="30" width="5.625" style="357" customWidth="1"/>
    <col min="31" max="31" width="13.625" style="357" customWidth="1"/>
    <col min="32" max="32" width="5.625" style="357" customWidth="1"/>
    <col min="33" max="33" width="13.625" style="357" customWidth="1"/>
    <col min="34" max="34" width="5.625" style="357" customWidth="1"/>
    <col min="35" max="35" width="13.625" style="357" customWidth="1"/>
    <col min="36" max="36" width="20.625" style="357" customWidth="1"/>
    <col min="37" max="37" width="1.625" style="355" customWidth="1"/>
    <col min="38" max="38" width="30.625" style="357" customWidth="1"/>
    <col min="39" max="39" width="20.625" style="357" customWidth="1"/>
    <col min="40" max="40" width="6.625" style="357" customWidth="1"/>
    <col min="41" max="41" width="10.625" style="358" customWidth="1"/>
    <col min="42" max="42" width="5.625" style="357" customWidth="1"/>
    <col min="43" max="43" width="13.625" style="357" customWidth="1"/>
    <col min="44" max="44" width="5.625" style="357" customWidth="1"/>
    <col min="45" max="45" width="13.625" style="357" customWidth="1"/>
    <col min="46" max="46" width="5.625" style="357" customWidth="1"/>
    <col min="47" max="47" width="13.625" style="357" customWidth="1"/>
    <col min="48" max="48" width="20.625" style="357" customWidth="1"/>
    <col min="49" max="54" width="9" style="377"/>
    <col min="55" max="55" width="9" style="377" customWidth="1"/>
    <col min="56" max="16384" width="9" style="377"/>
  </cols>
  <sheetData>
    <row r="1" spans="1:48" s="382" customFormat="1">
      <c r="A1" s="493"/>
      <c r="B1" s="373" t="s">
        <v>881</v>
      </c>
      <c r="C1" s="373"/>
      <c r="D1" s="213"/>
      <c r="E1" s="237"/>
      <c r="F1" s="213"/>
      <c r="G1" s="213"/>
      <c r="H1" s="213"/>
      <c r="I1" s="213"/>
      <c r="J1" s="214"/>
      <c r="K1" s="214"/>
      <c r="L1" s="214"/>
      <c r="M1" s="355"/>
      <c r="N1" s="212"/>
      <c r="O1" s="373"/>
      <c r="P1" s="213"/>
      <c r="Q1" s="237"/>
      <c r="R1" s="213"/>
      <c r="S1" s="213"/>
      <c r="T1" s="213"/>
      <c r="U1" s="213"/>
      <c r="V1" s="214"/>
      <c r="W1" s="214"/>
      <c r="X1" s="214"/>
      <c r="Y1" s="355"/>
      <c r="Z1" s="212"/>
      <c r="AA1" s="373"/>
      <c r="AB1" s="213"/>
      <c r="AC1" s="237"/>
      <c r="AD1" s="213"/>
      <c r="AE1" s="213"/>
      <c r="AF1" s="213"/>
      <c r="AG1" s="213"/>
      <c r="AH1" s="214"/>
      <c r="AI1" s="214"/>
      <c r="AJ1" s="214"/>
      <c r="AK1" s="355"/>
      <c r="AL1" s="212"/>
      <c r="AM1" s="373"/>
      <c r="AN1" s="213"/>
      <c r="AO1" s="237"/>
      <c r="AP1" s="213"/>
      <c r="AQ1" s="213"/>
      <c r="AR1" s="213"/>
      <c r="AS1" s="213"/>
      <c r="AT1" s="214"/>
      <c r="AU1" s="214"/>
      <c r="AV1" s="214"/>
    </row>
    <row r="2" spans="1:48" s="375" customFormat="1">
      <c r="A2" s="494"/>
      <c r="B2" s="372" t="s">
        <v>832</v>
      </c>
      <c r="C2" s="372"/>
      <c r="D2" s="216"/>
      <c r="E2" s="238"/>
      <c r="F2" s="215"/>
      <c r="G2" s="215"/>
      <c r="H2" s="217"/>
      <c r="I2" s="218"/>
      <c r="J2" s="218"/>
      <c r="K2" s="219"/>
      <c r="L2" s="218"/>
      <c r="M2" s="355"/>
      <c r="N2" s="216"/>
      <c r="O2" s="372"/>
      <c r="P2" s="216"/>
      <c r="Q2" s="238"/>
      <c r="R2" s="215"/>
      <c r="S2" s="215"/>
      <c r="T2" s="217"/>
      <c r="U2" s="218"/>
      <c r="V2" s="218"/>
      <c r="W2" s="219"/>
      <c r="X2" s="218"/>
      <c r="Y2" s="355"/>
      <c r="Z2" s="216"/>
      <c r="AA2" s="372"/>
      <c r="AB2" s="216"/>
      <c r="AC2" s="238"/>
      <c r="AD2" s="215"/>
      <c r="AE2" s="215"/>
      <c r="AF2" s="217"/>
      <c r="AG2" s="218"/>
      <c r="AH2" s="218"/>
      <c r="AI2" s="219"/>
      <c r="AJ2" s="218"/>
      <c r="AK2" s="355"/>
      <c r="AL2" s="216"/>
      <c r="AM2" s="372"/>
      <c r="AN2" s="216"/>
      <c r="AO2" s="238"/>
      <c r="AP2" s="215"/>
      <c r="AQ2" s="215"/>
      <c r="AR2" s="217"/>
      <c r="AS2" s="218"/>
      <c r="AT2" s="218"/>
      <c r="AU2" s="219"/>
      <c r="AV2" s="218"/>
    </row>
    <row r="3" spans="1:48" s="376" customFormat="1">
      <c r="A3" s="495"/>
      <c r="B3" s="372" t="s">
        <v>878</v>
      </c>
      <c r="C3" s="221"/>
      <c r="D3" s="221"/>
      <c r="E3" s="221"/>
      <c r="F3" s="220"/>
      <c r="G3" s="220"/>
      <c r="H3" s="222"/>
      <c r="I3" s="223"/>
      <c r="J3" s="223"/>
      <c r="K3" s="224"/>
      <c r="L3" s="223"/>
      <c r="M3" s="355"/>
      <c r="N3" s="221"/>
      <c r="O3" s="221"/>
      <c r="P3" s="221"/>
      <c r="Q3" s="221"/>
      <c r="R3" s="220"/>
      <c r="S3" s="220"/>
      <c r="T3" s="222"/>
      <c r="U3" s="223"/>
      <c r="V3" s="223"/>
      <c r="W3" s="224"/>
      <c r="X3" s="223"/>
      <c r="Y3" s="355"/>
      <c r="Z3" s="221"/>
      <c r="AA3" s="221"/>
      <c r="AB3" s="221"/>
      <c r="AC3" s="221"/>
      <c r="AD3" s="220"/>
      <c r="AE3" s="220"/>
      <c r="AF3" s="222"/>
      <c r="AG3" s="223"/>
      <c r="AH3" s="223"/>
      <c r="AI3" s="224"/>
      <c r="AJ3" s="223"/>
      <c r="AK3" s="355"/>
      <c r="AL3" s="221"/>
      <c r="AM3" s="221"/>
      <c r="AN3" s="221"/>
      <c r="AO3" s="221"/>
      <c r="AP3" s="220"/>
      <c r="AQ3" s="220"/>
      <c r="AR3" s="222"/>
      <c r="AS3" s="223"/>
      <c r="AT3" s="223"/>
      <c r="AU3" s="224"/>
      <c r="AV3" s="223"/>
    </row>
    <row r="4" spans="1:48" s="376" customFormat="1">
      <c r="A4" s="495"/>
      <c r="B4" s="372" t="s">
        <v>880</v>
      </c>
      <c r="C4" s="221"/>
      <c r="D4" s="221"/>
      <c r="E4" s="221"/>
      <c r="F4" s="220"/>
      <c r="G4" s="220"/>
      <c r="H4" s="222"/>
      <c r="I4" s="223"/>
      <c r="J4" s="223"/>
      <c r="K4" s="224"/>
      <c r="L4" s="223"/>
      <c r="M4" s="579"/>
      <c r="N4" s="221"/>
      <c r="O4" s="221"/>
      <c r="P4" s="221"/>
      <c r="Q4" s="221"/>
      <c r="R4" s="220"/>
      <c r="S4" s="220"/>
      <c r="T4" s="222"/>
      <c r="U4" s="223"/>
      <c r="V4" s="223"/>
      <c r="W4" s="224"/>
      <c r="X4" s="223"/>
      <c r="Y4" s="579"/>
      <c r="Z4" s="221"/>
      <c r="AA4" s="221"/>
      <c r="AB4" s="221"/>
      <c r="AC4" s="221"/>
      <c r="AD4" s="220"/>
      <c r="AE4" s="220"/>
      <c r="AF4" s="222"/>
      <c r="AG4" s="223"/>
      <c r="AH4" s="223"/>
      <c r="AI4" s="224"/>
      <c r="AJ4" s="223"/>
      <c r="AK4" s="579"/>
      <c r="AL4" s="221"/>
      <c r="AM4" s="221"/>
      <c r="AN4" s="221"/>
      <c r="AO4" s="221"/>
      <c r="AP4" s="220"/>
      <c r="AQ4" s="220"/>
      <c r="AR4" s="222"/>
      <c r="AS4" s="223"/>
      <c r="AT4" s="223"/>
      <c r="AU4" s="224"/>
      <c r="AV4" s="223"/>
    </row>
    <row r="5" spans="1:48" s="581" customFormat="1" ht="14.25">
      <c r="B5" s="582"/>
      <c r="C5" s="583"/>
      <c r="D5" s="583"/>
      <c r="E5" s="583"/>
      <c r="F5" s="584"/>
      <c r="G5" s="584"/>
      <c r="H5" s="585"/>
      <c r="I5" s="586"/>
      <c r="J5" s="586"/>
      <c r="K5" s="587"/>
      <c r="L5" s="586"/>
      <c r="M5" s="2"/>
      <c r="N5" s="583"/>
      <c r="O5" s="583"/>
      <c r="P5" s="583"/>
      <c r="Q5" s="583"/>
      <c r="R5" s="584"/>
      <c r="S5" s="584"/>
      <c r="T5" s="585"/>
      <c r="U5" s="586"/>
      <c r="V5" s="586"/>
      <c r="W5" s="587"/>
      <c r="X5" s="586"/>
      <c r="Y5" s="2"/>
      <c r="Z5" s="583"/>
      <c r="AA5" s="583"/>
      <c r="AB5" s="583"/>
      <c r="AC5" s="583"/>
      <c r="AD5" s="584"/>
      <c r="AE5" s="584"/>
      <c r="AF5" s="585"/>
      <c r="AG5" s="586"/>
      <c r="AH5" s="586"/>
      <c r="AI5" s="587"/>
      <c r="AJ5" s="586"/>
      <c r="AK5" s="2"/>
      <c r="AL5" s="583"/>
      <c r="AM5" s="583"/>
      <c r="AN5" s="583"/>
      <c r="AO5" s="583"/>
      <c r="AP5" s="584"/>
      <c r="AQ5" s="584"/>
      <c r="AR5" s="585"/>
      <c r="AS5" s="586"/>
      <c r="AT5" s="586"/>
      <c r="AU5" s="587"/>
      <c r="AV5" s="586"/>
    </row>
    <row r="6" spans="1:48" ht="23.25" customHeight="1">
      <c r="B6" s="1380" t="s">
        <v>796</v>
      </c>
      <c r="C6" s="1380"/>
      <c r="D6" s="1380"/>
      <c r="E6" s="1380"/>
      <c r="F6" s="1380"/>
      <c r="G6" s="1380"/>
      <c r="H6" s="1380"/>
      <c r="I6" s="1380"/>
      <c r="J6" s="1380"/>
      <c r="K6" s="1380"/>
      <c r="L6" s="1380"/>
      <c r="N6" s="1381"/>
      <c r="O6" s="1381"/>
      <c r="P6" s="1381"/>
      <c r="Q6" s="1381"/>
      <c r="R6" s="1381"/>
      <c r="S6" s="1381"/>
      <c r="T6" s="1381"/>
      <c r="U6" s="1381"/>
      <c r="V6" s="1381"/>
      <c r="W6" s="1381"/>
      <c r="X6" s="1381"/>
      <c r="Z6" s="1381"/>
      <c r="AA6" s="1381"/>
      <c r="AB6" s="1381"/>
      <c r="AC6" s="1381"/>
      <c r="AD6" s="1381"/>
      <c r="AE6" s="1381"/>
      <c r="AF6" s="1381"/>
      <c r="AG6" s="1381"/>
      <c r="AH6" s="1381"/>
      <c r="AI6" s="1381"/>
      <c r="AJ6" s="1381"/>
      <c r="AL6" s="1381"/>
      <c r="AM6" s="1381"/>
      <c r="AN6" s="1381"/>
      <c r="AO6" s="1381"/>
      <c r="AP6" s="1381"/>
      <c r="AQ6" s="1381"/>
      <c r="AR6" s="1381"/>
      <c r="AS6" s="1381"/>
      <c r="AT6" s="1381"/>
      <c r="AU6" s="1381"/>
      <c r="AV6" s="1381"/>
    </row>
    <row r="7" spans="1:48" ht="17.25">
      <c r="A7" s="498"/>
      <c r="P7" s="236"/>
      <c r="AB7" s="236"/>
      <c r="AN7" s="236"/>
    </row>
    <row r="8" spans="1:48">
      <c r="B8" s="499" t="s">
        <v>795</v>
      </c>
      <c r="C8" s="1412" t="str">
        <f>'2.全体概要'!C6</f>
        <v>-</v>
      </c>
      <c r="D8" s="1412"/>
      <c r="E8" s="1412"/>
      <c r="F8" s="489"/>
      <c r="G8" s="489"/>
      <c r="H8" s="490"/>
      <c r="I8" s="490"/>
      <c r="M8" s="402"/>
      <c r="P8" s="236"/>
      <c r="Y8" s="402"/>
      <c r="AB8" s="236"/>
      <c r="AK8" s="402"/>
      <c r="AN8" s="236"/>
    </row>
    <row r="9" spans="1:48">
      <c r="B9" s="500" t="s">
        <v>592</v>
      </c>
      <c r="C9" s="1414" t="s">
        <v>624</v>
      </c>
      <c r="D9" s="1414"/>
      <c r="E9" s="1414"/>
      <c r="F9" s="491"/>
      <c r="G9" s="491"/>
      <c r="H9" s="490"/>
      <c r="I9" s="492"/>
      <c r="J9" s="370"/>
      <c r="K9" s="370"/>
      <c r="L9" s="370"/>
      <c r="N9" s="370"/>
      <c r="O9" s="370"/>
      <c r="P9" s="370"/>
      <c r="Q9" s="371"/>
      <c r="R9" s="370"/>
      <c r="S9" s="370"/>
      <c r="T9" s="370"/>
      <c r="U9" s="370"/>
      <c r="V9" s="370"/>
      <c r="W9" s="370"/>
      <c r="X9" s="370"/>
      <c r="Z9" s="370"/>
      <c r="AA9" s="370"/>
      <c r="AB9" s="370"/>
      <c r="AC9" s="371"/>
      <c r="AD9" s="370"/>
      <c r="AE9" s="370"/>
      <c r="AF9" s="370"/>
      <c r="AG9" s="370"/>
      <c r="AH9" s="370"/>
      <c r="AI9" s="370"/>
      <c r="AJ9" s="370"/>
      <c r="AL9" s="370"/>
      <c r="AM9" s="370"/>
      <c r="AN9" s="370"/>
      <c r="AO9" s="371"/>
      <c r="AP9" s="370"/>
      <c r="AQ9" s="370"/>
      <c r="AR9" s="370"/>
      <c r="AS9" s="370"/>
      <c r="AT9" s="370"/>
      <c r="AU9" s="370"/>
      <c r="AV9" s="370"/>
    </row>
    <row r="10" spans="1:48">
      <c r="B10" s="500" t="s">
        <v>593</v>
      </c>
      <c r="C10" s="1413" t="s">
        <v>625</v>
      </c>
      <c r="D10" s="1413"/>
      <c r="E10" s="1413"/>
      <c r="F10" s="491"/>
      <c r="G10" s="491"/>
      <c r="H10" s="490"/>
      <c r="I10" s="492"/>
      <c r="J10" s="370"/>
      <c r="K10" s="370"/>
      <c r="L10" s="370"/>
      <c r="N10" s="370"/>
      <c r="O10" s="370"/>
      <c r="P10" s="370"/>
      <c r="Q10" s="371"/>
      <c r="R10" s="370"/>
      <c r="S10" s="370"/>
      <c r="T10" s="370"/>
      <c r="U10" s="370"/>
      <c r="V10" s="370"/>
      <c r="W10" s="370"/>
      <c r="X10" s="370"/>
      <c r="Z10" s="370"/>
      <c r="AA10" s="370"/>
      <c r="AB10" s="370"/>
      <c r="AC10" s="371"/>
      <c r="AD10" s="370"/>
      <c r="AE10" s="370"/>
      <c r="AF10" s="370"/>
      <c r="AG10" s="370"/>
      <c r="AH10" s="370"/>
      <c r="AI10" s="370"/>
      <c r="AJ10" s="370"/>
      <c r="AL10" s="370"/>
      <c r="AM10" s="370"/>
      <c r="AN10" s="370"/>
      <c r="AO10" s="371"/>
      <c r="AP10" s="370"/>
      <c r="AQ10" s="370"/>
      <c r="AR10" s="370"/>
      <c r="AS10" s="370"/>
      <c r="AT10" s="370"/>
      <c r="AU10" s="370"/>
      <c r="AV10" s="370"/>
    </row>
    <row r="11" spans="1:48" ht="17.25">
      <c r="A11" s="498"/>
      <c r="N11" s="370"/>
      <c r="P11" s="370"/>
      <c r="Q11" s="371"/>
      <c r="R11" s="370"/>
      <c r="S11" s="370"/>
      <c r="T11" s="370"/>
      <c r="U11" s="370"/>
      <c r="V11" s="370"/>
      <c r="W11" s="370"/>
      <c r="X11" s="370"/>
      <c r="Z11" s="370"/>
      <c r="AB11" s="370"/>
      <c r="AC11" s="371"/>
      <c r="AD11" s="370"/>
      <c r="AE11" s="370"/>
      <c r="AF11" s="370"/>
      <c r="AG11" s="370"/>
      <c r="AH11" s="370"/>
      <c r="AI11" s="370"/>
      <c r="AJ11" s="370"/>
      <c r="AL11" s="370"/>
      <c r="AN11" s="370"/>
      <c r="AO11" s="371"/>
      <c r="AP11" s="370"/>
      <c r="AQ11" s="370"/>
      <c r="AR11" s="370"/>
      <c r="AS11" s="370"/>
      <c r="AT11" s="370"/>
      <c r="AU11" s="370"/>
      <c r="AV11" s="370"/>
    </row>
    <row r="12" spans="1:48" ht="24.75" thickBot="1">
      <c r="B12" s="1409" t="s">
        <v>629</v>
      </c>
      <c r="C12" s="1410"/>
      <c r="D12" s="1410"/>
      <c r="E12" s="1410"/>
      <c r="F12" s="1410"/>
      <c r="G12" s="1410"/>
      <c r="H12" s="1410"/>
      <c r="I12" s="1410"/>
      <c r="J12" s="1410"/>
      <c r="K12" s="1410"/>
      <c r="L12" s="1411"/>
      <c r="N12" s="1409" t="s">
        <v>626</v>
      </c>
      <c r="O12" s="1410"/>
      <c r="P12" s="1410"/>
      <c r="Q12" s="1410"/>
      <c r="R12" s="1410"/>
      <c r="S12" s="1410"/>
      <c r="T12" s="1410"/>
      <c r="U12" s="1410"/>
      <c r="V12" s="1410"/>
      <c r="W12" s="1410"/>
      <c r="X12" s="1411"/>
      <c r="Z12" s="1409" t="s">
        <v>627</v>
      </c>
      <c r="AA12" s="1410"/>
      <c r="AB12" s="1410"/>
      <c r="AC12" s="1410"/>
      <c r="AD12" s="1410"/>
      <c r="AE12" s="1410"/>
      <c r="AF12" s="1410"/>
      <c r="AG12" s="1410"/>
      <c r="AH12" s="1410"/>
      <c r="AI12" s="1410"/>
      <c r="AJ12" s="1411"/>
      <c r="AL12" s="1409" t="s">
        <v>628</v>
      </c>
      <c r="AM12" s="1410"/>
      <c r="AN12" s="1410"/>
      <c r="AO12" s="1410"/>
      <c r="AP12" s="1410"/>
      <c r="AQ12" s="1410"/>
      <c r="AR12" s="1410"/>
      <c r="AS12" s="1410"/>
      <c r="AT12" s="1410"/>
      <c r="AU12" s="1410"/>
      <c r="AV12" s="1411"/>
    </row>
    <row r="13" spans="1:48" s="376" customFormat="1" ht="17.25">
      <c r="A13" s="497"/>
      <c r="B13" s="1396" t="s">
        <v>594</v>
      </c>
      <c r="C13" s="1385" t="s">
        <v>768</v>
      </c>
      <c r="D13" s="1399" t="s">
        <v>595</v>
      </c>
      <c r="E13" s="1382" t="s">
        <v>879</v>
      </c>
      <c r="F13" s="1383"/>
      <c r="G13" s="1383"/>
      <c r="H13" s="1383"/>
      <c r="I13" s="1383"/>
      <c r="J13" s="1383"/>
      <c r="K13" s="1384"/>
      <c r="L13" s="1402" t="s">
        <v>597</v>
      </c>
      <c r="M13" s="355"/>
      <c r="N13" s="1396" t="s">
        <v>594</v>
      </c>
      <c r="O13" s="1385" t="s">
        <v>768</v>
      </c>
      <c r="P13" s="1399" t="s">
        <v>595</v>
      </c>
      <c r="Q13" s="1382" t="s">
        <v>596</v>
      </c>
      <c r="R13" s="1383"/>
      <c r="S13" s="1383"/>
      <c r="T13" s="1383"/>
      <c r="U13" s="1383"/>
      <c r="V13" s="1383"/>
      <c r="W13" s="1384"/>
      <c r="X13" s="1402" t="s">
        <v>597</v>
      </c>
      <c r="Y13" s="355"/>
      <c r="Z13" s="1396" t="s">
        <v>594</v>
      </c>
      <c r="AA13" s="1385" t="s">
        <v>768</v>
      </c>
      <c r="AB13" s="1399" t="s">
        <v>595</v>
      </c>
      <c r="AC13" s="1382" t="s">
        <v>596</v>
      </c>
      <c r="AD13" s="1383"/>
      <c r="AE13" s="1383"/>
      <c r="AF13" s="1383"/>
      <c r="AG13" s="1383"/>
      <c r="AH13" s="1383"/>
      <c r="AI13" s="1384"/>
      <c r="AJ13" s="1402" t="s">
        <v>597</v>
      </c>
      <c r="AK13" s="355"/>
      <c r="AL13" s="1396" t="s">
        <v>594</v>
      </c>
      <c r="AM13" s="1385" t="s">
        <v>768</v>
      </c>
      <c r="AN13" s="1399" t="s">
        <v>595</v>
      </c>
      <c r="AO13" s="1382" t="s">
        <v>596</v>
      </c>
      <c r="AP13" s="1383"/>
      <c r="AQ13" s="1383"/>
      <c r="AR13" s="1383"/>
      <c r="AS13" s="1383"/>
      <c r="AT13" s="1383"/>
      <c r="AU13" s="1384"/>
      <c r="AV13" s="1402" t="s">
        <v>597</v>
      </c>
    </row>
    <row r="14" spans="1:48" s="376" customFormat="1" ht="17.25">
      <c r="A14" s="497"/>
      <c r="B14" s="1397"/>
      <c r="C14" s="1386"/>
      <c r="D14" s="1400"/>
      <c r="E14" s="1392" t="s">
        <v>598</v>
      </c>
      <c r="F14" s="1394" t="s">
        <v>599</v>
      </c>
      <c r="G14" s="1395"/>
      <c r="H14" s="1388" t="s">
        <v>600</v>
      </c>
      <c r="I14" s="1389"/>
      <c r="J14" s="1390" t="s">
        <v>601</v>
      </c>
      <c r="K14" s="1391"/>
      <c r="L14" s="1403"/>
      <c r="M14" s="355"/>
      <c r="N14" s="1397"/>
      <c r="O14" s="1386"/>
      <c r="P14" s="1400"/>
      <c r="Q14" s="1392" t="s">
        <v>598</v>
      </c>
      <c r="R14" s="1394" t="s">
        <v>599</v>
      </c>
      <c r="S14" s="1395"/>
      <c r="T14" s="1388" t="s">
        <v>600</v>
      </c>
      <c r="U14" s="1389"/>
      <c r="V14" s="1390" t="s">
        <v>601</v>
      </c>
      <c r="W14" s="1391"/>
      <c r="X14" s="1403"/>
      <c r="Y14" s="355"/>
      <c r="Z14" s="1397"/>
      <c r="AA14" s="1386"/>
      <c r="AB14" s="1400"/>
      <c r="AC14" s="1392" t="s">
        <v>598</v>
      </c>
      <c r="AD14" s="1394" t="s">
        <v>599</v>
      </c>
      <c r="AE14" s="1395"/>
      <c r="AF14" s="1388" t="s">
        <v>600</v>
      </c>
      <c r="AG14" s="1389"/>
      <c r="AH14" s="1390" t="s">
        <v>601</v>
      </c>
      <c r="AI14" s="1391"/>
      <c r="AJ14" s="1403"/>
      <c r="AK14" s="355"/>
      <c r="AL14" s="1397"/>
      <c r="AM14" s="1386"/>
      <c r="AN14" s="1400"/>
      <c r="AO14" s="1392" t="s">
        <v>598</v>
      </c>
      <c r="AP14" s="1394" t="s">
        <v>599</v>
      </c>
      <c r="AQ14" s="1395"/>
      <c r="AR14" s="1388" t="s">
        <v>600</v>
      </c>
      <c r="AS14" s="1389"/>
      <c r="AT14" s="1390" t="s">
        <v>601</v>
      </c>
      <c r="AU14" s="1391"/>
      <c r="AV14" s="1403"/>
    </row>
    <row r="15" spans="1:48" s="376" customFormat="1" ht="18" thickBot="1">
      <c r="A15" s="497"/>
      <c r="B15" s="1398"/>
      <c r="C15" s="1387"/>
      <c r="D15" s="1401"/>
      <c r="E15" s="1393"/>
      <c r="F15" s="369" t="s">
        <v>602</v>
      </c>
      <c r="G15" s="369" t="s">
        <v>603</v>
      </c>
      <c r="H15" s="368" t="s">
        <v>602</v>
      </c>
      <c r="I15" s="368" t="s">
        <v>603</v>
      </c>
      <c r="J15" s="225" t="s">
        <v>602</v>
      </c>
      <c r="K15" s="225" t="s">
        <v>603</v>
      </c>
      <c r="L15" s="1404"/>
      <c r="M15" s="355"/>
      <c r="N15" s="1398"/>
      <c r="O15" s="1387"/>
      <c r="P15" s="1401"/>
      <c r="Q15" s="1393"/>
      <c r="R15" s="369" t="s">
        <v>602</v>
      </c>
      <c r="S15" s="369" t="s">
        <v>603</v>
      </c>
      <c r="T15" s="368" t="s">
        <v>602</v>
      </c>
      <c r="U15" s="368" t="s">
        <v>603</v>
      </c>
      <c r="V15" s="225" t="s">
        <v>602</v>
      </c>
      <c r="W15" s="225" t="s">
        <v>603</v>
      </c>
      <c r="X15" s="1404"/>
      <c r="Y15" s="355"/>
      <c r="Z15" s="1398"/>
      <c r="AA15" s="1387"/>
      <c r="AB15" s="1401"/>
      <c r="AC15" s="1393"/>
      <c r="AD15" s="369" t="s">
        <v>602</v>
      </c>
      <c r="AE15" s="369" t="s">
        <v>603</v>
      </c>
      <c r="AF15" s="368" t="s">
        <v>602</v>
      </c>
      <c r="AG15" s="368" t="s">
        <v>603</v>
      </c>
      <c r="AH15" s="225" t="s">
        <v>602</v>
      </c>
      <c r="AI15" s="225" t="s">
        <v>603</v>
      </c>
      <c r="AJ15" s="1404"/>
      <c r="AK15" s="355"/>
      <c r="AL15" s="1398"/>
      <c r="AM15" s="1387"/>
      <c r="AN15" s="1401"/>
      <c r="AO15" s="1393"/>
      <c r="AP15" s="369" t="s">
        <v>602</v>
      </c>
      <c r="AQ15" s="369" t="s">
        <v>603</v>
      </c>
      <c r="AR15" s="368" t="s">
        <v>602</v>
      </c>
      <c r="AS15" s="368" t="s">
        <v>603</v>
      </c>
      <c r="AT15" s="225" t="s">
        <v>602</v>
      </c>
      <c r="AU15" s="225" t="s">
        <v>603</v>
      </c>
      <c r="AV15" s="1404"/>
    </row>
    <row r="16" spans="1:48" s="376" customFormat="1">
      <c r="A16" s="495"/>
      <c r="B16" s="600"/>
      <c r="C16" s="601"/>
      <c r="D16" s="602"/>
      <c r="E16" s="603"/>
      <c r="F16" s="604"/>
      <c r="G16" s="366">
        <f>INT(E16*F16)</f>
        <v>0</v>
      </c>
      <c r="H16" s="613"/>
      <c r="I16" s="365">
        <f>INT(E16*H16)</f>
        <v>0</v>
      </c>
      <c r="J16" s="226">
        <f t="shared" ref="J16" si="0">F16-H16</f>
        <v>0</v>
      </c>
      <c r="K16" s="226">
        <f t="shared" ref="K16" si="1">G16-I16</f>
        <v>0</v>
      </c>
      <c r="L16" s="615"/>
      <c r="M16" s="355"/>
      <c r="N16" s="600"/>
      <c r="O16" s="601"/>
      <c r="P16" s="602"/>
      <c r="Q16" s="603"/>
      <c r="R16" s="604"/>
      <c r="S16" s="366">
        <f>INT(Q16*R16)</f>
        <v>0</v>
      </c>
      <c r="T16" s="613"/>
      <c r="U16" s="365">
        <f>INT(Q16*T16)</f>
        <v>0</v>
      </c>
      <c r="V16" s="226">
        <f t="shared" ref="V16:V25" si="2">R16-T16</f>
        <v>0</v>
      </c>
      <c r="W16" s="226">
        <f t="shared" ref="W16:W25" si="3">S16-U16</f>
        <v>0</v>
      </c>
      <c r="X16" s="615"/>
      <c r="Y16" s="355"/>
      <c r="Z16" s="600"/>
      <c r="AA16" s="601"/>
      <c r="AB16" s="602"/>
      <c r="AC16" s="603"/>
      <c r="AD16" s="604"/>
      <c r="AE16" s="366">
        <f>INT(AC16*AD16)</f>
        <v>0</v>
      </c>
      <c r="AF16" s="613"/>
      <c r="AG16" s="365">
        <f>INT(AC16*AF16)</f>
        <v>0</v>
      </c>
      <c r="AH16" s="226">
        <f t="shared" ref="AH16:AH25" si="4">AD16-AF16</f>
        <v>0</v>
      </c>
      <c r="AI16" s="226">
        <f t="shared" ref="AI16:AI25" si="5">AE16-AG16</f>
        <v>0</v>
      </c>
      <c r="AJ16" s="615"/>
      <c r="AK16" s="355"/>
      <c r="AL16" s="600"/>
      <c r="AM16" s="601"/>
      <c r="AN16" s="602"/>
      <c r="AO16" s="603"/>
      <c r="AP16" s="604"/>
      <c r="AQ16" s="366">
        <f>INT(AO16*AP16)</f>
        <v>0</v>
      </c>
      <c r="AR16" s="613"/>
      <c r="AS16" s="365">
        <f>INT(AO16*AR16)</f>
        <v>0</v>
      </c>
      <c r="AT16" s="226">
        <f t="shared" ref="AT16:AT25" si="6">AP16-AR16</f>
        <v>0</v>
      </c>
      <c r="AU16" s="226">
        <f t="shared" ref="AU16:AU25" si="7">AQ16-AS16</f>
        <v>0</v>
      </c>
      <c r="AV16" s="615"/>
    </row>
    <row r="17" spans="1:48" s="376" customFormat="1">
      <c r="A17" s="495"/>
      <c r="B17" s="605"/>
      <c r="C17" s="606"/>
      <c r="D17" s="602"/>
      <c r="E17" s="603"/>
      <c r="F17" s="604"/>
      <c r="G17" s="366">
        <f t="shared" ref="G17:G25" si="8">INT(E17*F17)</f>
        <v>0</v>
      </c>
      <c r="H17" s="613"/>
      <c r="I17" s="365">
        <f t="shared" ref="I17:I25" si="9">INT(E17*H17)</f>
        <v>0</v>
      </c>
      <c r="J17" s="226">
        <f t="shared" ref="J17:J25" si="10">F17-H17</f>
        <v>0</v>
      </c>
      <c r="K17" s="226">
        <f t="shared" ref="K17:K25" si="11">G17-I17</f>
        <v>0</v>
      </c>
      <c r="L17" s="615"/>
      <c r="M17" s="355"/>
      <c r="N17" s="605"/>
      <c r="O17" s="606"/>
      <c r="P17" s="602"/>
      <c r="Q17" s="603"/>
      <c r="R17" s="604"/>
      <c r="S17" s="366">
        <f t="shared" ref="S17:S25" si="12">INT(Q17*R17)</f>
        <v>0</v>
      </c>
      <c r="T17" s="613"/>
      <c r="U17" s="365">
        <f t="shared" ref="U17:U25" si="13">INT(Q17*T17)</f>
        <v>0</v>
      </c>
      <c r="V17" s="226">
        <f t="shared" si="2"/>
        <v>0</v>
      </c>
      <c r="W17" s="226">
        <f t="shared" si="3"/>
        <v>0</v>
      </c>
      <c r="X17" s="615"/>
      <c r="Y17" s="355"/>
      <c r="Z17" s="605"/>
      <c r="AA17" s="606"/>
      <c r="AB17" s="602"/>
      <c r="AC17" s="603"/>
      <c r="AD17" s="604"/>
      <c r="AE17" s="366">
        <f t="shared" ref="AE17:AE25" si="14">INT(AC17*AD17)</f>
        <v>0</v>
      </c>
      <c r="AF17" s="613"/>
      <c r="AG17" s="365">
        <f t="shared" ref="AG17:AG25" si="15">INT(AC17*AF17)</f>
        <v>0</v>
      </c>
      <c r="AH17" s="226">
        <f t="shared" si="4"/>
        <v>0</v>
      </c>
      <c r="AI17" s="226">
        <f t="shared" si="5"/>
        <v>0</v>
      </c>
      <c r="AJ17" s="615"/>
      <c r="AK17" s="355"/>
      <c r="AL17" s="605"/>
      <c r="AM17" s="606"/>
      <c r="AN17" s="602"/>
      <c r="AO17" s="603"/>
      <c r="AP17" s="604"/>
      <c r="AQ17" s="366">
        <f t="shared" ref="AQ17:AQ25" si="16">INT(AO17*AP17)</f>
        <v>0</v>
      </c>
      <c r="AR17" s="613"/>
      <c r="AS17" s="365">
        <f t="shared" ref="AS17:AS25" si="17">INT(AO17*AR17)</f>
        <v>0</v>
      </c>
      <c r="AT17" s="226">
        <f t="shared" si="6"/>
        <v>0</v>
      </c>
      <c r="AU17" s="226">
        <f t="shared" si="7"/>
        <v>0</v>
      </c>
      <c r="AV17" s="615"/>
    </row>
    <row r="18" spans="1:48" s="376" customFormat="1">
      <c r="A18" s="495"/>
      <c r="B18" s="605"/>
      <c r="C18" s="606"/>
      <c r="D18" s="602"/>
      <c r="E18" s="603"/>
      <c r="F18" s="604"/>
      <c r="G18" s="366">
        <f t="shared" si="8"/>
        <v>0</v>
      </c>
      <c r="H18" s="613"/>
      <c r="I18" s="365">
        <f t="shared" si="9"/>
        <v>0</v>
      </c>
      <c r="J18" s="226">
        <f t="shared" si="10"/>
        <v>0</v>
      </c>
      <c r="K18" s="226">
        <f t="shared" si="11"/>
        <v>0</v>
      </c>
      <c r="L18" s="615"/>
      <c r="M18" s="355"/>
      <c r="N18" s="605"/>
      <c r="O18" s="606"/>
      <c r="P18" s="602"/>
      <c r="Q18" s="603"/>
      <c r="R18" s="604"/>
      <c r="S18" s="366">
        <f t="shared" si="12"/>
        <v>0</v>
      </c>
      <c r="T18" s="613"/>
      <c r="U18" s="365">
        <f t="shared" si="13"/>
        <v>0</v>
      </c>
      <c r="V18" s="226">
        <f t="shared" si="2"/>
        <v>0</v>
      </c>
      <c r="W18" s="226">
        <f t="shared" si="3"/>
        <v>0</v>
      </c>
      <c r="X18" s="615"/>
      <c r="Y18" s="355"/>
      <c r="Z18" s="605"/>
      <c r="AA18" s="606"/>
      <c r="AB18" s="602"/>
      <c r="AC18" s="603"/>
      <c r="AD18" s="604"/>
      <c r="AE18" s="366">
        <f t="shared" si="14"/>
        <v>0</v>
      </c>
      <c r="AF18" s="613"/>
      <c r="AG18" s="365">
        <f t="shared" si="15"/>
        <v>0</v>
      </c>
      <c r="AH18" s="226">
        <f t="shared" si="4"/>
        <v>0</v>
      </c>
      <c r="AI18" s="226">
        <f t="shared" si="5"/>
        <v>0</v>
      </c>
      <c r="AJ18" s="615"/>
      <c r="AK18" s="355"/>
      <c r="AL18" s="605"/>
      <c r="AM18" s="606"/>
      <c r="AN18" s="602"/>
      <c r="AO18" s="603"/>
      <c r="AP18" s="604"/>
      <c r="AQ18" s="366">
        <f t="shared" si="16"/>
        <v>0</v>
      </c>
      <c r="AR18" s="613"/>
      <c r="AS18" s="365">
        <f t="shared" si="17"/>
        <v>0</v>
      </c>
      <c r="AT18" s="226">
        <f t="shared" si="6"/>
        <v>0</v>
      </c>
      <c r="AU18" s="226">
        <f t="shared" si="7"/>
        <v>0</v>
      </c>
      <c r="AV18" s="615"/>
    </row>
    <row r="19" spans="1:48" s="376" customFormat="1">
      <c r="A19" s="495"/>
      <c r="B19" s="605"/>
      <c r="C19" s="606"/>
      <c r="D19" s="602"/>
      <c r="E19" s="603"/>
      <c r="F19" s="604"/>
      <c r="G19" s="366">
        <f t="shared" si="8"/>
        <v>0</v>
      </c>
      <c r="H19" s="613"/>
      <c r="I19" s="365">
        <f t="shared" si="9"/>
        <v>0</v>
      </c>
      <c r="J19" s="226">
        <f t="shared" si="10"/>
        <v>0</v>
      </c>
      <c r="K19" s="226">
        <f t="shared" si="11"/>
        <v>0</v>
      </c>
      <c r="L19" s="615"/>
      <c r="M19" s="355"/>
      <c r="N19" s="605"/>
      <c r="O19" s="606"/>
      <c r="P19" s="602"/>
      <c r="Q19" s="603"/>
      <c r="R19" s="604"/>
      <c r="S19" s="366">
        <f t="shared" si="12"/>
        <v>0</v>
      </c>
      <c r="T19" s="613"/>
      <c r="U19" s="365">
        <f t="shared" si="13"/>
        <v>0</v>
      </c>
      <c r="V19" s="226">
        <f t="shared" si="2"/>
        <v>0</v>
      </c>
      <c r="W19" s="226">
        <f t="shared" si="3"/>
        <v>0</v>
      </c>
      <c r="X19" s="615"/>
      <c r="Y19" s="355"/>
      <c r="Z19" s="605"/>
      <c r="AA19" s="606"/>
      <c r="AB19" s="602"/>
      <c r="AC19" s="603"/>
      <c r="AD19" s="604"/>
      <c r="AE19" s="366">
        <f t="shared" si="14"/>
        <v>0</v>
      </c>
      <c r="AF19" s="613"/>
      <c r="AG19" s="365">
        <f t="shared" si="15"/>
        <v>0</v>
      </c>
      <c r="AH19" s="226">
        <f t="shared" si="4"/>
        <v>0</v>
      </c>
      <c r="AI19" s="226">
        <f t="shared" si="5"/>
        <v>0</v>
      </c>
      <c r="AJ19" s="615"/>
      <c r="AK19" s="355"/>
      <c r="AL19" s="605"/>
      <c r="AM19" s="606"/>
      <c r="AN19" s="602"/>
      <c r="AO19" s="603"/>
      <c r="AP19" s="604"/>
      <c r="AQ19" s="366">
        <f t="shared" si="16"/>
        <v>0</v>
      </c>
      <c r="AR19" s="613"/>
      <c r="AS19" s="365">
        <f t="shared" si="17"/>
        <v>0</v>
      </c>
      <c r="AT19" s="226">
        <f t="shared" si="6"/>
        <v>0</v>
      </c>
      <c r="AU19" s="226">
        <f t="shared" si="7"/>
        <v>0</v>
      </c>
      <c r="AV19" s="615"/>
    </row>
    <row r="20" spans="1:48" s="376" customFormat="1">
      <c r="A20" s="495"/>
      <c r="B20" s="605"/>
      <c r="C20" s="606"/>
      <c r="D20" s="602"/>
      <c r="E20" s="603"/>
      <c r="F20" s="604"/>
      <c r="G20" s="366">
        <f t="shared" si="8"/>
        <v>0</v>
      </c>
      <c r="H20" s="613"/>
      <c r="I20" s="365">
        <f t="shared" si="9"/>
        <v>0</v>
      </c>
      <c r="J20" s="226">
        <f t="shared" si="10"/>
        <v>0</v>
      </c>
      <c r="K20" s="226">
        <f t="shared" si="11"/>
        <v>0</v>
      </c>
      <c r="L20" s="615"/>
      <c r="M20" s="355"/>
      <c r="N20" s="605"/>
      <c r="O20" s="606"/>
      <c r="P20" s="602"/>
      <c r="Q20" s="603"/>
      <c r="R20" s="604"/>
      <c r="S20" s="366">
        <f t="shared" si="12"/>
        <v>0</v>
      </c>
      <c r="T20" s="613"/>
      <c r="U20" s="365">
        <f t="shared" si="13"/>
        <v>0</v>
      </c>
      <c r="V20" s="226">
        <f t="shared" si="2"/>
        <v>0</v>
      </c>
      <c r="W20" s="226">
        <f t="shared" si="3"/>
        <v>0</v>
      </c>
      <c r="X20" s="615"/>
      <c r="Y20" s="355"/>
      <c r="Z20" s="605"/>
      <c r="AA20" s="606"/>
      <c r="AB20" s="602"/>
      <c r="AC20" s="603"/>
      <c r="AD20" s="604"/>
      <c r="AE20" s="366">
        <f t="shared" si="14"/>
        <v>0</v>
      </c>
      <c r="AF20" s="613"/>
      <c r="AG20" s="365">
        <f t="shared" si="15"/>
        <v>0</v>
      </c>
      <c r="AH20" s="226">
        <f t="shared" si="4"/>
        <v>0</v>
      </c>
      <c r="AI20" s="226">
        <f t="shared" si="5"/>
        <v>0</v>
      </c>
      <c r="AJ20" s="615"/>
      <c r="AK20" s="355"/>
      <c r="AL20" s="605"/>
      <c r="AM20" s="606"/>
      <c r="AN20" s="602"/>
      <c r="AO20" s="603"/>
      <c r="AP20" s="604"/>
      <c r="AQ20" s="366">
        <f t="shared" si="16"/>
        <v>0</v>
      </c>
      <c r="AR20" s="613"/>
      <c r="AS20" s="365">
        <f t="shared" si="17"/>
        <v>0</v>
      </c>
      <c r="AT20" s="226">
        <f t="shared" si="6"/>
        <v>0</v>
      </c>
      <c r="AU20" s="226">
        <f t="shared" si="7"/>
        <v>0</v>
      </c>
      <c r="AV20" s="615"/>
    </row>
    <row r="21" spans="1:48" s="376" customFormat="1">
      <c r="A21" s="495"/>
      <c r="B21" s="605"/>
      <c r="C21" s="606"/>
      <c r="D21" s="602"/>
      <c r="E21" s="603"/>
      <c r="F21" s="604"/>
      <c r="G21" s="366">
        <f t="shared" si="8"/>
        <v>0</v>
      </c>
      <c r="H21" s="613"/>
      <c r="I21" s="365">
        <f t="shared" si="9"/>
        <v>0</v>
      </c>
      <c r="J21" s="226">
        <f t="shared" si="10"/>
        <v>0</v>
      </c>
      <c r="K21" s="226">
        <f t="shared" si="11"/>
        <v>0</v>
      </c>
      <c r="L21" s="615"/>
      <c r="M21" s="355"/>
      <c r="N21" s="605"/>
      <c r="O21" s="606"/>
      <c r="P21" s="602"/>
      <c r="Q21" s="603"/>
      <c r="R21" s="604"/>
      <c r="S21" s="366">
        <f t="shared" si="12"/>
        <v>0</v>
      </c>
      <c r="T21" s="613"/>
      <c r="U21" s="365">
        <f t="shared" si="13"/>
        <v>0</v>
      </c>
      <c r="V21" s="226">
        <f t="shared" si="2"/>
        <v>0</v>
      </c>
      <c r="W21" s="226">
        <f t="shared" si="3"/>
        <v>0</v>
      </c>
      <c r="X21" s="615"/>
      <c r="Y21" s="355"/>
      <c r="Z21" s="605"/>
      <c r="AA21" s="606"/>
      <c r="AB21" s="602"/>
      <c r="AC21" s="603"/>
      <c r="AD21" s="604"/>
      <c r="AE21" s="366">
        <f t="shared" si="14"/>
        <v>0</v>
      </c>
      <c r="AF21" s="613"/>
      <c r="AG21" s="365">
        <f t="shared" si="15"/>
        <v>0</v>
      </c>
      <c r="AH21" s="226">
        <f t="shared" si="4"/>
        <v>0</v>
      </c>
      <c r="AI21" s="226">
        <f t="shared" si="5"/>
        <v>0</v>
      </c>
      <c r="AJ21" s="615"/>
      <c r="AK21" s="355"/>
      <c r="AL21" s="605"/>
      <c r="AM21" s="606"/>
      <c r="AN21" s="602"/>
      <c r="AO21" s="603"/>
      <c r="AP21" s="604"/>
      <c r="AQ21" s="366">
        <f t="shared" si="16"/>
        <v>0</v>
      </c>
      <c r="AR21" s="613"/>
      <c r="AS21" s="365">
        <f t="shared" si="17"/>
        <v>0</v>
      </c>
      <c r="AT21" s="226">
        <f t="shared" si="6"/>
        <v>0</v>
      </c>
      <c r="AU21" s="226">
        <f t="shared" si="7"/>
        <v>0</v>
      </c>
      <c r="AV21" s="615"/>
    </row>
    <row r="22" spans="1:48" s="376" customFormat="1">
      <c r="A22" s="495"/>
      <c r="B22" s="605"/>
      <c r="C22" s="607"/>
      <c r="D22" s="602"/>
      <c r="E22" s="603"/>
      <c r="F22" s="604"/>
      <c r="G22" s="366">
        <f t="shared" si="8"/>
        <v>0</v>
      </c>
      <c r="H22" s="613"/>
      <c r="I22" s="365">
        <f t="shared" si="9"/>
        <v>0</v>
      </c>
      <c r="J22" s="226">
        <f t="shared" si="10"/>
        <v>0</v>
      </c>
      <c r="K22" s="226">
        <f t="shared" si="11"/>
        <v>0</v>
      </c>
      <c r="L22" s="615"/>
      <c r="M22" s="355"/>
      <c r="N22" s="605"/>
      <c r="O22" s="607"/>
      <c r="P22" s="602"/>
      <c r="Q22" s="603"/>
      <c r="R22" s="604"/>
      <c r="S22" s="366">
        <f t="shared" si="12"/>
        <v>0</v>
      </c>
      <c r="T22" s="613"/>
      <c r="U22" s="365">
        <f t="shared" si="13"/>
        <v>0</v>
      </c>
      <c r="V22" s="226">
        <f t="shared" si="2"/>
        <v>0</v>
      </c>
      <c r="W22" s="226">
        <f t="shared" si="3"/>
        <v>0</v>
      </c>
      <c r="X22" s="615"/>
      <c r="Y22" s="355"/>
      <c r="Z22" s="605"/>
      <c r="AA22" s="607"/>
      <c r="AB22" s="602"/>
      <c r="AC22" s="603"/>
      <c r="AD22" s="604"/>
      <c r="AE22" s="366">
        <f t="shared" si="14"/>
        <v>0</v>
      </c>
      <c r="AF22" s="613"/>
      <c r="AG22" s="365">
        <f t="shared" si="15"/>
        <v>0</v>
      </c>
      <c r="AH22" s="226">
        <f t="shared" si="4"/>
        <v>0</v>
      </c>
      <c r="AI22" s="226">
        <f t="shared" si="5"/>
        <v>0</v>
      </c>
      <c r="AJ22" s="615"/>
      <c r="AK22" s="355"/>
      <c r="AL22" s="605"/>
      <c r="AM22" s="607"/>
      <c r="AN22" s="602"/>
      <c r="AO22" s="603"/>
      <c r="AP22" s="604"/>
      <c r="AQ22" s="366">
        <f t="shared" si="16"/>
        <v>0</v>
      </c>
      <c r="AR22" s="613"/>
      <c r="AS22" s="365">
        <f t="shared" si="17"/>
        <v>0</v>
      </c>
      <c r="AT22" s="226">
        <f t="shared" si="6"/>
        <v>0</v>
      </c>
      <c r="AU22" s="226">
        <f t="shared" si="7"/>
        <v>0</v>
      </c>
      <c r="AV22" s="615"/>
    </row>
    <row r="23" spans="1:48" s="376" customFormat="1">
      <c r="A23" s="495"/>
      <c r="B23" s="605"/>
      <c r="C23" s="607"/>
      <c r="D23" s="602"/>
      <c r="E23" s="603"/>
      <c r="F23" s="604"/>
      <c r="G23" s="366">
        <f t="shared" si="8"/>
        <v>0</v>
      </c>
      <c r="H23" s="613"/>
      <c r="I23" s="365">
        <f t="shared" si="9"/>
        <v>0</v>
      </c>
      <c r="J23" s="226">
        <f t="shared" si="10"/>
        <v>0</v>
      </c>
      <c r="K23" s="226">
        <f t="shared" si="11"/>
        <v>0</v>
      </c>
      <c r="L23" s="615"/>
      <c r="M23" s="355"/>
      <c r="N23" s="605"/>
      <c r="O23" s="607"/>
      <c r="P23" s="602"/>
      <c r="Q23" s="603"/>
      <c r="R23" s="604"/>
      <c r="S23" s="366">
        <f t="shared" si="12"/>
        <v>0</v>
      </c>
      <c r="T23" s="613"/>
      <c r="U23" s="365">
        <f t="shared" si="13"/>
        <v>0</v>
      </c>
      <c r="V23" s="226">
        <f t="shared" si="2"/>
        <v>0</v>
      </c>
      <c r="W23" s="226">
        <f t="shared" si="3"/>
        <v>0</v>
      </c>
      <c r="X23" s="615"/>
      <c r="Y23" s="355"/>
      <c r="Z23" s="605"/>
      <c r="AA23" s="607"/>
      <c r="AB23" s="602"/>
      <c r="AC23" s="603"/>
      <c r="AD23" s="604"/>
      <c r="AE23" s="366">
        <f t="shared" si="14"/>
        <v>0</v>
      </c>
      <c r="AF23" s="613"/>
      <c r="AG23" s="365">
        <f t="shared" si="15"/>
        <v>0</v>
      </c>
      <c r="AH23" s="226">
        <f t="shared" si="4"/>
        <v>0</v>
      </c>
      <c r="AI23" s="226">
        <f t="shared" si="5"/>
        <v>0</v>
      </c>
      <c r="AJ23" s="615"/>
      <c r="AK23" s="355"/>
      <c r="AL23" s="605"/>
      <c r="AM23" s="607"/>
      <c r="AN23" s="602"/>
      <c r="AO23" s="603"/>
      <c r="AP23" s="604"/>
      <c r="AQ23" s="366">
        <f t="shared" si="16"/>
        <v>0</v>
      </c>
      <c r="AR23" s="613"/>
      <c r="AS23" s="365">
        <f t="shared" si="17"/>
        <v>0</v>
      </c>
      <c r="AT23" s="226">
        <f t="shared" si="6"/>
        <v>0</v>
      </c>
      <c r="AU23" s="226">
        <f t="shared" si="7"/>
        <v>0</v>
      </c>
      <c r="AV23" s="615"/>
    </row>
    <row r="24" spans="1:48" s="376" customFormat="1">
      <c r="A24" s="495"/>
      <c r="B24" s="605"/>
      <c r="C24" s="607"/>
      <c r="D24" s="602"/>
      <c r="E24" s="603"/>
      <c r="F24" s="604"/>
      <c r="G24" s="366">
        <f t="shared" si="8"/>
        <v>0</v>
      </c>
      <c r="H24" s="613"/>
      <c r="I24" s="365">
        <f t="shared" si="9"/>
        <v>0</v>
      </c>
      <c r="J24" s="226">
        <f t="shared" si="10"/>
        <v>0</v>
      </c>
      <c r="K24" s="226">
        <f t="shared" si="11"/>
        <v>0</v>
      </c>
      <c r="L24" s="615"/>
      <c r="M24" s="355"/>
      <c r="N24" s="605"/>
      <c r="O24" s="607"/>
      <c r="P24" s="602"/>
      <c r="Q24" s="603"/>
      <c r="R24" s="604"/>
      <c r="S24" s="366">
        <f t="shared" si="12"/>
        <v>0</v>
      </c>
      <c r="T24" s="613"/>
      <c r="U24" s="365">
        <f t="shared" si="13"/>
        <v>0</v>
      </c>
      <c r="V24" s="226">
        <f t="shared" si="2"/>
        <v>0</v>
      </c>
      <c r="W24" s="226">
        <f t="shared" si="3"/>
        <v>0</v>
      </c>
      <c r="X24" s="615"/>
      <c r="Y24" s="355"/>
      <c r="Z24" s="605"/>
      <c r="AA24" s="607"/>
      <c r="AB24" s="602"/>
      <c r="AC24" s="603"/>
      <c r="AD24" s="604"/>
      <c r="AE24" s="366">
        <f t="shared" si="14"/>
        <v>0</v>
      </c>
      <c r="AF24" s="613"/>
      <c r="AG24" s="365">
        <f t="shared" si="15"/>
        <v>0</v>
      </c>
      <c r="AH24" s="226">
        <f t="shared" si="4"/>
        <v>0</v>
      </c>
      <c r="AI24" s="226">
        <f t="shared" si="5"/>
        <v>0</v>
      </c>
      <c r="AJ24" s="615"/>
      <c r="AK24" s="355"/>
      <c r="AL24" s="605"/>
      <c r="AM24" s="607"/>
      <c r="AN24" s="602"/>
      <c r="AO24" s="603"/>
      <c r="AP24" s="604"/>
      <c r="AQ24" s="366">
        <f t="shared" si="16"/>
        <v>0</v>
      </c>
      <c r="AR24" s="613"/>
      <c r="AS24" s="365">
        <f t="shared" si="17"/>
        <v>0</v>
      </c>
      <c r="AT24" s="226">
        <f t="shared" si="6"/>
        <v>0</v>
      </c>
      <c r="AU24" s="226">
        <f t="shared" si="7"/>
        <v>0</v>
      </c>
      <c r="AV24" s="615"/>
    </row>
    <row r="25" spans="1:48" s="376" customFormat="1" ht="24.75" thickBot="1">
      <c r="A25" s="495"/>
      <c r="B25" s="608"/>
      <c r="C25" s="609"/>
      <c r="D25" s="610"/>
      <c r="E25" s="611"/>
      <c r="F25" s="612"/>
      <c r="G25" s="364">
        <f t="shared" si="8"/>
        <v>0</v>
      </c>
      <c r="H25" s="614"/>
      <c r="I25" s="363">
        <f t="shared" si="9"/>
        <v>0</v>
      </c>
      <c r="J25" s="227">
        <f t="shared" si="10"/>
        <v>0</v>
      </c>
      <c r="K25" s="227">
        <f t="shared" si="11"/>
        <v>0</v>
      </c>
      <c r="L25" s="616"/>
      <c r="M25" s="355"/>
      <c r="N25" s="608"/>
      <c r="O25" s="609"/>
      <c r="P25" s="610"/>
      <c r="Q25" s="611"/>
      <c r="R25" s="612"/>
      <c r="S25" s="364">
        <f t="shared" si="12"/>
        <v>0</v>
      </c>
      <c r="T25" s="614"/>
      <c r="U25" s="363">
        <f t="shared" si="13"/>
        <v>0</v>
      </c>
      <c r="V25" s="227">
        <f t="shared" si="2"/>
        <v>0</v>
      </c>
      <c r="W25" s="227">
        <f t="shared" si="3"/>
        <v>0</v>
      </c>
      <c r="X25" s="616"/>
      <c r="Y25" s="355"/>
      <c r="Z25" s="608"/>
      <c r="AA25" s="609"/>
      <c r="AB25" s="610"/>
      <c r="AC25" s="611"/>
      <c r="AD25" s="612"/>
      <c r="AE25" s="364">
        <f t="shared" si="14"/>
        <v>0</v>
      </c>
      <c r="AF25" s="614"/>
      <c r="AG25" s="363">
        <f t="shared" si="15"/>
        <v>0</v>
      </c>
      <c r="AH25" s="227">
        <f t="shared" si="4"/>
        <v>0</v>
      </c>
      <c r="AI25" s="227">
        <f t="shared" si="5"/>
        <v>0</v>
      </c>
      <c r="AJ25" s="616"/>
      <c r="AK25" s="355"/>
      <c r="AL25" s="608"/>
      <c r="AM25" s="609"/>
      <c r="AN25" s="610"/>
      <c r="AO25" s="611"/>
      <c r="AP25" s="612"/>
      <c r="AQ25" s="364">
        <f t="shared" si="16"/>
        <v>0</v>
      </c>
      <c r="AR25" s="614"/>
      <c r="AS25" s="363">
        <f t="shared" si="17"/>
        <v>0</v>
      </c>
      <c r="AT25" s="227">
        <f t="shared" si="6"/>
        <v>0</v>
      </c>
      <c r="AU25" s="227">
        <f t="shared" si="7"/>
        <v>0</v>
      </c>
      <c r="AV25" s="616"/>
    </row>
    <row r="26" spans="1:48" s="376" customFormat="1" ht="25.5" thickTop="1" thickBot="1">
      <c r="A26" s="495"/>
      <c r="B26" s="1407" t="s">
        <v>609</v>
      </c>
      <c r="C26" s="1408"/>
      <c r="D26" s="1408"/>
      <c r="E26" s="1408"/>
      <c r="F26" s="362"/>
      <c r="G26" s="362">
        <f>SUM(G16:G25)</f>
        <v>0</v>
      </c>
      <c r="H26" s="361"/>
      <c r="I26" s="361">
        <f>SUM(I16:I25)</f>
        <v>0</v>
      </c>
      <c r="J26" s="360"/>
      <c r="K26" s="360">
        <f>SUM(K16:K25)</f>
        <v>0</v>
      </c>
      <c r="L26" s="367"/>
      <c r="M26" s="355"/>
      <c r="N26" s="1407" t="s">
        <v>609</v>
      </c>
      <c r="O26" s="1408"/>
      <c r="P26" s="1408"/>
      <c r="Q26" s="1408"/>
      <c r="R26" s="362"/>
      <c r="S26" s="362">
        <f>SUM(S16:S25)</f>
        <v>0</v>
      </c>
      <c r="T26" s="361"/>
      <c r="U26" s="361">
        <f>SUM(U16:U25)</f>
        <v>0</v>
      </c>
      <c r="V26" s="360"/>
      <c r="W26" s="360">
        <f>SUM(W16:W25)</f>
        <v>0</v>
      </c>
      <c r="X26" s="367"/>
      <c r="Y26" s="355"/>
      <c r="Z26" s="1407" t="s">
        <v>609</v>
      </c>
      <c r="AA26" s="1408"/>
      <c r="AB26" s="1408"/>
      <c r="AC26" s="1408"/>
      <c r="AD26" s="362"/>
      <c r="AE26" s="362">
        <f>SUM(AE16:AE25)</f>
        <v>0</v>
      </c>
      <c r="AF26" s="361"/>
      <c r="AG26" s="361">
        <f>SUM(AG16:AG25)</f>
        <v>0</v>
      </c>
      <c r="AH26" s="360"/>
      <c r="AI26" s="360">
        <f>SUM(AI16:AI25)</f>
        <v>0</v>
      </c>
      <c r="AJ26" s="367"/>
      <c r="AK26" s="355"/>
      <c r="AL26" s="1407" t="s">
        <v>609</v>
      </c>
      <c r="AM26" s="1408"/>
      <c r="AN26" s="1408"/>
      <c r="AO26" s="1408"/>
      <c r="AP26" s="362"/>
      <c r="AQ26" s="362">
        <f>SUM(AQ16:AQ25)</f>
        <v>0</v>
      </c>
      <c r="AR26" s="361"/>
      <c r="AS26" s="361">
        <f>SUM(AS16:AS25)</f>
        <v>0</v>
      </c>
      <c r="AT26" s="360"/>
      <c r="AU26" s="360">
        <f>SUM(AU16:AU25)</f>
        <v>0</v>
      </c>
      <c r="AV26" s="367"/>
    </row>
    <row r="27" spans="1:48" s="376" customFormat="1">
      <c r="A27" s="495"/>
      <c r="B27" s="600"/>
      <c r="C27" s="601"/>
      <c r="D27" s="602"/>
      <c r="E27" s="603"/>
      <c r="F27" s="604"/>
      <c r="G27" s="366">
        <f>INT(E27*F27)</f>
        <v>0</v>
      </c>
      <c r="H27" s="613"/>
      <c r="I27" s="365">
        <f>INT(E27*H27)</f>
        <v>0</v>
      </c>
      <c r="J27" s="226">
        <f t="shared" ref="J27:J34" si="18">F27-H27</f>
        <v>0</v>
      </c>
      <c r="K27" s="226">
        <f t="shared" ref="K27:K34" si="19">G27-I27</f>
        <v>0</v>
      </c>
      <c r="L27" s="615"/>
      <c r="M27" s="402"/>
      <c r="N27" s="600"/>
      <c r="O27" s="601"/>
      <c r="P27" s="602"/>
      <c r="Q27" s="603"/>
      <c r="R27" s="604"/>
      <c r="S27" s="366">
        <f>INT(Q27*R27)</f>
        <v>0</v>
      </c>
      <c r="T27" s="613"/>
      <c r="U27" s="365">
        <f>INT(Q27*T27)</f>
        <v>0</v>
      </c>
      <c r="V27" s="226">
        <f t="shared" ref="V27:V38" si="20">R27-T27</f>
        <v>0</v>
      </c>
      <c r="W27" s="226">
        <f t="shared" ref="W27:W38" si="21">S27-U27</f>
        <v>0</v>
      </c>
      <c r="X27" s="615"/>
      <c r="Y27" s="402"/>
      <c r="Z27" s="600"/>
      <c r="AA27" s="601"/>
      <c r="AB27" s="602"/>
      <c r="AC27" s="603"/>
      <c r="AD27" s="604"/>
      <c r="AE27" s="366">
        <f>INT(AC27*AD27)</f>
        <v>0</v>
      </c>
      <c r="AF27" s="613"/>
      <c r="AG27" s="365">
        <f>INT(AC27*AF27)</f>
        <v>0</v>
      </c>
      <c r="AH27" s="226">
        <f t="shared" ref="AH27:AH38" si="22">AD27-AF27</f>
        <v>0</v>
      </c>
      <c r="AI27" s="226">
        <f t="shared" ref="AI27:AI38" si="23">AE27-AG27</f>
        <v>0</v>
      </c>
      <c r="AJ27" s="615"/>
      <c r="AK27" s="402"/>
      <c r="AL27" s="600"/>
      <c r="AM27" s="601"/>
      <c r="AN27" s="602"/>
      <c r="AO27" s="603"/>
      <c r="AP27" s="604"/>
      <c r="AQ27" s="366">
        <f>INT(AO27*AP27)</f>
        <v>0</v>
      </c>
      <c r="AR27" s="613"/>
      <c r="AS27" s="365">
        <f>INT(AO27*AR27)</f>
        <v>0</v>
      </c>
      <c r="AT27" s="226">
        <f t="shared" ref="AT27:AT38" si="24">AP27-AR27</f>
        <v>0</v>
      </c>
      <c r="AU27" s="226">
        <f t="shared" ref="AU27:AU38" si="25">AQ27-AS27</f>
        <v>0</v>
      </c>
      <c r="AV27" s="615"/>
    </row>
    <row r="28" spans="1:48" s="376" customFormat="1">
      <c r="A28" s="495"/>
      <c r="B28" s="605"/>
      <c r="C28" s="606"/>
      <c r="D28" s="602"/>
      <c r="E28" s="603"/>
      <c r="F28" s="604"/>
      <c r="G28" s="366">
        <f t="shared" ref="G28:G34" si="26">INT(E28*F28)</f>
        <v>0</v>
      </c>
      <c r="H28" s="613"/>
      <c r="I28" s="365">
        <f t="shared" ref="I28:I34" si="27">INT(E28*H28)</f>
        <v>0</v>
      </c>
      <c r="J28" s="226">
        <f t="shared" si="18"/>
        <v>0</v>
      </c>
      <c r="K28" s="226">
        <f t="shared" si="19"/>
        <v>0</v>
      </c>
      <c r="L28" s="615"/>
      <c r="M28" s="402"/>
      <c r="N28" s="605"/>
      <c r="O28" s="606"/>
      <c r="P28" s="602"/>
      <c r="Q28" s="603"/>
      <c r="R28" s="604"/>
      <c r="S28" s="366">
        <f t="shared" ref="S28:S38" si="28">INT(Q28*R28)</f>
        <v>0</v>
      </c>
      <c r="T28" s="613"/>
      <c r="U28" s="365">
        <f t="shared" ref="U28:U38" si="29">INT(Q28*T28)</f>
        <v>0</v>
      </c>
      <c r="V28" s="226">
        <f t="shared" si="20"/>
        <v>0</v>
      </c>
      <c r="W28" s="226">
        <f t="shared" si="21"/>
        <v>0</v>
      </c>
      <c r="X28" s="615"/>
      <c r="Y28" s="402"/>
      <c r="Z28" s="605"/>
      <c r="AA28" s="606"/>
      <c r="AB28" s="602"/>
      <c r="AC28" s="603"/>
      <c r="AD28" s="604"/>
      <c r="AE28" s="366">
        <f t="shared" ref="AE28:AE38" si="30">INT(AC28*AD28)</f>
        <v>0</v>
      </c>
      <c r="AF28" s="613"/>
      <c r="AG28" s="365">
        <f t="shared" ref="AG28:AG38" si="31">INT(AC28*AF28)</f>
        <v>0</v>
      </c>
      <c r="AH28" s="226">
        <f t="shared" si="22"/>
        <v>0</v>
      </c>
      <c r="AI28" s="226">
        <f t="shared" si="23"/>
        <v>0</v>
      </c>
      <c r="AJ28" s="615"/>
      <c r="AK28" s="402"/>
      <c r="AL28" s="605"/>
      <c r="AM28" s="606"/>
      <c r="AN28" s="602"/>
      <c r="AO28" s="603"/>
      <c r="AP28" s="604"/>
      <c r="AQ28" s="366">
        <f t="shared" ref="AQ28:AQ38" si="32">INT(AO28*AP28)</f>
        <v>0</v>
      </c>
      <c r="AR28" s="613"/>
      <c r="AS28" s="365">
        <f t="shared" ref="AS28:AS38" si="33">INT(AO28*AR28)</f>
        <v>0</v>
      </c>
      <c r="AT28" s="226">
        <f t="shared" si="24"/>
        <v>0</v>
      </c>
      <c r="AU28" s="226">
        <f t="shared" si="25"/>
        <v>0</v>
      </c>
      <c r="AV28" s="615"/>
    </row>
    <row r="29" spans="1:48" s="376" customFormat="1">
      <c r="A29" s="495"/>
      <c r="B29" s="605"/>
      <c r="C29" s="606"/>
      <c r="D29" s="602"/>
      <c r="E29" s="603"/>
      <c r="F29" s="604"/>
      <c r="G29" s="366">
        <f t="shared" si="26"/>
        <v>0</v>
      </c>
      <c r="H29" s="613"/>
      <c r="I29" s="365">
        <f t="shared" si="27"/>
        <v>0</v>
      </c>
      <c r="J29" s="226">
        <f t="shared" si="18"/>
        <v>0</v>
      </c>
      <c r="K29" s="226">
        <f t="shared" si="19"/>
        <v>0</v>
      </c>
      <c r="L29" s="615"/>
      <c r="M29" s="402"/>
      <c r="N29" s="605"/>
      <c r="O29" s="606"/>
      <c r="P29" s="602"/>
      <c r="Q29" s="603"/>
      <c r="R29" s="604"/>
      <c r="S29" s="366">
        <f t="shared" si="28"/>
        <v>0</v>
      </c>
      <c r="T29" s="613"/>
      <c r="U29" s="365">
        <f t="shared" si="29"/>
        <v>0</v>
      </c>
      <c r="V29" s="226">
        <f t="shared" si="20"/>
        <v>0</v>
      </c>
      <c r="W29" s="226">
        <f t="shared" si="21"/>
        <v>0</v>
      </c>
      <c r="X29" s="615"/>
      <c r="Y29" s="402"/>
      <c r="Z29" s="605"/>
      <c r="AA29" s="606"/>
      <c r="AB29" s="602"/>
      <c r="AC29" s="603"/>
      <c r="AD29" s="604"/>
      <c r="AE29" s="366">
        <f t="shared" si="30"/>
        <v>0</v>
      </c>
      <c r="AF29" s="613"/>
      <c r="AG29" s="365">
        <f t="shared" si="31"/>
        <v>0</v>
      </c>
      <c r="AH29" s="226">
        <f t="shared" si="22"/>
        <v>0</v>
      </c>
      <c r="AI29" s="226">
        <f t="shared" si="23"/>
        <v>0</v>
      </c>
      <c r="AJ29" s="615"/>
      <c r="AK29" s="402"/>
      <c r="AL29" s="605"/>
      <c r="AM29" s="606"/>
      <c r="AN29" s="602"/>
      <c r="AO29" s="603"/>
      <c r="AP29" s="604"/>
      <c r="AQ29" s="366">
        <f t="shared" si="32"/>
        <v>0</v>
      </c>
      <c r="AR29" s="613"/>
      <c r="AS29" s="365">
        <f t="shared" si="33"/>
        <v>0</v>
      </c>
      <c r="AT29" s="226">
        <f t="shared" si="24"/>
        <v>0</v>
      </c>
      <c r="AU29" s="226">
        <f t="shared" si="25"/>
        <v>0</v>
      </c>
      <c r="AV29" s="615"/>
    </row>
    <row r="30" spans="1:48" s="376" customFormat="1">
      <c r="A30" s="495"/>
      <c r="B30" s="605"/>
      <c r="C30" s="606"/>
      <c r="D30" s="602"/>
      <c r="E30" s="603"/>
      <c r="F30" s="604"/>
      <c r="G30" s="366">
        <f t="shared" si="26"/>
        <v>0</v>
      </c>
      <c r="H30" s="613"/>
      <c r="I30" s="365">
        <f t="shared" si="27"/>
        <v>0</v>
      </c>
      <c r="J30" s="226">
        <f t="shared" si="18"/>
        <v>0</v>
      </c>
      <c r="K30" s="226">
        <f t="shared" si="19"/>
        <v>0</v>
      </c>
      <c r="L30" s="615"/>
      <c r="M30" s="402"/>
      <c r="N30" s="605"/>
      <c r="O30" s="606"/>
      <c r="P30" s="602"/>
      <c r="Q30" s="603"/>
      <c r="R30" s="604"/>
      <c r="S30" s="366">
        <f t="shared" si="28"/>
        <v>0</v>
      </c>
      <c r="T30" s="613"/>
      <c r="U30" s="365">
        <f t="shared" si="29"/>
        <v>0</v>
      </c>
      <c r="V30" s="226">
        <f t="shared" si="20"/>
        <v>0</v>
      </c>
      <c r="W30" s="226">
        <f t="shared" si="21"/>
        <v>0</v>
      </c>
      <c r="X30" s="615"/>
      <c r="Y30" s="402"/>
      <c r="Z30" s="605"/>
      <c r="AA30" s="606"/>
      <c r="AB30" s="602"/>
      <c r="AC30" s="603"/>
      <c r="AD30" s="604"/>
      <c r="AE30" s="366">
        <f t="shared" si="30"/>
        <v>0</v>
      </c>
      <c r="AF30" s="613"/>
      <c r="AG30" s="365">
        <f t="shared" si="31"/>
        <v>0</v>
      </c>
      <c r="AH30" s="226">
        <f t="shared" si="22"/>
        <v>0</v>
      </c>
      <c r="AI30" s="226">
        <f t="shared" si="23"/>
        <v>0</v>
      </c>
      <c r="AJ30" s="615"/>
      <c r="AK30" s="402"/>
      <c r="AL30" s="605"/>
      <c r="AM30" s="606"/>
      <c r="AN30" s="602"/>
      <c r="AO30" s="603"/>
      <c r="AP30" s="604"/>
      <c r="AQ30" s="366">
        <f t="shared" si="32"/>
        <v>0</v>
      </c>
      <c r="AR30" s="613"/>
      <c r="AS30" s="365">
        <f t="shared" si="33"/>
        <v>0</v>
      </c>
      <c r="AT30" s="226">
        <f t="shared" si="24"/>
        <v>0</v>
      </c>
      <c r="AU30" s="226">
        <f t="shared" si="25"/>
        <v>0</v>
      </c>
      <c r="AV30" s="615"/>
    </row>
    <row r="31" spans="1:48" s="376" customFormat="1">
      <c r="A31" s="495"/>
      <c r="B31" s="605"/>
      <c r="C31" s="606"/>
      <c r="D31" s="602"/>
      <c r="E31" s="603"/>
      <c r="F31" s="604"/>
      <c r="G31" s="366">
        <f t="shared" si="26"/>
        <v>0</v>
      </c>
      <c r="H31" s="613"/>
      <c r="I31" s="365">
        <f t="shared" si="27"/>
        <v>0</v>
      </c>
      <c r="J31" s="226">
        <f t="shared" si="18"/>
        <v>0</v>
      </c>
      <c r="K31" s="226">
        <f t="shared" si="19"/>
        <v>0</v>
      </c>
      <c r="L31" s="615"/>
      <c r="M31" s="402"/>
      <c r="N31" s="605"/>
      <c r="O31" s="606"/>
      <c r="P31" s="602"/>
      <c r="Q31" s="603"/>
      <c r="R31" s="604"/>
      <c r="S31" s="366">
        <f t="shared" si="28"/>
        <v>0</v>
      </c>
      <c r="T31" s="613"/>
      <c r="U31" s="365">
        <f t="shared" si="29"/>
        <v>0</v>
      </c>
      <c r="V31" s="226">
        <f t="shared" si="20"/>
        <v>0</v>
      </c>
      <c r="W31" s="226">
        <f t="shared" si="21"/>
        <v>0</v>
      </c>
      <c r="X31" s="615"/>
      <c r="Y31" s="402"/>
      <c r="Z31" s="605"/>
      <c r="AA31" s="606"/>
      <c r="AB31" s="602"/>
      <c r="AC31" s="603"/>
      <c r="AD31" s="604"/>
      <c r="AE31" s="366">
        <f t="shared" si="30"/>
        <v>0</v>
      </c>
      <c r="AF31" s="613"/>
      <c r="AG31" s="365">
        <f t="shared" si="31"/>
        <v>0</v>
      </c>
      <c r="AH31" s="226">
        <f t="shared" si="22"/>
        <v>0</v>
      </c>
      <c r="AI31" s="226">
        <f t="shared" si="23"/>
        <v>0</v>
      </c>
      <c r="AJ31" s="615"/>
      <c r="AK31" s="402"/>
      <c r="AL31" s="605"/>
      <c r="AM31" s="606"/>
      <c r="AN31" s="602"/>
      <c r="AO31" s="603"/>
      <c r="AP31" s="604"/>
      <c r="AQ31" s="366">
        <f t="shared" si="32"/>
        <v>0</v>
      </c>
      <c r="AR31" s="613"/>
      <c r="AS31" s="365">
        <f t="shared" si="33"/>
        <v>0</v>
      </c>
      <c r="AT31" s="226">
        <f t="shared" si="24"/>
        <v>0</v>
      </c>
      <c r="AU31" s="226">
        <f t="shared" si="25"/>
        <v>0</v>
      </c>
      <c r="AV31" s="615"/>
    </row>
    <row r="32" spans="1:48" s="376" customFormat="1">
      <c r="A32" s="495"/>
      <c r="B32" s="605"/>
      <c r="C32" s="606"/>
      <c r="D32" s="602"/>
      <c r="E32" s="603"/>
      <c r="F32" s="604"/>
      <c r="G32" s="366">
        <f t="shared" si="26"/>
        <v>0</v>
      </c>
      <c r="H32" s="613"/>
      <c r="I32" s="365">
        <f t="shared" si="27"/>
        <v>0</v>
      </c>
      <c r="J32" s="226">
        <f t="shared" si="18"/>
        <v>0</v>
      </c>
      <c r="K32" s="226">
        <f t="shared" si="19"/>
        <v>0</v>
      </c>
      <c r="L32" s="615"/>
      <c r="M32" s="402"/>
      <c r="N32" s="605"/>
      <c r="O32" s="606"/>
      <c r="P32" s="602"/>
      <c r="Q32" s="603"/>
      <c r="R32" s="604"/>
      <c r="S32" s="366">
        <f t="shared" si="28"/>
        <v>0</v>
      </c>
      <c r="T32" s="613"/>
      <c r="U32" s="365">
        <f t="shared" si="29"/>
        <v>0</v>
      </c>
      <c r="V32" s="226">
        <f t="shared" si="20"/>
        <v>0</v>
      </c>
      <c r="W32" s="226">
        <f t="shared" si="21"/>
        <v>0</v>
      </c>
      <c r="X32" s="615"/>
      <c r="Y32" s="402"/>
      <c r="Z32" s="605"/>
      <c r="AA32" s="606"/>
      <c r="AB32" s="602"/>
      <c r="AC32" s="603"/>
      <c r="AD32" s="604"/>
      <c r="AE32" s="366">
        <f t="shared" si="30"/>
        <v>0</v>
      </c>
      <c r="AF32" s="613"/>
      <c r="AG32" s="365">
        <f t="shared" si="31"/>
        <v>0</v>
      </c>
      <c r="AH32" s="226">
        <f t="shared" si="22"/>
        <v>0</v>
      </c>
      <c r="AI32" s="226">
        <f t="shared" si="23"/>
        <v>0</v>
      </c>
      <c r="AJ32" s="615"/>
      <c r="AK32" s="402"/>
      <c r="AL32" s="605"/>
      <c r="AM32" s="606"/>
      <c r="AN32" s="602"/>
      <c r="AO32" s="603"/>
      <c r="AP32" s="604"/>
      <c r="AQ32" s="366">
        <f t="shared" si="32"/>
        <v>0</v>
      </c>
      <c r="AR32" s="613"/>
      <c r="AS32" s="365">
        <f t="shared" si="33"/>
        <v>0</v>
      </c>
      <c r="AT32" s="226">
        <f t="shared" si="24"/>
        <v>0</v>
      </c>
      <c r="AU32" s="226">
        <f t="shared" si="25"/>
        <v>0</v>
      </c>
      <c r="AV32" s="615"/>
    </row>
    <row r="33" spans="1:48" s="376" customFormat="1">
      <c r="A33" s="495"/>
      <c r="B33" s="605"/>
      <c r="C33" s="607"/>
      <c r="D33" s="602"/>
      <c r="E33" s="603"/>
      <c r="F33" s="604"/>
      <c r="G33" s="366">
        <f t="shared" si="26"/>
        <v>0</v>
      </c>
      <c r="H33" s="613"/>
      <c r="I33" s="365">
        <f t="shared" si="27"/>
        <v>0</v>
      </c>
      <c r="J33" s="226">
        <f t="shared" si="18"/>
        <v>0</v>
      </c>
      <c r="K33" s="226">
        <f t="shared" si="19"/>
        <v>0</v>
      </c>
      <c r="L33" s="615"/>
      <c r="M33" s="402"/>
      <c r="N33" s="605"/>
      <c r="O33" s="607"/>
      <c r="P33" s="602"/>
      <c r="Q33" s="603"/>
      <c r="R33" s="604"/>
      <c r="S33" s="366">
        <f t="shared" si="28"/>
        <v>0</v>
      </c>
      <c r="T33" s="613"/>
      <c r="U33" s="365">
        <f t="shared" si="29"/>
        <v>0</v>
      </c>
      <c r="V33" s="226">
        <f t="shared" si="20"/>
        <v>0</v>
      </c>
      <c r="W33" s="226">
        <f t="shared" si="21"/>
        <v>0</v>
      </c>
      <c r="X33" s="615"/>
      <c r="Y33" s="402"/>
      <c r="Z33" s="605"/>
      <c r="AA33" s="607"/>
      <c r="AB33" s="602"/>
      <c r="AC33" s="603"/>
      <c r="AD33" s="604"/>
      <c r="AE33" s="366">
        <f t="shared" si="30"/>
        <v>0</v>
      </c>
      <c r="AF33" s="613"/>
      <c r="AG33" s="365">
        <f t="shared" si="31"/>
        <v>0</v>
      </c>
      <c r="AH33" s="226">
        <f t="shared" si="22"/>
        <v>0</v>
      </c>
      <c r="AI33" s="226">
        <f t="shared" si="23"/>
        <v>0</v>
      </c>
      <c r="AJ33" s="615"/>
      <c r="AK33" s="402"/>
      <c r="AL33" s="605"/>
      <c r="AM33" s="607"/>
      <c r="AN33" s="602"/>
      <c r="AO33" s="603"/>
      <c r="AP33" s="604"/>
      <c r="AQ33" s="366">
        <f t="shared" si="32"/>
        <v>0</v>
      </c>
      <c r="AR33" s="613"/>
      <c r="AS33" s="365">
        <f t="shared" si="33"/>
        <v>0</v>
      </c>
      <c r="AT33" s="226">
        <f t="shared" si="24"/>
        <v>0</v>
      </c>
      <c r="AU33" s="226">
        <f t="shared" si="25"/>
        <v>0</v>
      </c>
      <c r="AV33" s="615"/>
    </row>
    <row r="34" spans="1:48" s="376" customFormat="1">
      <c r="A34" s="495"/>
      <c r="B34" s="605"/>
      <c r="C34" s="607"/>
      <c r="D34" s="602"/>
      <c r="E34" s="603"/>
      <c r="F34" s="604"/>
      <c r="G34" s="366">
        <f t="shared" si="26"/>
        <v>0</v>
      </c>
      <c r="H34" s="613"/>
      <c r="I34" s="365">
        <f t="shared" si="27"/>
        <v>0</v>
      </c>
      <c r="J34" s="226">
        <f t="shared" si="18"/>
        <v>0</v>
      </c>
      <c r="K34" s="226">
        <f t="shared" si="19"/>
        <v>0</v>
      </c>
      <c r="L34" s="615"/>
      <c r="M34" s="402"/>
      <c r="N34" s="605"/>
      <c r="O34" s="607"/>
      <c r="P34" s="602"/>
      <c r="Q34" s="603"/>
      <c r="R34" s="604"/>
      <c r="S34" s="366">
        <f t="shared" si="28"/>
        <v>0</v>
      </c>
      <c r="T34" s="613"/>
      <c r="U34" s="365">
        <f t="shared" si="29"/>
        <v>0</v>
      </c>
      <c r="V34" s="226">
        <f t="shared" si="20"/>
        <v>0</v>
      </c>
      <c r="W34" s="226">
        <f t="shared" si="21"/>
        <v>0</v>
      </c>
      <c r="X34" s="615"/>
      <c r="Y34" s="402"/>
      <c r="Z34" s="605"/>
      <c r="AA34" s="607"/>
      <c r="AB34" s="602"/>
      <c r="AC34" s="603"/>
      <c r="AD34" s="604"/>
      <c r="AE34" s="366">
        <f t="shared" si="30"/>
        <v>0</v>
      </c>
      <c r="AF34" s="613"/>
      <c r="AG34" s="365">
        <f t="shared" si="31"/>
        <v>0</v>
      </c>
      <c r="AH34" s="226">
        <f t="shared" si="22"/>
        <v>0</v>
      </c>
      <c r="AI34" s="226">
        <f t="shared" si="23"/>
        <v>0</v>
      </c>
      <c r="AJ34" s="615"/>
      <c r="AK34" s="402"/>
      <c r="AL34" s="605"/>
      <c r="AM34" s="607"/>
      <c r="AN34" s="602"/>
      <c r="AO34" s="603"/>
      <c r="AP34" s="604"/>
      <c r="AQ34" s="366">
        <f t="shared" si="32"/>
        <v>0</v>
      </c>
      <c r="AR34" s="613"/>
      <c r="AS34" s="365">
        <f t="shared" si="33"/>
        <v>0</v>
      </c>
      <c r="AT34" s="226">
        <f t="shared" si="24"/>
        <v>0</v>
      </c>
      <c r="AU34" s="226">
        <f t="shared" si="25"/>
        <v>0</v>
      </c>
      <c r="AV34" s="615"/>
    </row>
    <row r="35" spans="1:48" s="376" customFormat="1">
      <c r="A35" s="495"/>
      <c r="B35" s="605"/>
      <c r="C35" s="607"/>
      <c r="D35" s="602"/>
      <c r="E35" s="603"/>
      <c r="F35" s="604"/>
      <c r="G35" s="366">
        <f t="shared" ref="G35:G38" si="34">INT(E35*F35)</f>
        <v>0</v>
      </c>
      <c r="H35" s="613"/>
      <c r="I35" s="365">
        <f t="shared" ref="I35:I38" si="35">INT(E35*H35)</f>
        <v>0</v>
      </c>
      <c r="J35" s="226">
        <f t="shared" ref="J35:J38" si="36">F35-H35</f>
        <v>0</v>
      </c>
      <c r="K35" s="226">
        <f t="shared" ref="K35:K38" si="37">G35-I35</f>
        <v>0</v>
      </c>
      <c r="L35" s="615"/>
      <c r="M35" s="402"/>
      <c r="N35" s="605"/>
      <c r="O35" s="607"/>
      <c r="P35" s="602"/>
      <c r="Q35" s="603"/>
      <c r="R35" s="604"/>
      <c r="S35" s="366">
        <f t="shared" si="28"/>
        <v>0</v>
      </c>
      <c r="T35" s="613"/>
      <c r="U35" s="365">
        <f t="shared" si="29"/>
        <v>0</v>
      </c>
      <c r="V35" s="226">
        <f t="shared" si="20"/>
        <v>0</v>
      </c>
      <c r="W35" s="226">
        <f t="shared" si="21"/>
        <v>0</v>
      </c>
      <c r="X35" s="615"/>
      <c r="Y35" s="402"/>
      <c r="Z35" s="605"/>
      <c r="AA35" s="607"/>
      <c r="AB35" s="602"/>
      <c r="AC35" s="603"/>
      <c r="AD35" s="604"/>
      <c r="AE35" s="366">
        <f t="shared" si="30"/>
        <v>0</v>
      </c>
      <c r="AF35" s="613"/>
      <c r="AG35" s="365">
        <f t="shared" si="31"/>
        <v>0</v>
      </c>
      <c r="AH35" s="226">
        <f t="shared" si="22"/>
        <v>0</v>
      </c>
      <c r="AI35" s="226">
        <f t="shared" si="23"/>
        <v>0</v>
      </c>
      <c r="AJ35" s="615"/>
      <c r="AK35" s="402"/>
      <c r="AL35" s="605"/>
      <c r="AM35" s="607"/>
      <c r="AN35" s="602"/>
      <c r="AO35" s="603"/>
      <c r="AP35" s="604"/>
      <c r="AQ35" s="366">
        <f t="shared" si="32"/>
        <v>0</v>
      </c>
      <c r="AR35" s="613"/>
      <c r="AS35" s="365">
        <f t="shared" si="33"/>
        <v>0</v>
      </c>
      <c r="AT35" s="226">
        <f t="shared" si="24"/>
        <v>0</v>
      </c>
      <c r="AU35" s="226">
        <f t="shared" si="25"/>
        <v>0</v>
      </c>
      <c r="AV35" s="615"/>
    </row>
    <row r="36" spans="1:48" s="376" customFormat="1">
      <c r="A36" s="495"/>
      <c r="B36" s="605"/>
      <c r="C36" s="607"/>
      <c r="D36" s="602"/>
      <c r="E36" s="603"/>
      <c r="F36" s="604"/>
      <c r="G36" s="366">
        <f t="shared" si="34"/>
        <v>0</v>
      </c>
      <c r="H36" s="613"/>
      <c r="I36" s="365">
        <f t="shared" si="35"/>
        <v>0</v>
      </c>
      <c r="J36" s="226">
        <f t="shared" si="36"/>
        <v>0</v>
      </c>
      <c r="K36" s="226">
        <f t="shared" si="37"/>
        <v>0</v>
      </c>
      <c r="L36" s="615"/>
      <c r="M36" s="402"/>
      <c r="N36" s="605"/>
      <c r="O36" s="607"/>
      <c r="P36" s="602"/>
      <c r="Q36" s="603"/>
      <c r="R36" s="604"/>
      <c r="S36" s="366">
        <f t="shared" si="28"/>
        <v>0</v>
      </c>
      <c r="T36" s="613"/>
      <c r="U36" s="365">
        <f t="shared" si="29"/>
        <v>0</v>
      </c>
      <c r="V36" s="226">
        <f t="shared" si="20"/>
        <v>0</v>
      </c>
      <c r="W36" s="226">
        <f t="shared" si="21"/>
        <v>0</v>
      </c>
      <c r="X36" s="615"/>
      <c r="Y36" s="402"/>
      <c r="Z36" s="605"/>
      <c r="AA36" s="607"/>
      <c r="AB36" s="602"/>
      <c r="AC36" s="603"/>
      <c r="AD36" s="604"/>
      <c r="AE36" s="366">
        <f t="shared" si="30"/>
        <v>0</v>
      </c>
      <c r="AF36" s="613"/>
      <c r="AG36" s="365">
        <f t="shared" si="31"/>
        <v>0</v>
      </c>
      <c r="AH36" s="226">
        <f t="shared" si="22"/>
        <v>0</v>
      </c>
      <c r="AI36" s="226">
        <f t="shared" si="23"/>
        <v>0</v>
      </c>
      <c r="AJ36" s="615"/>
      <c r="AK36" s="402"/>
      <c r="AL36" s="605"/>
      <c r="AM36" s="607"/>
      <c r="AN36" s="602"/>
      <c r="AO36" s="603"/>
      <c r="AP36" s="604"/>
      <c r="AQ36" s="366">
        <f t="shared" si="32"/>
        <v>0</v>
      </c>
      <c r="AR36" s="613"/>
      <c r="AS36" s="365">
        <f t="shared" si="33"/>
        <v>0</v>
      </c>
      <c r="AT36" s="226">
        <f t="shared" si="24"/>
        <v>0</v>
      </c>
      <c r="AU36" s="226">
        <f t="shared" si="25"/>
        <v>0</v>
      </c>
      <c r="AV36" s="615"/>
    </row>
    <row r="37" spans="1:48" s="376" customFormat="1">
      <c r="A37" s="495"/>
      <c r="B37" s="605"/>
      <c r="C37" s="607"/>
      <c r="D37" s="602"/>
      <c r="E37" s="603"/>
      <c r="F37" s="604"/>
      <c r="G37" s="366">
        <f t="shared" si="34"/>
        <v>0</v>
      </c>
      <c r="H37" s="613"/>
      <c r="I37" s="365">
        <f t="shared" si="35"/>
        <v>0</v>
      </c>
      <c r="J37" s="226">
        <f t="shared" si="36"/>
        <v>0</v>
      </c>
      <c r="K37" s="226">
        <f t="shared" si="37"/>
        <v>0</v>
      </c>
      <c r="L37" s="615"/>
      <c r="M37" s="402"/>
      <c r="N37" s="605"/>
      <c r="O37" s="607"/>
      <c r="P37" s="602"/>
      <c r="Q37" s="603"/>
      <c r="R37" s="604"/>
      <c r="S37" s="366">
        <f t="shared" si="28"/>
        <v>0</v>
      </c>
      <c r="T37" s="613"/>
      <c r="U37" s="365">
        <f t="shared" si="29"/>
        <v>0</v>
      </c>
      <c r="V37" s="226">
        <f t="shared" si="20"/>
        <v>0</v>
      </c>
      <c r="W37" s="226">
        <f t="shared" si="21"/>
        <v>0</v>
      </c>
      <c r="X37" s="615"/>
      <c r="Y37" s="402"/>
      <c r="Z37" s="605"/>
      <c r="AA37" s="607"/>
      <c r="AB37" s="602"/>
      <c r="AC37" s="603"/>
      <c r="AD37" s="604"/>
      <c r="AE37" s="366">
        <f t="shared" si="30"/>
        <v>0</v>
      </c>
      <c r="AF37" s="613"/>
      <c r="AG37" s="365">
        <f t="shared" si="31"/>
        <v>0</v>
      </c>
      <c r="AH37" s="226">
        <f t="shared" si="22"/>
        <v>0</v>
      </c>
      <c r="AI37" s="226">
        <f t="shared" si="23"/>
        <v>0</v>
      </c>
      <c r="AJ37" s="615"/>
      <c r="AK37" s="402"/>
      <c r="AL37" s="605"/>
      <c r="AM37" s="607"/>
      <c r="AN37" s="602"/>
      <c r="AO37" s="603"/>
      <c r="AP37" s="604"/>
      <c r="AQ37" s="366">
        <f t="shared" si="32"/>
        <v>0</v>
      </c>
      <c r="AR37" s="613"/>
      <c r="AS37" s="365">
        <f t="shared" si="33"/>
        <v>0</v>
      </c>
      <c r="AT37" s="226">
        <f t="shared" si="24"/>
        <v>0</v>
      </c>
      <c r="AU37" s="226">
        <f t="shared" si="25"/>
        <v>0</v>
      </c>
      <c r="AV37" s="615"/>
    </row>
    <row r="38" spans="1:48" s="376" customFormat="1" ht="24.75" thickBot="1">
      <c r="A38" s="495"/>
      <c r="B38" s="605"/>
      <c r="C38" s="607"/>
      <c r="D38" s="602"/>
      <c r="E38" s="603"/>
      <c r="F38" s="604"/>
      <c r="G38" s="366">
        <f t="shared" si="34"/>
        <v>0</v>
      </c>
      <c r="H38" s="613"/>
      <c r="I38" s="365">
        <f t="shared" si="35"/>
        <v>0</v>
      </c>
      <c r="J38" s="226">
        <f t="shared" si="36"/>
        <v>0</v>
      </c>
      <c r="K38" s="226">
        <f t="shared" si="37"/>
        <v>0</v>
      </c>
      <c r="L38" s="615"/>
      <c r="M38" s="402"/>
      <c r="N38" s="605"/>
      <c r="O38" s="607"/>
      <c r="P38" s="602"/>
      <c r="Q38" s="603"/>
      <c r="R38" s="604"/>
      <c r="S38" s="366">
        <f t="shared" si="28"/>
        <v>0</v>
      </c>
      <c r="T38" s="613"/>
      <c r="U38" s="365">
        <f t="shared" si="29"/>
        <v>0</v>
      </c>
      <c r="V38" s="226">
        <f t="shared" si="20"/>
        <v>0</v>
      </c>
      <c r="W38" s="226">
        <f t="shared" si="21"/>
        <v>0</v>
      </c>
      <c r="X38" s="615"/>
      <c r="Y38" s="402"/>
      <c r="Z38" s="605"/>
      <c r="AA38" s="607"/>
      <c r="AB38" s="602"/>
      <c r="AC38" s="603"/>
      <c r="AD38" s="604"/>
      <c r="AE38" s="366">
        <f t="shared" si="30"/>
        <v>0</v>
      </c>
      <c r="AF38" s="613"/>
      <c r="AG38" s="365">
        <f t="shared" si="31"/>
        <v>0</v>
      </c>
      <c r="AH38" s="226">
        <f t="shared" si="22"/>
        <v>0</v>
      </c>
      <c r="AI38" s="226">
        <f t="shared" si="23"/>
        <v>0</v>
      </c>
      <c r="AJ38" s="615"/>
      <c r="AK38" s="402"/>
      <c r="AL38" s="605"/>
      <c r="AM38" s="607"/>
      <c r="AN38" s="602"/>
      <c r="AO38" s="603"/>
      <c r="AP38" s="604"/>
      <c r="AQ38" s="366">
        <f t="shared" si="32"/>
        <v>0</v>
      </c>
      <c r="AR38" s="613"/>
      <c r="AS38" s="365">
        <f t="shared" si="33"/>
        <v>0</v>
      </c>
      <c r="AT38" s="226">
        <f t="shared" si="24"/>
        <v>0</v>
      </c>
      <c r="AU38" s="226">
        <f t="shared" si="25"/>
        <v>0</v>
      </c>
      <c r="AV38" s="615"/>
    </row>
    <row r="39" spans="1:48" s="376" customFormat="1" ht="25.5" thickTop="1" thickBot="1">
      <c r="A39" s="495"/>
      <c r="B39" s="1407" t="s">
        <v>767</v>
      </c>
      <c r="C39" s="1408"/>
      <c r="D39" s="1408"/>
      <c r="E39" s="1408"/>
      <c r="F39" s="362"/>
      <c r="G39" s="362">
        <f>SUM(G27:G38)</f>
        <v>0</v>
      </c>
      <c r="H39" s="361"/>
      <c r="I39" s="361">
        <f>SUM(I27:I38)</f>
        <v>0</v>
      </c>
      <c r="J39" s="360"/>
      <c r="K39" s="360">
        <f>SUM(K27:K38)</f>
        <v>0</v>
      </c>
      <c r="L39" s="367"/>
      <c r="M39" s="355"/>
      <c r="N39" s="1407" t="s">
        <v>767</v>
      </c>
      <c r="O39" s="1408"/>
      <c r="P39" s="1408"/>
      <c r="Q39" s="1408"/>
      <c r="R39" s="362"/>
      <c r="S39" s="362">
        <f>SUM(S27:S38)</f>
        <v>0</v>
      </c>
      <c r="T39" s="361"/>
      <c r="U39" s="361">
        <f>SUM(U27:U38)</f>
        <v>0</v>
      </c>
      <c r="V39" s="360"/>
      <c r="W39" s="360">
        <f>SUM(W27:W38)</f>
        <v>0</v>
      </c>
      <c r="X39" s="367"/>
      <c r="Y39" s="355"/>
      <c r="Z39" s="1407" t="s">
        <v>767</v>
      </c>
      <c r="AA39" s="1408"/>
      <c r="AB39" s="1408"/>
      <c r="AC39" s="1408"/>
      <c r="AD39" s="362"/>
      <c r="AE39" s="362">
        <f>SUM(AE27:AE38)</f>
        <v>0</v>
      </c>
      <c r="AF39" s="361"/>
      <c r="AG39" s="361">
        <f>SUM(AG27:AG38)</f>
        <v>0</v>
      </c>
      <c r="AH39" s="360"/>
      <c r="AI39" s="360">
        <f>SUM(AI27:AI38)</f>
        <v>0</v>
      </c>
      <c r="AJ39" s="367"/>
      <c r="AK39" s="355"/>
      <c r="AL39" s="1407" t="s">
        <v>767</v>
      </c>
      <c r="AM39" s="1408"/>
      <c r="AN39" s="1408"/>
      <c r="AO39" s="1408"/>
      <c r="AP39" s="362"/>
      <c r="AQ39" s="362">
        <f>SUM(AQ27:AQ38)</f>
        <v>0</v>
      </c>
      <c r="AR39" s="361"/>
      <c r="AS39" s="361">
        <f>SUM(AS27:AS38)</f>
        <v>0</v>
      </c>
      <c r="AT39" s="360"/>
      <c r="AU39" s="360">
        <f>SUM(AU27:AU38)</f>
        <v>0</v>
      </c>
      <c r="AV39" s="367"/>
    </row>
    <row r="40" spans="1:48" s="376" customFormat="1">
      <c r="A40" s="495"/>
      <c r="B40" s="600"/>
      <c r="C40" s="601"/>
      <c r="D40" s="602"/>
      <c r="E40" s="603"/>
      <c r="F40" s="604"/>
      <c r="G40" s="366">
        <f>INT(E40*F40)</f>
        <v>0</v>
      </c>
      <c r="H40" s="613"/>
      <c r="I40" s="365">
        <f>INT(E40*H40)</f>
        <v>0</v>
      </c>
      <c r="J40" s="226">
        <f t="shared" ref="J40:J49" si="38">F40-H40</f>
        <v>0</v>
      </c>
      <c r="K40" s="226">
        <f t="shared" ref="K40:K49" si="39">G40-I40</f>
        <v>0</v>
      </c>
      <c r="L40" s="615"/>
      <c r="M40" s="402"/>
      <c r="N40" s="600"/>
      <c r="O40" s="601"/>
      <c r="P40" s="602"/>
      <c r="Q40" s="603"/>
      <c r="R40" s="604"/>
      <c r="S40" s="366">
        <f>INT(Q40*R40)</f>
        <v>0</v>
      </c>
      <c r="T40" s="613"/>
      <c r="U40" s="365">
        <f>INT(Q40*T40)</f>
        <v>0</v>
      </c>
      <c r="V40" s="226">
        <f t="shared" ref="V40:V49" si="40">R40-T40</f>
        <v>0</v>
      </c>
      <c r="W40" s="226">
        <f t="shared" ref="W40:W49" si="41">S40-U40</f>
        <v>0</v>
      </c>
      <c r="X40" s="615"/>
      <c r="Y40" s="402"/>
      <c r="Z40" s="600"/>
      <c r="AA40" s="601"/>
      <c r="AB40" s="602"/>
      <c r="AC40" s="603"/>
      <c r="AD40" s="604"/>
      <c r="AE40" s="366">
        <f>INT(AC40*AD40)</f>
        <v>0</v>
      </c>
      <c r="AF40" s="613"/>
      <c r="AG40" s="365">
        <f>INT(AC40*AF40)</f>
        <v>0</v>
      </c>
      <c r="AH40" s="226">
        <f t="shared" ref="AH40:AH49" si="42">AD40-AF40</f>
        <v>0</v>
      </c>
      <c r="AI40" s="226">
        <f t="shared" ref="AI40:AI49" si="43">AE40-AG40</f>
        <v>0</v>
      </c>
      <c r="AJ40" s="615"/>
      <c r="AK40" s="402"/>
      <c r="AL40" s="600"/>
      <c r="AM40" s="601"/>
      <c r="AN40" s="602"/>
      <c r="AO40" s="603"/>
      <c r="AP40" s="604"/>
      <c r="AQ40" s="366">
        <f>INT(AO40*AP40)</f>
        <v>0</v>
      </c>
      <c r="AR40" s="613"/>
      <c r="AS40" s="365">
        <f>INT(AO40*AR40)</f>
        <v>0</v>
      </c>
      <c r="AT40" s="226">
        <f t="shared" ref="AT40:AT49" si="44">AP40-AR40</f>
        <v>0</v>
      </c>
      <c r="AU40" s="226">
        <f t="shared" ref="AU40:AU49" si="45">AQ40-AS40</f>
        <v>0</v>
      </c>
      <c r="AV40" s="615"/>
    </row>
    <row r="41" spans="1:48" s="376" customFormat="1">
      <c r="A41" s="495"/>
      <c r="B41" s="605"/>
      <c r="C41" s="606"/>
      <c r="D41" s="602"/>
      <c r="E41" s="603"/>
      <c r="F41" s="604"/>
      <c r="G41" s="366">
        <f t="shared" ref="G41:G49" si="46">INT(E41*F41)</f>
        <v>0</v>
      </c>
      <c r="H41" s="613"/>
      <c r="I41" s="365">
        <f t="shared" ref="I41:I49" si="47">INT(E41*H41)</f>
        <v>0</v>
      </c>
      <c r="J41" s="226">
        <f t="shared" si="38"/>
        <v>0</v>
      </c>
      <c r="K41" s="226">
        <f t="shared" si="39"/>
        <v>0</v>
      </c>
      <c r="L41" s="615"/>
      <c r="M41" s="402"/>
      <c r="N41" s="605"/>
      <c r="O41" s="606"/>
      <c r="P41" s="602"/>
      <c r="Q41" s="603"/>
      <c r="R41" s="604"/>
      <c r="S41" s="366">
        <f t="shared" ref="S41:S49" si="48">INT(Q41*R41)</f>
        <v>0</v>
      </c>
      <c r="T41" s="613"/>
      <c r="U41" s="365">
        <f t="shared" ref="U41:U49" si="49">INT(Q41*T41)</f>
        <v>0</v>
      </c>
      <c r="V41" s="226">
        <f t="shared" si="40"/>
        <v>0</v>
      </c>
      <c r="W41" s="226">
        <f t="shared" si="41"/>
        <v>0</v>
      </c>
      <c r="X41" s="615"/>
      <c r="Y41" s="402"/>
      <c r="Z41" s="605"/>
      <c r="AA41" s="606"/>
      <c r="AB41" s="602"/>
      <c r="AC41" s="603"/>
      <c r="AD41" s="604"/>
      <c r="AE41" s="366">
        <f t="shared" ref="AE41:AE49" si="50">INT(AC41*AD41)</f>
        <v>0</v>
      </c>
      <c r="AF41" s="613"/>
      <c r="AG41" s="365">
        <f t="shared" ref="AG41:AG49" si="51">INT(AC41*AF41)</f>
        <v>0</v>
      </c>
      <c r="AH41" s="226">
        <f t="shared" si="42"/>
        <v>0</v>
      </c>
      <c r="AI41" s="226">
        <f t="shared" si="43"/>
        <v>0</v>
      </c>
      <c r="AJ41" s="615"/>
      <c r="AK41" s="402"/>
      <c r="AL41" s="605"/>
      <c r="AM41" s="606"/>
      <c r="AN41" s="602"/>
      <c r="AO41" s="603"/>
      <c r="AP41" s="604"/>
      <c r="AQ41" s="366">
        <f t="shared" ref="AQ41:AQ49" si="52">INT(AO41*AP41)</f>
        <v>0</v>
      </c>
      <c r="AR41" s="613"/>
      <c r="AS41" s="365">
        <f t="shared" ref="AS41:AS49" si="53">INT(AO41*AR41)</f>
        <v>0</v>
      </c>
      <c r="AT41" s="226">
        <f t="shared" si="44"/>
        <v>0</v>
      </c>
      <c r="AU41" s="226">
        <f t="shared" si="45"/>
        <v>0</v>
      </c>
      <c r="AV41" s="615"/>
    </row>
    <row r="42" spans="1:48" s="376" customFormat="1">
      <c r="A42" s="495"/>
      <c r="B42" s="605"/>
      <c r="C42" s="606"/>
      <c r="D42" s="602"/>
      <c r="E42" s="603"/>
      <c r="F42" s="604"/>
      <c r="G42" s="366">
        <f t="shared" si="46"/>
        <v>0</v>
      </c>
      <c r="H42" s="613"/>
      <c r="I42" s="365">
        <f t="shared" si="47"/>
        <v>0</v>
      </c>
      <c r="J42" s="226">
        <f t="shared" si="38"/>
        <v>0</v>
      </c>
      <c r="K42" s="226">
        <f t="shared" si="39"/>
        <v>0</v>
      </c>
      <c r="L42" s="615"/>
      <c r="M42" s="402"/>
      <c r="N42" s="605"/>
      <c r="O42" s="606"/>
      <c r="P42" s="602"/>
      <c r="Q42" s="603"/>
      <c r="R42" s="604"/>
      <c r="S42" s="366">
        <f t="shared" si="48"/>
        <v>0</v>
      </c>
      <c r="T42" s="613"/>
      <c r="U42" s="365">
        <f t="shared" si="49"/>
        <v>0</v>
      </c>
      <c r="V42" s="226">
        <f t="shared" si="40"/>
        <v>0</v>
      </c>
      <c r="W42" s="226">
        <f t="shared" si="41"/>
        <v>0</v>
      </c>
      <c r="X42" s="615"/>
      <c r="Y42" s="402"/>
      <c r="Z42" s="605"/>
      <c r="AA42" s="606"/>
      <c r="AB42" s="602"/>
      <c r="AC42" s="603"/>
      <c r="AD42" s="604"/>
      <c r="AE42" s="366">
        <f t="shared" si="50"/>
        <v>0</v>
      </c>
      <c r="AF42" s="613"/>
      <c r="AG42" s="365">
        <f t="shared" si="51"/>
        <v>0</v>
      </c>
      <c r="AH42" s="226">
        <f t="shared" si="42"/>
        <v>0</v>
      </c>
      <c r="AI42" s="226">
        <f t="shared" si="43"/>
        <v>0</v>
      </c>
      <c r="AJ42" s="615"/>
      <c r="AK42" s="402"/>
      <c r="AL42" s="605"/>
      <c r="AM42" s="606"/>
      <c r="AN42" s="602"/>
      <c r="AO42" s="603"/>
      <c r="AP42" s="604"/>
      <c r="AQ42" s="366">
        <f t="shared" si="52"/>
        <v>0</v>
      </c>
      <c r="AR42" s="613"/>
      <c r="AS42" s="365">
        <f t="shared" si="53"/>
        <v>0</v>
      </c>
      <c r="AT42" s="226">
        <f t="shared" si="44"/>
        <v>0</v>
      </c>
      <c r="AU42" s="226">
        <f t="shared" si="45"/>
        <v>0</v>
      </c>
      <c r="AV42" s="615"/>
    </row>
    <row r="43" spans="1:48" s="376" customFormat="1">
      <c r="A43" s="495"/>
      <c r="B43" s="605"/>
      <c r="C43" s="606"/>
      <c r="D43" s="602"/>
      <c r="E43" s="603"/>
      <c r="F43" s="604"/>
      <c r="G43" s="366">
        <f t="shared" si="46"/>
        <v>0</v>
      </c>
      <c r="H43" s="613"/>
      <c r="I43" s="365">
        <f t="shared" si="47"/>
        <v>0</v>
      </c>
      <c r="J43" s="226">
        <f t="shared" si="38"/>
        <v>0</v>
      </c>
      <c r="K43" s="226">
        <f t="shared" si="39"/>
        <v>0</v>
      </c>
      <c r="L43" s="615"/>
      <c r="M43" s="402"/>
      <c r="N43" s="605"/>
      <c r="O43" s="606"/>
      <c r="P43" s="602"/>
      <c r="Q43" s="603"/>
      <c r="R43" s="604"/>
      <c r="S43" s="366">
        <f t="shared" si="48"/>
        <v>0</v>
      </c>
      <c r="T43" s="613"/>
      <c r="U43" s="365">
        <f t="shared" si="49"/>
        <v>0</v>
      </c>
      <c r="V43" s="226">
        <f t="shared" si="40"/>
        <v>0</v>
      </c>
      <c r="W43" s="226">
        <f t="shared" si="41"/>
        <v>0</v>
      </c>
      <c r="X43" s="615"/>
      <c r="Y43" s="402"/>
      <c r="Z43" s="605"/>
      <c r="AA43" s="606"/>
      <c r="AB43" s="602"/>
      <c r="AC43" s="603"/>
      <c r="AD43" s="604"/>
      <c r="AE43" s="366">
        <f t="shared" si="50"/>
        <v>0</v>
      </c>
      <c r="AF43" s="613"/>
      <c r="AG43" s="365">
        <f t="shared" si="51"/>
        <v>0</v>
      </c>
      <c r="AH43" s="226">
        <f t="shared" si="42"/>
        <v>0</v>
      </c>
      <c r="AI43" s="226">
        <f t="shared" si="43"/>
        <v>0</v>
      </c>
      <c r="AJ43" s="615"/>
      <c r="AK43" s="402"/>
      <c r="AL43" s="605"/>
      <c r="AM43" s="606"/>
      <c r="AN43" s="602"/>
      <c r="AO43" s="603"/>
      <c r="AP43" s="604"/>
      <c r="AQ43" s="366">
        <f t="shared" si="52"/>
        <v>0</v>
      </c>
      <c r="AR43" s="613"/>
      <c r="AS43" s="365">
        <f t="shared" si="53"/>
        <v>0</v>
      </c>
      <c r="AT43" s="226">
        <f t="shared" si="44"/>
        <v>0</v>
      </c>
      <c r="AU43" s="226">
        <f t="shared" si="45"/>
        <v>0</v>
      </c>
      <c r="AV43" s="615"/>
    </row>
    <row r="44" spans="1:48" s="376" customFormat="1">
      <c r="A44" s="495"/>
      <c r="B44" s="605"/>
      <c r="C44" s="606"/>
      <c r="D44" s="602"/>
      <c r="E44" s="603"/>
      <c r="F44" s="604"/>
      <c r="G44" s="366">
        <f t="shared" si="46"/>
        <v>0</v>
      </c>
      <c r="H44" s="613"/>
      <c r="I44" s="365">
        <f t="shared" si="47"/>
        <v>0</v>
      </c>
      <c r="J44" s="226">
        <f t="shared" si="38"/>
        <v>0</v>
      </c>
      <c r="K44" s="226">
        <f t="shared" si="39"/>
        <v>0</v>
      </c>
      <c r="L44" s="615"/>
      <c r="M44" s="402"/>
      <c r="N44" s="605"/>
      <c r="O44" s="606"/>
      <c r="P44" s="602"/>
      <c r="Q44" s="603"/>
      <c r="R44" s="604"/>
      <c r="S44" s="366">
        <f t="shared" si="48"/>
        <v>0</v>
      </c>
      <c r="T44" s="613"/>
      <c r="U44" s="365">
        <f t="shared" si="49"/>
        <v>0</v>
      </c>
      <c r="V44" s="226">
        <f t="shared" si="40"/>
        <v>0</v>
      </c>
      <c r="W44" s="226">
        <f t="shared" si="41"/>
        <v>0</v>
      </c>
      <c r="X44" s="615"/>
      <c r="Y44" s="402"/>
      <c r="Z44" s="605"/>
      <c r="AA44" s="606"/>
      <c r="AB44" s="602"/>
      <c r="AC44" s="603"/>
      <c r="AD44" s="604"/>
      <c r="AE44" s="366">
        <f t="shared" si="50"/>
        <v>0</v>
      </c>
      <c r="AF44" s="613"/>
      <c r="AG44" s="365">
        <f t="shared" si="51"/>
        <v>0</v>
      </c>
      <c r="AH44" s="226">
        <f t="shared" si="42"/>
        <v>0</v>
      </c>
      <c r="AI44" s="226">
        <f t="shared" si="43"/>
        <v>0</v>
      </c>
      <c r="AJ44" s="615"/>
      <c r="AK44" s="402"/>
      <c r="AL44" s="605"/>
      <c r="AM44" s="606"/>
      <c r="AN44" s="602"/>
      <c r="AO44" s="603"/>
      <c r="AP44" s="604"/>
      <c r="AQ44" s="366">
        <f t="shared" si="52"/>
        <v>0</v>
      </c>
      <c r="AR44" s="613"/>
      <c r="AS44" s="365">
        <f t="shared" si="53"/>
        <v>0</v>
      </c>
      <c r="AT44" s="226">
        <f t="shared" si="44"/>
        <v>0</v>
      </c>
      <c r="AU44" s="226">
        <f t="shared" si="45"/>
        <v>0</v>
      </c>
      <c r="AV44" s="615"/>
    </row>
    <row r="45" spans="1:48" s="376" customFormat="1">
      <c r="A45" s="495"/>
      <c r="B45" s="605"/>
      <c r="C45" s="606"/>
      <c r="D45" s="602"/>
      <c r="E45" s="603"/>
      <c r="F45" s="604"/>
      <c r="G45" s="366">
        <f t="shared" si="46"/>
        <v>0</v>
      </c>
      <c r="H45" s="613"/>
      <c r="I45" s="365">
        <f t="shared" si="47"/>
        <v>0</v>
      </c>
      <c r="J45" s="226">
        <f t="shared" si="38"/>
        <v>0</v>
      </c>
      <c r="K45" s="226">
        <f t="shared" si="39"/>
        <v>0</v>
      </c>
      <c r="L45" s="615"/>
      <c r="M45" s="402"/>
      <c r="N45" s="605"/>
      <c r="O45" s="606"/>
      <c r="P45" s="602"/>
      <c r="Q45" s="603"/>
      <c r="R45" s="604"/>
      <c r="S45" s="366">
        <f t="shared" si="48"/>
        <v>0</v>
      </c>
      <c r="T45" s="613"/>
      <c r="U45" s="365">
        <f t="shared" si="49"/>
        <v>0</v>
      </c>
      <c r="V45" s="226">
        <f t="shared" si="40"/>
        <v>0</v>
      </c>
      <c r="W45" s="226">
        <f t="shared" si="41"/>
        <v>0</v>
      </c>
      <c r="X45" s="615"/>
      <c r="Y45" s="402"/>
      <c r="Z45" s="605"/>
      <c r="AA45" s="606"/>
      <c r="AB45" s="602"/>
      <c r="AC45" s="603"/>
      <c r="AD45" s="604"/>
      <c r="AE45" s="366">
        <f t="shared" si="50"/>
        <v>0</v>
      </c>
      <c r="AF45" s="613"/>
      <c r="AG45" s="365">
        <f t="shared" si="51"/>
        <v>0</v>
      </c>
      <c r="AH45" s="226">
        <f t="shared" si="42"/>
        <v>0</v>
      </c>
      <c r="AI45" s="226">
        <f t="shared" si="43"/>
        <v>0</v>
      </c>
      <c r="AJ45" s="615"/>
      <c r="AK45" s="402"/>
      <c r="AL45" s="605"/>
      <c r="AM45" s="606"/>
      <c r="AN45" s="602"/>
      <c r="AO45" s="603"/>
      <c r="AP45" s="604"/>
      <c r="AQ45" s="366">
        <f t="shared" si="52"/>
        <v>0</v>
      </c>
      <c r="AR45" s="613"/>
      <c r="AS45" s="365">
        <f t="shared" si="53"/>
        <v>0</v>
      </c>
      <c r="AT45" s="226">
        <f t="shared" si="44"/>
        <v>0</v>
      </c>
      <c r="AU45" s="226">
        <f t="shared" si="45"/>
        <v>0</v>
      </c>
      <c r="AV45" s="615"/>
    </row>
    <row r="46" spans="1:48" s="376" customFormat="1">
      <c r="A46" s="495"/>
      <c r="B46" s="605"/>
      <c r="C46" s="607"/>
      <c r="D46" s="602"/>
      <c r="E46" s="603"/>
      <c r="F46" s="604"/>
      <c r="G46" s="366">
        <f t="shared" si="46"/>
        <v>0</v>
      </c>
      <c r="H46" s="613"/>
      <c r="I46" s="365">
        <f t="shared" si="47"/>
        <v>0</v>
      </c>
      <c r="J46" s="226">
        <f t="shared" si="38"/>
        <v>0</v>
      </c>
      <c r="K46" s="226">
        <f t="shared" si="39"/>
        <v>0</v>
      </c>
      <c r="L46" s="615"/>
      <c r="M46" s="402"/>
      <c r="N46" s="605"/>
      <c r="O46" s="607"/>
      <c r="P46" s="602"/>
      <c r="Q46" s="603"/>
      <c r="R46" s="604"/>
      <c r="S46" s="366">
        <f t="shared" si="48"/>
        <v>0</v>
      </c>
      <c r="T46" s="613"/>
      <c r="U46" s="365">
        <f t="shared" si="49"/>
        <v>0</v>
      </c>
      <c r="V46" s="226">
        <f t="shared" si="40"/>
        <v>0</v>
      </c>
      <c r="W46" s="226">
        <f t="shared" si="41"/>
        <v>0</v>
      </c>
      <c r="X46" s="615"/>
      <c r="Y46" s="402"/>
      <c r="Z46" s="605"/>
      <c r="AA46" s="607"/>
      <c r="AB46" s="602"/>
      <c r="AC46" s="603"/>
      <c r="AD46" s="604"/>
      <c r="AE46" s="366">
        <f t="shared" si="50"/>
        <v>0</v>
      </c>
      <c r="AF46" s="613"/>
      <c r="AG46" s="365">
        <f t="shared" si="51"/>
        <v>0</v>
      </c>
      <c r="AH46" s="226">
        <f t="shared" si="42"/>
        <v>0</v>
      </c>
      <c r="AI46" s="226">
        <f t="shared" si="43"/>
        <v>0</v>
      </c>
      <c r="AJ46" s="615"/>
      <c r="AK46" s="402"/>
      <c r="AL46" s="605"/>
      <c r="AM46" s="607"/>
      <c r="AN46" s="602"/>
      <c r="AO46" s="603"/>
      <c r="AP46" s="604"/>
      <c r="AQ46" s="366">
        <f t="shared" si="52"/>
        <v>0</v>
      </c>
      <c r="AR46" s="613"/>
      <c r="AS46" s="365">
        <f t="shared" si="53"/>
        <v>0</v>
      </c>
      <c r="AT46" s="226">
        <f t="shared" si="44"/>
        <v>0</v>
      </c>
      <c r="AU46" s="226">
        <f t="shared" si="45"/>
        <v>0</v>
      </c>
      <c r="AV46" s="615"/>
    </row>
    <row r="47" spans="1:48" s="376" customFormat="1">
      <c r="A47" s="495"/>
      <c r="B47" s="605"/>
      <c r="C47" s="607"/>
      <c r="D47" s="602"/>
      <c r="E47" s="603"/>
      <c r="F47" s="604"/>
      <c r="G47" s="366">
        <f t="shared" si="46"/>
        <v>0</v>
      </c>
      <c r="H47" s="613"/>
      <c r="I47" s="365">
        <f t="shared" si="47"/>
        <v>0</v>
      </c>
      <c r="J47" s="226">
        <f t="shared" si="38"/>
        <v>0</v>
      </c>
      <c r="K47" s="226">
        <f t="shared" si="39"/>
        <v>0</v>
      </c>
      <c r="L47" s="615"/>
      <c r="M47" s="402"/>
      <c r="N47" s="605"/>
      <c r="O47" s="607"/>
      <c r="P47" s="602"/>
      <c r="Q47" s="603"/>
      <c r="R47" s="604"/>
      <c r="S47" s="366">
        <f t="shared" si="48"/>
        <v>0</v>
      </c>
      <c r="T47" s="613"/>
      <c r="U47" s="365">
        <f t="shared" si="49"/>
        <v>0</v>
      </c>
      <c r="V47" s="226">
        <f t="shared" si="40"/>
        <v>0</v>
      </c>
      <c r="W47" s="226">
        <f t="shared" si="41"/>
        <v>0</v>
      </c>
      <c r="X47" s="615"/>
      <c r="Y47" s="402"/>
      <c r="Z47" s="605"/>
      <c r="AA47" s="607"/>
      <c r="AB47" s="602"/>
      <c r="AC47" s="603"/>
      <c r="AD47" s="604"/>
      <c r="AE47" s="366">
        <f t="shared" si="50"/>
        <v>0</v>
      </c>
      <c r="AF47" s="613"/>
      <c r="AG47" s="365">
        <f t="shared" si="51"/>
        <v>0</v>
      </c>
      <c r="AH47" s="226">
        <f t="shared" si="42"/>
        <v>0</v>
      </c>
      <c r="AI47" s="226">
        <f t="shared" si="43"/>
        <v>0</v>
      </c>
      <c r="AJ47" s="615"/>
      <c r="AK47" s="402"/>
      <c r="AL47" s="605"/>
      <c r="AM47" s="607"/>
      <c r="AN47" s="602"/>
      <c r="AO47" s="603"/>
      <c r="AP47" s="604"/>
      <c r="AQ47" s="366">
        <f t="shared" si="52"/>
        <v>0</v>
      </c>
      <c r="AR47" s="613"/>
      <c r="AS47" s="365">
        <f t="shared" si="53"/>
        <v>0</v>
      </c>
      <c r="AT47" s="226">
        <f t="shared" si="44"/>
        <v>0</v>
      </c>
      <c r="AU47" s="226">
        <f t="shared" si="45"/>
        <v>0</v>
      </c>
      <c r="AV47" s="615"/>
    </row>
    <row r="48" spans="1:48" s="376" customFormat="1">
      <c r="A48" s="495"/>
      <c r="B48" s="605"/>
      <c r="C48" s="607"/>
      <c r="D48" s="602"/>
      <c r="E48" s="603"/>
      <c r="F48" s="604"/>
      <c r="G48" s="366">
        <f t="shared" si="46"/>
        <v>0</v>
      </c>
      <c r="H48" s="613"/>
      <c r="I48" s="365">
        <f t="shared" si="47"/>
        <v>0</v>
      </c>
      <c r="J48" s="226">
        <f t="shared" si="38"/>
        <v>0</v>
      </c>
      <c r="K48" s="226">
        <f t="shared" si="39"/>
        <v>0</v>
      </c>
      <c r="L48" s="615"/>
      <c r="M48" s="402"/>
      <c r="N48" s="605"/>
      <c r="O48" s="607"/>
      <c r="P48" s="602"/>
      <c r="Q48" s="603"/>
      <c r="R48" s="604"/>
      <c r="S48" s="366">
        <f t="shared" si="48"/>
        <v>0</v>
      </c>
      <c r="T48" s="613"/>
      <c r="U48" s="365">
        <f t="shared" si="49"/>
        <v>0</v>
      </c>
      <c r="V48" s="226">
        <f t="shared" si="40"/>
        <v>0</v>
      </c>
      <c r="W48" s="226">
        <f t="shared" si="41"/>
        <v>0</v>
      </c>
      <c r="X48" s="615"/>
      <c r="Y48" s="402"/>
      <c r="Z48" s="605"/>
      <c r="AA48" s="607"/>
      <c r="AB48" s="602"/>
      <c r="AC48" s="603"/>
      <c r="AD48" s="604"/>
      <c r="AE48" s="366">
        <f t="shared" si="50"/>
        <v>0</v>
      </c>
      <c r="AF48" s="613"/>
      <c r="AG48" s="365">
        <f t="shared" si="51"/>
        <v>0</v>
      </c>
      <c r="AH48" s="226">
        <f t="shared" si="42"/>
        <v>0</v>
      </c>
      <c r="AI48" s="226">
        <f t="shared" si="43"/>
        <v>0</v>
      </c>
      <c r="AJ48" s="615"/>
      <c r="AK48" s="402"/>
      <c r="AL48" s="605"/>
      <c r="AM48" s="607"/>
      <c r="AN48" s="602"/>
      <c r="AO48" s="603"/>
      <c r="AP48" s="604"/>
      <c r="AQ48" s="366">
        <f t="shared" si="52"/>
        <v>0</v>
      </c>
      <c r="AR48" s="613"/>
      <c r="AS48" s="365">
        <f t="shared" si="53"/>
        <v>0</v>
      </c>
      <c r="AT48" s="226">
        <f t="shared" si="44"/>
        <v>0</v>
      </c>
      <c r="AU48" s="226">
        <f t="shared" si="45"/>
        <v>0</v>
      </c>
      <c r="AV48" s="615"/>
    </row>
    <row r="49" spans="1:48" s="376" customFormat="1" ht="24.75" thickBot="1">
      <c r="A49" s="495"/>
      <c r="B49" s="608"/>
      <c r="C49" s="609"/>
      <c r="D49" s="610"/>
      <c r="E49" s="611"/>
      <c r="F49" s="612"/>
      <c r="G49" s="364">
        <f t="shared" si="46"/>
        <v>0</v>
      </c>
      <c r="H49" s="614"/>
      <c r="I49" s="363">
        <f t="shared" si="47"/>
        <v>0</v>
      </c>
      <c r="J49" s="227">
        <f t="shared" si="38"/>
        <v>0</v>
      </c>
      <c r="K49" s="227">
        <f t="shared" si="39"/>
        <v>0</v>
      </c>
      <c r="L49" s="616"/>
      <c r="M49" s="402"/>
      <c r="N49" s="608"/>
      <c r="O49" s="609"/>
      <c r="P49" s="610"/>
      <c r="Q49" s="611"/>
      <c r="R49" s="612"/>
      <c r="S49" s="364">
        <f t="shared" si="48"/>
        <v>0</v>
      </c>
      <c r="T49" s="614"/>
      <c r="U49" s="363">
        <f t="shared" si="49"/>
        <v>0</v>
      </c>
      <c r="V49" s="227">
        <f t="shared" si="40"/>
        <v>0</v>
      </c>
      <c r="W49" s="227">
        <f t="shared" si="41"/>
        <v>0</v>
      </c>
      <c r="X49" s="616"/>
      <c r="Y49" s="402"/>
      <c r="Z49" s="608"/>
      <c r="AA49" s="609"/>
      <c r="AB49" s="610"/>
      <c r="AC49" s="611"/>
      <c r="AD49" s="612"/>
      <c r="AE49" s="364">
        <f t="shared" si="50"/>
        <v>0</v>
      </c>
      <c r="AF49" s="614"/>
      <c r="AG49" s="363">
        <f t="shared" si="51"/>
        <v>0</v>
      </c>
      <c r="AH49" s="227">
        <f t="shared" si="42"/>
        <v>0</v>
      </c>
      <c r="AI49" s="227">
        <f t="shared" si="43"/>
        <v>0</v>
      </c>
      <c r="AJ49" s="616"/>
      <c r="AK49" s="402"/>
      <c r="AL49" s="608"/>
      <c r="AM49" s="609"/>
      <c r="AN49" s="610"/>
      <c r="AO49" s="611"/>
      <c r="AP49" s="612"/>
      <c r="AQ49" s="364">
        <f t="shared" si="52"/>
        <v>0</v>
      </c>
      <c r="AR49" s="614"/>
      <c r="AS49" s="363">
        <f t="shared" si="53"/>
        <v>0</v>
      </c>
      <c r="AT49" s="227">
        <f t="shared" si="44"/>
        <v>0</v>
      </c>
      <c r="AU49" s="227">
        <f t="shared" si="45"/>
        <v>0</v>
      </c>
      <c r="AV49" s="616"/>
    </row>
    <row r="50" spans="1:48" s="376" customFormat="1" ht="25.5" thickTop="1" thickBot="1">
      <c r="A50" s="495"/>
      <c r="B50" s="1407" t="s">
        <v>766</v>
      </c>
      <c r="C50" s="1408"/>
      <c r="D50" s="1408"/>
      <c r="E50" s="1408"/>
      <c r="F50" s="362"/>
      <c r="G50" s="362">
        <f>SUM(G40:G49)</f>
        <v>0</v>
      </c>
      <c r="H50" s="361"/>
      <c r="I50" s="361">
        <f>SUM(I40:I49)</f>
        <v>0</v>
      </c>
      <c r="J50" s="360"/>
      <c r="K50" s="360">
        <f>SUM(K40:K49)</f>
        <v>0</v>
      </c>
      <c r="L50" s="367"/>
      <c r="M50" s="355"/>
      <c r="N50" s="1407" t="s">
        <v>766</v>
      </c>
      <c r="O50" s="1408"/>
      <c r="P50" s="1408"/>
      <c r="Q50" s="1408"/>
      <c r="R50" s="362"/>
      <c r="S50" s="362">
        <f>SUM(S40:S49)</f>
        <v>0</v>
      </c>
      <c r="T50" s="361"/>
      <c r="U50" s="361">
        <f>SUM(U40:U49)</f>
        <v>0</v>
      </c>
      <c r="V50" s="360"/>
      <c r="W50" s="360">
        <f>SUM(W40:W49)</f>
        <v>0</v>
      </c>
      <c r="X50" s="359"/>
      <c r="Y50" s="355"/>
      <c r="Z50" s="1407" t="s">
        <v>766</v>
      </c>
      <c r="AA50" s="1408"/>
      <c r="AB50" s="1408"/>
      <c r="AC50" s="1408"/>
      <c r="AD50" s="362"/>
      <c r="AE50" s="362">
        <f>SUM(AE40:AE49)</f>
        <v>0</v>
      </c>
      <c r="AF50" s="361"/>
      <c r="AG50" s="361">
        <f>SUM(AG40:AG49)</f>
        <v>0</v>
      </c>
      <c r="AH50" s="360"/>
      <c r="AI50" s="360">
        <f>SUM(AI40:AI49)</f>
        <v>0</v>
      </c>
      <c r="AJ50" s="359"/>
      <c r="AK50" s="355"/>
      <c r="AL50" s="1407" t="s">
        <v>766</v>
      </c>
      <c r="AM50" s="1408"/>
      <c r="AN50" s="1408"/>
      <c r="AO50" s="1408"/>
      <c r="AP50" s="362"/>
      <c r="AQ50" s="362">
        <f>SUM(AQ40:AQ49)</f>
        <v>0</v>
      </c>
      <c r="AR50" s="361"/>
      <c r="AS50" s="361">
        <f>SUM(AS40:AS49)</f>
        <v>0</v>
      </c>
      <c r="AT50" s="360"/>
      <c r="AU50" s="360">
        <f>SUM(AU40:AU49)</f>
        <v>0</v>
      </c>
      <c r="AV50" s="359"/>
    </row>
    <row r="51" spans="1:48" s="376" customFormat="1" ht="42.75" thickBot="1">
      <c r="A51" s="501"/>
      <c r="B51" s="1405" t="s">
        <v>608</v>
      </c>
      <c r="C51" s="1406"/>
      <c r="D51" s="1406"/>
      <c r="E51" s="1406"/>
      <c r="F51" s="378"/>
      <c r="G51" s="378">
        <f>SUM(G26,G39,G50)</f>
        <v>0</v>
      </c>
      <c r="H51" s="379"/>
      <c r="I51" s="379">
        <f>SUM(I26,I39,I50)</f>
        <v>0</v>
      </c>
      <c r="J51" s="380"/>
      <c r="K51" s="380">
        <f>SUM(K26,K39,K50)</f>
        <v>0</v>
      </c>
      <c r="L51" s="381"/>
      <c r="M51" s="355"/>
      <c r="N51" s="1405" t="s">
        <v>608</v>
      </c>
      <c r="O51" s="1406"/>
      <c r="P51" s="1406"/>
      <c r="Q51" s="1406"/>
      <c r="R51" s="378"/>
      <c r="S51" s="378">
        <f>SUM(S26,S39,S50)</f>
        <v>0</v>
      </c>
      <c r="T51" s="379"/>
      <c r="U51" s="379">
        <f>SUM(U26,U39,U50)</f>
        <v>0</v>
      </c>
      <c r="V51" s="380"/>
      <c r="W51" s="380">
        <f>SUM(W26,W39,W50)</f>
        <v>0</v>
      </c>
      <c r="X51" s="381"/>
      <c r="Y51" s="355"/>
      <c r="Z51" s="1405" t="s">
        <v>608</v>
      </c>
      <c r="AA51" s="1406"/>
      <c r="AB51" s="1406"/>
      <c r="AC51" s="1406"/>
      <c r="AD51" s="378"/>
      <c r="AE51" s="378">
        <f>SUM(AE26,AE39,AE50)</f>
        <v>0</v>
      </c>
      <c r="AF51" s="379"/>
      <c r="AG51" s="379">
        <f>SUM(AG26,AG39,AG50)</f>
        <v>0</v>
      </c>
      <c r="AH51" s="380"/>
      <c r="AI51" s="380">
        <f>SUM(AI26,AI39,AI50)</f>
        <v>0</v>
      </c>
      <c r="AJ51" s="381"/>
      <c r="AK51" s="355"/>
      <c r="AL51" s="1405" t="s">
        <v>608</v>
      </c>
      <c r="AM51" s="1406"/>
      <c r="AN51" s="1406"/>
      <c r="AO51" s="1406"/>
      <c r="AP51" s="378"/>
      <c r="AQ51" s="378">
        <f>SUM(AQ26,AQ39,AQ50)</f>
        <v>0</v>
      </c>
      <c r="AR51" s="379"/>
      <c r="AS51" s="379">
        <f>SUM(AS26,AS39,AS50)</f>
        <v>0</v>
      </c>
      <c r="AT51" s="380"/>
      <c r="AU51" s="380">
        <f>SUM(AU26,AU39,AU50)</f>
        <v>0</v>
      </c>
      <c r="AV51" s="381"/>
    </row>
  </sheetData>
  <sheetProtection insertRows="0" deleteRows="0"/>
  <mergeCells count="63">
    <mergeCell ref="Z51:AC51"/>
    <mergeCell ref="Z12:AJ12"/>
    <mergeCell ref="N12:X12"/>
    <mergeCell ref="Z26:AC26"/>
    <mergeCell ref="Z13:Z15"/>
    <mergeCell ref="AB13:AB15"/>
    <mergeCell ref="AC13:AI13"/>
    <mergeCell ref="X13:X15"/>
    <mergeCell ref="AJ13:AJ15"/>
    <mergeCell ref="AL39:AO39"/>
    <mergeCell ref="Z50:AC50"/>
    <mergeCell ref="AL50:AO50"/>
    <mergeCell ref="C8:E8"/>
    <mergeCell ref="C10:E10"/>
    <mergeCell ref="C9:E9"/>
    <mergeCell ref="AL26:AO26"/>
    <mergeCell ref="R14:S14"/>
    <mergeCell ref="L13:L15"/>
    <mergeCell ref="B51:E51"/>
    <mergeCell ref="N51:Q51"/>
    <mergeCell ref="B26:E26"/>
    <mergeCell ref="N26:Q26"/>
    <mergeCell ref="C13:C15"/>
    <mergeCell ref="B39:E39"/>
    <mergeCell ref="N39:Q39"/>
    <mergeCell ref="B50:E50"/>
    <mergeCell ref="N50:Q50"/>
    <mergeCell ref="H14:I14"/>
    <mergeCell ref="J14:K14"/>
    <mergeCell ref="O13:O15"/>
    <mergeCell ref="B13:B15"/>
    <mergeCell ref="Q14:Q15"/>
    <mergeCell ref="AL51:AO51"/>
    <mergeCell ref="Z39:AC39"/>
    <mergeCell ref="AT14:AU14"/>
    <mergeCell ref="B12:L12"/>
    <mergeCell ref="AL12:AV12"/>
    <mergeCell ref="AP14:AQ14"/>
    <mergeCell ref="AR14:AS14"/>
    <mergeCell ref="D13:D15"/>
    <mergeCell ref="E13:K13"/>
    <mergeCell ref="N13:N15"/>
    <mergeCell ref="P13:P15"/>
    <mergeCell ref="Q13:W13"/>
    <mergeCell ref="E14:E15"/>
    <mergeCell ref="F14:G14"/>
    <mergeCell ref="AH14:AI14"/>
    <mergeCell ref="AO14:AO15"/>
    <mergeCell ref="B6:L6"/>
    <mergeCell ref="N6:X6"/>
    <mergeCell ref="Z6:AJ6"/>
    <mergeCell ref="AL6:AV6"/>
    <mergeCell ref="AO13:AU13"/>
    <mergeCell ref="AA13:AA15"/>
    <mergeCell ref="AM13:AM15"/>
    <mergeCell ref="T14:U14"/>
    <mergeCell ref="V14:W14"/>
    <mergeCell ref="AC14:AC15"/>
    <mergeCell ref="AD14:AE14"/>
    <mergeCell ref="AF14:AG14"/>
    <mergeCell ref="AL13:AL15"/>
    <mergeCell ref="AN13:AN15"/>
    <mergeCell ref="AV13:AV15"/>
  </mergeCells>
  <phoneticPr fontId="7"/>
  <dataValidations count="3">
    <dataValidation imeMode="on" allowBlank="1" showInputMessage="1" showErrorMessage="1" sqref="L16:L51 X16:X51 AJ16:AJ51 AV16:AV51" xr:uid="{D0CD0ABC-8BCC-4F40-9CB5-176C35D88F87}"/>
    <dataValidation imeMode="disabled" allowBlank="1" showInputMessage="1" showErrorMessage="1" sqref="E16:I25 E40:I49 AT16:AU50 E27:I38 V16:W50 AC40:AG49 Q27:U38 Q16:U25 J16:K50 AH16:AI50 R51:W51 F51:K51 AD51:AI51 AC27:AG38 AP51:AU51 AC16:AG25 Q40:U49 AO16:AS25 AO40:AS49 AO27:AS38" xr:uid="{536B620F-7FCF-4321-985D-A202605FCAB7}"/>
    <dataValidation type="list" allowBlank="1" showInputMessage="1" sqref="D16:D25 AB16:AB25 D27:D38 AB27:AB38 AB40:AB49 D40:D49 P16:P25 P27:P38 P40:P49 AN16:AN25 AN27:AN38 AN40:AN49" xr:uid="{E41325C8-FF67-434F-A676-C845EFC1C728}">
      <formula1>"式,台,個,本,ｍ,面,ヶ所,㎡"</formula1>
    </dataValidation>
  </dataValidations>
  <pageMargins left="0.78740157480314965" right="0.19685039370078741" top="0.74803149606299213" bottom="0.35433070866141736" header="0.31496062992125984" footer="0.11811023622047245"/>
  <pageSetup paperSize="9" scale="57" fitToHeight="0" orientation="portrait" r:id="rId1"/>
  <headerFooter scaleWithDoc="0">
    <oddFooter>&amp;R&amp;8&amp;K000000R2高層ZEH-M</oddFooter>
  </headerFooter>
  <colBreaks count="3" manualBreakCount="3">
    <brk id="12" min="4" max="50" man="1"/>
    <brk id="24" min="4" max="50" man="1"/>
    <brk id="36" min="4" max="50" man="1"/>
  </col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AA259-2F78-4596-9668-CFBA1008917F}">
  <dimension ref="A1:AV71"/>
  <sheetViews>
    <sheetView showGridLines="0" view="pageBreakPreview" zoomScale="70" zoomScaleNormal="100" zoomScaleSheetLayoutView="70" workbookViewId="0">
      <selection activeCell="B16" sqref="B16"/>
    </sheetView>
  </sheetViews>
  <sheetFormatPr defaultRowHeight="24"/>
  <cols>
    <col min="1" max="1" width="2.625" style="496" customWidth="1"/>
    <col min="2" max="2" width="30.625" style="357" customWidth="1"/>
    <col min="3" max="3" width="20.625" style="357" customWidth="1"/>
    <col min="4" max="4" width="6.625" style="357" customWidth="1"/>
    <col min="5" max="5" width="10.625" style="358" customWidth="1"/>
    <col min="6" max="6" width="5.625" style="357" customWidth="1"/>
    <col min="7" max="7" width="13.625" style="357" customWidth="1"/>
    <col min="8" max="8" width="5.625" style="357" customWidth="1"/>
    <col min="9" max="9" width="13.625" style="357" customWidth="1"/>
    <col min="10" max="10" width="5.625" style="357" customWidth="1"/>
    <col min="11" max="11" width="13.625" style="357" customWidth="1"/>
    <col min="12" max="12" width="20.625" style="357" customWidth="1"/>
    <col min="13" max="13" width="1.625" style="374" customWidth="1"/>
    <col min="14" max="14" width="30.625" style="357" customWidth="1"/>
    <col min="15" max="15" width="20.625" style="357" customWidth="1"/>
    <col min="16" max="16" width="6.625" style="357" customWidth="1"/>
    <col min="17" max="17" width="10.625" style="358" customWidth="1"/>
    <col min="18" max="18" width="5.625" style="357" customWidth="1"/>
    <col min="19" max="19" width="13.625" style="357" customWidth="1"/>
    <col min="20" max="20" width="5.625" style="357" customWidth="1"/>
    <col min="21" max="21" width="13.625" style="357" customWidth="1"/>
    <col min="22" max="22" width="5.625" style="357" customWidth="1"/>
    <col min="23" max="23" width="13.625" style="357" customWidth="1"/>
    <col min="24" max="24" width="20.625" style="357" customWidth="1"/>
    <col min="25" max="25" width="1.625" style="374" customWidth="1"/>
    <col min="26" max="26" width="30.625" style="357" customWidth="1"/>
    <col min="27" max="27" width="20.625" style="357" customWidth="1"/>
    <col min="28" max="28" width="6.625" style="357" customWidth="1"/>
    <col min="29" max="29" width="10.625" style="358" customWidth="1"/>
    <col min="30" max="30" width="5.625" style="357" customWidth="1"/>
    <col min="31" max="31" width="13.625" style="357" customWidth="1"/>
    <col min="32" max="32" width="5.625" style="357" customWidth="1"/>
    <col min="33" max="33" width="13.625" style="357" customWidth="1"/>
    <col min="34" max="34" width="5.625" style="357" customWidth="1"/>
    <col min="35" max="35" width="13.625" style="357" customWidth="1"/>
    <col min="36" max="36" width="20.625" style="357" customWidth="1"/>
    <col min="37" max="37" width="1.625" style="374" customWidth="1"/>
    <col min="38" max="38" width="30.625" style="357" customWidth="1"/>
    <col min="39" max="39" width="20.625" style="357" customWidth="1"/>
    <col min="40" max="40" width="6.625" style="357" customWidth="1"/>
    <col min="41" max="41" width="10.625" style="358" customWidth="1"/>
    <col min="42" max="42" width="5.625" style="357" customWidth="1"/>
    <col min="43" max="43" width="13.625" style="357" customWidth="1"/>
    <col min="44" max="44" width="5.625" style="357" customWidth="1"/>
    <col min="45" max="45" width="13.625" style="357" customWidth="1"/>
    <col min="46" max="46" width="5.625" style="357" customWidth="1"/>
    <col min="47" max="47" width="13.625" style="357" customWidth="1"/>
    <col min="48" max="48" width="20.625" style="357" customWidth="1"/>
    <col min="49" max="54" width="9" style="377"/>
    <col min="55" max="55" width="9" style="377" customWidth="1"/>
    <col min="56" max="16384" width="9" style="377"/>
  </cols>
  <sheetData>
    <row r="1" spans="1:48" s="382" customFormat="1">
      <c r="A1" s="493"/>
      <c r="B1" s="373" t="s">
        <v>881</v>
      </c>
      <c r="C1" s="212"/>
      <c r="D1" s="213"/>
      <c r="E1" s="237"/>
      <c r="F1" s="213"/>
      <c r="G1" s="213"/>
      <c r="H1" s="213"/>
      <c r="I1" s="213"/>
      <c r="J1" s="214"/>
      <c r="K1" s="214"/>
      <c r="L1" s="214"/>
      <c r="M1" s="374"/>
      <c r="N1" s="212"/>
      <c r="O1" s="212"/>
      <c r="P1" s="213"/>
      <c r="Q1" s="237"/>
      <c r="R1" s="213"/>
      <c r="S1" s="213"/>
      <c r="T1" s="213"/>
      <c r="U1" s="213"/>
      <c r="V1" s="214"/>
      <c r="W1" s="214"/>
      <c r="X1" s="214"/>
      <c r="Y1" s="374"/>
      <c r="Z1" s="212"/>
      <c r="AA1" s="212"/>
      <c r="AB1" s="213"/>
      <c r="AC1" s="237"/>
      <c r="AD1" s="213"/>
      <c r="AE1" s="213"/>
      <c r="AF1" s="213"/>
      <c r="AG1" s="213"/>
      <c r="AH1" s="214"/>
      <c r="AI1" s="214"/>
      <c r="AJ1" s="214"/>
      <c r="AK1" s="374"/>
      <c r="AL1" s="212"/>
      <c r="AM1" s="212"/>
      <c r="AN1" s="213"/>
      <c r="AO1" s="237"/>
      <c r="AP1" s="213"/>
      <c r="AQ1" s="213"/>
      <c r="AR1" s="213"/>
      <c r="AS1" s="213"/>
      <c r="AT1" s="214"/>
      <c r="AU1" s="214"/>
      <c r="AV1" s="214"/>
    </row>
    <row r="2" spans="1:48" s="375" customFormat="1">
      <c r="A2" s="494"/>
      <c r="B2" s="372" t="s">
        <v>832</v>
      </c>
      <c r="C2" s="216"/>
      <c r="D2" s="216"/>
      <c r="E2" s="238"/>
      <c r="F2" s="215"/>
      <c r="G2" s="215"/>
      <c r="H2" s="217"/>
      <c r="I2" s="218"/>
      <c r="J2" s="218"/>
      <c r="K2" s="219"/>
      <c r="L2" s="218"/>
      <c r="M2" s="374"/>
      <c r="N2" s="216"/>
      <c r="O2" s="216"/>
      <c r="P2" s="216"/>
      <c r="Q2" s="238"/>
      <c r="R2" s="215"/>
      <c r="S2" s="215"/>
      <c r="T2" s="217"/>
      <c r="U2" s="218"/>
      <c r="V2" s="218"/>
      <c r="W2" s="219"/>
      <c r="X2" s="218"/>
      <c r="Y2" s="374"/>
      <c r="Z2" s="216"/>
      <c r="AA2" s="216"/>
      <c r="AB2" s="216"/>
      <c r="AC2" s="238"/>
      <c r="AD2" s="215"/>
      <c r="AE2" s="215"/>
      <c r="AF2" s="217"/>
      <c r="AG2" s="218"/>
      <c r="AH2" s="218"/>
      <c r="AI2" s="219"/>
      <c r="AJ2" s="218"/>
      <c r="AK2" s="374"/>
      <c r="AL2" s="216"/>
      <c r="AM2" s="216"/>
      <c r="AN2" s="216"/>
      <c r="AO2" s="238"/>
      <c r="AP2" s="215"/>
      <c r="AQ2" s="215"/>
      <c r="AR2" s="217"/>
      <c r="AS2" s="218"/>
      <c r="AT2" s="218"/>
      <c r="AU2" s="219"/>
      <c r="AV2" s="218"/>
    </row>
    <row r="3" spans="1:48" s="376" customFormat="1">
      <c r="A3" s="495"/>
      <c r="B3" s="372" t="s">
        <v>878</v>
      </c>
      <c r="C3" s="221"/>
      <c r="D3" s="221"/>
      <c r="E3" s="221"/>
      <c r="F3" s="220"/>
      <c r="G3" s="220"/>
      <c r="H3" s="222"/>
      <c r="I3" s="223"/>
      <c r="J3" s="223"/>
      <c r="K3" s="224"/>
      <c r="L3" s="223"/>
      <c r="M3" s="374"/>
      <c r="N3" s="221"/>
      <c r="O3" s="221"/>
      <c r="P3" s="221"/>
      <c r="Q3" s="221"/>
      <c r="R3" s="220"/>
      <c r="S3" s="220"/>
      <c r="T3" s="222"/>
      <c r="U3" s="223"/>
      <c r="V3" s="223"/>
      <c r="W3" s="224"/>
      <c r="X3" s="223"/>
      <c r="Y3" s="374"/>
      <c r="Z3" s="221"/>
      <c r="AA3" s="221"/>
      <c r="AB3" s="221"/>
      <c r="AC3" s="221"/>
      <c r="AD3" s="220"/>
      <c r="AE3" s="220"/>
      <c r="AF3" s="222"/>
      <c r="AG3" s="223"/>
      <c r="AH3" s="223"/>
      <c r="AI3" s="224"/>
      <c r="AJ3" s="223"/>
      <c r="AK3" s="374"/>
      <c r="AL3" s="221"/>
      <c r="AM3" s="221"/>
      <c r="AN3" s="221"/>
      <c r="AO3" s="221"/>
      <c r="AP3" s="220"/>
      <c r="AQ3" s="220"/>
      <c r="AR3" s="222"/>
      <c r="AS3" s="223"/>
      <c r="AT3" s="223"/>
      <c r="AU3" s="224"/>
      <c r="AV3" s="223"/>
    </row>
    <row r="4" spans="1:48" s="376" customFormat="1">
      <c r="A4" s="495"/>
      <c r="B4" s="372" t="s">
        <v>880</v>
      </c>
      <c r="C4" s="221"/>
      <c r="D4" s="221"/>
      <c r="E4" s="221"/>
      <c r="F4" s="220"/>
      <c r="G4" s="220"/>
      <c r="H4" s="222"/>
      <c r="I4" s="223"/>
      <c r="J4" s="223"/>
      <c r="K4" s="224"/>
      <c r="L4" s="223"/>
      <c r="M4" s="579"/>
      <c r="N4" s="221"/>
      <c r="O4" s="221"/>
      <c r="P4" s="221"/>
      <c r="Q4" s="221"/>
      <c r="R4" s="220"/>
      <c r="S4" s="220"/>
      <c r="T4" s="222"/>
      <c r="U4" s="223"/>
      <c r="V4" s="223"/>
      <c r="W4" s="224"/>
      <c r="X4" s="223"/>
      <c r="Y4" s="579"/>
      <c r="Z4" s="221"/>
      <c r="AA4" s="221"/>
      <c r="AB4" s="221"/>
      <c r="AC4" s="221"/>
      <c r="AD4" s="220"/>
      <c r="AE4" s="220"/>
      <c r="AF4" s="222"/>
      <c r="AG4" s="223"/>
      <c r="AH4" s="223"/>
      <c r="AI4" s="224"/>
      <c r="AJ4" s="223"/>
      <c r="AK4" s="579"/>
      <c r="AL4" s="221"/>
      <c r="AM4" s="221"/>
      <c r="AN4" s="221"/>
      <c r="AO4" s="221"/>
      <c r="AP4" s="220"/>
      <c r="AQ4" s="220"/>
      <c r="AR4" s="222"/>
      <c r="AS4" s="223"/>
      <c r="AT4" s="223"/>
      <c r="AU4" s="224"/>
      <c r="AV4" s="223"/>
    </row>
    <row r="5" spans="1:48" s="581" customFormat="1" ht="14.25">
      <c r="B5" s="582"/>
      <c r="C5" s="583"/>
      <c r="D5" s="583"/>
      <c r="E5" s="583"/>
      <c r="F5" s="584"/>
      <c r="G5" s="584"/>
      <c r="H5" s="585"/>
      <c r="I5" s="586"/>
      <c r="J5" s="586"/>
      <c r="K5" s="587"/>
      <c r="L5" s="586"/>
      <c r="M5" s="2"/>
      <c r="N5" s="583"/>
      <c r="O5" s="583"/>
      <c r="P5" s="583"/>
      <c r="Q5" s="583"/>
      <c r="R5" s="584"/>
      <c r="S5" s="584"/>
      <c r="T5" s="585"/>
      <c r="U5" s="586"/>
      <c r="V5" s="586"/>
      <c r="W5" s="587"/>
      <c r="X5" s="586"/>
      <c r="Y5" s="2"/>
      <c r="Z5" s="583"/>
      <c r="AA5" s="583"/>
      <c r="AB5" s="583"/>
      <c r="AC5" s="583"/>
      <c r="AD5" s="584"/>
      <c r="AE5" s="584"/>
      <c r="AF5" s="585"/>
      <c r="AG5" s="586"/>
      <c r="AH5" s="586"/>
      <c r="AI5" s="587"/>
      <c r="AJ5" s="586"/>
      <c r="AK5" s="2"/>
      <c r="AL5" s="583"/>
      <c r="AM5" s="583"/>
      <c r="AN5" s="583"/>
      <c r="AO5" s="583"/>
      <c r="AP5" s="584"/>
      <c r="AQ5" s="584"/>
      <c r="AR5" s="585"/>
      <c r="AS5" s="586"/>
      <c r="AT5" s="586"/>
      <c r="AU5" s="587"/>
      <c r="AV5" s="586"/>
    </row>
    <row r="6" spans="1:48">
      <c r="B6" s="1380" t="s">
        <v>797</v>
      </c>
      <c r="C6" s="1380"/>
      <c r="D6" s="1380"/>
      <c r="E6" s="1380"/>
      <c r="F6" s="1380"/>
      <c r="G6" s="1380"/>
      <c r="H6" s="1380"/>
      <c r="I6" s="1380"/>
      <c r="J6" s="1380"/>
      <c r="K6" s="1380"/>
      <c r="L6" s="1380"/>
      <c r="N6" s="1381"/>
      <c r="O6" s="1381"/>
      <c r="P6" s="1381"/>
      <c r="Q6" s="1381"/>
      <c r="R6" s="1381"/>
      <c r="S6" s="1381"/>
      <c r="T6" s="1381"/>
      <c r="U6" s="1381"/>
      <c r="V6" s="1381"/>
      <c r="W6" s="1381"/>
      <c r="X6" s="1381"/>
      <c r="Z6" s="1381"/>
      <c r="AA6" s="1381"/>
      <c r="AB6" s="1381"/>
      <c r="AC6" s="1381"/>
      <c r="AD6" s="1381"/>
      <c r="AE6" s="1381"/>
      <c r="AF6" s="1381"/>
      <c r="AG6" s="1381"/>
      <c r="AH6" s="1381"/>
      <c r="AI6" s="1381"/>
      <c r="AJ6" s="1381"/>
      <c r="AL6" s="1381"/>
      <c r="AM6" s="1381"/>
      <c r="AN6" s="1381"/>
      <c r="AO6" s="1381"/>
      <c r="AP6" s="1381"/>
      <c r="AQ6" s="1381"/>
      <c r="AR6" s="1381"/>
      <c r="AS6" s="1381"/>
      <c r="AT6" s="1381"/>
      <c r="AU6" s="1381"/>
      <c r="AV6" s="1381"/>
    </row>
    <row r="7" spans="1:48" ht="17.25">
      <c r="A7" s="498"/>
      <c r="M7" s="402"/>
      <c r="P7" s="236"/>
      <c r="Y7" s="402"/>
      <c r="AB7" s="236"/>
      <c r="AK7" s="402"/>
      <c r="AN7" s="236"/>
    </row>
    <row r="8" spans="1:48">
      <c r="B8" s="499" t="s">
        <v>795</v>
      </c>
      <c r="C8" s="1412" t="str">
        <f>'2.全体概要'!C6</f>
        <v>-</v>
      </c>
      <c r="D8" s="1412"/>
      <c r="E8" s="1412"/>
      <c r="F8" s="489"/>
      <c r="G8" s="489"/>
      <c r="H8" s="490"/>
      <c r="I8" s="490"/>
      <c r="M8" s="402"/>
      <c r="P8" s="236"/>
      <c r="Y8" s="402"/>
      <c r="AB8" s="236"/>
      <c r="AK8" s="402"/>
      <c r="AN8" s="236"/>
    </row>
    <row r="9" spans="1:48">
      <c r="B9" s="500" t="s">
        <v>592</v>
      </c>
      <c r="C9" s="1414" t="s">
        <v>624</v>
      </c>
      <c r="D9" s="1414"/>
      <c r="E9" s="1414"/>
      <c r="F9" s="491"/>
      <c r="G9" s="491"/>
      <c r="H9" s="490"/>
      <c r="I9" s="492"/>
      <c r="J9" s="370"/>
      <c r="K9" s="370"/>
      <c r="L9" s="370"/>
      <c r="M9" s="402"/>
      <c r="N9" s="370"/>
      <c r="O9" s="370"/>
      <c r="P9" s="370"/>
      <c r="Q9" s="371"/>
      <c r="R9" s="370"/>
      <c r="S9" s="370"/>
      <c r="T9" s="370"/>
      <c r="U9" s="370"/>
      <c r="V9" s="370"/>
      <c r="W9" s="370"/>
      <c r="X9" s="370"/>
      <c r="Y9" s="402"/>
      <c r="Z9" s="370"/>
      <c r="AA9" s="370"/>
      <c r="AB9" s="370"/>
      <c r="AC9" s="371"/>
      <c r="AD9" s="370"/>
      <c r="AE9" s="370"/>
      <c r="AF9" s="370"/>
      <c r="AG9" s="370"/>
      <c r="AH9" s="370"/>
      <c r="AI9" s="370"/>
      <c r="AJ9" s="370"/>
      <c r="AK9" s="402"/>
      <c r="AL9" s="370"/>
      <c r="AM9" s="370"/>
      <c r="AN9" s="370"/>
      <c r="AO9" s="371"/>
      <c r="AP9" s="370"/>
      <c r="AQ9" s="370"/>
      <c r="AR9" s="370"/>
      <c r="AS9" s="370"/>
      <c r="AT9" s="370"/>
      <c r="AU9" s="370"/>
      <c r="AV9" s="370"/>
    </row>
    <row r="10" spans="1:48">
      <c r="B10" s="500" t="s">
        <v>593</v>
      </c>
      <c r="C10" s="1413" t="s">
        <v>625</v>
      </c>
      <c r="D10" s="1413"/>
      <c r="E10" s="1413"/>
      <c r="F10" s="491"/>
      <c r="G10" s="491"/>
      <c r="H10" s="490"/>
      <c r="I10" s="492"/>
      <c r="J10" s="370"/>
      <c r="K10" s="370"/>
      <c r="L10" s="370"/>
      <c r="M10" s="402"/>
      <c r="N10" s="370"/>
      <c r="O10" s="370"/>
      <c r="P10" s="370"/>
      <c r="Q10" s="371"/>
      <c r="R10" s="370"/>
      <c r="S10" s="370"/>
      <c r="T10" s="370"/>
      <c r="U10" s="370"/>
      <c r="V10" s="370"/>
      <c r="W10" s="370"/>
      <c r="X10" s="370"/>
      <c r="Y10" s="402"/>
      <c r="Z10" s="370"/>
      <c r="AA10" s="370"/>
      <c r="AB10" s="370"/>
      <c r="AC10" s="371"/>
      <c r="AD10" s="370"/>
      <c r="AE10" s="370"/>
      <c r="AF10" s="370"/>
      <c r="AG10" s="370"/>
      <c r="AH10" s="370"/>
      <c r="AI10" s="370"/>
      <c r="AJ10" s="370"/>
      <c r="AK10" s="402"/>
      <c r="AL10" s="370"/>
      <c r="AM10" s="370"/>
      <c r="AN10" s="370"/>
      <c r="AO10" s="371"/>
      <c r="AP10" s="370"/>
      <c r="AQ10" s="370"/>
      <c r="AR10" s="370"/>
      <c r="AS10" s="370"/>
      <c r="AT10" s="370"/>
      <c r="AU10" s="370"/>
      <c r="AV10" s="370"/>
    </row>
    <row r="11" spans="1:48" ht="17.25">
      <c r="A11" s="498"/>
      <c r="M11" s="402"/>
      <c r="N11" s="370"/>
      <c r="P11" s="370"/>
      <c r="Q11" s="371"/>
      <c r="R11" s="370"/>
      <c r="S11" s="370"/>
      <c r="T11" s="370"/>
      <c r="U11" s="370"/>
      <c r="V11" s="370"/>
      <c r="W11" s="370"/>
      <c r="X11" s="370"/>
      <c r="Y11" s="402"/>
      <c r="Z11" s="370"/>
      <c r="AB11" s="370"/>
      <c r="AC11" s="371"/>
      <c r="AD11" s="370"/>
      <c r="AE11" s="370"/>
      <c r="AF11" s="370"/>
      <c r="AG11" s="370"/>
      <c r="AH11" s="370"/>
      <c r="AI11" s="370"/>
      <c r="AJ11" s="370"/>
      <c r="AK11" s="402"/>
      <c r="AL11" s="370"/>
      <c r="AN11" s="370"/>
      <c r="AO11" s="371"/>
      <c r="AP11" s="370"/>
      <c r="AQ11" s="370"/>
      <c r="AR11" s="370"/>
      <c r="AS11" s="370"/>
      <c r="AT11" s="370"/>
      <c r="AU11" s="370"/>
      <c r="AV11" s="370"/>
    </row>
    <row r="12" spans="1:48" ht="24.75" thickBot="1">
      <c r="B12" s="1415" t="s">
        <v>629</v>
      </c>
      <c r="C12" s="1416"/>
      <c r="D12" s="1416"/>
      <c r="E12" s="1416"/>
      <c r="F12" s="1416"/>
      <c r="G12" s="1416"/>
      <c r="H12" s="1416"/>
      <c r="I12" s="1416"/>
      <c r="J12" s="1416"/>
      <c r="K12" s="1416"/>
      <c r="L12" s="1417"/>
      <c r="N12" s="1415" t="s">
        <v>626</v>
      </c>
      <c r="O12" s="1416"/>
      <c r="P12" s="1416"/>
      <c r="Q12" s="1416"/>
      <c r="R12" s="1416"/>
      <c r="S12" s="1416"/>
      <c r="T12" s="1416"/>
      <c r="U12" s="1416"/>
      <c r="V12" s="1416"/>
      <c r="W12" s="1416"/>
      <c r="X12" s="1417"/>
      <c r="Z12" s="1415" t="s">
        <v>627</v>
      </c>
      <c r="AA12" s="1416"/>
      <c r="AB12" s="1416"/>
      <c r="AC12" s="1416"/>
      <c r="AD12" s="1416"/>
      <c r="AE12" s="1416"/>
      <c r="AF12" s="1416"/>
      <c r="AG12" s="1416"/>
      <c r="AH12" s="1416"/>
      <c r="AI12" s="1416"/>
      <c r="AJ12" s="1417"/>
      <c r="AL12" s="1415" t="s">
        <v>628</v>
      </c>
      <c r="AM12" s="1416"/>
      <c r="AN12" s="1416"/>
      <c r="AO12" s="1416"/>
      <c r="AP12" s="1416"/>
      <c r="AQ12" s="1416"/>
      <c r="AR12" s="1416"/>
      <c r="AS12" s="1416"/>
      <c r="AT12" s="1416"/>
      <c r="AU12" s="1416"/>
      <c r="AV12" s="1417"/>
    </row>
    <row r="13" spans="1:48" s="376" customFormat="1" ht="17.25">
      <c r="A13" s="497"/>
      <c r="B13" s="1396" t="s">
        <v>594</v>
      </c>
      <c r="C13" s="1385" t="s">
        <v>769</v>
      </c>
      <c r="D13" s="1399" t="s">
        <v>595</v>
      </c>
      <c r="E13" s="1382" t="s">
        <v>879</v>
      </c>
      <c r="F13" s="1383"/>
      <c r="G13" s="1383"/>
      <c r="H13" s="1383"/>
      <c r="I13" s="1383"/>
      <c r="J13" s="1383"/>
      <c r="K13" s="1384"/>
      <c r="L13" s="1402" t="s">
        <v>597</v>
      </c>
      <c r="M13" s="374"/>
      <c r="N13" s="1396" t="s">
        <v>594</v>
      </c>
      <c r="O13" s="1385" t="s">
        <v>769</v>
      </c>
      <c r="P13" s="1399" t="s">
        <v>595</v>
      </c>
      <c r="Q13" s="1382" t="s">
        <v>596</v>
      </c>
      <c r="R13" s="1383"/>
      <c r="S13" s="1383"/>
      <c r="T13" s="1383"/>
      <c r="U13" s="1383"/>
      <c r="V13" s="1383"/>
      <c r="W13" s="1384"/>
      <c r="X13" s="1402" t="s">
        <v>597</v>
      </c>
      <c r="Y13" s="374"/>
      <c r="Z13" s="1396" t="s">
        <v>594</v>
      </c>
      <c r="AA13" s="1385" t="s">
        <v>769</v>
      </c>
      <c r="AB13" s="1399" t="s">
        <v>595</v>
      </c>
      <c r="AC13" s="1382" t="s">
        <v>596</v>
      </c>
      <c r="AD13" s="1383"/>
      <c r="AE13" s="1383"/>
      <c r="AF13" s="1383"/>
      <c r="AG13" s="1383"/>
      <c r="AH13" s="1383"/>
      <c r="AI13" s="1384"/>
      <c r="AJ13" s="1402" t="s">
        <v>597</v>
      </c>
      <c r="AK13" s="374"/>
      <c r="AL13" s="1396" t="s">
        <v>594</v>
      </c>
      <c r="AM13" s="1385" t="s">
        <v>769</v>
      </c>
      <c r="AN13" s="1399" t="s">
        <v>595</v>
      </c>
      <c r="AO13" s="1382" t="s">
        <v>596</v>
      </c>
      <c r="AP13" s="1383"/>
      <c r="AQ13" s="1383"/>
      <c r="AR13" s="1383"/>
      <c r="AS13" s="1383"/>
      <c r="AT13" s="1383"/>
      <c r="AU13" s="1384"/>
      <c r="AV13" s="1402" t="s">
        <v>597</v>
      </c>
    </row>
    <row r="14" spans="1:48" s="376" customFormat="1" ht="17.25">
      <c r="A14" s="497"/>
      <c r="B14" s="1397"/>
      <c r="C14" s="1386"/>
      <c r="D14" s="1400"/>
      <c r="E14" s="1392" t="s">
        <v>598</v>
      </c>
      <c r="F14" s="1394" t="s">
        <v>599</v>
      </c>
      <c r="G14" s="1395"/>
      <c r="H14" s="1388" t="s">
        <v>600</v>
      </c>
      <c r="I14" s="1389"/>
      <c r="J14" s="1390" t="s">
        <v>601</v>
      </c>
      <c r="K14" s="1391"/>
      <c r="L14" s="1403"/>
      <c r="M14" s="374"/>
      <c r="N14" s="1397"/>
      <c r="O14" s="1386"/>
      <c r="P14" s="1400"/>
      <c r="Q14" s="1392" t="s">
        <v>598</v>
      </c>
      <c r="R14" s="1394" t="s">
        <v>599</v>
      </c>
      <c r="S14" s="1395"/>
      <c r="T14" s="1388" t="s">
        <v>600</v>
      </c>
      <c r="U14" s="1389"/>
      <c r="V14" s="1390" t="s">
        <v>601</v>
      </c>
      <c r="W14" s="1391"/>
      <c r="X14" s="1403"/>
      <c r="Y14" s="374"/>
      <c r="Z14" s="1397"/>
      <c r="AA14" s="1386"/>
      <c r="AB14" s="1400"/>
      <c r="AC14" s="1392" t="s">
        <v>598</v>
      </c>
      <c r="AD14" s="1394" t="s">
        <v>599</v>
      </c>
      <c r="AE14" s="1395"/>
      <c r="AF14" s="1388" t="s">
        <v>600</v>
      </c>
      <c r="AG14" s="1389"/>
      <c r="AH14" s="1390" t="s">
        <v>601</v>
      </c>
      <c r="AI14" s="1391"/>
      <c r="AJ14" s="1403"/>
      <c r="AK14" s="374"/>
      <c r="AL14" s="1397"/>
      <c r="AM14" s="1386"/>
      <c r="AN14" s="1400"/>
      <c r="AO14" s="1392" t="s">
        <v>598</v>
      </c>
      <c r="AP14" s="1394" t="s">
        <v>599</v>
      </c>
      <c r="AQ14" s="1395"/>
      <c r="AR14" s="1388" t="s">
        <v>600</v>
      </c>
      <c r="AS14" s="1389"/>
      <c r="AT14" s="1390" t="s">
        <v>601</v>
      </c>
      <c r="AU14" s="1391"/>
      <c r="AV14" s="1403"/>
    </row>
    <row r="15" spans="1:48" s="376" customFormat="1" ht="18" thickBot="1">
      <c r="A15" s="497"/>
      <c r="B15" s="1398"/>
      <c r="C15" s="1387"/>
      <c r="D15" s="1401"/>
      <c r="E15" s="1393"/>
      <c r="F15" s="369" t="s">
        <v>602</v>
      </c>
      <c r="G15" s="369" t="s">
        <v>603</v>
      </c>
      <c r="H15" s="368" t="s">
        <v>602</v>
      </c>
      <c r="I15" s="368" t="s">
        <v>603</v>
      </c>
      <c r="J15" s="225" t="s">
        <v>602</v>
      </c>
      <c r="K15" s="225" t="s">
        <v>603</v>
      </c>
      <c r="L15" s="1404"/>
      <c r="M15" s="374"/>
      <c r="N15" s="1398"/>
      <c r="O15" s="1387"/>
      <c r="P15" s="1401"/>
      <c r="Q15" s="1393"/>
      <c r="R15" s="369" t="s">
        <v>602</v>
      </c>
      <c r="S15" s="369" t="s">
        <v>603</v>
      </c>
      <c r="T15" s="368" t="s">
        <v>602</v>
      </c>
      <c r="U15" s="368" t="s">
        <v>603</v>
      </c>
      <c r="V15" s="225" t="s">
        <v>602</v>
      </c>
      <c r="W15" s="225" t="s">
        <v>603</v>
      </c>
      <c r="X15" s="1404"/>
      <c r="Y15" s="374"/>
      <c r="Z15" s="1398"/>
      <c r="AA15" s="1387"/>
      <c r="AB15" s="1401"/>
      <c r="AC15" s="1393"/>
      <c r="AD15" s="369" t="s">
        <v>602</v>
      </c>
      <c r="AE15" s="369" t="s">
        <v>603</v>
      </c>
      <c r="AF15" s="368" t="s">
        <v>602</v>
      </c>
      <c r="AG15" s="368" t="s">
        <v>603</v>
      </c>
      <c r="AH15" s="225" t="s">
        <v>602</v>
      </c>
      <c r="AI15" s="225" t="s">
        <v>603</v>
      </c>
      <c r="AJ15" s="1404"/>
      <c r="AK15" s="374"/>
      <c r="AL15" s="1398"/>
      <c r="AM15" s="1387"/>
      <c r="AN15" s="1401"/>
      <c r="AO15" s="1393"/>
      <c r="AP15" s="369" t="s">
        <v>602</v>
      </c>
      <c r="AQ15" s="369" t="s">
        <v>603</v>
      </c>
      <c r="AR15" s="368" t="s">
        <v>602</v>
      </c>
      <c r="AS15" s="368" t="s">
        <v>603</v>
      </c>
      <c r="AT15" s="225" t="s">
        <v>602</v>
      </c>
      <c r="AU15" s="225" t="s">
        <v>603</v>
      </c>
      <c r="AV15" s="1404"/>
    </row>
    <row r="16" spans="1:48" s="376" customFormat="1">
      <c r="A16" s="495"/>
      <c r="B16" s="600"/>
      <c r="C16" s="601"/>
      <c r="D16" s="602"/>
      <c r="E16" s="603"/>
      <c r="F16" s="604"/>
      <c r="G16" s="366">
        <f t="shared" ref="G16:G25" si="0">INT(E16*F16)</f>
        <v>0</v>
      </c>
      <c r="H16" s="613"/>
      <c r="I16" s="365">
        <f t="shared" ref="I16:I25" si="1">INT(E16*H16)</f>
        <v>0</v>
      </c>
      <c r="J16" s="226">
        <f t="shared" ref="J16:K25" si="2">F16-H16</f>
        <v>0</v>
      </c>
      <c r="K16" s="226">
        <f t="shared" si="2"/>
        <v>0</v>
      </c>
      <c r="L16" s="615"/>
      <c r="M16" s="374"/>
      <c r="N16" s="600"/>
      <c r="O16" s="601"/>
      <c r="P16" s="602"/>
      <c r="Q16" s="603"/>
      <c r="R16" s="604"/>
      <c r="S16" s="366">
        <f t="shared" ref="S16:S25" si="3">INT(Q16*R16)</f>
        <v>0</v>
      </c>
      <c r="T16" s="613"/>
      <c r="U16" s="365">
        <f t="shared" ref="U16:U25" si="4">INT(Q16*T16)</f>
        <v>0</v>
      </c>
      <c r="V16" s="226">
        <f t="shared" ref="V16:V25" si="5">R16-T16</f>
        <v>0</v>
      </c>
      <c r="W16" s="226">
        <f t="shared" ref="W16:W25" si="6">S16-U16</f>
        <v>0</v>
      </c>
      <c r="X16" s="615"/>
      <c r="Y16" s="374"/>
      <c r="Z16" s="600"/>
      <c r="AA16" s="601"/>
      <c r="AB16" s="602"/>
      <c r="AC16" s="603"/>
      <c r="AD16" s="604"/>
      <c r="AE16" s="366">
        <f t="shared" ref="AE16:AE25" si="7">INT(AC16*AD16)</f>
        <v>0</v>
      </c>
      <c r="AF16" s="613"/>
      <c r="AG16" s="365">
        <f t="shared" ref="AG16:AG25" si="8">INT(AC16*AF16)</f>
        <v>0</v>
      </c>
      <c r="AH16" s="226">
        <f t="shared" ref="AH16:AH25" si="9">AD16-AF16</f>
        <v>0</v>
      </c>
      <c r="AI16" s="226">
        <f t="shared" ref="AI16:AI25" si="10">AE16-AG16</f>
        <v>0</v>
      </c>
      <c r="AJ16" s="615"/>
      <c r="AK16" s="374"/>
      <c r="AL16" s="600"/>
      <c r="AM16" s="601"/>
      <c r="AN16" s="602"/>
      <c r="AO16" s="603"/>
      <c r="AP16" s="604"/>
      <c r="AQ16" s="366">
        <f t="shared" ref="AQ16:AQ25" si="11">INT(AO16*AP16)</f>
        <v>0</v>
      </c>
      <c r="AR16" s="613"/>
      <c r="AS16" s="365">
        <f t="shared" ref="AS16:AS25" si="12">INT(AO16*AR16)</f>
        <v>0</v>
      </c>
      <c r="AT16" s="226">
        <f t="shared" ref="AT16:AT25" si="13">AP16-AR16</f>
        <v>0</v>
      </c>
      <c r="AU16" s="226">
        <f t="shared" ref="AU16:AU25" si="14">AQ16-AS16</f>
        <v>0</v>
      </c>
      <c r="AV16" s="615"/>
    </row>
    <row r="17" spans="1:48" s="376" customFormat="1">
      <c r="A17" s="495"/>
      <c r="B17" s="605"/>
      <c r="C17" s="606"/>
      <c r="D17" s="602"/>
      <c r="E17" s="603"/>
      <c r="F17" s="604"/>
      <c r="G17" s="366">
        <f t="shared" si="0"/>
        <v>0</v>
      </c>
      <c r="H17" s="613"/>
      <c r="I17" s="365">
        <f t="shared" si="1"/>
        <v>0</v>
      </c>
      <c r="J17" s="226">
        <f t="shared" si="2"/>
        <v>0</v>
      </c>
      <c r="K17" s="226">
        <f t="shared" si="2"/>
        <v>0</v>
      </c>
      <c r="L17" s="615"/>
      <c r="M17" s="374"/>
      <c r="N17" s="605"/>
      <c r="O17" s="606"/>
      <c r="P17" s="602"/>
      <c r="Q17" s="603"/>
      <c r="R17" s="604"/>
      <c r="S17" s="366">
        <f t="shared" si="3"/>
        <v>0</v>
      </c>
      <c r="T17" s="613"/>
      <c r="U17" s="365">
        <f t="shared" si="4"/>
        <v>0</v>
      </c>
      <c r="V17" s="226">
        <f t="shared" si="5"/>
        <v>0</v>
      </c>
      <c r="W17" s="226">
        <f t="shared" si="6"/>
        <v>0</v>
      </c>
      <c r="X17" s="615"/>
      <c r="Y17" s="374"/>
      <c r="Z17" s="605"/>
      <c r="AA17" s="606"/>
      <c r="AB17" s="602"/>
      <c r="AC17" s="603"/>
      <c r="AD17" s="604"/>
      <c r="AE17" s="366">
        <f t="shared" si="7"/>
        <v>0</v>
      </c>
      <c r="AF17" s="613"/>
      <c r="AG17" s="365">
        <f t="shared" si="8"/>
        <v>0</v>
      </c>
      <c r="AH17" s="226">
        <f t="shared" si="9"/>
        <v>0</v>
      </c>
      <c r="AI17" s="226">
        <f t="shared" si="10"/>
        <v>0</v>
      </c>
      <c r="AJ17" s="615"/>
      <c r="AK17" s="374"/>
      <c r="AL17" s="605"/>
      <c r="AM17" s="606"/>
      <c r="AN17" s="602"/>
      <c r="AO17" s="603"/>
      <c r="AP17" s="604"/>
      <c r="AQ17" s="366">
        <f t="shared" si="11"/>
        <v>0</v>
      </c>
      <c r="AR17" s="613"/>
      <c r="AS17" s="365">
        <f t="shared" si="12"/>
        <v>0</v>
      </c>
      <c r="AT17" s="226">
        <f t="shared" si="13"/>
        <v>0</v>
      </c>
      <c r="AU17" s="226">
        <f t="shared" si="14"/>
        <v>0</v>
      </c>
      <c r="AV17" s="615"/>
    </row>
    <row r="18" spans="1:48" s="376" customFormat="1">
      <c r="A18" s="495"/>
      <c r="B18" s="605"/>
      <c r="C18" s="606"/>
      <c r="D18" s="602"/>
      <c r="E18" s="603"/>
      <c r="F18" s="604"/>
      <c r="G18" s="366">
        <f t="shared" si="0"/>
        <v>0</v>
      </c>
      <c r="H18" s="613"/>
      <c r="I18" s="365">
        <f t="shared" si="1"/>
        <v>0</v>
      </c>
      <c r="J18" s="226">
        <f t="shared" si="2"/>
        <v>0</v>
      </c>
      <c r="K18" s="226">
        <f t="shared" si="2"/>
        <v>0</v>
      </c>
      <c r="L18" s="615"/>
      <c r="M18" s="374"/>
      <c r="N18" s="605"/>
      <c r="O18" s="606"/>
      <c r="P18" s="602"/>
      <c r="Q18" s="603"/>
      <c r="R18" s="604"/>
      <c r="S18" s="366">
        <f t="shared" si="3"/>
        <v>0</v>
      </c>
      <c r="T18" s="613"/>
      <c r="U18" s="365">
        <f t="shared" si="4"/>
        <v>0</v>
      </c>
      <c r="V18" s="226">
        <f t="shared" si="5"/>
        <v>0</v>
      </c>
      <c r="W18" s="226">
        <f t="shared" si="6"/>
        <v>0</v>
      </c>
      <c r="X18" s="615"/>
      <c r="Y18" s="374"/>
      <c r="Z18" s="605"/>
      <c r="AA18" s="606"/>
      <c r="AB18" s="602"/>
      <c r="AC18" s="603"/>
      <c r="AD18" s="604"/>
      <c r="AE18" s="366">
        <f t="shared" si="7"/>
        <v>0</v>
      </c>
      <c r="AF18" s="613"/>
      <c r="AG18" s="365">
        <f t="shared" si="8"/>
        <v>0</v>
      </c>
      <c r="AH18" s="226">
        <f t="shared" si="9"/>
        <v>0</v>
      </c>
      <c r="AI18" s="226">
        <f t="shared" si="10"/>
        <v>0</v>
      </c>
      <c r="AJ18" s="615"/>
      <c r="AK18" s="374"/>
      <c r="AL18" s="605"/>
      <c r="AM18" s="606"/>
      <c r="AN18" s="602"/>
      <c r="AO18" s="603"/>
      <c r="AP18" s="604"/>
      <c r="AQ18" s="366">
        <f t="shared" si="11"/>
        <v>0</v>
      </c>
      <c r="AR18" s="613"/>
      <c r="AS18" s="365">
        <f t="shared" si="12"/>
        <v>0</v>
      </c>
      <c r="AT18" s="226">
        <f t="shared" si="13"/>
        <v>0</v>
      </c>
      <c r="AU18" s="226">
        <f t="shared" si="14"/>
        <v>0</v>
      </c>
      <c r="AV18" s="615"/>
    </row>
    <row r="19" spans="1:48" s="376" customFormat="1">
      <c r="A19" s="495"/>
      <c r="B19" s="605"/>
      <c r="C19" s="606"/>
      <c r="D19" s="602"/>
      <c r="E19" s="603"/>
      <c r="F19" s="604"/>
      <c r="G19" s="366">
        <f t="shared" si="0"/>
        <v>0</v>
      </c>
      <c r="H19" s="613"/>
      <c r="I19" s="365">
        <f t="shared" si="1"/>
        <v>0</v>
      </c>
      <c r="J19" s="226">
        <f t="shared" si="2"/>
        <v>0</v>
      </c>
      <c r="K19" s="226">
        <f t="shared" si="2"/>
        <v>0</v>
      </c>
      <c r="L19" s="615"/>
      <c r="M19" s="374"/>
      <c r="N19" s="605"/>
      <c r="O19" s="606"/>
      <c r="P19" s="602"/>
      <c r="Q19" s="603"/>
      <c r="R19" s="604"/>
      <c r="S19" s="366">
        <f t="shared" si="3"/>
        <v>0</v>
      </c>
      <c r="T19" s="613"/>
      <c r="U19" s="365">
        <f t="shared" si="4"/>
        <v>0</v>
      </c>
      <c r="V19" s="226">
        <f t="shared" si="5"/>
        <v>0</v>
      </c>
      <c r="W19" s="226">
        <f t="shared" si="6"/>
        <v>0</v>
      </c>
      <c r="X19" s="615"/>
      <c r="Y19" s="374"/>
      <c r="Z19" s="605"/>
      <c r="AA19" s="606"/>
      <c r="AB19" s="602"/>
      <c r="AC19" s="603"/>
      <c r="AD19" s="604"/>
      <c r="AE19" s="366">
        <f t="shared" si="7"/>
        <v>0</v>
      </c>
      <c r="AF19" s="613"/>
      <c r="AG19" s="365">
        <f t="shared" si="8"/>
        <v>0</v>
      </c>
      <c r="AH19" s="226">
        <f t="shared" si="9"/>
        <v>0</v>
      </c>
      <c r="AI19" s="226">
        <f t="shared" si="10"/>
        <v>0</v>
      </c>
      <c r="AJ19" s="615"/>
      <c r="AK19" s="374"/>
      <c r="AL19" s="605"/>
      <c r="AM19" s="606"/>
      <c r="AN19" s="602"/>
      <c r="AO19" s="603"/>
      <c r="AP19" s="604"/>
      <c r="AQ19" s="366">
        <f t="shared" si="11"/>
        <v>0</v>
      </c>
      <c r="AR19" s="613"/>
      <c r="AS19" s="365">
        <f t="shared" si="12"/>
        <v>0</v>
      </c>
      <c r="AT19" s="226">
        <f t="shared" si="13"/>
        <v>0</v>
      </c>
      <c r="AU19" s="226">
        <f t="shared" si="14"/>
        <v>0</v>
      </c>
      <c r="AV19" s="615"/>
    </row>
    <row r="20" spans="1:48" s="376" customFormat="1">
      <c r="A20" s="495"/>
      <c r="B20" s="605"/>
      <c r="C20" s="606"/>
      <c r="D20" s="602"/>
      <c r="E20" s="603"/>
      <c r="F20" s="604"/>
      <c r="G20" s="366">
        <f t="shared" si="0"/>
        <v>0</v>
      </c>
      <c r="H20" s="613"/>
      <c r="I20" s="365">
        <f t="shared" si="1"/>
        <v>0</v>
      </c>
      <c r="J20" s="226">
        <f t="shared" si="2"/>
        <v>0</v>
      </c>
      <c r="K20" s="226">
        <f t="shared" si="2"/>
        <v>0</v>
      </c>
      <c r="L20" s="615"/>
      <c r="M20" s="374"/>
      <c r="N20" s="605"/>
      <c r="O20" s="606"/>
      <c r="P20" s="602"/>
      <c r="Q20" s="603"/>
      <c r="R20" s="604"/>
      <c r="S20" s="366">
        <f t="shared" si="3"/>
        <v>0</v>
      </c>
      <c r="T20" s="613"/>
      <c r="U20" s="365">
        <f t="shared" si="4"/>
        <v>0</v>
      </c>
      <c r="V20" s="226">
        <f t="shared" si="5"/>
        <v>0</v>
      </c>
      <c r="W20" s="226">
        <f t="shared" si="6"/>
        <v>0</v>
      </c>
      <c r="X20" s="615"/>
      <c r="Y20" s="374"/>
      <c r="Z20" s="605"/>
      <c r="AA20" s="606"/>
      <c r="AB20" s="602"/>
      <c r="AC20" s="603"/>
      <c r="AD20" s="604"/>
      <c r="AE20" s="366">
        <f t="shared" si="7"/>
        <v>0</v>
      </c>
      <c r="AF20" s="613"/>
      <c r="AG20" s="365">
        <f t="shared" si="8"/>
        <v>0</v>
      </c>
      <c r="AH20" s="226">
        <f t="shared" si="9"/>
        <v>0</v>
      </c>
      <c r="AI20" s="226">
        <f t="shared" si="10"/>
        <v>0</v>
      </c>
      <c r="AJ20" s="615"/>
      <c r="AK20" s="374"/>
      <c r="AL20" s="605"/>
      <c r="AM20" s="606"/>
      <c r="AN20" s="602"/>
      <c r="AO20" s="603"/>
      <c r="AP20" s="604"/>
      <c r="AQ20" s="366">
        <f t="shared" si="11"/>
        <v>0</v>
      </c>
      <c r="AR20" s="613"/>
      <c r="AS20" s="365">
        <f t="shared" si="12"/>
        <v>0</v>
      </c>
      <c r="AT20" s="226">
        <f t="shared" si="13"/>
        <v>0</v>
      </c>
      <c r="AU20" s="226">
        <f t="shared" si="14"/>
        <v>0</v>
      </c>
      <c r="AV20" s="615"/>
    </row>
    <row r="21" spans="1:48" s="376" customFormat="1">
      <c r="A21" s="495"/>
      <c r="B21" s="605"/>
      <c r="C21" s="606"/>
      <c r="D21" s="602"/>
      <c r="E21" s="603"/>
      <c r="F21" s="604"/>
      <c r="G21" s="366">
        <f t="shared" si="0"/>
        <v>0</v>
      </c>
      <c r="H21" s="613"/>
      <c r="I21" s="365">
        <f t="shared" si="1"/>
        <v>0</v>
      </c>
      <c r="J21" s="226">
        <f t="shared" si="2"/>
        <v>0</v>
      </c>
      <c r="K21" s="226">
        <f t="shared" si="2"/>
        <v>0</v>
      </c>
      <c r="L21" s="615"/>
      <c r="M21" s="374"/>
      <c r="N21" s="605"/>
      <c r="O21" s="606"/>
      <c r="P21" s="602"/>
      <c r="Q21" s="603"/>
      <c r="R21" s="604"/>
      <c r="S21" s="366">
        <f t="shared" si="3"/>
        <v>0</v>
      </c>
      <c r="T21" s="613"/>
      <c r="U21" s="365">
        <f t="shared" si="4"/>
        <v>0</v>
      </c>
      <c r="V21" s="226">
        <f t="shared" si="5"/>
        <v>0</v>
      </c>
      <c r="W21" s="226">
        <f t="shared" si="6"/>
        <v>0</v>
      </c>
      <c r="X21" s="615"/>
      <c r="Y21" s="374"/>
      <c r="Z21" s="605"/>
      <c r="AA21" s="606"/>
      <c r="AB21" s="602"/>
      <c r="AC21" s="603"/>
      <c r="AD21" s="604"/>
      <c r="AE21" s="366">
        <f t="shared" si="7"/>
        <v>0</v>
      </c>
      <c r="AF21" s="613"/>
      <c r="AG21" s="365">
        <f t="shared" si="8"/>
        <v>0</v>
      </c>
      <c r="AH21" s="226">
        <f t="shared" si="9"/>
        <v>0</v>
      </c>
      <c r="AI21" s="226">
        <f t="shared" si="10"/>
        <v>0</v>
      </c>
      <c r="AJ21" s="615"/>
      <c r="AK21" s="374"/>
      <c r="AL21" s="605"/>
      <c r="AM21" s="606"/>
      <c r="AN21" s="602"/>
      <c r="AO21" s="603"/>
      <c r="AP21" s="604"/>
      <c r="AQ21" s="366">
        <f t="shared" si="11"/>
        <v>0</v>
      </c>
      <c r="AR21" s="613"/>
      <c r="AS21" s="365">
        <f t="shared" si="12"/>
        <v>0</v>
      </c>
      <c r="AT21" s="226">
        <f t="shared" si="13"/>
        <v>0</v>
      </c>
      <c r="AU21" s="226">
        <f t="shared" si="14"/>
        <v>0</v>
      </c>
      <c r="AV21" s="615"/>
    </row>
    <row r="22" spans="1:48" s="376" customFormat="1">
      <c r="A22" s="495"/>
      <c r="B22" s="605"/>
      <c r="C22" s="607"/>
      <c r="D22" s="602"/>
      <c r="E22" s="603"/>
      <c r="F22" s="604"/>
      <c r="G22" s="366">
        <f t="shared" si="0"/>
        <v>0</v>
      </c>
      <c r="H22" s="613"/>
      <c r="I22" s="365">
        <f t="shared" si="1"/>
        <v>0</v>
      </c>
      <c r="J22" s="226">
        <f t="shared" si="2"/>
        <v>0</v>
      </c>
      <c r="K22" s="226">
        <f t="shared" si="2"/>
        <v>0</v>
      </c>
      <c r="L22" s="615"/>
      <c r="M22" s="374"/>
      <c r="N22" s="605"/>
      <c r="O22" s="607"/>
      <c r="P22" s="602"/>
      <c r="Q22" s="603"/>
      <c r="R22" s="604"/>
      <c r="S22" s="366">
        <f t="shared" si="3"/>
        <v>0</v>
      </c>
      <c r="T22" s="613"/>
      <c r="U22" s="365">
        <f t="shared" si="4"/>
        <v>0</v>
      </c>
      <c r="V22" s="226">
        <f t="shared" si="5"/>
        <v>0</v>
      </c>
      <c r="W22" s="226">
        <f t="shared" si="6"/>
        <v>0</v>
      </c>
      <c r="X22" s="615"/>
      <c r="Y22" s="374"/>
      <c r="Z22" s="605"/>
      <c r="AA22" s="607"/>
      <c r="AB22" s="602"/>
      <c r="AC22" s="603"/>
      <c r="AD22" s="604"/>
      <c r="AE22" s="366">
        <f t="shared" si="7"/>
        <v>0</v>
      </c>
      <c r="AF22" s="613"/>
      <c r="AG22" s="365">
        <f t="shared" si="8"/>
        <v>0</v>
      </c>
      <c r="AH22" s="226">
        <f t="shared" si="9"/>
        <v>0</v>
      </c>
      <c r="AI22" s="226">
        <f t="shared" si="10"/>
        <v>0</v>
      </c>
      <c r="AJ22" s="615"/>
      <c r="AK22" s="374"/>
      <c r="AL22" s="605"/>
      <c r="AM22" s="607"/>
      <c r="AN22" s="602"/>
      <c r="AO22" s="603"/>
      <c r="AP22" s="604"/>
      <c r="AQ22" s="366">
        <f t="shared" si="11"/>
        <v>0</v>
      </c>
      <c r="AR22" s="613"/>
      <c r="AS22" s="365">
        <f t="shared" si="12"/>
        <v>0</v>
      </c>
      <c r="AT22" s="226">
        <f t="shared" si="13"/>
        <v>0</v>
      </c>
      <c r="AU22" s="226">
        <f t="shared" si="14"/>
        <v>0</v>
      </c>
      <c r="AV22" s="615"/>
    </row>
    <row r="23" spans="1:48" s="376" customFormat="1">
      <c r="A23" s="495"/>
      <c r="B23" s="605"/>
      <c r="C23" s="607"/>
      <c r="D23" s="602"/>
      <c r="E23" s="603"/>
      <c r="F23" s="604"/>
      <c r="G23" s="366">
        <f t="shared" si="0"/>
        <v>0</v>
      </c>
      <c r="H23" s="613"/>
      <c r="I23" s="365">
        <f t="shared" si="1"/>
        <v>0</v>
      </c>
      <c r="J23" s="226">
        <f t="shared" si="2"/>
        <v>0</v>
      </c>
      <c r="K23" s="226">
        <f t="shared" si="2"/>
        <v>0</v>
      </c>
      <c r="L23" s="615"/>
      <c r="M23" s="374"/>
      <c r="N23" s="605"/>
      <c r="O23" s="607"/>
      <c r="P23" s="602"/>
      <c r="Q23" s="603"/>
      <c r="R23" s="604"/>
      <c r="S23" s="366">
        <f t="shared" si="3"/>
        <v>0</v>
      </c>
      <c r="T23" s="613"/>
      <c r="U23" s="365">
        <f t="shared" si="4"/>
        <v>0</v>
      </c>
      <c r="V23" s="226">
        <f t="shared" si="5"/>
        <v>0</v>
      </c>
      <c r="W23" s="226">
        <f t="shared" si="6"/>
        <v>0</v>
      </c>
      <c r="X23" s="615"/>
      <c r="Y23" s="374"/>
      <c r="Z23" s="605"/>
      <c r="AA23" s="607"/>
      <c r="AB23" s="602"/>
      <c r="AC23" s="603"/>
      <c r="AD23" s="604"/>
      <c r="AE23" s="366">
        <f t="shared" si="7"/>
        <v>0</v>
      </c>
      <c r="AF23" s="613"/>
      <c r="AG23" s="365">
        <f t="shared" si="8"/>
        <v>0</v>
      </c>
      <c r="AH23" s="226">
        <f t="shared" si="9"/>
        <v>0</v>
      </c>
      <c r="AI23" s="226">
        <f t="shared" si="10"/>
        <v>0</v>
      </c>
      <c r="AJ23" s="615"/>
      <c r="AK23" s="374"/>
      <c r="AL23" s="605"/>
      <c r="AM23" s="607"/>
      <c r="AN23" s="602"/>
      <c r="AO23" s="603"/>
      <c r="AP23" s="604"/>
      <c r="AQ23" s="366">
        <f t="shared" si="11"/>
        <v>0</v>
      </c>
      <c r="AR23" s="613"/>
      <c r="AS23" s="365">
        <f t="shared" si="12"/>
        <v>0</v>
      </c>
      <c r="AT23" s="226">
        <f t="shared" si="13"/>
        <v>0</v>
      </c>
      <c r="AU23" s="226">
        <f t="shared" si="14"/>
        <v>0</v>
      </c>
      <c r="AV23" s="615"/>
    </row>
    <row r="24" spans="1:48" s="376" customFormat="1">
      <c r="A24" s="495"/>
      <c r="B24" s="605"/>
      <c r="C24" s="607"/>
      <c r="D24" s="602"/>
      <c r="E24" s="603"/>
      <c r="F24" s="604"/>
      <c r="G24" s="366">
        <f t="shared" si="0"/>
        <v>0</v>
      </c>
      <c r="H24" s="613"/>
      <c r="I24" s="365">
        <f t="shared" si="1"/>
        <v>0</v>
      </c>
      <c r="J24" s="226">
        <f t="shared" si="2"/>
        <v>0</v>
      </c>
      <c r="K24" s="226">
        <f t="shared" si="2"/>
        <v>0</v>
      </c>
      <c r="L24" s="615"/>
      <c r="M24" s="374"/>
      <c r="N24" s="605"/>
      <c r="O24" s="607"/>
      <c r="P24" s="602"/>
      <c r="Q24" s="603"/>
      <c r="R24" s="604"/>
      <c r="S24" s="366">
        <f t="shared" si="3"/>
        <v>0</v>
      </c>
      <c r="T24" s="613"/>
      <c r="U24" s="365">
        <f t="shared" si="4"/>
        <v>0</v>
      </c>
      <c r="V24" s="226">
        <f t="shared" si="5"/>
        <v>0</v>
      </c>
      <c r="W24" s="226">
        <f t="shared" si="6"/>
        <v>0</v>
      </c>
      <c r="X24" s="615"/>
      <c r="Y24" s="374"/>
      <c r="Z24" s="605"/>
      <c r="AA24" s="607"/>
      <c r="AB24" s="602"/>
      <c r="AC24" s="603"/>
      <c r="AD24" s="604"/>
      <c r="AE24" s="366">
        <f t="shared" si="7"/>
        <v>0</v>
      </c>
      <c r="AF24" s="613"/>
      <c r="AG24" s="365">
        <f t="shared" si="8"/>
        <v>0</v>
      </c>
      <c r="AH24" s="226">
        <f t="shared" si="9"/>
        <v>0</v>
      </c>
      <c r="AI24" s="226">
        <f t="shared" si="10"/>
        <v>0</v>
      </c>
      <c r="AJ24" s="615"/>
      <c r="AK24" s="374"/>
      <c r="AL24" s="605"/>
      <c r="AM24" s="607"/>
      <c r="AN24" s="602"/>
      <c r="AO24" s="603"/>
      <c r="AP24" s="604"/>
      <c r="AQ24" s="366">
        <f t="shared" si="11"/>
        <v>0</v>
      </c>
      <c r="AR24" s="613"/>
      <c r="AS24" s="365">
        <f t="shared" si="12"/>
        <v>0</v>
      </c>
      <c r="AT24" s="226">
        <f t="shared" si="13"/>
        <v>0</v>
      </c>
      <c r="AU24" s="226">
        <f t="shared" si="14"/>
        <v>0</v>
      </c>
      <c r="AV24" s="615"/>
    </row>
    <row r="25" spans="1:48" s="376" customFormat="1" ht="24.75" thickBot="1">
      <c r="A25" s="495"/>
      <c r="B25" s="608"/>
      <c r="C25" s="609"/>
      <c r="D25" s="610"/>
      <c r="E25" s="611"/>
      <c r="F25" s="612"/>
      <c r="G25" s="364">
        <f t="shared" si="0"/>
        <v>0</v>
      </c>
      <c r="H25" s="614"/>
      <c r="I25" s="363">
        <f t="shared" si="1"/>
        <v>0</v>
      </c>
      <c r="J25" s="227">
        <f t="shared" si="2"/>
        <v>0</v>
      </c>
      <c r="K25" s="227">
        <f t="shared" si="2"/>
        <v>0</v>
      </c>
      <c r="L25" s="616"/>
      <c r="M25" s="374"/>
      <c r="N25" s="608"/>
      <c r="O25" s="609"/>
      <c r="P25" s="610"/>
      <c r="Q25" s="611"/>
      <c r="R25" s="612"/>
      <c r="S25" s="364">
        <f t="shared" si="3"/>
        <v>0</v>
      </c>
      <c r="T25" s="614"/>
      <c r="U25" s="363">
        <f t="shared" si="4"/>
        <v>0</v>
      </c>
      <c r="V25" s="227">
        <f t="shared" si="5"/>
        <v>0</v>
      </c>
      <c r="W25" s="227">
        <f t="shared" si="6"/>
        <v>0</v>
      </c>
      <c r="X25" s="616"/>
      <c r="Y25" s="374"/>
      <c r="Z25" s="608"/>
      <c r="AA25" s="609"/>
      <c r="AB25" s="610"/>
      <c r="AC25" s="611"/>
      <c r="AD25" s="612"/>
      <c r="AE25" s="364">
        <f t="shared" si="7"/>
        <v>0</v>
      </c>
      <c r="AF25" s="614"/>
      <c r="AG25" s="363">
        <f t="shared" si="8"/>
        <v>0</v>
      </c>
      <c r="AH25" s="227">
        <f t="shared" si="9"/>
        <v>0</v>
      </c>
      <c r="AI25" s="227">
        <f t="shared" si="10"/>
        <v>0</v>
      </c>
      <c r="AJ25" s="616"/>
      <c r="AK25" s="374"/>
      <c r="AL25" s="608"/>
      <c r="AM25" s="609"/>
      <c r="AN25" s="610"/>
      <c r="AO25" s="611"/>
      <c r="AP25" s="612"/>
      <c r="AQ25" s="364">
        <f t="shared" si="11"/>
        <v>0</v>
      </c>
      <c r="AR25" s="614"/>
      <c r="AS25" s="363">
        <f t="shared" si="12"/>
        <v>0</v>
      </c>
      <c r="AT25" s="227">
        <f t="shared" si="13"/>
        <v>0</v>
      </c>
      <c r="AU25" s="227">
        <f t="shared" si="14"/>
        <v>0</v>
      </c>
      <c r="AV25" s="616"/>
    </row>
    <row r="26" spans="1:48" s="376" customFormat="1" ht="25.5" thickTop="1" thickBot="1">
      <c r="A26" s="495"/>
      <c r="B26" s="1407" t="s">
        <v>609</v>
      </c>
      <c r="C26" s="1408"/>
      <c r="D26" s="1408"/>
      <c r="E26" s="1408"/>
      <c r="F26" s="362"/>
      <c r="G26" s="362">
        <f>SUM(G16:G25)</f>
        <v>0</v>
      </c>
      <c r="H26" s="361"/>
      <c r="I26" s="361">
        <f>SUM(I16:I25)</f>
        <v>0</v>
      </c>
      <c r="J26" s="360"/>
      <c r="K26" s="360">
        <f>SUM(K16:K25)</f>
        <v>0</v>
      </c>
      <c r="L26" s="367"/>
      <c r="M26" s="374"/>
      <c r="N26" s="1407" t="s">
        <v>609</v>
      </c>
      <c r="O26" s="1408"/>
      <c r="P26" s="1408"/>
      <c r="Q26" s="1408"/>
      <c r="R26" s="362"/>
      <c r="S26" s="362">
        <f>SUM(S16:S25)</f>
        <v>0</v>
      </c>
      <c r="T26" s="361"/>
      <c r="U26" s="361">
        <f>SUM(U16:U25)</f>
        <v>0</v>
      </c>
      <c r="V26" s="360"/>
      <c r="W26" s="360">
        <f>SUM(W16:W25)</f>
        <v>0</v>
      </c>
      <c r="X26" s="367"/>
      <c r="Y26" s="374"/>
      <c r="Z26" s="1407" t="s">
        <v>609</v>
      </c>
      <c r="AA26" s="1408"/>
      <c r="AB26" s="1408"/>
      <c r="AC26" s="1408"/>
      <c r="AD26" s="362"/>
      <c r="AE26" s="362">
        <f>SUM(AE16:AE25)</f>
        <v>0</v>
      </c>
      <c r="AF26" s="361"/>
      <c r="AG26" s="361">
        <f>SUM(AG16:AG25)</f>
        <v>0</v>
      </c>
      <c r="AH26" s="360"/>
      <c r="AI26" s="360">
        <f>SUM(AI16:AI25)</f>
        <v>0</v>
      </c>
      <c r="AJ26" s="367"/>
      <c r="AK26" s="374"/>
      <c r="AL26" s="1407" t="s">
        <v>609</v>
      </c>
      <c r="AM26" s="1408"/>
      <c r="AN26" s="1408"/>
      <c r="AO26" s="1408"/>
      <c r="AP26" s="362"/>
      <c r="AQ26" s="362">
        <f>SUM(AQ16:AQ25)</f>
        <v>0</v>
      </c>
      <c r="AR26" s="361"/>
      <c r="AS26" s="361">
        <f>SUM(AS16:AS25)</f>
        <v>0</v>
      </c>
      <c r="AT26" s="360"/>
      <c r="AU26" s="360">
        <f>SUM(AU16:AU25)</f>
        <v>0</v>
      </c>
      <c r="AV26" s="367"/>
    </row>
    <row r="27" spans="1:48" s="376" customFormat="1">
      <c r="A27" s="495"/>
      <c r="B27" s="600"/>
      <c r="C27" s="601"/>
      <c r="D27" s="602"/>
      <c r="E27" s="603"/>
      <c r="F27" s="604"/>
      <c r="G27" s="366">
        <f t="shared" ref="G27:G34" si="15">INT(E27*F27)</f>
        <v>0</v>
      </c>
      <c r="H27" s="613"/>
      <c r="I27" s="365">
        <f t="shared" ref="I27:I34" si="16">INT(E27*H27)</f>
        <v>0</v>
      </c>
      <c r="J27" s="226">
        <f t="shared" ref="J27:J34" si="17">F27-H27</f>
        <v>0</v>
      </c>
      <c r="K27" s="226">
        <f t="shared" ref="K27:K34" si="18">G27-I27</f>
        <v>0</v>
      </c>
      <c r="L27" s="615"/>
      <c r="M27" s="374"/>
      <c r="N27" s="600"/>
      <c r="O27" s="601"/>
      <c r="P27" s="602"/>
      <c r="Q27" s="603"/>
      <c r="R27" s="604"/>
      <c r="S27" s="366">
        <f t="shared" ref="S27:S36" si="19">INT(Q27*R27)</f>
        <v>0</v>
      </c>
      <c r="T27" s="613"/>
      <c r="U27" s="365">
        <f t="shared" ref="U27:U36" si="20">INT(Q27*T27)</f>
        <v>0</v>
      </c>
      <c r="V27" s="226">
        <f t="shared" ref="V27:V36" si="21">R27-T27</f>
        <v>0</v>
      </c>
      <c r="W27" s="226">
        <f t="shared" ref="W27:W36" si="22">S27-U27</f>
        <v>0</v>
      </c>
      <c r="X27" s="615"/>
      <c r="Y27" s="374"/>
      <c r="Z27" s="600"/>
      <c r="AA27" s="601"/>
      <c r="AB27" s="602"/>
      <c r="AC27" s="603"/>
      <c r="AD27" s="604"/>
      <c r="AE27" s="366">
        <f t="shared" ref="AE27:AE36" si="23">INT(AC27*AD27)</f>
        <v>0</v>
      </c>
      <c r="AF27" s="613"/>
      <c r="AG27" s="365">
        <f t="shared" ref="AG27:AG36" si="24">INT(AC27*AF27)</f>
        <v>0</v>
      </c>
      <c r="AH27" s="226">
        <f t="shared" ref="AH27:AH36" si="25">AD27-AF27</f>
        <v>0</v>
      </c>
      <c r="AI27" s="226">
        <f t="shared" ref="AI27:AI36" si="26">AE27-AG27</f>
        <v>0</v>
      </c>
      <c r="AJ27" s="615"/>
      <c r="AK27" s="374"/>
      <c r="AL27" s="600"/>
      <c r="AM27" s="601"/>
      <c r="AN27" s="602"/>
      <c r="AO27" s="603"/>
      <c r="AP27" s="604"/>
      <c r="AQ27" s="366">
        <f t="shared" ref="AQ27:AQ36" si="27">INT(AO27*AP27)</f>
        <v>0</v>
      </c>
      <c r="AR27" s="613"/>
      <c r="AS27" s="365">
        <f t="shared" ref="AS27:AS36" si="28">INT(AO27*AR27)</f>
        <v>0</v>
      </c>
      <c r="AT27" s="226">
        <f t="shared" ref="AT27:AT36" si="29">AP27-AR27</f>
        <v>0</v>
      </c>
      <c r="AU27" s="226">
        <f t="shared" ref="AU27:AU36" si="30">AQ27-AS27</f>
        <v>0</v>
      </c>
      <c r="AV27" s="615"/>
    </row>
    <row r="28" spans="1:48" s="376" customFormat="1">
      <c r="A28" s="495"/>
      <c r="B28" s="605"/>
      <c r="C28" s="606"/>
      <c r="D28" s="602"/>
      <c r="E28" s="603"/>
      <c r="F28" s="604"/>
      <c r="G28" s="366">
        <f t="shared" si="15"/>
        <v>0</v>
      </c>
      <c r="H28" s="613"/>
      <c r="I28" s="365">
        <f t="shared" si="16"/>
        <v>0</v>
      </c>
      <c r="J28" s="226">
        <f t="shared" si="17"/>
        <v>0</v>
      </c>
      <c r="K28" s="226">
        <f t="shared" si="18"/>
        <v>0</v>
      </c>
      <c r="L28" s="615"/>
      <c r="M28" s="374"/>
      <c r="N28" s="605"/>
      <c r="O28" s="606"/>
      <c r="P28" s="602"/>
      <c r="Q28" s="603"/>
      <c r="R28" s="604"/>
      <c r="S28" s="366">
        <f t="shared" si="19"/>
        <v>0</v>
      </c>
      <c r="T28" s="613"/>
      <c r="U28" s="365">
        <f t="shared" si="20"/>
        <v>0</v>
      </c>
      <c r="V28" s="226">
        <f t="shared" si="21"/>
        <v>0</v>
      </c>
      <c r="W28" s="226">
        <f t="shared" si="22"/>
        <v>0</v>
      </c>
      <c r="X28" s="615"/>
      <c r="Y28" s="374"/>
      <c r="Z28" s="605"/>
      <c r="AA28" s="606"/>
      <c r="AB28" s="602"/>
      <c r="AC28" s="603"/>
      <c r="AD28" s="604"/>
      <c r="AE28" s="366">
        <f t="shared" si="23"/>
        <v>0</v>
      </c>
      <c r="AF28" s="613"/>
      <c r="AG28" s="365">
        <f t="shared" si="24"/>
        <v>0</v>
      </c>
      <c r="AH28" s="226">
        <f t="shared" si="25"/>
        <v>0</v>
      </c>
      <c r="AI28" s="226">
        <f t="shared" si="26"/>
        <v>0</v>
      </c>
      <c r="AJ28" s="615"/>
      <c r="AK28" s="374"/>
      <c r="AL28" s="605"/>
      <c r="AM28" s="606"/>
      <c r="AN28" s="602"/>
      <c r="AO28" s="603"/>
      <c r="AP28" s="604"/>
      <c r="AQ28" s="366">
        <f t="shared" si="27"/>
        <v>0</v>
      </c>
      <c r="AR28" s="613"/>
      <c r="AS28" s="365">
        <f t="shared" si="28"/>
        <v>0</v>
      </c>
      <c r="AT28" s="226">
        <f t="shared" si="29"/>
        <v>0</v>
      </c>
      <c r="AU28" s="226">
        <f t="shared" si="30"/>
        <v>0</v>
      </c>
      <c r="AV28" s="615"/>
    </row>
    <row r="29" spans="1:48" s="376" customFormat="1">
      <c r="A29" s="495"/>
      <c r="B29" s="605"/>
      <c r="C29" s="606"/>
      <c r="D29" s="602"/>
      <c r="E29" s="603"/>
      <c r="F29" s="604"/>
      <c r="G29" s="366">
        <f t="shared" si="15"/>
        <v>0</v>
      </c>
      <c r="H29" s="613"/>
      <c r="I29" s="365">
        <f t="shared" si="16"/>
        <v>0</v>
      </c>
      <c r="J29" s="226">
        <f t="shared" si="17"/>
        <v>0</v>
      </c>
      <c r="K29" s="226">
        <f t="shared" si="18"/>
        <v>0</v>
      </c>
      <c r="L29" s="615"/>
      <c r="M29" s="374"/>
      <c r="N29" s="605"/>
      <c r="O29" s="606"/>
      <c r="P29" s="602"/>
      <c r="Q29" s="603"/>
      <c r="R29" s="604"/>
      <c r="S29" s="366">
        <f t="shared" si="19"/>
        <v>0</v>
      </c>
      <c r="T29" s="613"/>
      <c r="U29" s="365">
        <f t="shared" si="20"/>
        <v>0</v>
      </c>
      <c r="V29" s="226">
        <f t="shared" si="21"/>
        <v>0</v>
      </c>
      <c r="W29" s="226">
        <f t="shared" si="22"/>
        <v>0</v>
      </c>
      <c r="X29" s="615"/>
      <c r="Y29" s="374"/>
      <c r="Z29" s="605"/>
      <c r="AA29" s="606"/>
      <c r="AB29" s="602"/>
      <c r="AC29" s="603"/>
      <c r="AD29" s="604"/>
      <c r="AE29" s="366">
        <f t="shared" si="23"/>
        <v>0</v>
      </c>
      <c r="AF29" s="613"/>
      <c r="AG29" s="365">
        <f t="shared" si="24"/>
        <v>0</v>
      </c>
      <c r="AH29" s="226">
        <f t="shared" si="25"/>
        <v>0</v>
      </c>
      <c r="AI29" s="226">
        <f t="shared" si="26"/>
        <v>0</v>
      </c>
      <c r="AJ29" s="615"/>
      <c r="AK29" s="374"/>
      <c r="AL29" s="605"/>
      <c r="AM29" s="606"/>
      <c r="AN29" s="602"/>
      <c r="AO29" s="603"/>
      <c r="AP29" s="604"/>
      <c r="AQ29" s="366">
        <f t="shared" si="27"/>
        <v>0</v>
      </c>
      <c r="AR29" s="613"/>
      <c r="AS29" s="365">
        <f t="shared" si="28"/>
        <v>0</v>
      </c>
      <c r="AT29" s="226">
        <f t="shared" si="29"/>
        <v>0</v>
      </c>
      <c r="AU29" s="226">
        <f t="shared" si="30"/>
        <v>0</v>
      </c>
      <c r="AV29" s="615"/>
    </row>
    <row r="30" spans="1:48" s="376" customFormat="1">
      <c r="A30" s="495"/>
      <c r="B30" s="605"/>
      <c r="C30" s="606"/>
      <c r="D30" s="602"/>
      <c r="E30" s="603"/>
      <c r="F30" s="604"/>
      <c r="G30" s="366">
        <f t="shared" si="15"/>
        <v>0</v>
      </c>
      <c r="H30" s="613"/>
      <c r="I30" s="365">
        <f t="shared" si="16"/>
        <v>0</v>
      </c>
      <c r="J30" s="226">
        <f t="shared" si="17"/>
        <v>0</v>
      </c>
      <c r="K30" s="226">
        <f t="shared" si="18"/>
        <v>0</v>
      </c>
      <c r="L30" s="615"/>
      <c r="M30" s="374"/>
      <c r="N30" s="605"/>
      <c r="O30" s="606"/>
      <c r="P30" s="602"/>
      <c r="Q30" s="603"/>
      <c r="R30" s="604"/>
      <c r="S30" s="366">
        <f t="shared" si="19"/>
        <v>0</v>
      </c>
      <c r="T30" s="613"/>
      <c r="U30" s="365">
        <f t="shared" si="20"/>
        <v>0</v>
      </c>
      <c r="V30" s="226">
        <f t="shared" si="21"/>
        <v>0</v>
      </c>
      <c r="W30" s="226">
        <f t="shared" si="22"/>
        <v>0</v>
      </c>
      <c r="X30" s="615"/>
      <c r="Y30" s="374"/>
      <c r="Z30" s="605"/>
      <c r="AA30" s="606"/>
      <c r="AB30" s="602"/>
      <c r="AC30" s="603"/>
      <c r="AD30" s="604"/>
      <c r="AE30" s="366">
        <f t="shared" si="23"/>
        <v>0</v>
      </c>
      <c r="AF30" s="613"/>
      <c r="AG30" s="365">
        <f t="shared" si="24"/>
        <v>0</v>
      </c>
      <c r="AH30" s="226">
        <f t="shared" si="25"/>
        <v>0</v>
      </c>
      <c r="AI30" s="226">
        <f t="shared" si="26"/>
        <v>0</v>
      </c>
      <c r="AJ30" s="615"/>
      <c r="AK30" s="374"/>
      <c r="AL30" s="605"/>
      <c r="AM30" s="606"/>
      <c r="AN30" s="602"/>
      <c r="AO30" s="603"/>
      <c r="AP30" s="604"/>
      <c r="AQ30" s="366">
        <f t="shared" si="27"/>
        <v>0</v>
      </c>
      <c r="AR30" s="613"/>
      <c r="AS30" s="365">
        <f t="shared" si="28"/>
        <v>0</v>
      </c>
      <c r="AT30" s="226">
        <f t="shared" si="29"/>
        <v>0</v>
      </c>
      <c r="AU30" s="226">
        <f t="shared" si="30"/>
        <v>0</v>
      </c>
      <c r="AV30" s="615"/>
    </row>
    <row r="31" spans="1:48" s="376" customFormat="1">
      <c r="A31" s="495"/>
      <c r="B31" s="605"/>
      <c r="C31" s="606"/>
      <c r="D31" s="602"/>
      <c r="E31" s="603"/>
      <c r="F31" s="604"/>
      <c r="G31" s="366">
        <f t="shared" si="15"/>
        <v>0</v>
      </c>
      <c r="H31" s="613"/>
      <c r="I31" s="365">
        <f t="shared" si="16"/>
        <v>0</v>
      </c>
      <c r="J31" s="226">
        <f t="shared" si="17"/>
        <v>0</v>
      </c>
      <c r="K31" s="226">
        <f t="shared" si="18"/>
        <v>0</v>
      </c>
      <c r="L31" s="615"/>
      <c r="M31" s="374"/>
      <c r="N31" s="605"/>
      <c r="O31" s="606"/>
      <c r="P31" s="602"/>
      <c r="Q31" s="603"/>
      <c r="R31" s="604"/>
      <c r="S31" s="366">
        <f t="shared" si="19"/>
        <v>0</v>
      </c>
      <c r="T31" s="613"/>
      <c r="U31" s="365">
        <f t="shared" si="20"/>
        <v>0</v>
      </c>
      <c r="V31" s="226">
        <f t="shared" si="21"/>
        <v>0</v>
      </c>
      <c r="W31" s="226">
        <f t="shared" si="22"/>
        <v>0</v>
      </c>
      <c r="X31" s="615"/>
      <c r="Y31" s="374"/>
      <c r="Z31" s="605"/>
      <c r="AA31" s="606"/>
      <c r="AB31" s="602"/>
      <c r="AC31" s="603"/>
      <c r="AD31" s="604"/>
      <c r="AE31" s="366">
        <f t="shared" si="23"/>
        <v>0</v>
      </c>
      <c r="AF31" s="613"/>
      <c r="AG31" s="365">
        <f t="shared" si="24"/>
        <v>0</v>
      </c>
      <c r="AH31" s="226">
        <f t="shared" si="25"/>
        <v>0</v>
      </c>
      <c r="AI31" s="226">
        <f t="shared" si="26"/>
        <v>0</v>
      </c>
      <c r="AJ31" s="615"/>
      <c r="AK31" s="374"/>
      <c r="AL31" s="605"/>
      <c r="AM31" s="606"/>
      <c r="AN31" s="602"/>
      <c r="AO31" s="603"/>
      <c r="AP31" s="604"/>
      <c r="AQ31" s="366">
        <f t="shared" si="27"/>
        <v>0</v>
      </c>
      <c r="AR31" s="613"/>
      <c r="AS31" s="365">
        <f t="shared" si="28"/>
        <v>0</v>
      </c>
      <c r="AT31" s="226">
        <f t="shared" si="29"/>
        <v>0</v>
      </c>
      <c r="AU31" s="226">
        <f t="shared" si="30"/>
        <v>0</v>
      </c>
      <c r="AV31" s="615"/>
    </row>
    <row r="32" spans="1:48" s="376" customFormat="1">
      <c r="A32" s="495"/>
      <c r="B32" s="605"/>
      <c r="C32" s="606"/>
      <c r="D32" s="602"/>
      <c r="E32" s="603"/>
      <c r="F32" s="604"/>
      <c r="G32" s="366">
        <f t="shared" si="15"/>
        <v>0</v>
      </c>
      <c r="H32" s="613"/>
      <c r="I32" s="365">
        <f t="shared" si="16"/>
        <v>0</v>
      </c>
      <c r="J32" s="226">
        <f t="shared" si="17"/>
        <v>0</v>
      </c>
      <c r="K32" s="226">
        <f t="shared" si="18"/>
        <v>0</v>
      </c>
      <c r="L32" s="615"/>
      <c r="M32" s="374"/>
      <c r="N32" s="605"/>
      <c r="O32" s="606"/>
      <c r="P32" s="602"/>
      <c r="Q32" s="603"/>
      <c r="R32" s="604"/>
      <c r="S32" s="366">
        <f t="shared" si="19"/>
        <v>0</v>
      </c>
      <c r="T32" s="613"/>
      <c r="U32" s="365">
        <f t="shared" si="20"/>
        <v>0</v>
      </c>
      <c r="V32" s="226">
        <f t="shared" si="21"/>
        <v>0</v>
      </c>
      <c r="W32" s="226">
        <f t="shared" si="22"/>
        <v>0</v>
      </c>
      <c r="X32" s="615"/>
      <c r="Y32" s="374"/>
      <c r="Z32" s="605"/>
      <c r="AA32" s="606"/>
      <c r="AB32" s="602"/>
      <c r="AC32" s="603"/>
      <c r="AD32" s="604"/>
      <c r="AE32" s="366">
        <f t="shared" si="23"/>
        <v>0</v>
      </c>
      <c r="AF32" s="613"/>
      <c r="AG32" s="365">
        <f t="shared" si="24"/>
        <v>0</v>
      </c>
      <c r="AH32" s="226">
        <f t="shared" si="25"/>
        <v>0</v>
      </c>
      <c r="AI32" s="226">
        <f t="shared" si="26"/>
        <v>0</v>
      </c>
      <c r="AJ32" s="615"/>
      <c r="AK32" s="374"/>
      <c r="AL32" s="605"/>
      <c r="AM32" s="606"/>
      <c r="AN32" s="602"/>
      <c r="AO32" s="603"/>
      <c r="AP32" s="604"/>
      <c r="AQ32" s="366">
        <f t="shared" si="27"/>
        <v>0</v>
      </c>
      <c r="AR32" s="613"/>
      <c r="AS32" s="365">
        <f t="shared" si="28"/>
        <v>0</v>
      </c>
      <c r="AT32" s="226">
        <f t="shared" si="29"/>
        <v>0</v>
      </c>
      <c r="AU32" s="226">
        <f t="shared" si="30"/>
        <v>0</v>
      </c>
      <c r="AV32" s="615"/>
    </row>
    <row r="33" spans="1:48" s="376" customFormat="1">
      <c r="A33" s="495"/>
      <c r="B33" s="605"/>
      <c r="C33" s="607"/>
      <c r="D33" s="602"/>
      <c r="E33" s="603"/>
      <c r="F33" s="604"/>
      <c r="G33" s="366">
        <f t="shared" si="15"/>
        <v>0</v>
      </c>
      <c r="H33" s="613"/>
      <c r="I33" s="365">
        <f t="shared" si="16"/>
        <v>0</v>
      </c>
      <c r="J33" s="226">
        <f t="shared" si="17"/>
        <v>0</v>
      </c>
      <c r="K33" s="226">
        <f t="shared" si="18"/>
        <v>0</v>
      </c>
      <c r="L33" s="615"/>
      <c r="M33" s="374"/>
      <c r="N33" s="605"/>
      <c r="O33" s="607"/>
      <c r="P33" s="602"/>
      <c r="Q33" s="603"/>
      <c r="R33" s="604"/>
      <c r="S33" s="366">
        <f t="shared" si="19"/>
        <v>0</v>
      </c>
      <c r="T33" s="613"/>
      <c r="U33" s="365">
        <f t="shared" si="20"/>
        <v>0</v>
      </c>
      <c r="V33" s="226">
        <f t="shared" si="21"/>
        <v>0</v>
      </c>
      <c r="W33" s="226">
        <f t="shared" si="22"/>
        <v>0</v>
      </c>
      <c r="X33" s="615"/>
      <c r="Y33" s="374"/>
      <c r="Z33" s="605"/>
      <c r="AA33" s="607"/>
      <c r="AB33" s="602"/>
      <c r="AC33" s="603"/>
      <c r="AD33" s="604"/>
      <c r="AE33" s="366">
        <f t="shared" si="23"/>
        <v>0</v>
      </c>
      <c r="AF33" s="613"/>
      <c r="AG33" s="365">
        <f t="shared" si="24"/>
        <v>0</v>
      </c>
      <c r="AH33" s="226">
        <f t="shared" si="25"/>
        <v>0</v>
      </c>
      <c r="AI33" s="226">
        <f t="shared" si="26"/>
        <v>0</v>
      </c>
      <c r="AJ33" s="615"/>
      <c r="AK33" s="374"/>
      <c r="AL33" s="605"/>
      <c r="AM33" s="607"/>
      <c r="AN33" s="602"/>
      <c r="AO33" s="603"/>
      <c r="AP33" s="604"/>
      <c r="AQ33" s="366">
        <f t="shared" si="27"/>
        <v>0</v>
      </c>
      <c r="AR33" s="613"/>
      <c r="AS33" s="365">
        <f t="shared" si="28"/>
        <v>0</v>
      </c>
      <c r="AT33" s="226">
        <f t="shared" si="29"/>
        <v>0</v>
      </c>
      <c r="AU33" s="226">
        <f t="shared" si="30"/>
        <v>0</v>
      </c>
      <c r="AV33" s="615"/>
    </row>
    <row r="34" spans="1:48" s="376" customFormat="1">
      <c r="A34" s="495"/>
      <c r="B34" s="605"/>
      <c r="C34" s="607"/>
      <c r="D34" s="602"/>
      <c r="E34" s="603"/>
      <c r="F34" s="604"/>
      <c r="G34" s="366">
        <f t="shared" si="15"/>
        <v>0</v>
      </c>
      <c r="H34" s="613"/>
      <c r="I34" s="365">
        <f t="shared" si="16"/>
        <v>0</v>
      </c>
      <c r="J34" s="226">
        <f t="shared" si="17"/>
        <v>0</v>
      </c>
      <c r="K34" s="226">
        <f t="shared" si="18"/>
        <v>0</v>
      </c>
      <c r="L34" s="615"/>
      <c r="M34" s="374"/>
      <c r="N34" s="605"/>
      <c r="O34" s="607"/>
      <c r="P34" s="602"/>
      <c r="Q34" s="603"/>
      <c r="R34" s="604"/>
      <c r="S34" s="366">
        <f t="shared" si="19"/>
        <v>0</v>
      </c>
      <c r="T34" s="613"/>
      <c r="U34" s="365">
        <f t="shared" si="20"/>
        <v>0</v>
      </c>
      <c r="V34" s="226">
        <f t="shared" si="21"/>
        <v>0</v>
      </c>
      <c r="W34" s="226">
        <f t="shared" si="22"/>
        <v>0</v>
      </c>
      <c r="X34" s="615"/>
      <c r="Y34" s="374"/>
      <c r="Z34" s="605"/>
      <c r="AA34" s="607"/>
      <c r="AB34" s="602"/>
      <c r="AC34" s="603"/>
      <c r="AD34" s="604"/>
      <c r="AE34" s="366">
        <f t="shared" si="23"/>
        <v>0</v>
      </c>
      <c r="AF34" s="613"/>
      <c r="AG34" s="365">
        <f t="shared" si="24"/>
        <v>0</v>
      </c>
      <c r="AH34" s="226">
        <f t="shared" si="25"/>
        <v>0</v>
      </c>
      <c r="AI34" s="226">
        <f t="shared" si="26"/>
        <v>0</v>
      </c>
      <c r="AJ34" s="615"/>
      <c r="AK34" s="374"/>
      <c r="AL34" s="605"/>
      <c r="AM34" s="607"/>
      <c r="AN34" s="602"/>
      <c r="AO34" s="603"/>
      <c r="AP34" s="604"/>
      <c r="AQ34" s="366">
        <f t="shared" si="27"/>
        <v>0</v>
      </c>
      <c r="AR34" s="613"/>
      <c r="AS34" s="365">
        <f t="shared" si="28"/>
        <v>0</v>
      </c>
      <c r="AT34" s="226">
        <f t="shared" si="29"/>
        <v>0</v>
      </c>
      <c r="AU34" s="226">
        <f t="shared" si="30"/>
        <v>0</v>
      </c>
      <c r="AV34" s="615"/>
    </row>
    <row r="35" spans="1:48" s="376" customFormat="1">
      <c r="A35" s="495"/>
      <c r="B35" s="605"/>
      <c r="C35" s="607"/>
      <c r="D35" s="602"/>
      <c r="E35" s="603"/>
      <c r="F35" s="604"/>
      <c r="G35" s="366">
        <f t="shared" ref="G35:G36" si="31">INT(E35*F35)</f>
        <v>0</v>
      </c>
      <c r="H35" s="613"/>
      <c r="I35" s="365">
        <f t="shared" ref="I35:I36" si="32">INT(E35*H35)</f>
        <v>0</v>
      </c>
      <c r="J35" s="226">
        <f t="shared" ref="J35:J36" si="33">F35-H35</f>
        <v>0</v>
      </c>
      <c r="K35" s="226">
        <f t="shared" ref="K35:K36" si="34">G35-I35</f>
        <v>0</v>
      </c>
      <c r="L35" s="615"/>
      <c r="M35" s="374"/>
      <c r="N35" s="605"/>
      <c r="O35" s="607"/>
      <c r="P35" s="602"/>
      <c r="Q35" s="603"/>
      <c r="R35" s="604"/>
      <c r="S35" s="366">
        <f t="shared" si="19"/>
        <v>0</v>
      </c>
      <c r="T35" s="613"/>
      <c r="U35" s="365">
        <f t="shared" si="20"/>
        <v>0</v>
      </c>
      <c r="V35" s="226">
        <f t="shared" si="21"/>
        <v>0</v>
      </c>
      <c r="W35" s="226">
        <f t="shared" si="22"/>
        <v>0</v>
      </c>
      <c r="X35" s="615"/>
      <c r="Y35" s="374"/>
      <c r="Z35" s="605"/>
      <c r="AA35" s="607"/>
      <c r="AB35" s="602"/>
      <c r="AC35" s="603"/>
      <c r="AD35" s="604"/>
      <c r="AE35" s="366">
        <f t="shared" si="23"/>
        <v>0</v>
      </c>
      <c r="AF35" s="613"/>
      <c r="AG35" s="365">
        <f t="shared" si="24"/>
        <v>0</v>
      </c>
      <c r="AH35" s="226">
        <f t="shared" si="25"/>
        <v>0</v>
      </c>
      <c r="AI35" s="226">
        <f t="shared" si="26"/>
        <v>0</v>
      </c>
      <c r="AJ35" s="615"/>
      <c r="AK35" s="374"/>
      <c r="AL35" s="605"/>
      <c r="AM35" s="607"/>
      <c r="AN35" s="602"/>
      <c r="AO35" s="603"/>
      <c r="AP35" s="604"/>
      <c r="AQ35" s="366">
        <f t="shared" si="27"/>
        <v>0</v>
      </c>
      <c r="AR35" s="613"/>
      <c r="AS35" s="365">
        <f t="shared" si="28"/>
        <v>0</v>
      </c>
      <c r="AT35" s="226">
        <f t="shared" si="29"/>
        <v>0</v>
      </c>
      <c r="AU35" s="226">
        <f t="shared" si="30"/>
        <v>0</v>
      </c>
      <c r="AV35" s="615"/>
    </row>
    <row r="36" spans="1:48" s="376" customFormat="1" ht="24.75" thickBot="1">
      <c r="A36" s="495"/>
      <c r="B36" s="605"/>
      <c r="C36" s="607"/>
      <c r="D36" s="602"/>
      <c r="E36" s="603"/>
      <c r="F36" s="604"/>
      <c r="G36" s="366">
        <f t="shared" si="31"/>
        <v>0</v>
      </c>
      <c r="H36" s="613"/>
      <c r="I36" s="365">
        <f t="shared" si="32"/>
        <v>0</v>
      </c>
      <c r="J36" s="226">
        <f t="shared" si="33"/>
        <v>0</v>
      </c>
      <c r="K36" s="226">
        <f t="shared" si="34"/>
        <v>0</v>
      </c>
      <c r="L36" s="615"/>
      <c r="M36" s="374"/>
      <c r="N36" s="605"/>
      <c r="O36" s="607"/>
      <c r="P36" s="602"/>
      <c r="Q36" s="603"/>
      <c r="R36" s="604"/>
      <c r="S36" s="366">
        <f t="shared" si="19"/>
        <v>0</v>
      </c>
      <c r="T36" s="613"/>
      <c r="U36" s="365">
        <f t="shared" si="20"/>
        <v>0</v>
      </c>
      <c r="V36" s="226">
        <f t="shared" si="21"/>
        <v>0</v>
      </c>
      <c r="W36" s="226">
        <f t="shared" si="22"/>
        <v>0</v>
      </c>
      <c r="X36" s="615"/>
      <c r="Y36" s="374"/>
      <c r="Z36" s="605"/>
      <c r="AA36" s="607"/>
      <c r="AB36" s="602"/>
      <c r="AC36" s="603"/>
      <c r="AD36" s="604"/>
      <c r="AE36" s="366">
        <f t="shared" si="23"/>
        <v>0</v>
      </c>
      <c r="AF36" s="613"/>
      <c r="AG36" s="365">
        <f t="shared" si="24"/>
        <v>0</v>
      </c>
      <c r="AH36" s="226">
        <f t="shared" si="25"/>
        <v>0</v>
      </c>
      <c r="AI36" s="226">
        <f t="shared" si="26"/>
        <v>0</v>
      </c>
      <c r="AJ36" s="615"/>
      <c r="AK36" s="374"/>
      <c r="AL36" s="605"/>
      <c r="AM36" s="607"/>
      <c r="AN36" s="602"/>
      <c r="AO36" s="603"/>
      <c r="AP36" s="604"/>
      <c r="AQ36" s="366">
        <f t="shared" si="27"/>
        <v>0</v>
      </c>
      <c r="AR36" s="613"/>
      <c r="AS36" s="365">
        <f t="shared" si="28"/>
        <v>0</v>
      </c>
      <c r="AT36" s="226">
        <f t="shared" si="29"/>
        <v>0</v>
      </c>
      <c r="AU36" s="226">
        <f t="shared" si="30"/>
        <v>0</v>
      </c>
      <c r="AV36" s="615"/>
    </row>
    <row r="37" spans="1:48" s="376" customFormat="1" ht="25.5" thickTop="1" thickBot="1">
      <c r="A37" s="495"/>
      <c r="B37" s="1407" t="s">
        <v>767</v>
      </c>
      <c r="C37" s="1408"/>
      <c r="D37" s="1408"/>
      <c r="E37" s="1408"/>
      <c r="F37" s="362"/>
      <c r="G37" s="362">
        <f t="shared" ref="G37" si="35">SUM(G27:G36)</f>
        <v>0</v>
      </c>
      <c r="H37" s="361"/>
      <c r="I37" s="361">
        <f t="shared" ref="I37" si="36">SUM(I27:I36)</f>
        <v>0</v>
      </c>
      <c r="J37" s="360"/>
      <c r="K37" s="360">
        <f t="shared" ref="K37" si="37">SUM(K27:K36)</f>
        <v>0</v>
      </c>
      <c r="L37" s="367"/>
      <c r="M37" s="374"/>
      <c r="N37" s="1407" t="s">
        <v>767</v>
      </c>
      <c r="O37" s="1408"/>
      <c r="P37" s="1408"/>
      <c r="Q37" s="1408"/>
      <c r="R37" s="362"/>
      <c r="S37" s="362">
        <f t="shared" ref="S37" si="38">SUM(S27:S36)</f>
        <v>0</v>
      </c>
      <c r="T37" s="361"/>
      <c r="U37" s="361">
        <f t="shared" ref="U37" si="39">SUM(U27:U36)</f>
        <v>0</v>
      </c>
      <c r="V37" s="360"/>
      <c r="W37" s="360">
        <f t="shared" ref="W37" si="40">SUM(W27:W36)</f>
        <v>0</v>
      </c>
      <c r="X37" s="367"/>
      <c r="Y37" s="374"/>
      <c r="Z37" s="1407" t="s">
        <v>767</v>
      </c>
      <c r="AA37" s="1408"/>
      <c r="AB37" s="1408"/>
      <c r="AC37" s="1408"/>
      <c r="AD37" s="362"/>
      <c r="AE37" s="362">
        <f t="shared" ref="AE37" si="41">SUM(AE27:AE36)</f>
        <v>0</v>
      </c>
      <c r="AF37" s="361"/>
      <c r="AG37" s="361">
        <f t="shared" ref="AG37" si="42">SUM(AG27:AG36)</f>
        <v>0</v>
      </c>
      <c r="AH37" s="360"/>
      <c r="AI37" s="360">
        <f t="shared" ref="AI37" si="43">SUM(AI27:AI36)</f>
        <v>0</v>
      </c>
      <c r="AJ37" s="367"/>
      <c r="AK37" s="374"/>
      <c r="AL37" s="1407" t="s">
        <v>767</v>
      </c>
      <c r="AM37" s="1408"/>
      <c r="AN37" s="1408"/>
      <c r="AO37" s="1408"/>
      <c r="AP37" s="362"/>
      <c r="AQ37" s="362">
        <f t="shared" ref="AQ37" si="44">SUM(AQ27:AQ36)</f>
        <v>0</v>
      </c>
      <c r="AR37" s="361"/>
      <c r="AS37" s="361">
        <f t="shared" ref="AS37" si="45">SUM(AS27:AS36)</f>
        <v>0</v>
      </c>
      <c r="AT37" s="360"/>
      <c r="AU37" s="360">
        <f t="shared" ref="AU37" si="46">SUM(AU27:AU36)</f>
        <v>0</v>
      </c>
      <c r="AV37" s="367"/>
    </row>
    <row r="38" spans="1:48" s="376" customFormat="1">
      <c r="A38" s="495"/>
      <c r="B38" s="600"/>
      <c r="C38" s="601"/>
      <c r="D38" s="602"/>
      <c r="E38" s="603"/>
      <c r="F38" s="604"/>
      <c r="G38" s="366">
        <f t="shared" ref="G38:G47" si="47">INT(E38*F38)</f>
        <v>0</v>
      </c>
      <c r="H38" s="613"/>
      <c r="I38" s="365">
        <f t="shared" ref="I38:I47" si="48">INT(E38*H38)</f>
        <v>0</v>
      </c>
      <c r="J38" s="226">
        <f t="shared" ref="J38:J47" si="49">F38-H38</f>
        <v>0</v>
      </c>
      <c r="K38" s="226">
        <f t="shared" ref="K38:K47" si="50">G38-I38</f>
        <v>0</v>
      </c>
      <c r="L38" s="615"/>
      <c r="M38" s="374"/>
      <c r="N38" s="600"/>
      <c r="O38" s="601"/>
      <c r="P38" s="602"/>
      <c r="Q38" s="603"/>
      <c r="R38" s="604"/>
      <c r="S38" s="366">
        <f t="shared" ref="S38:S47" si="51">INT(Q38*R38)</f>
        <v>0</v>
      </c>
      <c r="T38" s="613"/>
      <c r="U38" s="365">
        <f t="shared" ref="U38:U47" si="52">INT(Q38*T38)</f>
        <v>0</v>
      </c>
      <c r="V38" s="226">
        <f t="shared" ref="V38:V47" si="53">R38-T38</f>
        <v>0</v>
      </c>
      <c r="W38" s="226">
        <f t="shared" ref="W38:W47" si="54">S38-U38</f>
        <v>0</v>
      </c>
      <c r="X38" s="615"/>
      <c r="Y38" s="374"/>
      <c r="Z38" s="600"/>
      <c r="AA38" s="601"/>
      <c r="AB38" s="602"/>
      <c r="AC38" s="603"/>
      <c r="AD38" s="604"/>
      <c r="AE38" s="366">
        <f t="shared" ref="AE38:AE47" si="55">INT(AC38*AD38)</f>
        <v>0</v>
      </c>
      <c r="AF38" s="613"/>
      <c r="AG38" s="365">
        <f t="shared" ref="AG38:AG47" si="56">INT(AC38*AF38)</f>
        <v>0</v>
      </c>
      <c r="AH38" s="226">
        <f t="shared" ref="AH38:AH47" si="57">AD38-AF38</f>
        <v>0</v>
      </c>
      <c r="AI38" s="226">
        <f t="shared" ref="AI38:AI47" si="58">AE38-AG38</f>
        <v>0</v>
      </c>
      <c r="AJ38" s="615"/>
      <c r="AK38" s="374"/>
      <c r="AL38" s="600"/>
      <c r="AM38" s="601"/>
      <c r="AN38" s="602"/>
      <c r="AO38" s="603"/>
      <c r="AP38" s="604"/>
      <c r="AQ38" s="366">
        <f t="shared" ref="AQ38:AQ47" si="59">INT(AO38*AP38)</f>
        <v>0</v>
      </c>
      <c r="AR38" s="613"/>
      <c r="AS38" s="365">
        <f t="shared" ref="AS38:AS47" si="60">INT(AO38*AR38)</f>
        <v>0</v>
      </c>
      <c r="AT38" s="226">
        <f t="shared" ref="AT38:AT47" si="61">AP38-AR38</f>
        <v>0</v>
      </c>
      <c r="AU38" s="226">
        <f t="shared" ref="AU38:AU47" si="62">AQ38-AS38</f>
        <v>0</v>
      </c>
      <c r="AV38" s="615"/>
    </row>
    <row r="39" spans="1:48" s="376" customFormat="1">
      <c r="A39" s="495"/>
      <c r="B39" s="605"/>
      <c r="C39" s="606"/>
      <c r="D39" s="602"/>
      <c r="E39" s="603"/>
      <c r="F39" s="604"/>
      <c r="G39" s="366">
        <f t="shared" si="47"/>
        <v>0</v>
      </c>
      <c r="H39" s="613"/>
      <c r="I39" s="365">
        <f t="shared" si="48"/>
        <v>0</v>
      </c>
      <c r="J39" s="226">
        <f t="shared" si="49"/>
        <v>0</v>
      </c>
      <c r="K39" s="226">
        <f t="shared" si="50"/>
        <v>0</v>
      </c>
      <c r="L39" s="615"/>
      <c r="M39" s="374"/>
      <c r="N39" s="605"/>
      <c r="O39" s="606"/>
      <c r="P39" s="602"/>
      <c r="Q39" s="603"/>
      <c r="R39" s="604"/>
      <c r="S39" s="366">
        <f t="shared" si="51"/>
        <v>0</v>
      </c>
      <c r="T39" s="613"/>
      <c r="U39" s="365">
        <f t="shared" si="52"/>
        <v>0</v>
      </c>
      <c r="V39" s="226">
        <f t="shared" si="53"/>
        <v>0</v>
      </c>
      <c r="W39" s="226">
        <f t="shared" si="54"/>
        <v>0</v>
      </c>
      <c r="X39" s="615"/>
      <c r="Y39" s="374"/>
      <c r="Z39" s="605"/>
      <c r="AA39" s="606"/>
      <c r="AB39" s="602"/>
      <c r="AC39" s="603"/>
      <c r="AD39" s="604"/>
      <c r="AE39" s="366">
        <f t="shared" si="55"/>
        <v>0</v>
      </c>
      <c r="AF39" s="613"/>
      <c r="AG39" s="365">
        <f t="shared" si="56"/>
        <v>0</v>
      </c>
      <c r="AH39" s="226">
        <f t="shared" si="57"/>
        <v>0</v>
      </c>
      <c r="AI39" s="226">
        <f t="shared" si="58"/>
        <v>0</v>
      </c>
      <c r="AJ39" s="615"/>
      <c r="AK39" s="374"/>
      <c r="AL39" s="605"/>
      <c r="AM39" s="606"/>
      <c r="AN39" s="602"/>
      <c r="AO39" s="603"/>
      <c r="AP39" s="604"/>
      <c r="AQ39" s="366">
        <f t="shared" si="59"/>
        <v>0</v>
      </c>
      <c r="AR39" s="613"/>
      <c r="AS39" s="365">
        <f t="shared" si="60"/>
        <v>0</v>
      </c>
      <c r="AT39" s="226">
        <f t="shared" si="61"/>
        <v>0</v>
      </c>
      <c r="AU39" s="226">
        <f t="shared" si="62"/>
        <v>0</v>
      </c>
      <c r="AV39" s="615"/>
    </row>
    <row r="40" spans="1:48" s="376" customFormat="1">
      <c r="A40" s="495"/>
      <c r="B40" s="605"/>
      <c r="C40" s="606"/>
      <c r="D40" s="602"/>
      <c r="E40" s="603"/>
      <c r="F40" s="604"/>
      <c r="G40" s="366">
        <f t="shared" si="47"/>
        <v>0</v>
      </c>
      <c r="H40" s="613"/>
      <c r="I40" s="365">
        <f t="shared" si="48"/>
        <v>0</v>
      </c>
      <c r="J40" s="226">
        <f t="shared" si="49"/>
        <v>0</v>
      </c>
      <c r="K40" s="226">
        <f t="shared" si="50"/>
        <v>0</v>
      </c>
      <c r="L40" s="615"/>
      <c r="M40" s="374"/>
      <c r="N40" s="605"/>
      <c r="O40" s="606"/>
      <c r="P40" s="602"/>
      <c r="Q40" s="603"/>
      <c r="R40" s="604"/>
      <c r="S40" s="366">
        <f t="shared" si="51"/>
        <v>0</v>
      </c>
      <c r="T40" s="613"/>
      <c r="U40" s="365">
        <f t="shared" si="52"/>
        <v>0</v>
      </c>
      <c r="V40" s="226">
        <f t="shared" si="53"/>
        <v>0</v>
      </c>
      <c r="W40" s="226">
        <f t="shared" si="54"/>
        <v>0</v>
      </c>
      <c r="X40" s="615"/>
      <c r="Y40" s="374"/>
      <c r="Z40" s="605"/>
      <c r="AA40" s="606"/>
      <c r="AB40" s="602"/>
      <c r="AC40" s="603"/>
      <c r="AD40" s="604"/>
      <c r="AE40" s="366">
        <f t="shared" si="55"/>
        <v>0</v>
      </c>
      <c r="AF40" s="613"/>
      <c r="AG40" s="365">
        <f t="shared" si="56"/>
        <v>0</v>
      </c>
      <c r="AH40" s="226">
        <f t="shared" si="57"/>
        <v>0</v>
      </c>
      <c r="AI40" s="226">
        <f t="shared" si="58"/>
        <v>0</v>
      </c>
      <c r="AJ40" s="615"/>
      <c r="AK40" s="374"/>
      <c r="AL40" s="605"/>
      <c r="AM40" s="606"/>
      <c r="AN40" s="602"/>
      <c r="AO40" s="603"/>
      <c r="AP40" s="604"/>
      <c r="AQ40" s="366">
        <f t="shared" si="59"/>
        <v>0</v>
      </c>
      <c r="AR40" s="613"/>
      <c r="AS40" s="365">
        <f t="shared" si="60"/>
        <v>0</v>
      </c>
      <c r="AT40" s="226">
        <f t="shared" si="61"/>
        <v>0</v>
      </c>
      <c r="AU40" s="226">
        <f t="shared" si="62"/>
        <v>0</v>
      </c>
      <c r="AV40" s="615"/>
    </row>
    <row r="41" spans="1:48" s="376" customFormat="1">
      <c r="A41" s="495"/>
      <c r="B41" s="605"/>
      <c r="C41" s="606"/>
      <c r="D41" s="602"/>
      <c r="E41" s="603"/>
      <c r="F41" s="604"/>
      <c r="G41" s="366">
        <f t="shared" si="47"/>
        <v>0</v>
      </c>
      <c r="H41" s="613"/>
      <c r="I41" s="365">
        <f t="shared" si="48"/>
        <v>0</v>
      </c>
      <c r="J41" s="226">
        <f t="shared" si="49"/>
        <v>0</v>
      </c>
      <c r="K41" s="226">
        <f t="shared" si="50"/>
        <v>0</v>
      </c>
      <c r="L41" s="615"/>
      <c r="M41" s="374"/>
      <c r="N41" s="605"/>
      <c r="O41" s="606"/>
      <c r="P41" s="602"/>
      <c r="Q41" s="603"/>
      <c r="R41" s="604"/>
      <c r="S41" s="366">
        <f t="shared" si="51"/>
        <v>0</v>
      </c>
      <c r="T41" s="613"/>
      <c r="U41" s="365">
        <f t="shared" si="52"/>
        <v>0</v>
      </c>
      <c r="V41" s="226">
        <f t="shared" si="53"/>
        <v>0</v>
      </c>
      <c r="W41" s="226">
        <f t="shared" si="54"/>
        <v>0</v>
      </c>
      <c r="X41" s="615"/>
      <c r="Y41" s="374"/>
      <c r="Z41" s="605"/>
      <c r="AA41" s="606"/>
      <c r="AB41" s="602"/>
      <c r="AC41" s="603"/>
      <c r="AD41" s="604"/>
      <c r="AE41" s="366">
        <f t="shared" si="55"/>
        <v>0</v>
      </c>
      <c r="AF41" s="613"/>
      <c r="AG41" s="365">
        <f t="shared" si="56"/>
        <v>0</v>
      </c>
      <c r="AH41" s="226">
        <f t="shared" si="57"/>
        <v>0</v>
      </c>
      <c r="AI41" s="226">
        <f t="shared" si="58"/>
        <v>0</v>
      </c>
      <c r="AJ41" s="615"/>
      <c r="AK41" s="374"/>
      <c r="AL41" s="605"/>
      <c r="AM41" s="606"/>
      <c r="AN41" s="602"/>
      <c r="AO41" s="603"/>
      <c r="AP41" s="604"/>
      <c r="AQ41" s="366">
        <f t="shared" si="59"/>
        <v>0</v>
      </c>
      <c r="AR41" s="613"/>
      <c r="AS41" s="365">
        <f t="shared" si="60"/>
        <v>0</v>
      </c>
      <c r="AT41" s="226">
        <f t="shared" si="61"/>
        <v>0</v>
      </c>
      <c r="AU41" s="226">
        <f t="shared" si="62"/>
        <v>0</v>
      </c>
      <c r="AV41" s="615"/>
    </row>
    <row r="42" spans="1:48" s="376" customFormat="1">
      <c r="A42" s="495"/>
      <c r="B42" s="605"/>
      <c r="C42" s="606"/>
      <c r="D42" s="602"/>
      <c r="E42" s="603"/>
      <c r="F42" s="604"/>
      <c r="G42" s="366">
        <f t="shared" si="47"/>
        <v>0</v>
      </c>
      <c r="H42" s="613"/>
      <c r="I42" s="365">
        <f t="shared" si="48"/>
        <v>0</v>
      </c>
      <c r="J42" s="226">
        <f t="shared" si="49"/>
        <v>0</v>
      </c>
      <c r="K42" s="226">
        <f t="shared" si="50"/>
        <v>0</v>
      </c>
      <c r="L42" s="615"/>
      <c r="M42" s="374"/>
      <c r="N42" s="605"/>
      <c r="O42" s="606"/>
      <c r="P42" s="602"/>
      <c r="Q42" s="603"/>
      <c r="R42" s="604"/>
      <c r="S42" s="366">
        <f t="shared" si="51"/>
        <v>0</v>
      </c>
      <c r="T42" s="613"/>
      <c r="U42" s="365">
        <f t="shared" si="52"/>
        <v>0</v>
      </c>
      <c r="V42" s="226">
        <f t="shared" si="53"/>
        <v>0</v>
      </c>
      <c r="W42" s="226">
        <f t="shared" si="54"/>
        <v>0</v>
      </c>
      <c r="X42" s="615"/>
      <c r="Y42" s="374"/>
      <c r="Z42" s="605"/>
      <c r="AA42" s="606"/>
      <c r="AB42" s="602"/>
      <c r="AC42" s="603"/>
      <c r="AD42" s="604"/>
      <c r="AE42" s="366">
        <f t="shared" si="55"/>
        <v>0</v>
      </c>
      <c r="AF42" s="613"/>
      <c r="AG42" s="365">
        <f t="shared" si="56"/>
        <v>0</v>
      </c>
      <c r="AH42" s="226">
        <f t="shared" si="57"/>
        <v>0</v>
      </c>
      <c r="AI42" s="226">
        <f t="shared" si="58"/>
        <v>0</v>
      </c>
      <c r="AJ42" s="615"/>
      <c r="AK42" s="374"/>
      <c r="AL42" s="605"/>
      <c r="AM42" s="606"/>
      <c r="AN42" s="602"/>
      <c r="AO42" s="603"/>
      <c r="AP42" s="604"/>
      <c r="AQ42" s="366">
        <f t="shared" si="59"/>
        <v>0</v>
      </c>
      <c r="AR42" s="613"/>
      <c r="AS42" s="365">
        <f t="shared" si="60"/>
        <v>0</v>
      </c>
      <c r="AT42" s="226">
        <f t="shared" si="61"/>
        <v>0</v>
      </c>
      <c r="AU42" s="226">
        <f t="shared" si="62"/>
        <v>0</v>
      </c>
      <c r="AV42" s="615"/>
    </row>
    <row r="43" spans="1:48" s="376" customFormat="1">
      <c r="A43" s="495"/>
      <c r="B43" s="605"/>
      <c r="C43" s="606"/>
      <c r="D43" s="602"/>
      <c r="E43" s="603"/>
      <c r="F43" s="604"/>
      <c r="G43" s="366">
        <f t="shared" si="47"/>
        <v>0</v>
      </c>
      <c r="H43" s="613"/>
      <c r="I43" s="365">
        <f t="shared" si="48"/>
        <v>0</v>
      </c>
      <c r="J43" s="226">
        <f t="shared" si="49"/>
        <v>0</v>
      </c>
      <c r="K43" s="226">
        <f t="shared" si="50"/>
        <v>0</v>
      </c>
      <c r="L43" s="615"/>
      <c r="M43" s="374"/>
      <c r="N43" s="605"/>
      <c r="O43" s="606"/>
      <c r="P43" s="602"/>
      <c r="Q43" s="603"/>
      <c r="R43" s="604"/>
      <c r="S43" s="366">
        <f t="shared" si="51"/>
        <v>0</v>
      </c>
      <c r="T43" s="613"/>
      <c r="U43" s="365">
        <f t="shared" si="52"/>
        <v>0</v>
      </c>
      <c r="V43" s="226">
        <f t="shared" si="53"/>
        <v>0</v>
      </c>
      <c r="W43" s="226">
        <f t="shared" si="54"/>
        <v>0</v>
      </c>
      <c r="X43" s="615"/>
      <c r="Y43" s="374"/>
      <c r="Z43" s="605"/>
      <c r="AA43" s="606"/>
      <c r="AB43" s="602"/>
      <c r="AC43" s="603"/>
      <c r="AD43" s="604"/>
      <c r="AE43" s="366">
        <f t="shared" si="55"/>
        <v>0</v>
      </c>
      <c r="AF43" s="613"/>
      <c r="AG43" s="365">
        <f t="shared" si="56"/>
        <v>0</v>
      </c>
      <c r="AH43" s="226">
        <f t="shared" si="57"/>
        <v>0</v>
      </c>
      <c r="AI43" s="226">
        <f t="shared" si="58"/>
        <v>0</v>
      </c>
      <c r="AJ43" s="615"/>
      <c r="AK43" s="374"/>
      <c r="AL43" s="605"/>
      <c r="AM43" s="606"/>
      <c r="AN43" s="602"/>
      <c r="AO43" s="603"/>
      <c r="AP43" s="604"/>
      <c r="AQ43" s="366">
        <f t="shared" si="59"/>
        <v>0</v>
      </c>
      <c r="AR43" s="613"/>
      <c r="AS43" s="365">
        <f t="shared" si="60"/>
        <v>0</v>
      </c>
      <c r="AT43" s="226">
        <f t="shared" si="61"/>
        <v>0</v>
      </c>
      <c r="AU43" s="226">
        <f t="shared" si="62"/>
        <v>0</v>
      </c>
      <c r="AV43" s="615"/>
    </row>
    <row r="44" spans="1:48" s="376" customFormat="1">
      <c r="A44" s="495"/>
      <c r="B44" s="605"/>
      <c r="C44" s="607"/>
      <c r="D44" s="602"/>
      <c r="E44" s="603"/>
      <c r="F44" s="604"/>
      <c r="G44" s="366">
        <f t="shared" si="47"/>
        <v>0</v>
      </c>
      <c r="H44" s="613"/>
      <c r="I44" s="365">
        <f t="shared" si="48"/>
        <v>0</v>
      </c>
      <c r="J44" s="226">
        <f t="shared" si="49"/>
        <v>0</v>
      </c>
      <c r="K44" s="226">
        <f t="shared" si="50"/>
        <v>0</v>
      </c>
      <c r="L44" s="615"/>
      <c r="M44" s="374"/>
      <c r="N44" s="605"/>
      <c r="O44" s="607"/>
      <c r="P44" s="602"/>
      <c r="Q44" s="603"/>
      <c r="R44" s="604"/>
      <c r="S44" s="366">
        <f t="shared" si="51"/>
        <v>0</v>
      </c>
      <c r="T44" s="613"/>
      <c r="U44" s="365">
        <f t="shared" si="52"/>
        <v>0</v>
      </c>
      <c r="V44" s="226">
        <f t="shared" si="53"/>
        <v>0</v>
      </c>
      <c r="W44" s="226">
        <f t="shared" si="54"/>
        <v>0</v>
      </c>
      <c r="X44" s="615"/>
      <c r="Y44" s="374"/>
      <c r="Z44" s="605"/>
      <c r="AA44" s="607"/>
      <c r="AB44" s="602"/>
      <c r="AC44" s="603"/>
      <c r="AD44" s="604"/>
      <c r="AE44" s="366">
        <f t="shared" si="55"/>
        <v>0</v>
      </c>
      <c r="AF44" s="613"/>
      <c r="AG44" s="365">
        <f t="shared" si="56"/>
        <v>0</v>
      </c>
      <c r="AH44" s="226">
        <f t="shared" si="57"/>
        <v>0</v>
      </c>
      <c r="AI44" s="226">
        <f t="shared" si="58"/>
        <v>0</v>
      </c>
      <c r="AJ44" s="615"/>
      <c r="AK44" s="374"/>
      <c r="AL44" s="605"/>
      <c r="AM44" s="607"/>
      <c r="AN44" s="602"/>
      <c r="AO44" s="603"/>
      <c r="AP44" s="604"/>
      <c r="AQ44" s="366">
        <f t="shared" si="59"/>
        <v>0</v>
      </c>
      <c r="AR44" s="613"/>
      <c r="AS44" s="365">
        <f t="shared" si="60"/>
        <v>0</v>
      </c>
      <c r="AT44" s="226">
        <f t="shared" si="61"/>
        <v>0</v>
      </c>
      <c r="AU44" s="226">
        <f t="shared" si="62"/>
        <v>0</v>
      </c>
      <c r="AV44" s="615"/>
    </row>
    <row r="45" spans="1:48" s="376" customFormat="1">
      <c r="A45" s="495"/>
      <c r="B45" s="605"/>
      <c r="C45" s="607"/>
      <c r="D45" s="602"/>
      <c r="E45" s="603"/>
      <c r="F45" s="604"/>
      <c r="G45" s="366">
        <f t="shared" si="47"/>
        <v>0</v>
      </c>
      <c r="H45" s="613"/>
      <c r="I45" s="365">
        <f t="shared" si="48"/>
        <v>0</v>
      </c>
      <c r="J45" s="226">
        <f t="shared" si="49"/>
        <v>0</v>
      </c>
      <c r="K45" s="226">
        <f t="shared" si="50"/>
        <v>0</v>
      </c>
      <c r="L45" s="615"/>
      <c r="M45" s="374"/>
      <c r="N45" s="605"/>
      <c r="O45" s="607"/>
      <c r="P45" s="602"/>
      <c r="Q45" s="603"/>
      <c r="R45" s="604"/>
      <c r="S45" s="366">
        <f t="shared" si="51"/>
        <v>0</v>
      </c>
      <c r="T45" s="613"/>
      <c r="U45" s="365">
        <f t="shared" si="52"/>
        <v>0</v>
      </c>
      <c r="V45" s="226">
        <f t="shared" si="53"/>
        <v>0</v>
      </c>
      <c r="W45" s="226">
        <f t="shared" si="54"/>
        <v>0</v>
      </c>
      <c r="X45" s="615"/>
      <c r="Y45" s="374"/>
      <c r="Z45" s="605"/>
      <c r="AA45" s="607"/>
      <c r="AB45" s="602"/>
      <c r="AC45" s="603"/>
      <c r="AD45" s="604"/>
      <c r="AE45" s="366">
        <f t="shared" si="55"/>
        <v>0</v>
      </c>
      <c r="AF45" s="613"/>
      <c r="AG45" s="365">
        <f t="shared" si="56"/>
        <v>0</v>
      </c>
      <c r="AH45" s="226">
        <f t="shared" si="57"/>
        <v>0</v>
      </c>
      <c r="AI45" s="226">
        <f t="shared" si="58"/>
        <v>0</v>
      </c>
      <c r="AJ45" s="615"/>
      <c r="AK45" s="374"/>
      <c r="AL45" s="605"/>
      <c r="AM45" s="607"/>
      <c r="AN45" s="602"/>
      <c r="AO45" s="603"/>
      <c r="AP45" s="604"/>
      <c r="AQ45" s="366">
        <f t="shared" si="59"/>
        <v>0</v>
      </c>
      <c r="AR45" s="613"/>
      <c r="AS45" s="365">
        <f t="shared" si="60"/>
        <v>0</v>
      </c>
      <c r="AT45" s="226">
        <f t="shared" si="61"/>
        <v>0</v>
      </c>
      <c r="AU45" s="226">
        <f t="shared" si="62"/>
        <v>0</v>
      </c>
      <c r="AV45" s="615"/>
    </row>
    <row r="46" spans="1:48" s="376" customFormat="1">
      <c r="A46" s="495"/>
      <c r="B46" s="605"/>
      <c r="C46" s="607"/>
      <c r="D46" s="602"/>
      <c r="E46" s="603"/>
      <c r="F46" s="604"/>
      <c r="G46" s="366">
        <f t="shared" si="47"/>
        <v>0</v>
      </c>
      <c r="H46" s="613"/>
      <c r="I46" s="365">
        <f t="shared" si="48"/>
        <v>0</v>
      </c>
      <c r="J46" s="226">
        <f t="shared" si="49"/>
        <v>0</v>
      </c>
      <c r="K46" s="226">
        <f t="shared" si="50"/>
        <v>0</v>
      </c>
      <c r="L46" s="615"/>
      <c r="M46" s="374"/>
      <c r="N46" s="605"/>
      <c r="O46" s="607"/>
      <c r="P46" s="602"/>
      <c r="Q46" s="603"/>
      <c r="R46" s="604"/>
      <c r="S46" s="366">
        <f t="shared" si="51"/>
        <v>0</v>
      </c>
      <c r="T46" s="613"/>
      <c r="U46" s="365">
        <f t="shared" si="52"/>
        <v>0</v>
      </c>
      <c r="V46" s="226">
        <f t="shared" si="53"/>
        <v>0</v>
      </c>
      <c r="W46" s="226">
        <f t="shared" si="54"/>
        <v>0</v>
      </c>
      <c r="X46" s="615"/>
      <c r="Y46" s="374"/>
      <c r="Z46" s="605"/>
      <c r="AA46" s="607"/>
      <c r="AB46" s="602"/>
      <c r="AC46" s="603"/>
      <c r="AD46" s="604"/>
      <c r="AE46" s="366">
        <f t="shared" si="55"/>
        <v>0</v>
      </c>
      <c r="AF46" s="613"/>
      <c r="AG46" s="365">
        <f t="shared" si="56"/>
        <v>0</v>
      </c>
      <c r="AH46" s="226">
        <f t="shared" si="57"/>
        <v>0</v>
      </c>
      <c r="AI46" s="226">
        <f t="shared" si="58"/>
        <v>0</v>
      </c>
      <c r="AJ46" s="615"/>
      <c r="AK46" s="374"/>
      <c r="AL46" s="605"/>
      <c r="AM46" s="607"/>
      <c r="AN46" s="602"/>
      <c r="AO46" s="603"/>
      <c r="AP46" s="604"/>
      <c r="AQ46" s="366">
        <f t="shared" si="59"/>
        <v>0</v>
      </c>
      <c r="AR46" s="613"/>
      <c r="AS46" s="365">
        <f t="shared" si="60"/>
        <v>0</v>
      </c>
      <c r="AT46" s="226">
        <f t="shared" si="61"/>
        <v>0</v>
      </c>
      <c r="AU46" s="226">
        <f t="shared" si="62"/>
        <v>0</v>
      </c>
      <c r="AV46" s="615"/>
    </row>
    <row r="47" spans="1:48" s="376" customFormat="1" ht="24.75" thickBot="1">
      <c r="A47" s="495"/>
      <c r="B47" s="608"/>
      <c r="C47" s="609"/>
      <c r="D47" s="610"/>
      <c r="E47" s="611"/>
      <c r="F47" s="612"/>
      <c r="G47" s="364">
        <f t="shared" si="47"/>
        <v>0</v>
      </c>
      <c r="H47" s="614"/>
      <c r="I47" s="363">
        <f t="shared" si="48"/>
        <v>0</v>
      </c>
      <c r="J47" s="227">
        <f t="shared" si="49"/>
        <v>0</v>
      </c>
      <c r="K47" s="227">
        <f t="shared" si="50"/>
        <v>0</v>
      </c>
      <c r="L47" s="616"/>
      <c r="M47" s="374"/>
      <c r="N47" s="608"/>
      <c r="O47" s="609"/>
      <c r="P47" s="610"/>
      <c r="Q47" s="611"/>
      <c r="R47" s="612"/>
      <c r="S47" s="364">
        <f t="shared" si="51"/>
        <v>0</v>
      </c>
      <c r="T47" s="614"/>
      <c r="U47" s="363">
        <f t="shared" si="52"/>
        <v>0</v>
      </c>
      <c r="V47" s="227">
        <f t="shared" si="53"/>
        <v>0</v>
      </c>
      <c r="W47" s="227">
        <f t="shared" si="54"/>
        <v>0</v>
      </c>
      <c r="X47" s="616"/>
      <c r="Y47" s="374"/>
      <c r="Z47" s="608"/>
      <c r="AA47" s="609"/>
      <c r="AB47" s="610"/>
      <c r="AC47" s="611"/>
      <c r="AD47" s="612"/>
      <c r="AE47" s="364">
        <f t="shared" si="55"/>
        <v>0</v>
      </c>
      <c r="AF47" s="614"/>
      <c r="AG47" s="363">
        <f t="shared" si="56"/>
        <v>0</v>
      </c>
      <c r="AH47" s="227">
        <f t="shared" si="57"/>
        <v>0</v>
      </c>
      <c r="AI47" s="227">
        <f t="shared" si="58"/>
        <v>0</v>
      </c>
      <c r="AJ47" s="616"/>
      <c r="AK47" s="374"/>
      <c r="AL47" s="608"/>
      <c r="AM47" s="609"/>
      <c r="AN47" s="610"/>
      <c r="AO47" s="611"/>
      <c r="AP47" s="612"/>
      <c r="AQ47" s="364">
        <f t="shared" si="59"/>
        <v>0</v>
      </c>
      <c r="AR47" s="614"/>
      <c r="AS47" s="363">
        <f t="shared" si="60"/>
        <v>0</v>
      </c>
      <c r="AT47" s="227">
        <f t="shared" si="61"/>
        <v>0</v>
      </c>
      <c r="AU47" s="227">
        <f t="shared" si="62"/>
        <v>0</v>
      </c>
      <c r="AV47" s="616"/>
    </row>
    <row r="48" spans="1:48" s="376" customFormat="1" ht="25.5" thickTop="1" thickBot="1">
      <c r="A48" s="495"/>
      <c r="B48" s="1407" t="s">
        <v>766</v>
      </c>
      <c r="C48" s="1408"/>
      <c r="D48" s="1408"/>
      <c r="E48" s="1408"/>
      <c r="F48" s="362"/>
      <c r="G48" s="362">
        <f t="shared" ref="G48" si="63">SUM(G38:G47)</f>
        <v>0</v>
      </c>
      <c r="H48" s="361"/>
      <c r="I48" s="361">
        <f t="shared" ref="I48" si="64">SUM(I38:I47)</f>
        <v>0</v>
      </c>
      <c r="J48" s="360"/>
      <c r="K48" s="360">
        <f t="shared" ref="K48" si="65">SUM(K38:K47)</f>
        <v>0</v>
      </c>
      <c r="L48" s="359"/>
      <c r="M48" s="374"/>
      <c r="N48" s="1407" t="s">
        <v>766</v>
      </c>
      <c r="O48" s="1408"/>
      <c r="P48" s="1408"/>
      <c r="Q48" s="1408"/>
      <c r="R48" s="362"/>
      <c r="S48" s="362">
        <f t="shared" ref="S48" si="66">SUM(S38:S47)</f>
        <v>0</v>
      </c>
      <c r="T48" s="361"/>
      <c r="U48" s="361">
        <f t="shared" ref="U48" si="67">SUM(U38:U47)</f>
        <v>0</v>
      </c>
      <c r="V48" s="360"/>
      <c r="W48" s="360">
        <f t="shared" ref="W48" si="68">SUM(W38:W47)</f>
        <v>0</v>
      </c>
      <c r="X48" s="359"/>
      <c r="Y48" s="374"/>
      <c r="Z48" s="1407" t="s">
        <v>766</v>
      </c>
      <c r="AA48" s="1408"/>
      <c r="AB48" s="1408"/>
      <c r="AC48" s="1408"/>
      <c r="AD48" s="362"/>
      <c r="AE48" s="362">
        <f t="shared" ref="AE48" si="69">SUM(AE38:AE47)</f>
        <v>0</v>
      </c>
      <c r="AF48" s="361"/>
      <c r="AG48" s="361">
        <f t="shared" ref="AG48" si="70">SUM(AG38:AG47)</f>
        <v>0</v>
      </c>
      <c r="AH48" s="360"/>
      <c r="AI48" s="360">
        <f t="shared" ref="AI48" si="71">SUM(AI38:AI47)</f>
        <v>0</v>
      </c>
      <c r="AJ48" s="359"/>
      <c r="AK48" s="374"/>
      <c r="AL48" s="1407" t="s">
        <v>766</v>
      </c>
      <c r="AM48" s="1408"/>
      <c r="AN48" s="1408"/>
      <c r="AO48" s="1408"/>
      <c r="AP48" s="362"/>
      <c r="AQ48" s="362">
        <f t="shared" ref="AQ48" si="72">SUM(AQ38:AQ47)</f>
        <v>0</v>
      </c>
      <c r="AR48" s="361"/>
      <c r="AS48" s="361">
        <f t="shared" ref="AS48" si="73">SUM(AS38:AS47)</f>
        <v>0</v>
      </c>
      <c r="AT48" s="360"/>
      <c r="AU48" s="360">
        <f t="shared" ref="AU48" si="74">SUM(AU38:AU47)</f>
        <v>0</v>
      </c>
      <c r="AV48" s="359"/>
    </row>
    <row r="49" spans="1:48" s="376" customFormat="1">
      <c r="A49" s="495"/>
      <c r="B49" s="600"/>
      <c r="C49" s="601"/>
      <c r="D49" s="602"/>
      <c r="E49" s="603"/>
      <c r="F49" s="604"/>
      <c r="G49" s="366">
        <f t="shared" ref="G49:G58" si="75">INT(E49*F49)</f>
        <v>0</v>
      </c>
      <c r="H49" s="613"/>
      <c r="I49" s="365">
        <f t="shared" ref="I49:I58" si="76">INT(E49*H49)</f>
        <v>0</v>
      </c>
      <c r="J49" s="226">
        <f t="shared" ref="J49:J58" si="77">F49-H49</f>
        <v>0</v>
      </c>
      <c r="K49" s="226">
        <f t="shared" ref="K49:K58" si="78">G49-I49</f>
        <v>0</v>
      </c>
      <c r="L49" s="615"/>
      <c r="M49" s="374"/>
      <c r="N49" s="600"/>
      <c r="O49" s="601"/>
      <c r="P49" s="602"/>
      <c r="Q49" s="603"/>
      <c r="R49" s="604"/>
      <c r="S49" s="366">
        <f t="shared" ref="S49:S58" si="79">INT(Q49*R49)</f>
        <v>0</v>
      </c>
      <c r="T49" s="613"/>
      <c r="U49" s="365">
        <f t="shared" ref="U49:U58" si="80">INT(Q49*T49)</f>
        <v>0</v>
      </c>
      <c r="V49" s="226">
        <f t="shared" ref="V49:V58" si="81">R49-T49</f>
        <v>0</v>
      </c>
      <c r="W49" s="226">
        <f t="shared" ref="W49:W58" si="82">S49-U49</f>
        <v>0</v>
      </c>
      <c r="X49" s="615"/>
      <c r="Y49" s="374"/>
      <c r="Z49" s="600"/>
      <c r="AA49" s="601"/>
      <c r="AB49" s="602"/>
      <c r="AC49" s="603"/>
      <c r="AD49" s="604"/>
      <c r="AE49" s="366">
        <f t="shared" ref="AE49:AE58" si="83">INT(AC49*AD49)</f>
        <v>0</v>
      </c>
      <c r="AF49" s="613"/>
      <c r="AG49" s="365">
        <f t="shared" ref="AG49:AG58" si="84">INT(AC49*AF49)</f>
        <v>0</v>
      </c>
      <c r="AH49" s="226">
        <f t="shared" ref="AH49:AH58" si="85">AD49-AF49</f>
        <v>0</v>
      </c>
      <c r="AI49" s="226">
        <f t="shared" ref="AI49:AI58" si="86">AE49-AG49</f>
        <v>0</v>
      </c>
      <c r="AJ49" s="615"/>
      <c r="AK49" s="374"/>
      <c r="AL49" s="600"/>
      <c r="AM49" s="601"/>
      <c r="AN49" s="602"/>
      <c r="AO49" s="603"/>
      <c r="AP49" s="604"/>
      <c r="AQ49" s="366">
        <f t="shared" ref="AQ49:AQ58" si="87">INT(AO49*AP49)</f>
        <v>0</v>
      </c>
      <c r="AR49" s="613"/>
      <c r="AS49" s="365">
        <f t="shared" ref="AS49:AS58" si="88">INT(AO49*AR49)</f>
        <v>0</v>
      </c>
      <c r="AT49" s="226">
        <f t="shared" ref="AT49:AT58" si="89">AP49-AR49</f>
        <v>0</v>
      </c>
      <c r="AU49" s="226">
        <f t="shared" ref="AU49:AU58" si="90">AQ49-AS49</f>
        <v>0</v>
      </c>
      <c r="AV49" s="615"/>
    </row>
    <row r="50" spans="1:48" s="376" customFormat="1">
      <c r="A50" s="495"/>
      <c r="B50" s="605"/>
      <c r="C50" s="606"/>
      <c r="D50" s="602"/>
      <c r="E50" s="603"/>
      <c r="F50" s="604"/>
      <c r="G50" s="366">
        <f t="shared" si="75"/>
        <v>0</v>
      </c>
      <c r="H50" s="613"/>
      <c r="I50" s="365">
        <f t="shared" si="76"/>
        <v>0</v>
      </c>
      <c r="J50" s="226">
        <f t="shared" si="77"/>
        <v>0</v>
      </c>
      <c r="K50" s="226">
        <f t="shared" si="78"/>
        <v>0</v>
      </c>
      <c r="L50" s="615"/>
      <c r="M50" s="374"/>
      <c r="N50" s="605"/>
      <c r="O50" s="606"/>
      <c r="P50" s="602"/>
      <c r="Q50" s="603"/>
      <c r="R50" s="604"/>
      <c r="S50" s="366">
        <f t="shared" si="79"/>
        <v>0</v>
      </c>
      <c r="T50" s="613"/>
      <c r="U50" s="365">
        <f t="shared" si="80"/>
        <v>0</v>
      </c>
      <c r="V50" s="226">
        <f t="shared" si="81"/>
        <v>0</v>
      </c>
      <c r="W50" s="226">
        <f t="shared" si="82"/>
        <v>0</v>
      </c>
      <c r="X50" s="615"/>
      <c r="Y50" s="374"/>
      <c r="Z50" s="605"/>
      <c r="AA50" s="606"/>
      <c r="AB50" s="602"/>
      <c r="AC50" s="603"/>
      <c r="AD50" s="604"/>
      <c r="AE50" s="366">
        <f t="shared" si="83"/>
        <v>0</v>
      </c>
      <c r="AF50" s="613"/>
      <c r="AG50" s="365">
        <f t="shared" si="84"/>
        <v>0</v>
      </c>
      <c r="AH50" s="226">
        <f t="shared" si="85"/>
        <v>0</v>
      </c>
      <c r="AI50" s="226">
        <f t="shared" si="86"/>
        <v>0</v>
      </c>
      <c r="AJ50" s="615"/>
      <c r="AK50" s="374"/>
      <c r="AL50" s="605"/>
      <c r="AM50" s="606"/>
      <c r="AN50" s="602"/>
      <c r="AO50" s="603"/>
      <c r="AP50" s="604"/>
      <c r="AQ50" s="366">
        <f t="shared" si="87"/>
        <v>0</v>
      </c>
      <c r="AR50" s="613"/>
      <c r="AS50" s="365">
        <f t="shared" si="88"/>
        <v>0</v>
      </c>
      <c r="AT50" s="226">
        <f t="shared" si="89"/>
        <v>0</v>
      </c>
      <c r="AU50" s="226">
        <f t="shared" si="90"/>
        <v>0</v>
      </c>
      <c r="AV50" s="615"/>
    </row>
    <row r="51" spans="1:48" s="376" customFormat="1">
      <c r="A51" s="495"/>
      <c r="B51" s="605"/>
      <c r="C51" s="606"/>
      <c r="D51" s="602"/>
      <c r="E51" s="603"/>
      <c r="F51" s="604"/>
      <c r="G51" s="366">
        <f t="shared" si="75"/>
        <v>0</v>
      </c>
      <c r="H51" s="613"/>
      <c r="I51" s="365">
        <f t="shared" si="76"/>
        <v>0</v>
      </c>
      <c r="J51" s="226">
        <f t="shared" si="77"/>
        <v>0</v>
      </c>
      <c r="K51" s="226">
        <f t="shared" si="78"/>
        <v>0</v>
      </c>
      <c r="L51" s="615"/>
      <c r="M51" s="374"/>
      <c r="N51" s="605"/>
      <c r="O51" s="606"/>
      <c r="P51" s="602"/>
      <c r="Q51" s="603"/>
      <c r="R51" s="604"/>
      <c r="S51" s="366">
        <f t="shared" si="79"/>
        <v>0</v>
      </c>
      <c r="T51" s="613"/>
      <c r="U51" s="365">
        <f t="shared" si="80"/>
        <v>0</v>
      </c>
      <c r="V51" s="226">
        <f t="shared" si="81"/>
        <v>0</v>
      </c>
      <c r="W51" s="226">
        <f t="shared" si="82"/>
        <v>0</v>
      </c>
      <c r="X51" s="615"/>
      <c r="Y51" s="374"/>
      <c r="Z51" s="605"/>
      <c r="AA51" s="606"/>
      <c r="AB51" s="602"/>
      <c r="AC51" s="603"/>
      <c r="AD51" s="604"/>
      <c r="AE51" s="366">
        <f t="shared" si="83"/>
        <v>0</v>
      </c>
      <c r="AF51" s="613"/>
      <c r="AG51" s="365">
        <f t="shared" si="84"/>
        <v>0</v>
      </c>
      <c r="AH51" s="226">
        <f t="shared" si="85"/>
        <v>0</v>
      </c>
      <c r="AI51" s="226">
        <f t="shared" si="86"/>
        <v>0</v>
      </c>
      <c r="AJ51" s="615"/>
      <c r="AK51" s="374"/>
      <c r="AL51" s="605"/>
      <c r="AM51" s="606"/>
      <c r="AN51" s="602"/>
      <c r="AO51" s="603"/>
      <c r="AP51" s="604"/>
      <c r="AQ51" s="366">
        <f t="shared" si="87"/>
        <v>0</v>
      </c>
      <c r="AR51" s="613"/>
      <c r="AS51" s="365">
        <f t="shared" si="88"/>
        <v>0</v>
      </c>
      <c r="AT51" s="226">
        <f t="shared" si="89"/>
        <v>0</v>
      </c>
      <c r="AU51" s="226">
        <f t="shared" si="90"/>
        <v>0</v>
      </c>
      <c r="AV51" s="615"/>
    </row>
    <row r="52" spans="1:48" s="376" customFormat="1">
      <c r="A52" s="495"/>
      <c r="B52" s="605"/>
      <c r="C52" s="606"/>
      <c r="D52" s="602"/>
      <c r="E52" s="603"/>
      <c r="F52" s="604"/>
      <c r="G52" s="366">
        <f t="shared" si="75"/>
        <v>0</v>
      </c>
      <c r="H52" s="613"/>
      <c r="I52" s="365">
        <f t="shared" si="76"/>
        <v>0</v>
      </c>
      <c r="J52" s="226">
        <f t="shared" si="77"/>
        <v>0</v>
      </c>
      <c r="K52" s="226">
        <f t="shared" si="78"/>
        <v>0</v>
      </c>
      <c r="L52" s="615"/>
      <c r="M52" s="374"/>
      <c r="N52" s="605"/>
      <c r="O52" s="606"/>
      <c r="P52" s="602"/>
      <c r="Q52" s="603"/>
      <c r="R52" s="604"/>
      <c r="S52" s="366">
        <f t="shared" si="79"/>
        <v>0</v>
      </c>
      <c r="T52" s="613"/>
      <c r="U52" s="365">
        <f t="shared" si="80"/>
        <v>0</v>
      </c>
      <c r="V52" s="226">
        <f t="shared" si="81"/>
        <v>0</v>
      </c>
      <c r="W52" s="226">
        <f t="shared" si="82"/>
        <v>0</v>
      </c>
      <c r="X52" s="615"/>
      <c r="Y52" s="374"/>
      <c r="Z52" s="605"/>
      <c r="AA52" s="606"/>
      <c r="AB52" s="602"/>
      <c r="AC52" s="603"/>
      <c r="AD52" s="604"/>
      <c r="AE52" s="366">
        <f t="shared" si="83"/>
        <v>0</v>
      </c>
      <c r="AF52" s="613"/>
      <c r="AG52" s="365">
        <f t="shared" si="84"/>
        <v>0</v>
      </c>
      <c r="AH52" s="226">
        <f t="shared" si="85"/>
        <v>0</v>
      </c>
      <c r="AI52" s="226">
        <f t="shared" si="86"/>
        <v>0</v>
      </c>
      <c r="AJ52" s="615"/>
      <c r="AK52" s="374"/>
      <c r="AL52" s="605"/>
      <c r="AM52" s="606"/>
      <c r="AN52" s="602"/>
      <c r="AO52" s="603"/>
      <c r="AP52" s="604"/>
      <c r="AQ52" s="366">
        <f t="shared" si="87"/>
        <v>0</v>
      </c>
      <c r="AR52" s="613"/>
      <c r="AS52" s="365">
        <f t="shared" si="88"/>
        <v>0</v>
      </c>
      <c r="AT52" s="226">
        <f t="shared" si="89"/>
        <v>0</v>
      </c>
      <c r="AU52" s="226">
        <f t="shared" si="90"/>
        <v>0</v>
      </c>
      <c r="AV52" s="615"/>
    </row>
    <row r="53" spans="1:48" s="376" customFormat="1">
      <c r="A53" s="495"/>
      <c r="B53" s="605"/>
      <c r="C53" s="606"/>
      <c r="D53" s="602"/>
      <c r="E53" s="603"/>
      <c r="F53" s="604"/>
      <c r="G53" s="366">
        <f t="shared" si="75"/>
        <v>0</v>
      </c>
      <c r="H53" s="613"/>
      <c r="I53" s="365">
        <f t="shared" si="76"/>
        <v>0</v>
      </c>
      <c r="J53" s="226">
        <f t="shared" si="77"/>
        <v>0</v>
      </c>
      <c r="K53" s="226">
        <f t="shared" si="78"/>
        <v>0</v>
      </c>
      <c r="L53" s="615"/>
      <c r="M53" s="374"/>
      <c r="N53" s="605"/>
      <c r="O53" s="606"/>
      <c r="P53" s="602"/>
      <c r="Q53" s="603"/>
      <c r="R53" s="604"/>
      <c r="S53" s="366">
        <f t="shared" si="79"/>
        <v>0</v>
      </c>
      <c r="T53" s="613"/>
      <c r="U53" s="365">
        <f t="shared" si="80"/>
        <v>0</v>
      </c>
      <c r="V53" s="226">
        <f t="shared" si="81"/>
        <v>0</v>
      </c>
      <c r="W53" s="226">
        <f t="shared" si="82"/>
        <v>0</v>
      </c>
      <c r="X53" s="615"/>
      <c r="Y53" s="374"/>
      <c r="Z53" s="605"/>
      <c r="AA53" s="606"/>
      <c r="AB53" s="602"/>
      <c r="AC53" s="603"/>
      <c r="AD53" s="604"/>
      <c r="AE53" s="366">
        <f t="shared" si="83"/>
        <v>0</v>
      </c>
      <c r="AF53" s="613"/>
      <c r="AG53" s="365">
        <f t="shared" si="84"/>
        <v>0</v>
      </c>
      <c r="AH53" s="226">
        <f t="shared" si="85"/>
        <v>0</v>
      </c>
      <c r="AI53" s="226">
        <f t="shared" si="86"/>
        <v>0</v>
      </c>
      <c r="AJ53" s="615"/>
      <c r="AK53" s="374"/>
      <c r="AL53" s="605"/>
      <c r="AM53" s="606"/>
      <c r="AN53" s="602"/>
      <c r="AO53" s="603"/>
      <c r="AP53" s="604"/>
      <c r="AQ53" s="366">
        <f t="shared" si="87"/>
        <v>0</v>
      </c>
      <c r="AR53" s="613"/>
      <c r="AS53" s="365">
        <f t="shared" si="88"/>
        <v>0</v>
      </c>
      <c r="AT53" s="226">
        <f t="shared" si="89"/>
        <v>0</v>
      </c>
      <c r="AU53" s="226">
        <f t="shared" si="90"/>
        <v>0</v>
      </c>
      <c r="AV53" s="615"/>
    </row>
    <row r="54" spans="1:48" s="376" customFormat="1">
      <c r="A54" s="495"/>
      <c r="B54" s="605"/>
      <c r="C54" s="606"/>
      <c r="D54" s="602"/>
      <c r="E54" s="603"/>
      <c r="F54" s="604"/>
      <c r="G54" s="366">
        <f t="shared" si="75"/>
        <v>0</v>
      </c>
      <c r="H54" s="613"/>
      <c r="I54" s="365">
        <f t="shared" si="76"/>
        <v>0</v>
      </c>
      <c r="J54" s="226">
        <f t="shared" si="77"/>
        <v>0</v>
      </c>
      <c r="K54" s="226">
        <f t="shared" si="78"/>
        <v>0</v>
      </c>
      <c r="L54" s="615"/>
      <c r="M54" s="374"/>
      <c r="N54" s="605"/>
      <c r="O54" s="606"/>
      <c r="P54" s="602"/>
      <c r="Q54" s="603"/>
      <c r="R54" s="604"/>
      <c r="S54" s="366">
        <f t="shared" si="79"/>
        <v>0</v>
      </c>
      <c r="T54" s="613"/>
      <c r="U54" s="365">
        <f t="shared" si="80"/>
        <v>0</v>
      </c>
      <c r="V54" s="226">
        <f t="shared" si="81"/>
        <v>0</v>
      </c>
      <c r="W54" s="226">
        <f t="shared" si="82"/>
        <v>0</v>
      </c>
      <c r="X54" s="615"/>
      <c r="Y54" s="374"/>
      <c r="Z54" s="605"/>
      <c r="AA54" s="606"/>
      <c r="AB54" s="602"/>
      <c r="AC54" s="603"/>
      <c r="AD54" s="604"/>
      <c r="AE54" s="366">
        <f t="shared" si="83"/>
        <v>0</v>
      </c>
      <c r="AF54" s="613"/>
      <c r="AG54" s="365">
        <f t="shared" si="84"/>
        <v>0</v>
      </c>
      <c r="AH54" s="226">
        <f t="shared" si="85"/>
        <v>0</v>
      </c>
      <c r="AI54" s="226">
        <f t="shared" si="86"/>
        <v>0</v>
      </c>
      <c r="AJ54" s="615"/>
      <c r="AK54" s="374"/>
      <c r="AL54" s="605"/>
      <c r="AM54" s="606"/>
      <c r="AN54" s="602"/>
      <c r="AO54" s="603"/>
      <c r="AP54" s="604"/>
      <c r="AQ54" s="366">
        <f t="shared" si="87"/>
        <v>0</v>
      </c>
      <c r="AR54" s="613"/>
      <c r="AS54" s="365">
        <f t="shared" si="88"/>
        <v>0</v>
      </c>
      <c r="AT54" s="226">
        <f t="shared" si="89"/>
        <v>0</v>
      </c>
      <c r="AU54" s="226">
        <f t="shared" si="90"/>
        <v>0</v>
      </c>
      <c r="AV54" s="615"/>
    </row>
    <row r="55" spans="1:48" s="376" customFormat="1">
      <c r="A55" s="495"/>
      <c r="B55" s="605"/>
      <c r="C55" s="607"/>
      <c r="D55" s="602"/>
      <c r="E55" s="603"/>
      <c r="F55" s="604"/>
      <c r="G55" s="366">
        <f t="shared" si="75"/>
        <v>0</v>
      </c>
      <c r="H55" s="613"/>
      <c r="I55" s="365">
        <f t="shared" si="76"/>
        <v>0</v>
      </c>
      <c r="J55" s="226">
        <f t="shared" si="77"/>
        <v>0</v>
      </c>
      <c r="K55" s="226">
        <f t="shared" si="78"/>
        <v>0</v>
      </c>
      <c r="L55" s="615"/>
      <c r="M55" s="374"/>
      <c r="N55" s="605"/>
      <c r="O55" s="607"/>
      <c r="P55" s="602"/>
      <c r="Q55" s="603"/>
      <c r="R55" s="604"/>
      <c r="S55" s="366">
        <f t="shared" si="79"/>
        <v>0</v>
      </c>
      <c r="T55" s="613"/>
      <c r="U55" s="365">
        <f t="shared" si="80"/>
        <v>0</v>
      </c>
      <c r="V55" s="226">
        <f t="shared" si="81"/>
        <v>0</v>
      </c>
      <c r="W55" s="226">
        <f t="shared" si="82"/>
        <v>0</v>
      </c>
      <c r="X55" s="615"/>
      <c r="Y55" s="374"/>
      <c r="Z55" s="605"/>
      <c r="AA55" s="607"/>
      <c r="AB55" s="602"/>
      <c r="AC55" s="603"/>
      <c r="AD55" s="604"/>
      <c r="AE55" s="366">
        <f t="shared" si="83"/>
        <v>0</v>
      </c>
      <c r="AF55" s="613"/>
      <c r="AG55" s="365">
        <f t="shared" si="84"/>
        <v>0</v>
      </c>
      <c r="AH55" s="226">
        <f t="shared" si="85"/>
        <v>0</v>
      </c>
      <c r="AI55" s="226">
        <f t="shared" si="86"/>
        <v>0</v>
      </c>
      <c r="AJ55" s="615"/>
      <c r="AK55" s="374"/>
      <c r="AL55" s="605"/>
      <c r="AM55" s="607"/>
      <c r="AN55" s="602"/>
      <c r="AO55" s="603"/>
      <c r="AP55" s="604"/>
      <c r="AQ55" s="366">
        <f t="shared" si="87"/>
        <v>0</v>
      </c>
      <c r="AR55" s="613"/>
      <c r="AS55" s="365">
        <f t="shared" si="88"/>
        <v>0</v>
      </c>
      <c r="AT55" s="226">
        <f t="shared" si="89"/>
        <v>0</v>
      </c>
      <c r="AU55" s="226">
        <f t="shared" si="90"/>
        <v>0</v>
      </c>
      <c r="AV55" s="615"/>
    </row>
    <row r="56" spans="1:48" s="376" customFormat="1">
      <c r="A56" s="495"/>
      <c r="B56" s="605"/>
      <c r="C56" s="607"/>
      <c r="D56" s="602"/>
      <c r="E56" s="603"/>
      <c r="F56" s="604"/>
      <c r="G56" s="366">
        <f t="shared" si="75"/>
        <v>0</v>
      </c>
      <c r="H56" s="613"/>
      <c r="I56" s="365">
        <f t="shared" si="76"/>
        <v>0</v>
      </c>
      <c r="J56" s="226">
        <f t="shared" si="77"/>
        <v>0</v>
      </c>
      <c r="K56" s="226">
        <f t="shared" si="78"/>
        <v>0</v>
      </c>
      <c r="L56" s="615"/>
      <c r="M56" s="374"/>
      <c r="N56" s="605"/>
      <c r="O56" s="607"/>
      <c r="P56" s="602"/>
      <c r="Q56" s="603"/>
      <c r="R56" s="604"/>
      <c r="S56" s="366">
        <f t="shared" si="79"/>
        <v>0</v>
      </c>
      <c r="T56" s="613"/>
      <c r="U56" s="365">
        <f t="shared" si="80"/>
        <v>0</v>
      </c>
      <c r="V56" s="226">
        <f t="shared" si="81"/>
        <v>0</v>
      </c>
      <c r="W56" s="226">
        <f t="shared" si="82"/>
        <v>0</v>
      </c>
      <c r="X56" s="615"/>
      <c r="Y56" s="374"/>
      <c r="Z56" s="605"/>
      <c r="AA56" s="607"/>
      <c r="AB56" s="602"/>
      <c r="AC56" s="603"/>
      <c r="AD56" s="604"/>
      <c r="AE56" s="366">
        <f t="shared" si="83"/>
        <v>0</v>
      </c>
      <c r="AF56" s="613"/>
      <c r="AG56" s="365">
        <f t="shared" si="84"/>
        <v>0</v>
      </c>
      <c r="AH56" s="226">
        <f t="shared" si="85"/>
        <v>0</v>
      </c>
      <c r="AI56" s="226">
        <f t="shared" si="86"/>
        <v>0</v>
      </c>
      <c r="AJ56" s="615"/>
      <c r="AK56" s="374"/>
      <c r="AL56" s="605"/>
      <c r="AM56" s="607"/>
      <c r="AN56" s="602"/>
      <c r="AO56" s="603"/>
      <c r="AP56" s="604"/>
      <c r="AQ56" s="366">
        <f t="shared" si="87"/>
        <v>0</v>
      </c>
      <c r="AR56" s="613"/>
      <c r="AS56" s="365">
        <f t="shared" si="88"/>
        <v>0</v>
      </c>
      <c r="AT56" s="226">
        <f t="shared" si="89"/>
        <v>0</v>
      </c>
      <c r="AU56" s="226">
        <f t="shared" si="90"/>
        <v>0</v>
      </c>
      <c r="AV56" s="615"/>
    </row>
    <row r="57" spans="1:48" s="376" customFormat="1">
      <c r="A57" s="495"/>
      <c r="B57" s="605"/>
      <c r="C57" s="607"/>
      <c r="D57" s="602"/>
      <c r="E57" s="603"/>
      <c r="F57" s="604"/>
      <c r="G57" s="366">
        <f t="shared" si="75"/>
        <v>0</v>
      </c>
      <c r="H57" s="613"/>
      <c r="I57" s="365">
        <f t="shared" si="76"/>
        <v>0</v>
      </c>
      <c r="J57" s="226">
        <f t="shared" si="77"/>
        <v>0</v>
      </c>
      <c r="K57" s="226">
        <f t="shared" si="78"/>
        <v>0</v>
      </c>
      <c r="L57" s="615"/>
      <c r="M57" s="374"/>
      <c r="N57" s="605"/>
      <c r="O57" s="607"/>
      <c r="P57" s="602"/>
      <c r="Q57" s="603"/>
      <c r="R57" s="604"/>
      <c r="S57" s="366">
        <f t="shared" si="79"/>
        <v>0</v>
      </c>
      <c r="T57" s="613"/>
      <c r="U57" s="365">
        <f t="shared" si="80"/>
        <v>0</v>
      </c>
      <c r="V57" s="226">
        <f t="shared" si="81"/>
        <v>0</v>
      </c>
      <c r="W57" s="226">
        <f t="shared" si="82"/>
        <v>0</v>
      </c>
      <c r="X57" s="615"/>
      <c r="Y57" s="374"/>
      <c r="Z57" s="605"/>
      <c r="AA57" s="607"/>
      <c r="AB57" s="602"/>
      <c r="AC57" s="603"/>
      <c r="AD57" s="604"/>
      <c r="AE57" s="366">
        <f t="shared" si="83"/>
        <v>0</v>
      </c>
      <c r="AF57" s="613"/>
      <c r="AG57" s="365">
        <f t="shared" si="84"/>
        <v>0</v>
      </c>
      <c r="AH57" s="226">
        <f t="shared" si="85"/>
        <v>0</v>
      </c>
      <c r="AI57" s="226">
        <f t="shared" si="86"/>
        <v>0</v>
      </c>
      <c r="AJ57" s="615"/>
      <c r="AK57" s="374"/>
      <c r="AL57" s="605"/>
      <c r="AM57" s="607"/>
      <c r="AN57" s="602"/>
      <c r="AO57" s="603"/>
      <c r="AP57" s="604"/>
      <c r="AQ57" s="366">
        <f t="shared" si="87"/>
        <v>0</v>
      </c>
      <c r="AR57" s="613"/>
      <c r="AS57" s="365">
        <f t="shared" si="88"/>
        <v>0</v>
      </c>
      <c r="AT57" s="226">
        <f t="shared" si="89"/>
        <v>0</v>
      </c>
      <c r="AU57" s="226">
        <f t="shared" si="90"/>
        <v>0</v>
      </c>
      <c r="AV57" s="615"/>
    </row>
    <row r="58" spans="1:48" s="376" customFormat="1" ht="24.75" thickBot="1">
      <c r="A58" s="495"/>
      <c r="B58" s="608"/>
      <c r="C58" s="609"/>
      <c r="D58" s="610"/>
      <c r="E58" s="611"/>
      <c r="F58" s="612"/>
      <c r="G58" s="364">
        <f t="shared" si="75"/>
        <v>0</v>
      </c>
      <c r="H58" s="614"/>
      <c r="I58" s="363">
        <f t="shared" si="76"/>
        <v>0</v>
      </c>
      <c r="J58" s="227">
        <f t="shared" si="77"/>
        <v>0</v>
      </c>
      <c r="K58" s="227">
        <f t="shared" si="78"/>
        <v>0</v>
      </c>
      <c r="L58" s="616"/>
      <c r="M58" s="374"/>
      <c r="N58" s="608"/>
      <c r="O58" s="609"/>
      <c r="P58" s="610"/>
      <c r="Q58" s="611"/>
      <c r="R58" s="612"/>
      <c r="S58" s="364">
        <f t="shared" si="79"/>
        <v>0</v>
      </c>
      <c r="T58" s="614"/>
      <c r="U58" s="363">
        <f t="shared" si="80"/>
        <v>0</v>
      </c>
      <c r="V58" s="227">
        <f t="shared" si="81"/>
        <v>0</v>
      </c>
      <c r="W58" s="227">
        <f t="shared" si="82"/>
        <v>0</v>
      </c>
      <c r="X58" s="616"/>
      <c r="Y58" s="374"/>
      <c r="Z58" s="608"/>
      <c r="AA58" s="609"/>
      <c r="AB58" s="610"/>
      <c r="AC58" s="611"/>
      <c r="AD58" s="612"/>
      <c r="AE58" s="364">
        <f t="shared" si="83"/>
        <v>0</v>
      </c>
      <c r="AF58" s="614"/>
      <c r="AG58" s="363">
        <f t="shared" si="84"/>
        <v>0</v>
      </c>
      <c r="AH58" s="227">
        <f t="shared" si="85"/>
        <v>0</v>
      </c>
      <c r="AI58" s="227">
        <f t="shared" si="86"/>
        <v>0</v>
      </c>
      <c r="AJ58" s="616"/>
      <c r="AK58" s="374"/>
      <c r="AL58" s="608"/>
      <c r="AM58" s="609"/>
      <c r="AN58" s="610"/>
      <c r="AO58" s="611"/>
      <c r="AP58" s="612"/>
      <c r="AQ58" s="364">
        <f t="shared" si="87"/>
        <v>0</v>
      </c>
      <c r="AR58" s="614"/>
      <c r="AS58" s="363">
        <f t="shared" si="88"/>
        <v>0</v>
      </c>
      <c r="AT58" s="227">
        <f t="shared" si="89"/>
        <v>0</v>
      </c>
      <c r="AU58" s="227">
        <f t="shared" si="90"/>
        <v>0</v>
      </c>
      <c r="AV58" s="616"/>
    </row>
    <row r="59" spans="1:48" s="376" customFormat="1" ht="25.5" thickTop="1" thickBot="1">
      <c r="A59" s="495"/>
      <c r="B59" s="1407" t="s">
        <v>922</v>
      </c>
      <c r="C59" s="1408"/>
      <c r="D59" s="1408"/>
      <c r="E59" s="1408"/>
      <c r="F59" s="362"/>
      <c r="G59" s="362">
        <f t="shared" ref="G59" si="91">SUM(G49:G58)</f>
        <v>0</v>
      </c>
      <c r="H59" s="361"/>
      <c r="I59" s="361">
        <f t="shared" ref="I59" si="92">SUM(I49:I58)</f>
        <v>0</v>
      </c>
      <c r="J59" s="360"/>
      <c r="K59" s="360">
        <f t="shared" ref="K59" si="93">SUM(K49:K58)</f>
        <v>0</v>
      </c>
      <c r="L59" s="359"/>
      <c r="M59" s="374"/>
      <c r="N59" s="1407" t="s">
        <v>922</v>
      </c>
      <c r="O59" s="1408"/>
      <c r="P59" s="1408"/>
      <c r="Q59" s="1408"/>
      <c r="R59" s="362"/>
      <c r="S59" s="362">
        <f t="shared" ref="S59" si="94">SUM(S49:S58)</f>
        <v>0</v>
      </c>
      <c r="T59" s="361"/>
      <c r="U59" s="361">
        <f t="shared" ref="U59" si="95">SUM(U49:U58)</f>
        <v>0</v>
      </c>
      <c r="V59" s="360"/>
      <c r="W59" s="360">
        <f t="shared" ref="W59" si="96">SUM(W49:W58)</f>
        <v>0</v>
      </c>
      <c r="X59" s="359"/>
      <c r="Y59" s="374"/>
      <c r="Z59" s="1407" t="s">
        <v>922</v>
      </c>
      <c r="AA59" s="1408"/>
      <c r="AB59" s="1408"/>
      <c r="AC59" s="1408"/>
      <c r="AD59" s="362"/>
      <c r="AE59" s="362">
        <f t="shared" ref="AE59" si="97">SUM(AE49:AE58)</f>
        <v>0</v>
      </c>
      <c r="AF59" s="361"/>
      <c r="AG59" s="361">
        <f t="shared" ref="AG59" si="98">SUM(AG49:AG58)</f>
        <v>0</v>
      </c>
      <c r="AH59" s="360"/>
      <c r="AI59" s="360">
        <f t="shared" ref="AI59" si="99">SUM(AI49:AI58)</f>
        <v>0</v>
      </c>
      <c r="AJ59" s="359"/>
      <c r="AK59" s="374"/>
      <c r="AL59" s="1407" t="s">
        <v>922</v>
      </c>
      <c r="AM59" s="1408"/>
      <c r="AN59" s="1408"/>
      <c r="AO59" s="1408"/>
      <c r="AP59" s="362"/>
      <c r="AQ59" s="362">
        <f t="shared" ref="AQ59" si="100">SUM(AQ49:AQ58)</f>
        <v>0</v>
      </c>
      <c r="AR59" s="361"/>
      <c r="AS59" s="361">
        <f t="shared" ref="AS59" si="101">SUM(AS49:AS58)</f>
        <v>0</v>
      </c>
      <c r="AT59" s="360"/>
      <c r="AU59" s="360">
        <f t="shared" ref="AU59" si="102">SUM(AU49:AU58)</f>
        <v>0</v>
      </c>
      <c r="AV59" s="359"/>
    </row>
    <row r="60" spans="1:48" s="376" customFormat="1">
      <c r="A60" s="495"/>
      <c r="B60" s="600"/>
      <c r="C60" s="601"/>
      <c r="D60" s="602"/>
      <c r="E60" s="603"/>
      <c r="F60" s="604"/>
      <c r="G60" s="366">
        <f t="shared" ref="G60:G69" si="103">INT(E60*F60)</f>
        <v>0</v>
      </c>
      <c r="H60" s="613"/>
      <c r="I60" s="365">
        <f t="shared" ref="I60:I69" si="104">INT(E60*H60)</f>
        <v>0</v>
      </c>
      <c r="J60" s="226">
        <f t="shared" ref="J60:J69" si="105">F60-H60</f>
        <v>0</v>
      </c>
      <c r="K60" s="226">
        <f t="shared" ref="K60:K69" si="106">G60-I60</f>
        <v>0</v>
      </c>
      <c r="L60" s="615"/>
      <c r="M60" s="374"/>
      <c r="N60" s="600"/>
      <c r="O60" s="601"/>
      <c r="P60" s="602"/>
      <c r="Q60" s="603"/>
      <c r="R60" s="604"/>
      <c r="S60" s="366">
        <f t="shared" ref="S60:S69" si="107">INT(Q60*R60)</f>
        <v>0</v>
      </c>
      <c r="T60" s="613"/>
      <c r="U60" s="365">
        <f t="shared" ref="U60:U69" si="108">INT(Q60*T60)</f>
        <v>0</v>
      </c>
      <c r="V60" s="226">
        <f t="shared" ref="V60:V69" si="109">R60-T60</f>
        <v>0</v>
      </c>
      <c r="W60" s="226">
        <f t="shared" ref="W60:W69" si="110">S60-U60</f>
        <v>0</v>
      </c>
      <c r="X60" s="615"/>
      <c r="Y60" s="374"/>
      <c r="Z60" s="600"/>
      <c r="AA60" s="601"/>
      <c r="AB60" s="602"/>
      <c r="AC60" s="603"/>
      <c r="AD60" s="604"/>
      <c r="AE60" s="366">
        <f t="shared" ref="AE60:AE69" si="111">INT(AC60*AD60)</f>
        <v>0</v>
      </c>
      <c r="AF60" s="613"/>
      <c r="AG60" s="365">
        <f t="shared" ref="AG60:AG69" si="112">INT(AC60*AF60)</f>
        <v>0</v>
      </c>
      <c r="AH60" s="226">
        <f t="shared" ref="AH60:AH69" si="113">AD60-AF60</f>
        <v>0</v>
      </c>
      <c r="AI60" s="226">
        <f t="shared" ref="AI60:AI69" si="114">AE60-AG60</f>
        <v>0</v>
      </c>
      <c r="AJ60" s="615"/>
      <c r="AK60" s="374"/>
      <c r="AL60" s="600"/>
      <c r="AM60" s="601"/>
      <c r="AN60" s="602"/>
      <c r="AO60" s="603"/>
      <c r="AP60" s="604"/>
      <c r="AQ60" s="366">
        <f t="shared" ref="AQ60:AQ69" si="115">INT(AO60*AP60)</f>
        <v>0</v>
      </c>
      <c r="AR60" s="613"/>
      <c r="AS60" s="365">
        <f t="shared" ref="AS60:AS69" si="116">INT(AO60*AR60)</f>
        <v>0</v>
      </c>
      <c r="AT60" s="226">
        <f t="shared" ref="AT60:AT69" si="117">AP60-AR60</f>
        <v>0</v>
      </c>
      <c r="AU60" s="226">
        <f t="shared" ref="AU60:AU69" si="118">AQ60-AS60</f>
        <v>0</v>
      </c>
      <c r="AV60" s="615"/>
    </row>
    <row r="61" spans="1:48" s="376" customFormat="1">
      <c r="A61" s="495"/>
      <c r="B61" s="605"/>
      <c r="C61" s="606"/>
      <c r="D61" s="602"/>
      <c r="E61" s="603"/>
      <c r="F61" s="604"/>
      <c r="G61" s="366">
        <f t="shared" si="103"/>
        <v>0</v>
      </c>
      <c r="H61" s="613"/>
      <c r="I61" s="365">
        <f t="shared" si="104"/>
        <v>0</v>
      </c>
      <c r="J61" s="226">
        <f t="shared" si="105"/>
        <v>0</v>
      </c>
      <c r="K61" s="226">
        <f t="shared" si="106"/>
        <v>0</v>
      </c>
      <c r="L61" s="615"/>
      <c r="M61" s="374"/>
      <c r="N61" s="605"/>
      <c r="O61" s="606"/>
      <c r="P61" s="602"/>
      <c r="Q61" s="603"/>
      <c r="R61" s="604"/>
      <c r="S61" s="366">
        <f t="shared" si="107"/>
        <v>0</v>
      </c>
      <c r="T61" s="613"/>
      <c r="U61" s="365">
        <f t="shared" si="108"/>
        <v>0</v>
      </c>
      <c r="V61" s="226">
        <f t="shared" si="109"/>
        <v>0</v>
      </c>
      <c r="W61" s="226">
        <f t="shared" si="110"/>
        <v>0</v>
      </c>
      <c r="X61" s="615"/>
      <c r="Y61" s="374"/>
      <c r="Z61" s="605"/>
      <c r="AA61" s="606"/>
      <c r="AB61" s="602"/>
      <c r="AC61" s="603"/>
      <c r="AD61" s="604"/>
      <c r="AE61" s="366">
        <f t="shared" si="111"/>
        <v>0</v>
      </c>
      <c r="AF61" s="613"/>
      <c r="AG61" s="365">
        <f t="shared" si="112"/>
        <v>0</v>
      </c>
      <c r="AH61" s="226">
        <f t="shared" si="113"/>
        <v>0</v>
      </c>
      <c r="AI61" s="226">
        <f t="shared" si="114"/>
        <v>0</v>
      </c>
      <c r="AJ61" s="615"/>
      <c r="AK61" s="374"/>
      <c r="AL61" s="605"/>
      <c r="AM61" s="606"/>
      <c r="AN61" s="602"/>
      <c r="AO61" s="603"/>
      <c r="AP61" s="604"/>
      <c r="AQ61" s="366">
        <f t="shared" si="115"/>
        <v>0</v>
      </c>
      <c r="AR61" s="613"/>
      <c r="AS61" s="365">
        <f t="shared" si="116"/>
        <v>0</v>
      </c>
      <c r="AT61" s="226">
        <f t="shared" si="117"/>
        <v>0</v>
      </c>
      <c r="AU61" s="226">
        <f t="shared" si="118"/>
        <v>0</v>
      </c>
      <c r="AV61" s="615"/>
    </row>
    <row r="62" spans="1:48" s="376" customFormat="1">
      <c r="A62" s="495"/>
      <c r="B62" s="605"/>
      <c r="C62" s="606"/>
      <c r="D62" s="602"/>
      <c r="E62" s="603"/>
      <c r="F62" s="604"/>
      <c r="G62" s="366">
        <f t="shared" si="103"/>
        <v>0</v>
      </c>
      <c r="H62" s="613"/>
      <c r="I62" s="365">
        <f t="shared" si="104"/>
        <v>0</v>
      </c>
      <c r="J62" s="226">
        <f t="shared" si="105"/>
        <v>0</v>
      </c>
      <c r="K62" s="226">
        <f t="shared" si="106"/>
        <v>0</v>
      </c>
      <c r="L62" s="615"/>
      <c r="M62" s="374"/>
      <c r="N62" s="605"/>
      <c r="O62" s="606"/>
      <c r="P62" s="602"/>
      <c r="Q62" s="603"/>
      <c r="R62" s="604"/>
      <c r="S62" s="366">
        <f t="shared" si="107"/>
        <v>0</v>
      </c>
      <c r="T62" s="613"/>
      <c r="U62" s="365">
        <f t="shared" si="108"/>
        <v>0</v>
      </c>
      <c r="V62" s="226">
        <f t="shared" si="109"/>
        <v>0</v>
      </c>
      <c r="W62" s="226">
        <f t="shared" si="110"/>
        <v>0</v>
      </c>
      <c r="X62" s="615"/>
      <c r="Y62" s="374"/>
      <c r="Z62" s="605"/>
      <c r="AA62" s="606"/>
      <c r="AB62" s="602"/>
      <c r="AC62" s="603"/>
      <c r="AD62" s="604"/>
      <c r="AE62" s="366">
        <f t="shared" si="111"/>
        <v>0</v>
      </c>
      <c r="AF62" s="613"/>
      <c r="AG62" s="365">
        <f t="shared" si="112"/>
        <v>0</v>
      </c>
      <c r="AH62" s="226">
        <f t="shared" si="113"/>
        <v>0</v>
      </c>
      <c r="AI62" s="226">
        <f t="shared" si="114"/>
        <v>0</v>
      </c>
      <c r="AJ62" s="615"/>
      <c r="AK62" s="374"/>
      <c r="AL62" s="605"/>
      <c r="AM62" s="606"/>
      <c r="AN62" s="602"/>
      <c r="AO62" s="603"/>
      <c r="AP62" s="604"/>
      <c r="AQ62" s="366">
        <f t="shared" si="115"/>
        <v>0</v>
      </c>
      <c r="AR62" s="613"/>
      <c r="AS62" s="365">
        <f t="shared" si="116"/>
        <v>0</v>
      </c>
      <c r="AT62" s="226">
        <f t="shared" si="117"/>
        <v>0</v>
      </c>
      <c r="AU62" s="226">
        <f t="shared" si="118"/>
        <v>0</v>
      </c>
      <c r="AV62" s="615"/>
    </row>
    <row r="63" spans="1:48" s="376" customFormat="1">
      <c r="A63" s="495"/>
      <c r="B63" s="605"/>
      <c r="C63" s="606"/>
      <c r="D63" s="602"/>
      <c r="E63" s="603"/>
      <c r="F63" s="604"/>
      <c r="G63" s="366">
        <f t="shared" si="103"/>
        <v>0</v>
      </c>
      <c r="H63" s="613"/>
      <c r="I63" s="365">
        <f t="shared" si="104"/>
        <v>0</v>
      </c>
      <c r="J63" s="226">
        <f t="shared" si="105"/>
        <v>0</v>
      </c>
      <c r="K63" s="226">
        <f t="shared" si="106"/>
        <v>0</v>
      </c>
      <c r="L63" s="615"/>
      <c r="M63" s="374"/>
      <c r="N63" s="605"/>
      <c r="O63" s="606"/>
      <c r="P63" s="602"/>
      <c r="Q63" s="603"/>
      <c r="R63" s="604"/>
      <c r="S63" s="366">
        <f t="shared" si="107"/>
        <v>0</v>
      </c>
      <c r="T63" s="613"/>
      <c r="U63" s="365">
        <f t="shared" si="108"/>
        <v>0</v>
      </c>
      <c r="V63" s="226">
        <f t="shared" si="109"/>
        <v>0</v>
      </c>
      <c r="W63" s="226">
        <f t="shared" si="110"/>
        <v>0</v>
      </c>
      <c r="X63" s="615"/>
      <c r="Y63" s="374"/>
      <c r="Z63" s="605"/>
      <c r="AA63" s="606"/>
      <c r="AB63" s="602"/>
      <c r="AC63" s="603"/>
      <c r="AD63" s="604"/>
      <c r="AE63" s="366">
        <f t="shared" si="111"/>
        <v>0</v>
      </c>
      <c r="AF63" s="613"/>
      <c r="AG63" s="365">
        <f t="shared" si="112"/>
        <v>0</v>
      </c>
      <c r="AH63" s="226">
        <f t="shared" si="113"/>
        <v>0</v>
      </c>
      <c r="AI63" s="226">
        <f t="shared" si="114"/>
        <v>0</v>
      </c>
      <c r="AJ63" s="615"/>
      <c r="AK63" s="374"/>
      <c r="AL63" s="605"/>
      <c r="AM63" s="606"/>
      <c r="AN63" s="602"/>
      <c r="AO63" s="603"/>
      <c r="AP63" s="604"/>
      <c r="AQ63" s="366">
        <f t="shared" si="115"/>
        <v>0</v>
      </c>
      <c r="AR63" s="613"/>
      <c r="AS63" s="365">
        <f t="shared" si="116"/>
        <v>0</v>
      </c>
      <c r="AT63" s="226">
        <f t="shared" si="117"/>
        <v>0</v>
      </c>
      <c r="AU63" s="226">
        <f t="shared" si="118"/>
        <v>0</v>
      </c>
      <c r="AV63" s="615"/>
    </row>
    <row r="64" spans="1:48" s="376" customFormat="1">
      <c r="A64" s="495"/>
      <c r="B64" s="605"/>
      <c r="C64" s="606"/>
      <c r="D64" s="602"/>
      <c r="E64" s="603"/>
      <c r="F64" s="604"/>
      <c r="G64" s="366">
        <f t="shared" si="103"/>
        <v>0</v>
      </c>
      <c r="H64" s="613"/>
      <c r="I64" s="365">
        <f t="shared" si="104"/>
        <v>0</v>
      </c>
      <c r="J64" s="226">
        <f t="shared" si="105"/>
        <v>0</v>
      </c>
      <c r="K64" s="226">
        <f t="shared" si="106"/>
        <v>0</v>
      </c>
      <c r="L64" s="615"/>
      <c r="M64" s="374"/>
      <c r="N64" s="605"/>
      <c r="O64" s="606"/>
      <c r="P64" s="602"/>
      <c r="Q64" s="603"/>
      <c r="R64" s="604"/>
      <c r="S64" s="366">
        <f t="shared" si="107"/>
        <v>0</v>
      </c>
      <c r="T64" s="613"/>
      <c r="U64" s="365">
        <f t="shared" si="108"/>
        <v>0</v>
      </c>
      <c r="V64" s="226">
        <f t="shared" si="109"/>
        <v>0</v>
      </c>
      <c r="W64" s="226">
        <f t="shared" si="110"/>
        <v>0</v>
      </c>
      <c r="X64" s="615"/>
      <c r="Y64" s="374"/>
      <c r="Z64" s="605"/>
      <c r="AA64" s="606"/>
      <c r="AB64" s="602"/>
      <c r="AC64" s="603"/>
      <c r="AD64" s="604"/>
      <c r="AE64" s="366">
        <f t="shared" si="111"/>
        <v>0</v>
      </c>
      <c r="AF64" s="613"/>
      <c r="AG64" s="365">
        <f t="shared" si="112"/>
        <v>0</v>
      </c>
      <c r="AH64" s="226">
        <f t="shared" si="113"/>
        <v>0</v>
      </c>
      <c r="AI64" s="226">
        <f t="shared" si="114"/>
        <v>0</v>
      </c>
      <c r="AJ64" s="615"/>
      <c r="AK64" s="374"/>
      <c r="AL64" s="605"/>
      <c r="AM64" s="606"/>
      <c r="AN64" s="602"/>
      <c r="AO64" s="603"/>
      <c r="AP64" s="604"/>
      <c r="AQ64" s="366">
        <f t="shared" si="115"/>
        <v>0</v>
      </c>
      <c r="AR64" s="613"/>
      <c r="AS64" s="365">
        <f t="shared" si="116"/>
        <v>0</v>
      </c>
      <c r="AT64" s="226">
        <f t="shared" si="117"/>
        <v>0</v>
      </c>
      <c r="AU64" s="226">
        <f t="shared" si="118"/>
        <v>0</v>
      </c>
      <c r="AV64" s="615"/>
    </row>
    <row r="65" spans="1:48" s="376" customFormat="1">
      <c r="A65" s="495"/>
      <c r="B65" s="605"/>
      <c r="C65" s="606"/>
      <c r="D65" s="602"/>
      <c r="E65" s="603"/>
      <c r="F65" s="604"/>
      <c r="G65" s="366">
        <f t="shared" si="103"/>
        <v>0</v>
      </c>
      <c r="H65" s="613"/>
      <c r="I65" s="365">
        <f t="shared" si="104"/>
        <v>0</v>
      </c>
      <c r="J65" s="226">
        <f t="shared" si="105"/>
        <v>0</v>
      </c>
      <c r="K65" s="226">
        <f t="shared" si="106"/>
        <v>0</v>
      </c>
      <c r="L65" s="615"/>
      <c r="M65" s="374"/>
      <c r="N65" s="605"/>
      <c r="O65" s="606"/>
      <c r="P65" s="602"/>
      <c r="Q65" s="603"/>
      <c r="R65" s="604"/>
      <c r="S65" s="366">
        <f t="shared" si="107"/>
        <v>0</v>
      </c>
      <c r="T65" s="613"/>
      <c r="U65" s="365">
        <f t="shared" si="108"/>
        <v>0</v>
      </c>
      <c r="V65" s="226">
        <f t="shared" si="109"/>
        <v>0</v>
      </c>
      <c r="W65" s="226">
        <f t="shared" si="110"/>
        <v>0</v>
      </c>
      <c r="X65" s="615"/>
      <c r="Y65" s="374"/>
      <c r="Z65" s="605"/>
      <c r="AA65" s="606"/>
      <c r="AB65" s="602"/>
      <c r="AC65" s="603"/>
      <c r="AD65" s="604"/>
      <c r="AE65" s="366">
        <f t="shared" si="111"/>
        <v>0</v>
      </c>
      <c r="AF65" s="613"/>
      <c r="AG65" s="365">
        <f t="shared" si="112"/>
        <v>0</v>
      </c>
      <c r="AH65" s="226">
        <f t="shared" si="113"/>
        <v>0</v>
      </c>
      <c r="AI65" s="226">
        <f t="shared" si="114"/>
        <v>0</v>
      </c>
      <c r="AJ65" s="615"/>
      <c r="AK65" s="374"/>
      <c r="AL65" s="605"/>
      <c r="AM65" s="606"/>
      <c r="AN65" s="602"/>
      <c r="AO65" s="603"/>
      <c r="AP65" s="604"/>
      <c r="AQ65" s="366">
        <f t="shared" si="115"/>
        <v>0</v>
      </c>
      <c r="AR65" s="613"/>
      <c r="AS65" s="365">
        <f t="shared" si="116"/>
        <v>0</v>
      </c>
      <c r="AT65" s="226">
        <f t="shared" si="117"/>
        <v>0</v>
      </c>
      <c r="AU65" s="226">
        <f t="shared" si="118"/>
        <v>0</v>
      </c>
      <c r="AV65" s="615"/>
    </row>
    <row r="66" spans="1:48" s="376" customFormat="1">
      <c r="A66" s="495"/>
      <c r="B66" s="605"/>
      <c r="C66" s="607"/>
      <c r="D66" s="602"/>
      <c r="E66" s="603"/>
      <c r="F66" s="604"/>
      <c r="G66" s="366">
        <f t="shared" si="103"/>
        <v>0</v>
      </c>
      <c r="H66" s="613"/>
      <c r="I66" s="365">
        <f t="shared" si="104"/>
        <v>0</v>
      </c>
      <c r="J66" s="226">
        <f t="shared" si="105"/>
        <v>0</v>
      </c>
      <c r="K66" s="226">
        <f t="shared" si="106"/>
        <v>0</v>
      </c>
      <c r="L66" s="615"/>
      <c r="M66" s="374"/>
      <c r="N66" s="605"/>
      <c r="O66" s="607"/>
      <c r="P66" s="602"/>
      <c r="Q66" s="603"/>
      <c r="R66" s="604"/>
      <c r="S66" s="366">
        <f t="shared" si="107"/>
        <v>0</v>
      </c>
      <c r="T66" s="613"/>
      <c r="U66" s="365">
        <f t="shared" si="108"/>
        <v>0</v>
      </c>
      <c r="V66" s="226">
        <f t="shared" si="109"/>
        <v>0</v>
      </c>
      <c r="W66" s="226">
        <f t="shared" si="110"/>
        <v>0</v>
      </c>
      <c r="X66" s="615"/>
      <c r="Y66" s="374"/>
      <c r="Z66" s="605"/>
      <c r="AA66" s="607"/>
      <c r="AB66" s="602"/>
      <c r="AC66" s="603"/>
      <c r="AD66" s="604"/>
      <c r="AE66" s="366">
        <f t="shared" si="111"/>
        <v>0</v>
      </c>
      <c r="AF66" s="613"/>
      <c r="AG66" s="365">
        <f t="shared" si="112"/>
        <v>0</v>
      </c>
      <c r="AH66" s="226">
        <f t="shared" si="113"/>
        <v>0</v>
      </c>
      <c r="AI66" s="226">
        <f t="shared" si="114"/>
        <v>0</v>
      </c>
      <c r="AJ66" s="615"/>
      <c r="AK66" s="374"/>
      <c r="AL66" s="605"/>
      <c r="AM66" s="607"/>
      <c r="AN66" s="602"/>
      <c r="AO66" s="603"/>
      <c r="AP66" s="604"/>
      <c r="AQ66" s="366">
        <f t="shared" si="115"/>
        <v>0</v>
      </c>
      <c r="AR66" s="613"/>
      <c r="AS66" s="365">
        <f t="shared" si="116"/>
        <v>0</v>
      </c>
      <c r="AT66" s="226">
        <f t="shared" si="117"/>
        <v>0</v>
      </c>
      <c r="AU66" s="226">
        <f t="shared" si="118"/>
        <v>0</v>
      </c>
      <c r="AV66" s="615"/>
    </row>
    <row r="67" spans="1:48" s="376" customFormat="1">
      <c r="A67" s="495"/>
      <c r="B67" s="605"/>
      <c r="C67" s="607"/>
      <c r="D67" s="602"/>
      <c r="E67" s="603"/>
      <c r="F67" s="604"/>
      <c r="G67" s="366">
        <f t="shared" si="103"/>
        <v>0</v>
      </c>
      <c r="H67" s="613"/>
      <c r="I67" s="365">
        <f t="shared" si="104"/>
        <v>0</v>
      </c>
      <c r="J67" s="226">
        <f t="shared" si="105"/>
        <v>0</v>
      </c>
      <c r="K67" s="226">
        <f t="shared" si="106"/>
        <v>0</v>
      </c>
      <c r="L67" s="615"/>
      <c r="M67" s="374"/>
      <c r="N67" s="605"/>
      <c r="O67" s="607"/>
      <c r="P67" s="602"/>
      <c r="Q67" s="603"/>
      <c r="R67" s="604"/>
      <c r="S67" s="366">
        <f t="shared" si="107"/>
        <v>0</v>
      </c>
      <c r="T67" s="613"/>
      <c r="U67" s="365">
        <f t="shared" si="108"/>
        <v>0</v>
      </c>
      <c r="V67" s="226">
        <f t="shared" si="109"/>
        <v>0</v>
      </c>
      <c r="W67" s="226">
        <f t="shared" si="110"/>
        <v>0</v>
      </c>
      <c r="X67" s="615"/>
      <c r="Y67" s="374"/>
      <c r="Z67" s="605"/>
      <c r="AA67" s="607"/>
      <c r="AB67" s="602"/>
      <c r="AC67" s="603"/>
      <c r="AD67" s="604"/>
      <c r="AE67" s="366">
        <f t="shared" si="111"/>
        <v>0</v>
      </c>
      <c r="AF67" s="613"/>
      <c r="AG67" s="365">
        <f t="shared" si="112"/>
        <v>0</v>
      </c>
      <c r="AH67" s="226">
        <f t="shared" si="113"/>
        <v>0</v>
      </c>
      <c r="AI67" s="226">
        <f t="shared" si="114"/>
        <v>0</v>
      </c>
      <c r="AJ67" s="615"/>
      <c r="AK67" s="374"/>
      <c r="AL67" s="605"/>
      <c r="AM67" s="607"/>
      <c r="AN67" s="602"/>
      <c r="AO67" s="603"/>
      <c r="AP67" s="604"/>
      <c r="AQ67" s="366">
        <f t="shared" si="115"/>
        <v>0</v>
      </c>
      <c r="AR67" s="613"/>
      <c r="AS67" s="365">
        <f t="shared" si="116"/>
        <v>0</v>
      </c>
      <c r="AT67" s="226">
        <f t="shared" si="117"/>
        <v>0</v>
      </c>
      <c r="AU67" s="226">
        <f t="shared" si="118"/>
        <v>0</v>
      </c>
      <c r="AV67" s="615"/>
    </row>
    <row r="68" spans="1:48" s="376" customFormat="1">
      <c r="A68" s="495"/>
      <c r="B68" s="605"/>
      <c r="C68" s="607"/>
      <c r="D68" s="602"/>
      <c r="E68" s="603"/>
      <c r="F68" s="604"/>
      <c r="G68" s="366">
        <f t="shared" si="103"/>
        <v>0</v>
      </c>
      <c r="H68" s="613"/>
      <c r="I68" s="365">
        <f t="shared" si="104"/>
        <v>0</v>
      </c>
      <c r="J68" s="226">
        <f t="shared" si="105"/>
        <v>0</v>
      </c>
      <c r="K68" s="226">
        <f t="shared" si="106"/>
        <v>0</v>
      </c>
      <c r="L68" s="615"/>
      <c r="M68" s="374"/>
      <c r="N68" s="605"/>
      <c r="O68" s="607"/>
      <c r="P68" s="602"/>
      <c r="Q68" s="603"/>
      <c r="R68" s="604"/>
      <c r="S68" s="366">
        <f t="shared" si="107"/>
        <v>0</v>
      </c>
      <c r="T68" s="613"/>
      <c r="U68" s="365">
        <f t="shared" si="108"/>
        <v>0</v>
      </c>
      <c r="V68" s="226">
        <f t="shared" si="109"/>
        <v>0</v>
      </c>
      <c r="W68" s="226">
        <f t="shared" si="110"/>
        <v>0</v>
      </c>
      <c r="X68" s="615"/>
      <c r="Y68" s="374"/>
      <c r="Z68" s="605"/>
      <c r="AA68" s="607"/>
      <c r="AB68" s="602"/>
      <c r="AC68" s="603"/>
      <c r="AD68" s="604"/>
      <c r="AE68" s="366">
        <f t="shared" si="111"/>
        <v>0</v>
      </c>
      <c r="AF68" s="613"/>
      <c r="AG68" s="365">
        <f t="shared" si="112"/>
        <v>0</v>
      </c>
      <c r="AH68" s="226">
        <f t="shared" si="113"/>
        <v>0</v>
      </c>
      <c r="AI68" s="226">
        <f t="shared" si="114"/>
        <v>0</v>
      </c>
      <c r="AJ68" s="615"/>
      <c r="AK68" s="374"/>
      <c r="AL68" s="605"/>
      <c r="AM68" s="607"/>
      <c r="AN68" s="602"/>
      <c r="AO68" s="603"/>
      <c r="AP68" s="604"/>
      <c r="AQ68" s="366">
        <f t="shared" si="115"/>
        <v>0</v>
      </c>
      <c r="AR68" s="613"/>
      <c r="AS68" s="365">
        <f t="shared" si="116"/>
        <v>0</v>
      </c>
      <c r="AT68" s="226">
        <f t="shared" si="117"/>
        <v>0</v>
      </c>
      <c r="AU68" s="226">
        <f t="shared" si="118"/>
        <v>0</v>
      </c>
      <c r="AV68" s="615"/>
    </row>
    <row r="69" spans="1:48" s="376" customFormat="1" ht="24.75" thickBot="1">
      <c r="A69" s="495"/>
      <c r="B69" s="608"/>
      <c r="C69" s="609"/>
      <c r="D69" s="610"/>
      <c r="E69" s="611"/>
      <c r="F69" s="612"/>
      <c r="G69" s="364">
        <f t="shared" si="103"/>
        <v>0</v>
      </c>
      <c r="H69" s="614"/>
      <c r="I69" s="363">
        <f t="shared" si="104"/>
        <v>0</v>
      </c>
      <c r="J69" s="227">
        <f t="shared" si="105"/>
        <v>0</v>
      </c>
      <c r="K69" s="227">
        <f t="shared" si="106"/>
        <v>0</v>
      </c>
      <c r="L69" s="616"/>
      <c r="M69" s="374"/>
      <c r="N69" s="608"/>
      <c r="O69" s="609"/>
      <c r="P69" s="610"/>
      <c r="Q69" s="611"/>
      <c r="R69" s="612"/>
      <c r="S69" s="364">
        <f t="shared" si="107"/>
        <v>0</v>
      </c>
      <c r="T69" s="614"/>
      <c r="U69" s="363">
        <f t="shared" si="108"/>
        <v>0</v>
      </c>
      <c r="V69" s="227">
        <f t="shared" si="109"/>
        <v>0</v>
      </c>
      <c r="W69" s="227">
        <f t="shared" si="110"/>
        <v>0</v>
      </c>
      <c r="X69" s="616"/>
      <c r="Y69" s="374"/>
      <c r="Z69" s="608"/>
      <c r="AA69" s="609"/>
      <c r="AB69" s="610"/>
      <c r="AC69" s="611"/>
      <c r="AD69" s="612"/>
      <c r="AE69" s="364">
        <f t="shared" si="111"/>
        <v>0</v>
      </c>
      <c r="AF69" s="614"/>
      <c r="AG69" s="363">
        <f t="shared" si="112"/>
        <v>0</v>
      </c>
      <c r="AH69" s="227">
        <f t="shared" si="113"/>
        <v>0</v>
      </c>
      <c r="AI69" s="227">
        <f t="shared" si="114"/>
        <v>0</v>
      </c>
      <c r="AJ69" s="616"/>
      <c r="AK69" s="374"/>
      <c r="AL69" s="608"/>
      <c r="AM69" s="609"/>
      <c r="AN69" s="610"/>
      <c r="AO69" s="611"/>
      <c r="AP69" s="612"/>
      <c r="AQ69" s="364">
        <f t="shared" si="115"/>
        <v>0</v>
      </c>
      <c r="AR69" s="614"/>
      <c r="AS69" s="363">
        <f t="shared" si="116"/>
        <v>0</v>
      </c>
      <c r="AT69" s="227">
        <f t="shared" si="117"/>
        <v>0</v>
      </c>
      <c r="AU69" s="227">
        <f t="shared" si="118"/>
        <v>0</v>
      </c>
      <c r="AV69" s="616"/>
    </row>
    <row r="70" spans="1:48" s="376" customFormat="1" ht="25.5" thickTop="1" thickBot="1">
      <c r="A70" s="495"/>
      <c r="B70" s="1407" t="s">
        <v>923</v>
      </c>
      <c r="C70" s="1408"/>
      <c r="D70" s="1408"/>
      <c r="E70" s="1408"/>
      <c r="F70" s="362"/>
      <c r="G70" s="362">
        <f t="shared" ref="G70" si="119">SUM(G60:G69)</f>
        <v>0</v>
      </c>
      <c r="H70" s="361"/>
      <c r="I70" s="361">
        <f t="shared" ref="I70" si="120">SUM(I60:I69)</f>
        <v>0</v>
      </c>
      <c r="J70" s="360"/>
      <c r="K70" s="360">
        <f t="shared" ref="K70" si="121">SUM(K60:K69)</f>
        <v>0</v>
      </c>
      <c r="L70" s="359"/>
      <c r="M70" s="374"/>
      <c r="N70" s="1407" t="s">
        <v>923</v>
      </c>
      <c r="O70" s="1408"/>
      <c r="P70" s="1408"/>
      <c r="Q70" s="1408"/>
      <c r="R70" s="362"/>
      <c r="S70" s="362">
        <f t="shared" ref="S70" si="122">SUM(S60:S69)</f>
        <v>0</v>
      </c>
      <c r="T70" s="361"/>
      <c r="U70" s="361">
        <f t="shared" ref="U70" si="123">SUM(U60:U69)</f>
        <v>0</v>
      </c>
      <c r="V70" s="360"/>
      <c r="W70" s="360">
        <f t="shared" ref="W70" si="124">SUM(W60:W69)</f>
        <v>0</v>
      </c>
      <c r="X70" s="359"/>
      <c r="Y70" s="374"/>
      <c r="Z70" s="1407" t="s">
        <v>923</v>
      </c>
      <c r="AA70" s="1408"/>
      <c r="AB70" s="1408"/>
      <c r="AC70" s="1408"/>
      <c r="AD70" s="362"/>
      <c r="AE70" s="362">
        <f t="shared" ref="AE70" si="125">SUM(AE60:AE69)</f>
        <v>0</v>
      </c>
      <c r="AF70" s="361"/>
      <c r="AG70" s="361">
        <f t="shared" ref="AG70" si="126">SUM(AG60:AG69)</f>
        <v>0</v>
      </c>
      <c r="AH70" s="360"/>
      <c r="AI70" s="360">
        <f t="shared" ref="AI70" si="127">SUM(AI60:AI69)</f>
        <v>0</v>
      </c>
      <c r="AJ70" s="359"/>
      <c r="AK70" s="374"/>
      <c r="AL70" s="1407" t="s">
        <v>923</v>
      </c>
      <c r="AM70" s="1408"/>
      <c r="AN70" s="1408"/>
      <c r="AO70" s="1408"/>
      <c r="AP70" s="362"/>
      <c r="AQ70" s="362">
        <f t="shared" ref="AQ70" si="128">SUM(AQ60:AQ69)</f>
        <v>0</v>
      </c>
      <c r="AR70" s="361"/>
      <c r="AS70" s="361">
        <f t="shared" ref="AS70" si="129">SUM(AS60:AS69)</f>
        <v>0</v>
      </c>
      <c r="AT70" s="360"/>
      <c r="AU70" s="360">
        <f t="shared" ref="AU70" si="130">SUM(AU60:AU69)</f>
        <v>0</v>
      </c>
      <c r="AV70" s="359"/>
    </row>
    <row r="71" spans="1:48" s="376" customFormat="1" ht="42.75" thickBot="1">
      <c r="A71" s="501"/>
      <c r="B71" s="1405" t="s">
        <v>608</v>
      </c>
      <c r="C71" s="1406"/>
      <c r="D71" s="1406"/>
      <c r="E71" s="1406"/>
      <c r="F71" s="378"/>
      <c r="G71" s="378">
        <f>SUM(G26,G37,G48,G59,G70)</f>
        <v>0</v>
      </c>
      <c r="H71" s="379"/>
      <c r="I71" s="379">
        <f t="shared" ref="I71" si="131">SUM(I26,I37,I48,I59,I70)</f>
        <v>0</v>
      </c>
      <c r="J71" s="380"/>
      <c r="K71" s="380">
        <f t="shared" ref="K71" si="132">SUM(K26,K37,K48,K59,K70)</f>
        <v>0</v>
      </c>
      <c r="L71" s="381"/>
      <c r="M71" s="374"/>
      <c r="N71" s="1405" t="s">
        <v>608</v>
      </c>
      <c r="O71" s="1406"/>
      <c r="P71" s="1406"/>
      <c r="Q71" s="1406"/>
      <c r="R71" s="378"/>
      <c r="S71" s="378">
        <f>SUM(S26,S37,S48,S59,S70)</f>
        <v>0</v>
      </c>
      <c r="T71" s="379"/>
      <c r="U71" s="379">
        <f t="shared" ref="U71" si="133">SUM(U26,U37,U48,U59,U70)</f>
        <v>0</v>
      </c>
      <c r="V71" s="380"/>
      <c r="W71" s="380">
        <f t="shared" ref="W71" si="134">SUM(W26,W37,W48,W59,W70)</f>
        <v>0</v>
      </c>
      <c r="X71" s="381"/>
      <c r="Y71" s="374"/>
      <c r="Z71" s="1405" t="s">
        <v>608</v>
      </c>
      <c r="AA71" s="1406"/>
      <c r="AB71" s="1406"/>
      <c r="AC71" s="1406"/>
      <c r="AD71" s="378"/>
      <c r="AE71" s="378">
        <f>SUM(AE26,AE37,AE48,AE59,AE70)</f>
        <v>0</v>
      </c>
      <c r="AF71" s="379"/>
      <c r="AG71" s="379">
        <f t="shared" ref="AG71" si="135">SUM(AG26,AG37,AG48,AG59,AG70)</f>
        <v>0</v>
      </c>
      <c r="AH71" s="380"/>
      <c r="AI71" s="380">
        <f t="shared" ref="AI71" si="136">SUM(AI26,AI37,AI48,AI59,AI70)</f>
        <v>0</v>
      </c>
      <c r="AJ71" s="381"/>
      <c r="AK71" s="374"/>
      <c r="AL71" s="1405" t="s">
        <v>608</v>
      </c>
      <c r="AM71" s="1406"/>
      <c r="AN71" s="1406"/>
      <c r="AO71" s="1406"/>
      <c r="AP71" s="378"/>
      <c r="AQ71" s="378">
        <f>SUM(AQ26,AQ37,AQ48,AQ59,AQ70)</f>
        <v>0</v>
      </c>
      <c r="AR71" s="379"/>
      <c r="AS71" s="379">
        <f t="shared" ref="AS71" si="137">SUM(AS26,AS37,AS48,AS59,AS70)</f>
        <v>0</v>
      </c>
      <c r="AT71" s="380"/>
      <c r="AU71" s="380">
        <f t="shared" ref="AU71" si="138">SUM(AU26,AU37,AU48,AU59,AU70)</f>
        <v>0</v>
      </c>
      <c r="AV71" s="381"/>
    </row>
  </sheetData>
  <sheetProtection insertRows="0" deleteRows="0"/>
  <mergeCells count="71">
    <mergeCell ref="B59:E59"/>
    <mergeCell ref="N59:Q59"/>
    <mergeCell ref="Z59:AC59"/>
    <mergeCell ref="AL59:AO59"/>
    <mergeCell ref="AH14:AI14"/>
    <mergeCell ref="AO14:AO15"/>
    <mergeCell ref="AD14:AE14"/>
    <mergeCell ref="Z13:Z15"/>
    <mergeCell ref="AB13:AB15"/>
    <mergeCell ref="AC13:AI13"/>
    <mergeCell ref="AL13:AL15"/>
    <mergeCell ref="AA13:AA15"/>
    <mergeCell ref="AM13:AM15"/>
    <mergeCell ref="AN13:AN15"/>
    <mergeCell ref="AO13:AU13"/>
    <mergeCell ref="B48:E48"/>
    <mergeCell ref="N48:Q48"/>
    <mergeCell ref="Z48:AC48"/>
    <mergeCell ref="AL48:AO48"/>
    <mergeCell ref="C10:E10"/>
    <mergeCell ref="B71:E71"/>
    <mergeCell ref="N71:Q71"/>
    <mergeCell ref="Z71:AC71"/>
    <mergeCell ref="AL71:AO71"/>
    <mergeCell ref="B26:E26"/>
    <mergeCell ref="N26:Q26"/>
    <mergeCell ref="Z26:AC26"/>
    <mergeCell ref="AL26:AO26"/>
    <mergeCell ref="B37:E37"/>
    <mergeCell ref="N37:Q37"/>
    <mergeCell ref="Z37:AC37"/>
    <mergeCell ref="AL37:AO37"/>
    <mergeCell ref="B70:E70"/>
    <mergeCell ref="N70:Q70"/>
    <mergeCell ref="Z70:AC70"/>
    <mergeCell ref="AL70:AO70"/>
    <mergeCell ref="AT14:AU14"/>
    <mergeCell ref="AF14:AG14"/>
    <mergeCell ref="AP14:AQ14"/>
    <mergeCell ref="AR14:AS14"/>
    <mergeCell ref="AC14:AC15"/>
    <mergeCell ref="B13:B15"/>
    <mergeCell ref="D13:D15"/>
    <mergeCell ref="E13:K13"/>
    <mergeCell ref="N13:N15"/>
    <mergeCell ref="Q13:W13"/>
    <mergeCell ref="E14:E15"/>
    <mergeCell ref="F14:G14"/>
    <mergeCell ref="C13:C15"/>
    <mergeCell ref="O13:O15"/>
    <mergeCell ref="H14:I14"/>
    <mergeCell ref="J14:K14"/>
    <mergeCell ref="P13:P15"/>
    <mergeCell ref="L13:L15"/>
    <mergeCell ref="Q14:Q15"/>
    <mergeCell ref="R14:S14"/>
    <mergeCell ref="T14:U14"/>
    <mergeCell ref="V14:W14"/>
    <mergeCell ref="AL12:AV12"/>
    <mergeCell ref="AV13:AV15"/>
    <mergeCell ref="AJ13:AJ15"/>
    <mergeCell ref="X13:X15"/>
    <mergeCell ref="B6:L6"/>
    <mergeCell ref="N6:X6"/>
    <mergeCell ref="Z6:AJ6"/>
    <mergeCell ref="AL6:AV6"/>
    <mergeCell ref="B12:L12"/>
    <mergeCell ref="N12:X12"/>
    <mergeCell ref="Z12:AJ12"/>
    <mergeCell ref="C8:E8"/>
    <mergeCell ref="C9:E9"/>
  </mergeCells>
  <phoneticPr fontId="7"/>
  <dataValidations count="3">
    <dataValidation imeMode="disabled" allowBlank="1" showInputMessage="1" showErrorMessage="1" sqref="Q60:U69 AT16:AU70 AD71:AI71 AC38:AG47 Q49:U58 J16:K70 R48 AD70 R70 E60:I69 R59 Q38:U47 F48 Q27:U36 F59 AD48 F71:K71 V16:W70 AH16:AI70 AD59 AO60:AS69 AP71:AU71 AC27:AG36 F70 E38:I47 E27:I36 E49:I58 AC49:AG58 E16:I25 AC16:AG25 Q16:U25 R71:W71 AP70 AO38:AS47 AP48 AP59 AO27:AS36 AO49:AS58 AC60:AG69 AO16:AS25" xr:uid="{351EB4EA-7380-4AA0-B7E0-2DB4DB786474}"/>
    <dataValidation imeMode="on" allowBlank="1" showInputMessage="1" showErrorMessage="1" sqref="AJ16:AJ71 X16:X71 L16:L71 AV16:AV71" xr:uid="{AE7E4274-B323-4150-A56F-3D99A5CE12B9}"/>
    <dataValidation type="list" allowBlank="1" showInputMessage="1" sqref="D16:D25 P16:P25 D27:D36 D38:D47 D49:D58 P27:P36 P38:P47 P49:P58 P60:P69 D60:D69 AB16:AB25 AB27:AB36 AB38:AB47 AB49:AB58 AB60:AB69 AN16:AN25 AN27:AN36 AN38:AN47 AN49:AN58 AN60:AN69" xr:uid="{C283AB95-80BA-45AB-9836-C07CB2647D65}">
      <formula1>"式,台,個,本,ｍ,面,ヶ所,㎡"</formula1>
    </dataValidation>
  </dataValidations>
  <printOptions horizontalCentered="1"/>
  <pageMargins left="0.59055118110236227" right="0.19685039370078741" top="0.55118110236220474" bottom="0.35433070866141736" header="0.31496062992125984" footer="0.11811023622047245"/>
  <pageSetup paperSize="9" scale="47" fitToHeight="0" orientation="portrait" r:id="rId1"/>
  <headerFooter scaleWithDoc="0">
    <oddFooter>&amp;R&amp;8&amp;K000000R2高層ZEH-M</oddFooter>
  </headerFooter>
  <colBreaks count="3" manualBreakCount="3">
    <brk id="12" min="4" max="70" man="1"/>
    <brk id="24" min="4" max="70" man="1"/>
    <brk id="36" min="4" max="70" man="1"/>
  </colBreaks>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1E833-E3D4-4454-BE5D-88A0DBD3F62F}">
  <dimension ref="A1:P32"/>
  <sheetViews>
    <sheetView showGridLines="0" view="pageBreakPreview" zoomScale="70" zoomScaleNormal="100" zoomScaleSheetLayoutView="70" workbookViewId="0">
      <selection activeCell="B6" sqref="B6:C6"/>
    </sheetView>
  </sheetViews>
  <sheetFormatPr defaultRowHeight="13.5"/>
  <cols>
    <col min="1" max="1" width="2.125" style="276" customWidth="1"/>
    <col min="2" max="2" width="29.375" style="276" customWidth="1"/>
    <col min="3" max="3" width="6.75" style="276" bestFit="1" customWidth="1"/>
    <col min="4" max="4" width="13.625" style="276" customWidth="1"/>
    <col min="5" max="5" width="6.625" style="276" customWidth="1"/>
    <col min="6" max="6" width="15.625" style="276" customWidth="1"/>
    <col min="7" max="7" width="6.625" style="276" customWidth="1"/>
    <col min="8" max="8" width="15.625" style="276" customWidth="1"/>
    <col min="9" max="9" width="6.625" style="276" customWidth="1"/>
    <col min="10" max="11" width="15.625" style="276" customWidth="1"/>
    <col min="12" max="16384" width="9" style="276"/>
  </cols>
  <sheetData>
    <row r="1" spans="1:16" s="281" customFormat="1" ht="24.95" customHeight="1">
      <c r="B1" s="278" t="s">
        <v>817</v>
      </c>
      <c r="C1" s="282"/>
      <c r="D1" s="282"/>
      <c r="G1" s="283"/>
      <c r="H1" s="284"/>
      <c r="I1" s="284"/>
      <c r="J1" s="285"/>
      <c r="K1" s="284"/>
      <c r="L1" s="285"/>
      <c r="M1" s="284"/>
      <c r="N1" s="285"/>
      <c r="O1" s="286"/>
      <c r="P1" s="283"/>
    </row>
    <row r="2" spans="1:16" s="280" customFormat="1" ht="24.95" customHeight="1">
      <c r="A2" s="277"/>
      <c r="B2" s="278" t="s">
        <v>818</v>
      </c>
      <c r="C2" s="279"/>
      <c r="D2" s="279"/>
      <c r="E2" s="279"/>
      <c r="F2" s="279"/>
      <c r="G2" s="279"/>
      <c r="H2" s="279"/>
    </row>
    <row r="3" spans="1:16" s="281" customFormat="1" ht="24.95" customHeight="1">
      <c r="B3" s="278" t="s">
        <v>639</v>
      </c>
      <c r="C3" s="282"/>
      <c r="D3" s="282"/>
      <c r="G3" s="283"/>
      <c r="H3" s="284"/>
      <c r="I3" s="284"/>
      <c r="J3" s="285"/>
      <c r="K3" s="284"/>
      <c r="L3" s="285"/>
      <c r="M3" s="284"/>
      <c r="N3" s="285"/>
      <c r="O3" s="286"/>
      <c r="P3" s="283"/>
    </row>
    <row r="4" spans="1:16" ht="21">
      <c r="A4" s="116"/>
      <c r="B4" s="1381" t="s">
        <v>798</v>
      </c>
      <c r="C4" s="1381"/>
      <c r="D4" s="1381"/>
      <c r="E4" s="1381"/>
      <c r="F4" s="1381"/>
      <c r="G4" s="1381"/>
      <c r="H4" s="1381"/>
      <c r="I4" s="1381"/>
      <c r="J4" s="1381"/>
      <c r="K4" s="1381"/>
    </row>
    <row r="5" spans="1:16">
      <c r="A5" s="140"/>
    </row>
    <row r="6" spans="1:16" s="383" customFormat="1" ht="30.75">
      <c r="A6" s="114"/>
      <c r="B6" s="1437" t="s">
        <v>710</v>
      </c>
      <c r="C6" s="1437"/>
      <c r="L6" s="384"/>
      <c r="M6" s="384"/>
      <c r="N6" s="384"/>
      <c r="O6" s="384"/>
    </row>
    <row r="7" spans="1:16" s="383" customFormat="1" ht="14.25" customHeight="1" thickBot="1"/>
    <row r="8" spans="1:16" s="385" customFormat="1" ht="24.95" customHeight="1">
      <c r="B8" s="1422" t="s">
        <v>770</v>
      </c>
      <c r="C8" s="1425" t="s">
        <v>595</v>
      </c>
      <c r="D8" s="1428" t="s">
        <v>711</v>
      </c>
      <c r="E8" s="1429"/>
      <c r="F8" s="1429"/>
      <c r="G8" s="1429"/>
      <c r="H8" s="1429"/>
      <c r="I8" s="1429"/>
      <c r="J8" s="1430"/>
      <c r="K8" s="1438" t="s">
        <v>597</v>
      </c>
      <c r="L8" s="386"/>
    </row>
    <row r="9" spans="1:16" s="385" customFormat="1" ht="24.95" customHeight="1">
      <c r="B9" s="1423"/>
      <c r="C9" s="1426"/>
      <c r="D9" s="1431" t="s">
        <v>598</v>
      </c>
      <c r="E9" s="1433" t="s">
        <v>599</v>
      </c>
      <c r="F9" s="1434"/>
      <c r="G9" s="1435" t="s">
        <v>600</v>
      </c>
      <c r="H9" s="1436"/>
      <c r="I9" s="1418" t="s">
        <v>601</v>
      </c>
      <c r="J9" s="1419"/>
      <c r="K9" s="1439"/>
      <c r="L9" s="386"/>
    </row>
    <row r="10" spans="1:16" s="385" customFormat="1" ht="24.95" customHeight="1" thickBot="1">
      <c r="B10" s="1424"/>
      <c r="C10" s="1427"/>
      <c r="D10" s="1432"/>
      <c r="E10" s="369" t="s">
        <v>602</v>
      </c>
      <c r="F10" s="387" t="s">
        <v>603</v>
      </c>
      <c r="G10" s="368" t="s">
        <v>602</v>
      </c>
      <c r="H10" s="388" t="s">
        <v>603</v>
      </c>
      <c r="I10" s="225" t="s">
        <v>602</v>
      </c>
      <c r="J10" s="389" t="s">
        <v>603</v>
      </c>
      <c r="K10" s="1440"/>
    </row>
    <row r="11" spans="1:16" s="385" customFormat="1" ht="24.95" customHeight="1">
      <c r="B11" s="592"/>
      <c r="C11" s="593"/>
      <c r="D11" s="594"/>
      <c r="E11" s="595"/>
      <c r="F11" s="392">
        <f t="shared" ref="F11:F31" si="0">INT(D11*E11)</f>
        <v>0</v>
      </c>
      <c r="G11" s="590"/>
      <c r="H11" s="393">
        <f t="shared" ref="H11:H31" si="1">INT(D11*G11)</f>
        <v>0</v>
      </c>
      <c r="I11" s="394">
        <f t="shared" ref="I11:I31" si="2">E11-G11</f>
        <v>0</v>
      </c>
      <c r="J11" s="394">
        <f t="shared" ref="J11:J31" si="3">F11-H11</f>
        <v>0</v>
      </c>
      <c r="K11" s="588"/>
      <c r="L11" s="390"/>
    </row>
    <row r="12" spans="1:16" s="385" customFormat="1" ht="24.95" customHeight="1">
      <c r="B12" s="592"/>
      <c r="C12" s="593"/>
      <c r="D12" s="594"/>
      <c r="E12" s="595"/>
      <c r="F12" s="392">
        <f t="shared" si="0"/>
        <v>0</v>
      </c>
      <c r="G12" s="590"/>
      <c r="H12" s="393">
        <f t="shared" si="1"/>
        <v>0</v>
      </c>
      <c r="I12" s="394">
        <f t="shared" si="2"/>
        <v>0</v>
      </c>
      <c r="J12" s="394">
        <f t="shared" si="3"/>
        <v>0</v>
      </c>
      <c r="K12" s="588"/>
      <c r="L12" s="390"/>
    </row>
    <row r="13" spans="1:16" s="385" customFormat="1" ht="24.95" customHeight="1">
      <c r="B13" s="592"/>
      <c r="C13" s="593"/>
      <c r="D13" s="594"/>
      <c r="E13" s="595"/>
      <c r="F13" s="392">
        <f t="shared" si="0"/>
        <v>0</v>
      </c>
      <c r="G13" s="590"/>
      <c r="H13" s="393">
        <f t="shared" si="1"/>
        <v>0</v>
      </c>
      <c r="I13" s="394">
        <f t="shared" si="2"/>
        <v>0</v>
      </c>
      <c r="J13" s="394">
        <f t="shared" si="3"/>
        <v>0</v>
      </c>
      <c r="K13" s="588"/>
      <c r="L13" s="390"/>
    </row>
    <row r="14" spans="1:16" s="385" customFormat="1" ht="24.95" customHeight="1">
      <c r="B14" s="592"/>
      <c r="C14" s="593"/>
      <c r="D14" s="594"/>
      <c r="E14" s="595"/>
      <c r="F14" s="392">
        <f t="shared" si="0"/>
        <v>0</v>
      </c>
      <c r="G14" s="590"/>
      <c r="H14" s="393">
        <f t="shared" si="1"/>
        <v>0</v>
      </c>
      <c r="I14" s="394">
        <f t="shared" si="2"/>
        <v>0</v>
      </c>
      <c r="J14" s="394">
        <f t="shared" si="3"/>
        <v>0</v>
      </c>
      <c r="K14" s="588"/>
      <c r="L14" s="390"/>
    </row>
    <row r="15" spans="1:16" s="385" customFormat="1" ht="24.95" customHeight="1">
      <c r="B15" s="592"/>
      <c r="C15" s="593"/>
      <c r="D15" s="594"/>
      <c r="E15" s="595"/>
      <c r="F15" s="392">
        <f t="shared" si="0"/>
        <v>0</v>
      </c>
      <c r="G15" s="590"/>
      <c r="H15" s="393">
        <f t="shared" si="1"/>
        <v>0</v>
      </c>
      <c r="I15" s="394">
        <f t="shared" si="2"/>
        <v>0</v>
      </c>
      <c r="J15" s="394">
        <f t="shared" si="3"/>
        <v>0</v>
      </c>
      <c r="K15" s="588"/>
      <c r="L15" s="390"/>
    </row>
    <row r="16" spans="1:16" s="385" customFormat="1" ht="24.95" customHeight="1">
      <c r="B16" s="592"/>
      <c r="C16" s="593"/>
      <c r="D16" s="594"/>
      <c r="E16" s="595"/>
      <c r="F16" s="392">
        <f t="shared" si="0"/>
        <v>0</v>
      </c>
      <c r="G16" s="590"/>
      <c r="H16" s="393">
        <f t="shared" si="1"/>
        <v>0</v>
      </c>
      <c r="I16" s="394">
        <f t="shared" si="2"/>
        <v>0</v>
      </c>
      <c r="J16" s="394">
        <f t="shared" si="3"/>
        <v>0</v>
      </c>
      <c r="K16" s="588"/>
      <c r="L16" s="390"/>
    </row>
    <row r="17" spans="1:12" s="385" customFormat="1" ht="24.95" customHeight="1">
      <c r="B17" s="592"/>
      <c r="C17" s="593"/>
      <c r="D17" s="594"/>
      <c r="E17" s="595"/>
      <c r="F17" s="392">
        <f t="shared" si="0"/>
        <v>0</v>
      </c>
      <c r="G17" s="590"/>
      <c r="H17" s="393">
        <f t="shared" si="1"/>
        <v>0</v>
      </c>
      <c r="I17" s="394">
        <f t="shared" si="2"/>
        <v>0</v>
      </c>
      <c r="J17" s="394">
        <f t="shared" si="3"/>
        <v>0</v>
      </c>
      <c r="K17" s="588"/>
      <c r="L17" s="390"/>
    </row>
    <row r="18" spans="1:12" s="385" customFormat="1" ht="24.95" customHeight="1">
      <c r="B18" s="592"/>
      <c r="C18" s="593"/>
      <c r="D18" s="594"/>
      <c r="E18" s="595"/>
      <c r="F18" s="392">
        <f t="shared" si="0"/>
        <v>0</v>
      </c>
      <c r="G18" s="590"/>
      <c r="H18" s="393">
        <f t="shared" si="1"/>
        <v>0</v>
      </c>
      <c r="I18" s="394">
        <f t="shared" si="2"/>
        <v>0</v>
      </c>
      <c r="J18" s="394">
        <f t="shared" si="3"/>
        <v>0</v>
      </c>
      <c r="K18" s="588"/>
      <c r="L18" s="390"/>
    </row>
    <row r="19" spans="1:12" s="385" customFormat="1" ht="24.95" customHeight="1">
      <c r="B19" s="592"/>
      <c r="C19" s="593"/>
      <c r="D19" s="594"/>
      <c r="E19" s="595"/>
      <c r="F19" s="392">
        <f t="shared" si="0"/>
        <v>0</v>
      </c>
      <c r="G19" s="590"/>
      <c r="H19" s="393">
        <f t="shared" si="1"/>
        <v>0</v>
      </c>
      <c r="I19" s="394">
        <f t="shared" si="2"/>
        <v>0</v>
      </c>
      <c r="J19" s="394">
        <f t="shared" si="3"/>
        <v>0</v>
      </c>
      <c r="K19" s="588"/>
      <c r="L19" s="390"/>
    </row>
    <row r="20" spans="1:12" s="385" customFormat="1" ht="24.95" customHeight="1">
      <c r="B20" s="592"/>
      <c r="C20" s="593"/>
      <c r="D20" s="594"/>
      <c r="E20" s="595"/>
      <c r="F20" s="392">
        <f t="shared" si="0"/>
        <v>0</v>
      </c>
      <c r="G20" s="590"/>
      <c r="H20" s="393">
        <f t="shared" si="1"/>
        <v>0</v>
      </c>
      <c r="I20" s="394">
        <f t="shared" si="2"/>
        <v>0</v>
      </c>
      <c r="J20" s="394">
        <f t="shared" si="3"/>
        <v>0</v>
      </c>
      <c r="K20" s="588"/>
      <c r="L20" s="390"/>
    </row>
    <row r="21" spans="1:12" s="385" customFormat="1" ht="24.95" customHeight="1">
      <c r="B21" s="592"/>
      <c r="C21" s="593"/>
      <c r="D21" s="594"/>
      <c r="E21" s="595"/>
      <c r="F21" s="392">
        <f t="shared" si="0"/>
        <v>0</v>
      </c>
      <c r="G21" s="590"/>
      <c r="H21" s="393">
        <f t="shared" si="1"/>
        <v>0</v>
      </c>
      <c r="I21" s="394">
        <f t="shared" si="2"/>
        <v>0</v>
      </c>
      <c r="J21" s="394">
        <f t="shared" si="3"/>
        <v>0</v>
      </c>
      <c r="K21" s="588"/>
      <c r="L21" s="390"/>
    </row>
    <row r="22" spans="1:12" s="385" customFormat="1" ht="24.95" customHeight="1">
      <c r="B22" s="592"/>
      <c r="C22" s="593"/>
      <c r="D22" s="594"/>
      <c r="E22" s="595"/>
      <c r="F22" s="392">
        <f t="shared" si="0"/>
        <v>0</v>
      </c>
      <c r="G22" s="590"/>
      <c r="H22" s="393">
        <f t="shared" si="1"/>
        <v>0</v>
      </c>
      <c r="I22" s="394">
        <f t="shared" si="2"/>
        <v>0</v>
      </c>
      <c r="J22" s="394">
        <f t="shared" si="3"/>
        <v>0</v>
      </c>
      <c r="K22" s="588"/>
      <c r="L22" s="390"/>
    </row>
    <row r="23" spans="1:12" s="385" customFormat="1" ht="24.95" customHeight="1">
      <c r="B23" s="592"/>
      <c r="C23" s="593"/>
      <c r="D23" s="594"/>
      <c r="E23" s="595"/>
      <c r="F23" s="392">
        <f t="shared" si="0"/>
        <v>0</v>
      </c>
      <c r="G23" s="590"/>
      <c r="H23" s="393">
        <f t="shared" si="1"/>
        <v>0</v>
      </c>
      <c r="I23" s="394">
        <f t="shared" si="2"/>
        <v>0</v>
      </c>
      <c r="J23" s="394">
        <f t="shared" si="3"/>
        <v>0</v>
      </c>
      <c r="K23" s="588"/>
      <c r="L23" s="390"/>
    </row>
    <row r="24" spans="1:12" s="385" customFormat="1" ht="24.95" customHeight="1">
      <c r="B24" s="592"/>
      <c r="C24" s="593"/>
      <c r="D24" s="594"/>
      <c r="E24" s="595"/>
      <c r="F24" s="392">
        <f t="shared" si="0"/>
        <v>0</v>
      </c>
      <c r="G24" s="590"/>
      <c r="H24" s="393">
        <f t="shared" si="1"/>
        <v>0</v>
      </c>
      <c r="I24" s="394">
        <f t="shared" si="2"/>
        <v>0</v>
      </c>
      <c r="J24" s="394">
        <f t="shared" si="3"/>
        <v>0</v>
      </c>
      <c r="K24" s="588"/>
      <c r="L24" s="390"/>
    </row>
    <row r="25" spans="1:12" s="385" customFormat="1" ht="24.95" customHeight="1">
      <c r="B25" s="592"/>
      <c r="C25" s="593"/>
      <c r="D25" s="594"/>
      <c r="E25" s="595"/>
      <c r="F25" s="392">
        <f t="shared" si="0"/>
        <v>0</v>
      </c>
      <c r="G25" s="590"/>
      <c r="H25" s="393">
        <f t="shared" si="1"/>
        <v>0</v>
      </c>
      <c r="I25" s="394">
        <f t="shared" si="2"/>
        <v>0</v>
      </c>
      <c r="J25" s="394">
        <f t="shared" si="3"/>
        <v>0</v>
      </c>
      <c r="K25" s="588"/>
      <c r="L25" s="390"/>
    </row>
    <row r="26" spans="1:12" s="385" customFormat="1" ht="24.95" customHeight="1">
      <c r="B26" s="592"/>
      <c r="C26" s="593"/>
      <c r="D26" s="594"/>
      <c r="E26" s="595"/>
      <c r="F26" s="392">
        <f t="shared" si="0"/>
        <v>0</v>
      </c>
      <c r="G26" s="590"/>
      <c r="H26" s="393">
        <f t="shared" si="1"/>
        <v>0</v>
      </c>
      <c r="I26" s="394">
        <f t="shared" si="2"/>
        <v>0</v>
      </c>
      <c r="J26" s="394">
        <f t="shared" si="3"/>
        <v>0</v>
      </c>
      <c r="K26" s="588"/>
      <c r="L26" s="390"/>
    </row>
    <row r="27" spans="1:12" s="385" customFormat="1" ht="24.95" customHeight="1">
      <c r="B27" s="592"/>
      <c r="C27" s="593"/>
      <c r="D27" s="594"/>
      <c r="E27" s="595"/>
      <c r="F27" s="392">
        <f t="shared" si="0"/>
        <v>0</v>
      </c>
      <c r="G27" s="590"/>
      <c r="H27" s="393">
        <f t="shared" si="1"/>
        <v>0</v>
      </c>
      <c r="I27" s="394">
        <f t="shared" si="2"/>
        <v>0</v>
      </c>
      <c r="J27" s="394">
        <f t="shared" si="3"/>
        <v>0</v>
      </c>
      <c r="K27" s="588"/>
      <c r="L27" s="390"/>
    </row>
    <row r="28" spans="1:12" s="385" customFormat="1" ht="24.95" customHeight="1">
      <c r="B28" s="592"/>
      <c r="C28" s="593"/>
      <c r="D28" s="594"/>
      <c r="E28" s="595"/>
      <c r="F28" s="392">
        <f t="shared" si="0"/>
        <v>0</v>
      </c>
      <c r="G28" s="590"/>
      <c r="H28" s="393">
        <f t="shared" si="1"/>
        <v>0</v>
      </c>
      <c r="I28" s="394">
        <f t="shared" si="2"/>
        <v>0</v>
      </c>
      <c r="J28" s="394">
        <f t="shared" si="3"/>
        <v>0</v>
      </c>
      <c r="K28" s="588"/>
      <c r="L28" s="390"/>
    </row>
    <row r="29" spans="1:12" s="385" customFormat="1" ht="24.95" customHeight="1">
      <c r="B29" s="592"/>
      <c r="C29" s="593"/>
      <c r="D29" s="594"/>
      <c r="E29" s="595"/>
      <c r="F29" s="392">
        <f t="shared" si="0"/>
        <v>0</v>
      </c>
      <c r="G29" s="590"/>
      <c r="H29" s="393">
        <f t="shared" si="1"/>
        <v>0</v>
      </c>
      <c r="I29" s="394">
        <f t="shared" si="2"/>
        <v>0</v>
      </c>
      <c r="J29" s="394">
        <f t="shared" si="3"/>
        <v>0</v>
      </c>
      <c r="K29" s="588"/>
      <c r="L29" s="390"/>
    </row>
    <row r="30" spans="1:12" s="385" customFormat="1" ht="24.95" customHeight="1">
      <c r="B30" s="592"/>
      <c r="C30" s="593"/>
      <c r="D30" s="594"/>
      <c r="E30" s="595"/>
      <c r="F30" s="392">
        <f t="shared" si="0"/>
        <v>0</v>
      </c>
      <c r="G30" s="590"/>
      <c r="H30" s="393">
        <f t="shared" si="1"/>
        <v>0</v>
      </c>
      <c r="I30" s="394">
        <f t="shared" si="2"/>
        <v>0</v>
      </c>
      <c r="J30" s="394">
        <f t="shared" si="3"/>
        <v>0</v>
      </c>
      <c r="K30" s="588"/>
      <c r="L30" s="390"/>
    </row>
    <row r="31" spans="1:12" s="385" customFormat="1" ht="24.95" customHeight="1" thickBot="1">
      <c r="B31" s="596"/>
      <c r="C31" s="597"/>
      <c r="D31" s="598"/>
      <c r="E31" s="599"/>
      <c r="F31" s="395">
        <f t="shared" si="0"/>
        <v>0</v>
      </c>
      <c r="G31" s="591"/>
      <c r="H31" s="396">
        <f t="shared" si="1"/>
        <v>0</v>
      </c>
      <c r="I31" s="397">
        <f t="shared" si="2"/>
        <v>0</v>
      </c>
      <c r="J31" s="397">
        <f t="shared" si="3"/>
        <v>0</v>
      </c>
      <c r="K31" s="589"/>
      <c r="L31" s="390"/>
    </row>
    <row r="32" spans="1:12" s="385" customFormat="1" ht="43.5" thickTop="1" thickBot="1">
      <c r="A32" s="502"/>
      <c r="B32" s="1420" t="s">
        <v>709</v>
      </c>
      <c r="C32" s="1421"/>
      <c r="D32" s="398"/>
      <c r="E32" s="398"/>
      <c r="F32" s="399">
        <f>SUM(F11:F31)</f>
        <v>0</v>
      </c>
      <c r="G32" s="398"/>
      <c r="H32" s="400">
        <f>SUM(H11:H31)</f>
        <v>0</v>
      </c>
      <c r="I32" s="398"/>
      <c r="J32" s="401">
        <f>SUM(J11:J31)</f>
        <v>0</v>
      </c>
      <c r="K32" s="391"/>
      <c r="L32" s="390"/>
    </row>
  </sheetData>
  <sheetProtection insertRows="0" deleteRows="0"/>
  <mergeCells count="11">
    <mergeCell ref="I9:J9"/>
    <mergeCell ref="B32:C32"/>
    <mergeCell ref="B4:K4"/>
    <mergeCell ref="B8:B10"/>
    <mergeCell ref="C8:C10"/>
    <mergeCell ref="D8:J8"/>
    <mergeCell ref="D9:D10"/>
    <mergeCell ref="E9:F9"/>
    <mergeCell ref="G9:H9"/>
    <mergeCell ref="B6:C6"/>
    <mergeCell ref="K8:K10"/>
  </mergeCells>
  <phoneticPr fontId="7"/>
  <conditionalFormatting sqref="A4:A6">
    <cfRule type="expression" dxfId="2" priority="1">
      <formula>_xlfn.ISFORMULA(A4)=TRUE</formula>
    </cfRule>
  </conditionalFormatting>
  <dataValidations count="3">
    <dataValidation type="list" allowBlank="1" showInputMessage="1" sqref="C11:C30" xr:uid="{C259BAF9-9141-4C42-BF3D-158414F2A8BD}">
      <formula1>"式,人工,個,"</formula1>
    </dataValidation>
    <dataValidation imeMode="disabled" allowBlank="1" showInputMessage="1" showErrorMessage="1" sqref="D11:J32" xr:uid="{3A77E06D-EDAC-4704-91E6-82D351DC1BA6}"/>
    <dataValidation imeMode="on" allowBlank="1" showInputMessage="1" showErrorMessage="1" sqref="K11:K32" xr:uid="{47866001-6FD9-44E4-9A8F-4F0A56CCE7FC}"/>
  </dataValidations>
  <pageMargins left="0.59055118110236227" right="0.39370078740157483" top="0.59055118110236227" bottom="0.35433070866141736" header="0.31496062992125984" footer="0.11811023622047245"/>
  <pageSetup paperSize="9" scale="64" orientation="portrait" r:id="rId1"/>
  <headerFooter scaleWithDoc="0">
    <oddFooter>&amp;R&amp;8R2高層ZEH-M</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6167A-1009-457B-BE96-8FDF146F34A9}">
  <sheetPr codeName="Sheet2"/>
  <dimension ref="A1:G37"/>
  <sheetViews>
    <sheetView showGridLines="0" view="pageBreakPreview" zoomScale="70" zoomScaleNormal="65" zoomScaleSheetLayoutView="70" workbookViewId="0">
      <selection activeCell="B4" sqref="B4"/>
    </sheetView>
  </sheetViews>
  <sheetFormatPr defaultRowHeight="40.5"/>
  <cols>
    <col min="1" max="1" width="2.625" style="15" customWidth="1"/>
    <col min="2" max="2" width="25.625" style="3" bestFit="1" customWidth="1"/>
    <col min="3" max="3" width="65.625" style="3" customWidth="1"/>
    <col min="4" max="6" width="9.125" style="13" customWidth="1"/>
    <col min="7" max="7" width="54.25" style="5" customWidth="1"/>
    <col min="8" max="8" width="2.625" style="3" customWidth="1"/>
    <col min="9" max="16384" width="9" style="3"/>
  </cols>
  <sheetData>
    <row r="1" spans="1:7">
      <c r="B1" s="773" t="s">
        <v>863</v>
      </c>
      <c r="C1" s="773"/>
      <c r="D1" s="773"/>
      <c r="E1" s="773"/>
      <c r="F1" s="773"/>
      <c r="G1" s="773"/>
    </row>
    <row r="2" spans="1:7" s="9" customFormat="1" ht="25.5">
      <c r="D2" s="16"/>
      <c r="E2" s="16"/>
      <c r="F2" s="16"/>
      <c r="G2" s="17"/>
    </row>
    <row r="3" spans="1:7" ht="44.25" customHeight="1">
      <c r="A3" s="29"/>
      <c r="B3" s="18" t="s">
        <v>254</v>
      </c>
      <c r="C3" s="19" t="s">
        <v>255</v>
      </c>
      <c r="D3" s="295" t="s">
        <v>256</v>
      </c>
      <c r="E3" s="295" t="s">
        <v>257</v>
      </c>
      <c r="F3" s="295" t="s">
        <v>729</v>
      </c>
      <c r="G3" s="20" t="s">
        <v>258</v>
      </c>
    </row>
    <row r="4" spans="1:7" ht="44.25" customHeight="1">
      <c r="A4" s="29"/>
      <c r="B4" s="648" t="s">
        <v>1015</v>
      </c>
      <c r="C4" s="649" t="s">
        <v>1016</v>
      </c>
      <c r="D4" s="21" t="s">
        <v>261</v>
      </c>
      <c r="E4" s="21" t="s">
        <v>262</v>
      </c>
      <c r="F4" s="296" t="s">
        <v>730</v>
      </c>
      <c r="G4" s="647"/>
    </row>
    <row r="5" spans="1:7">
      <c r="B5" s="774" t="s">
        <v>259</v>
      </c>
      <c r="C5" s="6" t="s">
        <v>260</v>
      </c>
      <c r="D5" s="21" t="s">
        <v>261</v>
      </c>
      <c r="E5" s="21" t="s">
        <v>262</v>
      </c>
      <c r="F5" s="296" t="s">
        <v>730</v>
      </c>
      <c r="G5" s="22"/>
    </row>
    <row r="6" spans="1:7">
      <c r="B6" s="774"/>
      <c r="C6" s="23" t="s">
        <v>263</v>
      </c>
      <c r="D6" s="21" t="s">
        <v>261</v>
      </c>
      <c r="E6" s="21" t="s">
        <v>262</v>
      </c>
      <c r="F6" s="296" t="s">
        <v>730</v>
      </c>
      <c r="G6" s="22"/>
    </row>
    <row r="7" spans="1:7">
      <c r="B7" s="774"/>
      <c r="C7" s="6" t="s">
        <v>264</v>
      </c>
      <c r="D7" s="21" t="s">
        <v>261</v>
      </c>
      <c r="E7" s="21" t="s">
        <v>262</v>
      </c>
      <c r="F7" s="296" t="s">
        <v>730</v>
      </c>
      <c r="G7" s="22"/>
    </row>
    <row r="8" spans="1:7">
      <c r="B8" s="774"/>
      <c r="C8" s="6" t="s">
        <v>265</v>
      </c>
      <c r="D8" s="21" t="s">
        <v>261</v>
      </c>
      <c r="E8" s="21" t="s">
        <v>266</v>
      </c>
      <c r="F8" s="296" t="s">
        <v>730</v>
      </c>
      <c r="G8" s="22" t="s">
        <v>267</v>
      </c>
    </row>
    <row r="9" spans="1:7">
      <c r="B9" s="24" t="s">
        <v>268</v>
      </c>
      <c r="C9" s="239" t="s">
        <v>269</v>
      </c>
      <c r="D9" s="21" t="s">
        <v>261</v>
      </c>
      <c r="E9" s="21" t="s">
        <v>262</v>
      </c>
      <c r="F9" s="296" t="s">
        <v>730</v>
      </c>
      <c r="G9" s="22" t="s">
        <v>270</v>
      </c>
    </row>
    <row r="10" spans="1:7">
      <c r="B10" s="774" t="s">
        <v>822</v>
      </c>
      <c r="C10" s="239" t="s">
        <v>271</v>
      </c>
      <c r="D10" s="21" t="s">
        <v>261</v>
      </c>
      <c r="E10" s="21" t="s">
        <v>262</v>
      </c>
      <c r="F10" s="296" t="s">
        <v>730</v>
      </c>
      <c r="G10" s="22"/>
    </row>
    <row r="11" spans="1:7">
      <c r="B11" s="774"/>
      <c r="C11" s="239" t="s">
        <v>272</v>
      </c>
      <c r="D11" s="21" t="s">
        <v>261</v>
      </c>
      <c r="E11" s="21" t="s">
        <v>262</v>
      </c>
      <c r="F11" s="296" t="s">
        <v>730</v>
      </c>
      <c r="G11" s="22" t="s">
        <v>273</v>
      </c>
    </row>
    <row r="12" spans="1:7">
      <c r="B12" s="774"/>
      <c r="C12" s="239" t="s">
        <v>274</v>
      </c>
      <c r="D12" s="21" t="s">
        <v>261</v>
      </c>
      <c r="E12" s="21" t="s">
        <v>262</v>
      </c>
      <c r="F12" s="296" t="s">
        <v>730</v>
      </c>
      <c r="G12" s="22" t="s">
        <v>273</v>
      </c>
    </row>
    <row r="13" spans="1:7">
      <c r="B13" s="774"/>
      <c r="C13" s="239" t="s">
        <v>772</v>
      </c>
      <c r="D13" s="21" t="s">
        <v>261</v>
      </c>
      <c r="E13" s="21" t="s">
        <v>262</v>
      </c>
      <c r="F13" s="296" t="s">
        <v>730</v>
      </c>
      <c r="G13" s="22"/>
    </row>
    <row r="14" spans="1:7">
      <c r="B14" s="774"/>
      <c r="C14" s="239" t="s">
        <v>773</v>
      </c>
      <c r="D14" s="21" t="s">
        <v>261</v>
      </c>
      <c r="E14" s="21" t="s">
        <v>712</v>
      </c>
      <c r="F14" s="296" t="s">
        <v>730</v>
      </c>
      <c r="G14" s="22"/>
    </row>
    <row r="15" spans="1:7">
      <c r="B15" s="774"/>
      <c r="C15" s="239" t="s">
        <v>610</v>
      </c>
      <c r="D15" s="21" t="s">
        <v>261</v>
      </c>
      <c r="E15" s="21" t="s">
        <v>637</v>
      </c>
      <c r="F15" s="296" t="s">
        <v>730</v>
      </c>
      <c r="G15" s="22" t="s">
        <v>838</v>
      </c>
    </row>
    <row r="16" spans="1:7">
      <c r="B16" s="774"/>
      <c r="C16" s="411" t="s">
        <v>782</v>
      </c>
      <c r="D16" s="21" t="s">
        <v>261</v>
      </c>
      <c r="E16" s="21" t="s">
        <v>262</v>
      </c>
      <c r="F16" s="296" t="s">
        <v>730</v>
      </c>
      <c r="G16" s="22"/>
    </row>
    <row r="17" spans="2:7">
      <c r="B17" s="774"/>
      <c r="C17" s="411" t="s">
        <v>771</v>
      </c>
      <c r="D17" s="21" t="s">
        <v>261</v>
      </c>
      <c r="E17" s="21" t="s">
        <v>262</v>
      </c>
      <c r="F17" s="296" t="s">
        <v>730</v>
      </c>
      <c r="G17" s="22"/>
    </row>
    <row r="18" spans="2:7">
      <c r="B18" s="774"/>
      <c r="C18" s="411" t="s">
        <v>783</v>
      </c>
      <c r="D18" s="21" t="s">
        <v>261</v>
      </c>
      <c r="E18" s="21" t="s">
        <v>638</v>
      </c>
      <c r="F18" s="296" t="s">
        <v>730</v>
      </c>
      <c r="G18" s="22"/>
    </row>
    <row r="19" spans="2:7">
      <c r="B19" s="774"/>
      <c r="C19" s="412" t="s">
        <v>784</v>
      </c>
      <c r="D19" s="21" t="s">
        <v>261</v>
      </c>
      <c r="E19" s="21" t="s">
        <v>712</v>
      </c>
      <c r="F19" s="296" t="s">
        <v>730</v>
      </c>
      <c r="G19" s="274"/>
    </row>
    <row r="20" spans="2:7">
      <c r="B20" s="774"/>
      <c r="C20" s="240" t="s">
        <v>742</v>
      </c>
      <c r="D20" s="21" t="s">
        <v>261</v>
      </c>
      <c r="E20" s="21" t="s">
        <v>637</v>
      </c>
      <c r="F20" s="296" t="s">
        <v>730</v>
      </c>
      <c r="G20" s="22"/>
    </row>
    <row r="21" spans="2:7">
      <c r="B21" s="774"/>
      <c r="C21" s="6" t="s">
        <v>749</v>
      </c>
      <c r="D21" s="21" t="s">
        <v>261</v>
      </c>
      <c r="E21" s="21" t="s">
        <v>262</v>
      </c>
      <c r="F21" s="296" t="s">
        <v>730</v>
      </c>
      <c r="G21" s="22"/>
    </row>
    <row r="22" spans="2:7">
      <c r="B22" s="774"/>
      <c r="C22" s="6" t="s">
        <v>276</v>
      </c>
      <c r="D22" s="21" t="s">
        <v>277</v>
      </c>
      <c r="E22" s="21" t="s">
        <v>275</v>
      </c>
      <c r="F22" s="296"/>
      <c r="G22" s="22" t="s">
        <v>1018</v>
      </c>
    </row>
    <row r="23" spans="2:7">
      <c r="B23" s="774"/>
      <c r="C23" s="6" t="s">
        <v>278</v>
      </c>
      <c r="D23" s="21" t="s">
        <v>279</v>
      </c>
      <c r="E23" s="21" t="s">
        <v>275</v>
      </c>
      <c r="F23" s="296"/>
      <c r="G23" s="22"/>
    </row>
    <row r="24" spans="2:7">
      <c r="B24" s="24" t="s">
        <v>823</v>
      </c>
      <c r="C24" s="6" t="s">
        <v>280</v>
      </c>
      <c r="D24" s="21" t="s">
        <v>277</v>
      </c>
      <c r="E24" s="21" t="s">
        <v>262</v>
      </c>
      <c r="F24" s="296"/>
      <c r="G24" s="22" t="s">
        <v>281</v>
      </c>
    </row>
    <row r="25" spans="2:7">
      <c r="B25" s="776" t="s">
        <v>824</v>
      </c>
      <c r="C25" s="6" t="s">
        <v>775</v>
      </c>
      <c r="D25" s="21" t="s">
        <v>277</v>
      </c>
      <c r="E25" s="21" t="s">
        <v>843</v>
      </c>
      <c r="F25" s="296"/>
      <c r="G25" s="532" t="s">
        <v>844</v>
      </c>
    </row>
    <row r="26" spans="2:7">
      <c r="B26" s="777"/>
      <c r="C26" s="6" t="s">
        <v>282</v>
      </c>
      <c r="D26" s="21" t="s">
        <v>277</v>
      </c>
      <c r="E26" s="21" t="s">
        <v>275</v>
      </c>
      <c r="F26" s="296"/>
      <c r="G26" s="22"/>
    </row>
    <row r="27" spans="2:7">
      <c r="B27" s="24" t="s">
        <v>825</v>
      </c>
      <c r="C27" s="6" t="s">
        <v>283</v>
      </c>
      <c r="D27" s="21" t="s">
        <v>277</v>
      </c>
      <c r="E27" s="21" t="s">
        <v>843</v>
      </c>
      <c r="F27" s="296"/>
      <c r="G27" s="22" t="s">
        <v>844</v>
      </c>
    </row>
    <row r="28" spans="2:7">
      <c r="B28" s="774" t="s">
        <v>826</v>
      </c>
      <c r="C28" s="6" t="s">
        <v>284</v>
      </c>
      <c r="D28" s="21" t="s">
        <v>279</v>
      </c>
      <c r="E28" s="21" t="s">
        <v>262</v>
      </c>
      <c r="F28" s="296"/>
      <c r="G28" s="775" t="s">
        <v>285</v>
      </c>
    </row>
    <row r="29" spans="2:7">
      <c r="B29" s="774"/>
      <c r="C29" s="6" t="s">
        <v>286</v>
      </c>
      <c r="D29" s="21" t="s">
        <v>279</v>
      </c>
      <c r="E29" s="21" t="s">
        <v>262</v>
      </c>
      <c r="F29" s="296"/>
      <c r="G29" s="775"/>
    </row>
    <row r="30" spans="2:7">
      <c r="B30" s="774"/>
      <c r="C30" s="6" t="s">
        <v>287</v>
      </c>
      <c r="D30" s="21" t="s">
        <v>279</v>
      </c>
      <c r="E30" s="21" t="s">
        <v>262</v>
      </c>
      <c r="F30" s="296"/>
      <c r="G30" s="775"/>
    </row>
    <row r="31" spans="2:7">
      <c r="B31" s="774"/>
      <c r="C31" s="6" t="s">
        <v>831</v>
      </c>
      <c r="D31" s="21" t="s">
        <v>279</v>
      </c>
      <c r="E31" s="21" t="s">
        <v>262</v>
      </c>
      <c r="F31" s="296"/>
      <c r="G31" s="775"/>
    </row>
    <row r="32" spans="2:7">
      <c r="B32" s="774"/>
      <c r="C32" s="6" t="s">
        <v>780</v>
      </c>
      <c r="D32" s="21" t="s">
        <v>279</v>
      </c>
      <c r="E32" s="21" t="s">
        <v>262</v>
      </c>
      <c r="F32" s="296"/>
      <c r="G32" s="775"/>
    </row>
    <row r="33" spans="2:7">
      <c r="B33" s="774"/>
      <c r="C33" s="6" t="s">
        <v>779</v>
      </c>
      <c r="D33" s="21" t="s">
        <v>279</v>
      </c>
      <c r="E33" s="21" t="s">
        <v>262</v>
      </c>
      <c r="F33" s="296"/>
      <c r="G33" s="775"/>
    </row>
    <row r="34" spans="2:7" ht="101.25">
      <c r="B34" s="24" t="s">
        <v>827</v>
      </c>
      <c r="C34" s="23" t="s">
        <v>1014</v>
      </c>
      <c r="D34" s="21" t="s">
        <v>279</v>
      </c>
      <c r="E34" s="21" t="s">
        <v>262</v>
      </c>
      <c r="F34" s="296"/>
      <c r="G34" s="22" t="s">
        <v>288</v>
      </c>
    </row>
    <row r="35" spans="2:7" ht="60.75">
      <c r="B35" s="24" t="s">
        <v>828</v>
      </c>
      <c r="C35" s="6" t="s">
        <v>776</v>
      </c>
      <c r="D35" s="21" t="s">
        <v>277</v>
      </c>
      <c r="E35" s="21" t="s">
        <v>262</v>
      </c>
      <c r="F35" s="296"/>
      <c r="G35" s="22" t="s">
        <v>289</v>
      </c>
    </row>
    <row r="36" spans="2:7">
      <c r="B36" s="24" t="s">
        <v>829</v>
      </c>
      <c r="C36" s="6"/>
      <c r="D36" s="21" t="s">
        <v>279</v>
      </c>
      <c r="E36" s="21" t="s">
        <v>275</v>
      </c>
      <c r="F36" s="296"/>
      <c r="G36" s="22" t="s">
        <v>290</v>
      </c>
    </row>
    <row r="37" spans="2:7" ht="46.5" customHeight="1">
      <c r="B37" s="25" t="s">
        <v>830</v>
      </c>
      <c r="C37" s="26"/>
      <c r="D37" s="27"/>
      <c r="E37" s="27" t="s">
        <v>262</v>
      </c>
      <c r="F37" s="296"/>
      <c r="G37" s="28" t="s">
        <v>728</v>
      </c>
    </row>
  </sheetData>
  <sheetProtection algorithmName="SHA-512" hashValue="03xkCwk9v+0U0mxDU+uTZarsdZpjWtFlFeY4zIYR8Mqfyhtpl28Enu0zXytMz/DjScDgR8BkaATiBsoSKoXN9g==" saltValue="FcCiR9NKvmpC7qEq/MR3Gw==" spinCount="100000" sheet="1" objects="1" scenarios="1" selectLockedCells="1"/>
  <mergeCells count="6">
    <mergeCell ref="B1:G1"/>
    <mergeCell ref="B5:B8"/>
    <mergeCell ref="B10:B23"/>
    <mergeCell ref="B28:B33"/>
    <mergeCell ref="G28:G33"/>
    <mergeCell ref="B25:B26"/>
  </mergeCells>
  <phoneticPr fontId="7"/>
  <conditionalFormatting sqref="B9:E10 C6:E8 B3:G3 B5:E5 G34:G37 B24 B28 B34:B37 C11:E37 G26:G28 B4:C4 G4:G24">
    <cfRule type="expression" dxfId="106" priority="7">
      <formula>$B$3&lt;&gt;""</formula>
    </cfRule>
  </conditionalFormatting>
  <conditionalFormatting sqref="E1:F3 E5:E37 E38:F1048576">
    <cfRule type="expression" dxfId="105" priority="6">
      <formula>$E1="必須"</formula>
    </cfRule>
  </conditionalFormatting>
  <conditionalFormatting sqref="G25">
    <cfRule type="expression" dxfId="104" priority="3">
      <formula>$B$3&lt;&gt;""</formula>
    </cfRule>
  </conditionalFormatting>
  <conditionalFormatting sqref="D4:E4">
    <cfRule type="expression" dxfId="103" priority="2">
      <formula>$B$3&lt;&gt;""</formula>
    </cfRule>
  </conditionalFormatting>
  <conditionalFormatting sqref="E4">
    <cfRule type="expression" dxfId="102" priority="1">
      <formula>$E4="必須"</formula>
    </cfRule>
  </conditionalFormatting>
  <printOptions horizontalCentered="1"/>
  <pageMargins left="0.51181102362204722" right="0.11811023622047245" top="0.35433070866141736" bottom="0.35433070866141736" header="0.31496062992125984" footer="0.11811023622047245"/>
  <pageSetup paperSize="9" scale="5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9618CF-A6E6-4BA2-BE23-788F4793AA4E}">
  <sheetPr codeName="Sheet17"/>
  <dimension ref="A1:O59"/>
  <sheetViews>
    <sheetView showGridLines="0" view="pageBreakPreview" zoomScale="70" zoomScaleNormal="70" zoomScaleSheetLayoutView="70" workbookViewId="0">
      <selection activeCell="B5" sqref="B5:O59"/>
    </sheetView>
  </sheetViews>
  <sheetFormatPr defaultRowHeight="21"/>
  <cols>
    <col min="1" max="1" width="2.625" style="116" customWidth="1"/>
    <col min="2" max="16384" width="9" style="62"/>
  </cols>
  <sheetData>
    <row r="1" spans="2:15">
      <c r="B1" s="71" t="s">
        <v>357</v>
      </c>
    </row>
    <row r="2" spans="2:15">
      <c r="B2" s="71" t="s">
        <v>358</v>
      </c>
    </row>
    <row r="3" spans="2:15">
      <c r="B3" s="71" t="s">
        <v>359</v>
      </c>
    </row>
    <row r="4" spans="2:15">
      <c r="B4" s="113" t="s">
        <v>747</v>
      </c>
    </row>
    <row r="5" spans="2:15">
      <c r="B5" s="1441"/>
      <c r="C5" s="1441"/>
      <c r="D5" s="1441"/>
      <c r="E5" s="1441"/>
      <c r="F5" s="1441"/>
      <c r="G5" s="1441"/>
      <c r="H5" s="1441"/>
      <c r="I5" s="1441"/>
      <c r="J5" s="1441"/>
      <c r="K5" s="1441"/>
      <c r="L5" s="1441"/>
      <c r="M5" s="1441"/>
      <c r="N5" s="1441"/>
      <c r="O5" s="1441"/>
    </row>
    <row r="6" spans="2:15">
      <c r="B6" s="1441"/>
      <c r="C6" s="1441"/>
      <c r="D6" s="1441"/>
      <c r="E6" s="1441"/>
      <c r="F6" s="1441"/>
      <c r="G6" s="1441"/>
      <c r="H6" s="1441"/>
      <c r="I6" s="1441"/>
      <c r="J6" s="1441"/>
      <c r="K6" s="1441"/>
      <c r="L6" s="1441"/>
      <c r="M6" s="1441"/>
      <c r="N6" s="1441"/>
      <c r="O6" s="1441"/>
    </row>
    <row r="7" spans="2:15">
      <c r="B7" s="1441"/>
      <c r="C7" s="1441"/>
      <c r="D7" s="1441"/>
      <c r="E7" s="1441"/>
      <c r="F7" s="1441"/>
      <c r="G7" s="1441"/>
      <c r="H7" s="1441"/>
      <c r="I7" s="1441"/>
      <c r="J7" s="1441"/>
      <c r="K7" s="1441"/>
      <c r="L7" s="1441"/>
      <c r="M7" s="1441"/>
      <c r="N7" s="1441"/>
      <c r="O7" s="1441"/>
    </row>
    <row r="8" spans="2:15">
      <c r="B8" s="1441"/>
      <c r="C8" s="1441"/>
      <c r="D8" s="1441"/>
      <c r="E8" s="1441"/>
      <c r="F8" s="1441"/>
      <c r="G8" s="1441"/>
      <c r="H8" s="1441"/>
      <c r="I8" s="1441"/>
      <c r="J8" s="1441"/>
      <c r="K8" s="1441"/>
      <c r="L8" s="1441"/>
      <c r="M8" s="1441"/>
      <c r="N8" s="1441"/>
      <c r="O8" s="1441"/>
    </row>
    <row r="9" spans="2:15">
      <c r="B9" s="1441"/>
      <c r="C9" s="1441"/>
      <c r="D9" s="1441"/>
      <c r="E9" s="1441"/>
      <c r="F9" s="1441"/>
      <c r="G9" s="1441"/>
      <c r="H9" s="1441"/>
      <c r="I9" s="1441"/>
      <c r="J9" s="1441"/>
      <c r="K9" s="1441"/>
      <c r="L9" s="1441"/>
      <c r="M9" s="1441"/>
      <c r="N9" s="1441"/>
      <c r="O9" s="1441"/>
    </row>
    <row r="10" spans="2:15">
      <c r="B10" s="1441"/>
      <c r="C10" s="1441"/>
      <c r="D10" s="1441"/>
      <c r="E10" s="1441"/>
      <c r="F10" s="1441"/>
      <c r="G10" s="1441"/>
      <c r="H10" s="1441"/>
      <c r="I10" s="1441"/>
      <c r="J10" s="1441"/>
      <c r="K10" s="1441"/>
      <c r="L10" s="1441"/>
      <c r="M10" s="1441"/>
      <c r="N10" s="1441"/>
      <c r="O10" s="1441"/>
    </row>
    <row r="11" spans="2:15">
      <c r="B11" s="1441"/>
      <c r="C11" s="1441"/>
      <c r="D11" s="1441"/>
      <c r="E11" s="1441"/>
      <c r="F11" s="1441"/>
      <c r="G11" s="1441"/>
      <c r="H11" s="1441"/>
      <c r="I11" s="1441"/>
      <c r="J11" s="1441"/>
      <c r="K11" s="1441"/>
      <c r="L11" s="1441"/>
      <c r="M11" s="1441"/>
      <c r="N11" s="1441"/>
      <c r="O11" s="1441"/>
    </row>
    <row r="12" spans="2:15">
      <c r="B12" s="1441"/>
      <c r="C12" s="1441"/>
      <c r="D12" s="1441"/>
      <c r="E12" s="1441"/>
      <c r="F12" s="1441"/>
      <c r="G12" s="1441"/>
      <c r="H12" s="1441"/>
      <c r="I12" s="1441"/>
      <c r="J12" s="1441"/>
      <c r="K12" s="1441"/>
      <c r="L12" s="1441"/>
      <c r="M12" s="1441"/>
      <c r="N12" s="1441"/>
      <c r="O12" s="1441"/>
    </row>
    <row r="13" spans="2:15">
      <c r="B13" s="1441"/>
      <c r="C13" s="1441"/>
      <c r="D13" s="1441"/>
      <c r="E13" s="1441"/>
      <c r="F13" s="1441"/>
      <c r="G13" s="1441"/>
      <c r="H13" s="1441"/>
      <c r="I13" s="1441"/>
      <c r="J13" s="1441"/>
      <c r="K13" s="1441"/>
      <c r="L13" s="1441"/>
      <c r="M13" s="1441"/>
      <c r="N13" s="1441"/>
      <c r="O13" s="1441"/>
    </row>
    <row r="14" spans="2:15">
      <c r="B14" s="1441"/>
      <c r="C14" s="1441"/>
      <c r="D14" s="1441"/>
      <c r="E14" s="1441"/>
      <c r="F14" s="1441"/>
      <c r="G14" s="1441"/>
      <c r="H14" s="1441"/>
      <c r="I14" s="1441"/>
      <c r="J14" s="1441"/>
      <c r="K14" s="1441"/>
      <c r="L14" s="1441"/>
      <c r="M14" s="1441"/>
      <c r="N14" s="1441"/>
      <c r="O14" s="1441"/>
    </row>
    <row r="15" spans="2:15">
      <c r="B15" s="1441"/>
      <c r="C15" s="1441"/>
      <c r="D15" s="1441"/>
      <c r="E15" s="1441"/>
      <c r="F15" s="1441"/>
      <c r="G15" s="1441"/>
      <c r="H15" s="1441"/>
      <c r="I15" s="1441"/>
      <c r="J15" s="1441"/>
      <c r="K15" s="1441"/>
      <c r="L15" s="1441"/>
      <c r="M15" s="1441"/>
      <c r="N15" s="1441"/>
      <c r="O15" s="1441"/>
    </row>
    <row r="16" spans="2:15">
      <c r="B16" s="1441"/>
      <c r="C16" s="1441"/>
      <c r="D16" s="1441"/>
      <c r="E16" s="1441"/>
      <c r="F16" s="1441"/>
      <c r="G16" s="1441"/>
      <c r="H16" s="1441"/>
      <c r="I16" s="1441"/>
      <c r="J16" s="1441"/>
      <c r="K16" s="1441"/>
      <c r="L16" s="1441"/>
      <c r="M16" s="1441"/>
      <c r="N16" s="1441"/>
      <c r="O16" s="1441"/>
    </row>
    <row r="17" spans="2:15">
      <c r="B17" s="1441"/>
      <c r="C17" s="1441"/>
      <c r="D17" s="1441"/>
      <c r="E17" s="1441"/>
      <c r="F17" s="1441"/>
      <c r="G17" s="1441"/>
      <c r="H17" s="1441"/>
      <c r="I17" s="1441"/>
      <c r="J17" s="1441"/>
      <c r="K17" s="1441"/>
      <c r="L17" s="1441"/>
      <c r="M17" s="1441"/>
      <c r="N17" s="1441"/>
      <c r="O17" s="1441"/>
    </row>
    <row r="18" spans="2:15">
      <c r="B18" s="1441"/>
      <c r="C18" s="1441"/>
      <c r="D18" s="1441"/>
      <c r="E18" s="1441"/>
      <c r="F18" s="1441"/>
      <c r="G18" s="1441"/>
      <c r="H18" s="1441"/>
      <c r="I18" s="1441"/>
      <c r="J18" s="1441"/>
      <c r="K18" s="1441"/>
      <c r="L18" s="1441"/>
      <c r="M18" s="1441"/>
      <c r="N18" s="1441"/>
      <c r="O18" s="1441"/>
    </row>
    <row r="19" spans="2:15">
      <c r="B19" s="1441"/>
      <c r="C19" s="1441"/>
      <c r="D19" s="1441"/>
      <c r="E19" s="1441"/>
      <c r="F19" s="1441"/>
      <c r="G19" s="1441"/>
      <c r="H19" s="1441"/>
      <c r="I19" s="1441"/>
      <c r="J19" s="1441"/>
      <c r="K19" s="1441"/>
      <c r="L19" s="1441"/>
      <c r="M19" s="1441"/>
      <c r="N19" s="1441"/>
      <c r="O19" s="1441"/>
    </row>
    <row r="20" spans="2:15">
      <c r="B20" s="1441"/>
      <c r="C20" s="1441"/>
      <c r="D20" s="1441"/>
      <c r="E20" s="1441"/>
      <c r="F20" s="1441"/>
      <c r="G20" s="1441"/>
      <c r="H20" s="1441"/>
      <c r="I20" s="1441"/>
      <c r="J20" s="1441"/>
      <c r="K20" s="1441"/>
      <c r="L20" s="1441"/>
      <c r="M20" s="1441"/>
      <c r="N20" s="1441"/>
      <c r="O20" s="1441"/>
    </row>
    <row r="21" spans="2:15">
      <c r="B21" s="1441"/>
      <c r="C21" s="1441"/>
      <c r="D21" s="1441"/>
      <c r="E21" s="1441"/>
      <c r="F21" s="1441"/>
      <c r="G21" s="1441"/>
      <c r="H21" s="1441"/>
      <c r="I21" s="1441"/>
      <c r="J21" s="1441"/>
      <c r="K21" s="1441"/>
      <c r="L21" s="1441"/>
      <c r="M21" s="1441"/>
      <c r="N21" s="1441"/>
      <c r="O21" s="1441"/>
    </row>
    <row r="22" spans="2:15">
      <c r="B22" s="1441"/>
      <c r="C22" s="1441"/>
      <c r="D22" s="1441"/>
      <c r="E22" s="1441"/>
      <c r="F22" s="1441"/>
      <c r="G22" s="1441"/>
      <c r="H22" s="1441"/>
      <c r="I22" s="1441"/>
      <c r="J22" s="1441"/>
      <c r="K22" s="1441"/>
      <c r="L22" s="1441"/>
      <c r="M22" s="1441"/>
      <c r="N22" s="1441"/>
      <c r="O22" s="1441"/>
    </row>
    <row r="23" spans="2:15">
      <c r="B23" s="1441"/>
      <c r="C23" s="1441"/>
      <c r="D23" s="1441"/>
      <c r="E23" s="1441"/>
      <c r="F23" s="1441"/>
      <c r="G23" s="1441"/>
      <c r="H23" s="1441"/>
      <c r="I23" s="1441"/>
      <c r="J23" s="1441"/>
      <c r="K23" s="1441"/>
      <c r="L23" s="1441"/>
      <c r="M23" s="1441"/>
      <c r="N23" s="1441"/>
      <c r="O23" s="1441"/>
    </row>
    <row r="24" spans="2:15">
      <c r="B24" s="1441"/>
      <c r="C24" s="1441"/>
      <c r="D24" s="1441"/>
      <c r="E24" s="1441"/>
      <c r="F24" s="1441"/>
      <c r="G24" s="1441"/>
      <c r="H24" s="1441"/>
      <c r="I24" s="1441"/>
      <c r="J24" s="1441"/>
      <c r="K24" s="1441"/>
      <c r="L24" s="1441"/>
      <c r="M24" s="1441"/>
      <c r="N24" s="1441"/>
      <c r="O24" s="1441"/>
    </row>
    <row r="25" spans="2:15">
      <c r="B25" s="1441"/>
      <c r="C25" s="1441"/>
      <c r="D25" s="1441"/>
      <c r="E25" s="1441"/>
      <c r="F25" s="1441"/>
      <c r="G25" s="1441"/>
      <c r="H25" s="1441"/>
      <c r="I25" s="1441"/>
      <c r="J25" s="1441"/>
      <c r="K25" s="1441"/>
      <c r="L25" s="1441"/>
      <c r="M25" s="1441"/>
      <c r="N25" s="1441"/>
      <c r="O25" s="1441"/>
    </row>
    <row r="26" spans="2:15">
      <c r="B26" s="1441"/>
      <c r="C26" s="1441"/>
      <c r="D26" s="1441"/>
      <c r="E26" s="1441"/>
      <c r="F26" s="1441"/>
      <c r="G26" s="1441"/>
      <c r="H26" s="1441"/>
      <c r="I26" s="1441"/>
      <c r="J26" s="1441"/>
      <c r="K26" s="1441"/>
      <c r="L26" s="1441"/>
      <c r="M26" s="1441"/>
      <c r="N26" s="1441"/>
      <c r="O26" s="1441"/>
    </row>
    <row r="27" spans="2:15">
      <c r="B27" s="1441"/>
      <c r="C27" s="1441"/>
      <c r="D27" s="1441"/>
      <c r="E27" s="1441"/>
      <c r="F27" s="1441"/>
      <c r="G27" s="1441"/>
      <c r="H27" s="1441"/>
      <c r="I27" s="1441"/>
      <c r="J27" s="1441"/>
      <c r="K27" s="1441"/>
      <c r="L27" s="1441"/>
      <c r="M27" s="1441"/>
      <c r="N27" s="1441"/>
      <c r="O27" s="1441"/>
    </row>
    <row r="28" spans="2:15">
      <c r="B28" s="1441"/>
      <c r="C28" s="1441"/>
      <c r="D28" s="1441"/>
      <c r="E28" s="1441"/>
      <c r="F28" s="1441"/>
      <c r="G28" s="1441"/>
      <c r="H28" s="1441"/>
      <c r="I28" s="1441"/>
      <c r="J28" s="1441"/>
      <c r="K28" s="1441"/>
      <c r="L28" s="1441"/>
      <c r="M28" s="1441"/>
      <c r="N28" s="1441"/>
      <c r="O28" s="1441"/>
    </row>
    <row r="29" spans="2:15">
      <c r="B29" s="1441"/>
      <c r="C29" s="1441"/>
      <c r="D29" s="1441"/>
      <c r="E29" s="1441"/>
      <c r="F29" s="1441"/>
      <c r="G29" s="1441"/>
      <c r="H29" s="1441"/>
      <c r="I29" s="1441"/>
      <c r="J29" s="1441"/>
      <c r="K29" s="1441"/>
      <c r="L29" s="1441"/>
      <c r="M29" s="1441"/>
      <c r="N29" s="1441"/>
      <c r="O29" s="1441"/>
    </row>
    <row r="30" spans="2:15">
      <c r="B30" s="1441"/>
      <c r="C30" s="1441"/>
      <c r="D30" s="1441"/>
      <c r="E30" s="1441"/>
      <c r="F30" s="1441"/>
      <c r="G30" s="1441"/>
      <c r="H30" s="1441"/>
      <c r="I30" s="1441"/>
      <c r="J30" s="1441"/>
      <c r="K30" s="1441"/>
      <c r="L30" s="1441"/>
      <c r="M30" s="1441"/>
      <c r="N30" s="1441"/>
      <c r="O30" s="1441"/>
    </row>
    <row r="31" spans="2:15">
      <c r="B31" s="1441"/>
      <c r="C31" s="1441"/>
      <c r="D31" s="1441"/>
      <c r="E31" s="1441"/>
      <c r="F31" s="1441"/>
      <c r="G31" s="1441"/>
      <c r="H31" s="1441"/>
      <c r="I31" s="1441"/>
      <c r="J31" s="1441"/>
      <c r="K31" s="1441"/>
      <c r="L31" s="1441"/>
      <c r="M31" s="1441"/>
      <c r="N31" s="1441"/>
      <c r="O31" s="1441"/>
    </row>
    <row r="32" spans="2:15">
      <c r="B32" s="1441"/>
      <c r="C32" s="1441"/>
      <c r="D32" s="1441"/>
      <c r="E32" s="1441"/>
      <c r="F32" s="1441"/>
      <c r="G32" s="1441"/>
      <c r="H32" s="1441"/>
      <c r="I32" s="1441"/>
      <c r="J32" s="1441"/>
      <c r="K32" s="1441"/>
      <c r="L32" s="1441"/>
      <c r="M32" s="1441"/>
      <c r="N32" s="1441"/>
      <c r="O32" s="1441"/>
    </row>
    <row r="33" spans="2:15">
      <c r="B33" s="1441"/>
      <c r="C33" s="1441"/>
      <c r="D33" s="1441"/>
      <c r="E33" s="1441"/>
      <c r="F33" s="1441"/>
      <c r="G33" s="1441"/>
      <c r="H33" s="1441"/>
      <c r="I33" s="1441"/>
      <c r="J33" s="1441"/>
      <c r="K33" s="1441"/>
      <c r="L33" s="1441"/>
      <c r="M33" s="1441"/>
      <c r="N33" s="1441"/>
      <c r="O33" s="1441"/>
    </row>
    <row r="34" spans="2:15">
      <c r="B34" s="1441"/>
      <c r="C34" s="1441"/>
      <c r="D34" s="1441"/>
      <c r="E34" s="1441"/>
      <c r="F34" s="1441"/>
      <c r="G34" s="1441"/>
      <c r="H34" s="1441"/>
      <c r="I34" s="1441"/>
      <c r="J34" s="1441"/>
      <c r="K34" s="1441"/>
      <c r="L34" s="1441"/>
      <c r="M34" s="1441"/>
      <c r="N34" s="1441"/>
      <c r="O34" s="1441"/>
    </row>
    <row r="35" spans="2:15">
      <c r="B35" s="1441"/>
      <c r="C35" s="1441"/>
      <c r="D35" s="1441"/>
      <c r="E35" s="1441"/>
      <c r="F35" s="1441"/>
      <c r="G35" s="1441"/>
      <c r="H35" s="1441"/>
      <c r="I35" s="1441"/>
      <c r="J35" s="1441"/>
      <c r="K35" s="1441"/>
      <c r="L35" s="1441"/>
      <c r="M35" s="1441"/>
      <c r="N35" s="1441"/>
      <c r="O35" s="1441"/>
    </row>
    <row r="36" spans="2:15">
      <c r="B36" s="1441"/>
      <c r="C36" s="1441"/>
      <c r="D36" s="1441"/>
      <c r="E36" s="1441"/>
      <c r="F36" s="1441"/>
      <c r="G36" s="1441"/>
      <c r="H36" s="1441"/>
      <c r="I36" s="1441"/>
      <c r="J36" s="1441"/>
      <c r="K36" s="1441"/>
      <c r="L36" s="1441"/>
      <c r="M36" s="1441"/>
      <c r="N36" s="1441"/>
      <c r="O36" s="1441"/>
    </row>
    <row r="37" spans="2:15">
      <c r="B37" s="1441"/>
      <c r="C37" s="1441"/>
      <c r="D37" s="1441"/>
      <c r="E37" s="1441"/>
      <c r="F37" s="1441"/>
      <c r="G37" s="1441"/>
      <c r="H37" s="1441"/>
      <c r="I37" s="1441"/>
      <c r="J37" s="1441"/>
      <c r="K37" s="1441"/>
      <c r="L37" s="1441"/>
      <c r="M37" s="1441"/>
      <c r="N37" s="1441"/>
      <c r="O37" s="1441"/>
    </row>
    <row r="38" spans="2:15">
      <c r="B38" s="1441"/>
      <c r="C38" s="1441"/>
      <c r="D38" s="1441"/>
      <c r="E38" s="1441"/>
      <c r="F38" s="1441"/>
      <c r="G38" s="1441"/>
      <c r="H38" s="1441"/>
      <c r="I38" s="1441"/>
      <c r="J38" s="1441"/>
      <c r="K38" s="1441"/>
      <c r="L38" s="1441"/>
      <c r="M38" s="1441"/>
      <c r="N38" s="1441"/>
      <c r="O38" s="1441"/>
    </row>
    <row r="39" spans="2:15">
      <c r="B39" s="1441"/>
      <c r="C39" s="1441"/>
      <c r="D39" s="1441"/>
      <c r="E39" s="1441"/>
      <c r="F39" s="1441"/>
      <c r="G39" s="1441"/>
      <c r="H39" s="1441"/>
      <c r="I39" s="1441"/>
      <c r="J39" s="1441"/>
      <c r="K39" s="1441"/>
      <c r="L39" s="1441"/>
      <c r="M39" s="1441"/>
      <c r="N39" s="1441"/>
      <c r="O39" s="1441"/>
    </row>
    <row r="40" spans="2:15">
      <c r="B40" s="1441"/>
      <c r="C40" s="1441"/>
      <c r="D40" s="1441"/>
      <c r="E40" s="1441"/>
      <c r="F40" s="1441"/>
      <c r="G40" s="1441"/>
      <c r="H40" s="1441"/>
      <c r="I40" s="1441"/>
      <c r="J40" s="1441"/>
      <c r="K40" s="1441"/>
      <c r="L40" s="1441"/>
      <c r="M40" s="1441"/>
      <c r="N40" s="1441"/>
      <c r="O40" s="1441"/>
    </row>
    <row r="41" spans="2:15">
      <c r="B41" s="1441"/>
      <c r="C41" s="1441"/>
      <c r="D41" s="1441"/>
      <c r="E41" s="1441"/>
      <c r="F41" s="1441"/>
      <c r="G41" s="1441"/>
      <c r="H41" s="1441"/>
      <c r="I41" s="1441"/>
      <c r="J41" s="1441"/>
      <c r="K41" s="1441"/>
      <c r="L41" s="1441"/>
      <c r="M41" s="1441"/>
      <c r="N41" s="1441"/>
      <c r="O41" s="1441"/>
    </row>
    <row r="42" spans="2:15">
      <c r="B42" s="1441"/>
      <c r="C42" s="1441"/>
      <c r="D42" s="1441"/>
      <c r="E42" s="1441"/>
      <c r="F42" s="1441"/>
      <c r="G42" s="1441"/>
      <c r="H42" s="1441"/>
      <c r="I42" s="1441"/>
      <c r="J42" s="1441"/>
      <c r="K42" s="1441"/>
      <c r="L42" s="1441"/>
      <c r="M42" s="1441"/>
      <c r="N42" s="1441"/>
      <c r="O42" s="1441"/>
    </row>
    <row r="43" spans="2:15">
      <c r="B43" s="1441"/>
      <c r="C43" s="1441"/>
      <c r="D43" s="1441"/>
      <c r="E43" s="1441"/>
      <c r="F43" s="1441"/>
      <c r="G43" s="1441"/>
      <c r="H43" s="1441"/>
      <c r="I43" s="1441"/>
      <c r="J43" s="1441"/>
      <c r="K43" s="1441"/>
      <c r="L43" s="1441"/>
      <c r="M43" s="1441"/>
      <c r="N43" s="1441"/>
      <c r="O43" s="1441"/>
    </row>
    <row r="44" spans="2:15">
      <c r="B44" s="1441"/>
      <c r="C44" s="1441"/>
      <c r="D44" s="1441"/>
      <c r="E44" s="1441"/>
      <c r="F44" s="1441"/>
      <c r="G44" s="1441"/>
      <c r="H44" s="1441"/>
      <c r="I44" s="1441"/>
      <c r="J44" s="1441"/>
      <c r="K44" s="1441"/>
      <c r="L44" s="1441"/>
      <c r="M44" s="1441"/>
      <c r="N44" s="1441"/>
      <c r="O44" s="1441"/>
    </row>
    <row r="45" spans="2:15">
      <c r="B45" s="1441"/>
      <c r="C45" s="1441"/>
      <c r="D45" s="1441"/>
      <c r="E45" s="1441"/>
      <c r="F45" s="1441"/>
      <c r="G45" s="1441"/>
      <c r="H45" s="1441"/>
      <c r="I45" s="1441"/>
      <c r="J45" s="1441"/>
      <c r="K45" s="1441"/>
      <c r="L45" s="1441"/>
      <c r="M45" s="1441"/>
      <c r="N45" s="1441"/>
      <c r="O45" s="1441"/>
    </row>
    <row r="46" spans="2:15">
      <c r="B46" s="1441"/>
      <c r="C46" s="1441"/>
      <c r="D46" s="1441"/>
      <c r="E46" s="1441"/>
      <c r="F46" s="1441"/>
      <c r="G46" s="1441"/>
      <c r="H46" s="1441"/>
      <c r="I46" s="1441"/>
      <c r="J46" s="1441"/>
      <c r="K46" s="1441"/>
      <c r="L46" s="1441"/>
      <c r="M46" s="1441"/>
      <c r="N46" s="1441"/>
      <c r="O46" s="1441"/>
    </row>
    <row r="47" spans="2:15">
      <c r="B47" s="1441"/>
      <c r="C47" s="1441"/>
      <c r="D47" s="1441"/>
      <c r="E47" s="1441"/>
      <c r="F47" s="1441"/>
      <c r="G47" s="1441"/>
      <c r="H47" s="1441"/>
      <c r="I47" s="1441"/>
      <c r="J47" s="1441"/>
      <c r="K47" s="1441"/>
      <c r="L47" s="1441"/>
      <c r="M47" s="1441"/>
      <c r="N47" s="1441"/>
      <c r="O47" s="1441"/>
    </row>
    <row r="48" spans="2:15">
      <c r="B48" s="1441"/>
      <c r="C48" s="1441"/>
      <c r="D48" s="1441"/>
      <c r="E48" s="1441"/>
      <c r="F48" s="1441"/>
      <c r="G48" s="1441"/>
      <c r="H48" s="1441"/>
      <c r="I48" s="1441"/>
      <c r="J48" s="1441"/>
      <c r="K48" s="1441"/>
      <c r="L48" s="1441"/>
      <c r="M48" s="1441"/>
      <c r="N48" s="1441"/>
      <c r="O48" s="1441"/>
    </row>
    <row r="49" spans="2:15">
      <c r="B49" s="1441"/>
      <c r="C49" s="1441"/>
      <c r="D49" s="1441"/>
      <c r="E49" s="1441"/>
      <c r="F49" s="1441"/>
      <c r="G49" s="1441"/>
      <c r="H49" s="1441"/>
      <c r="I49" s="1441"/>
      <c r="J49" s="1441"/>
      <c r="K49" s="1441"/>
      <c r="L49" s="1441"/>
      <c r="M49" s="1441"/>
      <c r="N49" s="1441"/>
      <c r="O49" s="1441"/>
    </row>
    <row r="50" spans="2:15">
      <c r="B50" s="1441"/>
      <c r="C50" s="1441"/>
      <c r="D50" s="1441"/>
      <c r="E50" s="1441"/>
      <c r="F50" s="1441"/>
      <c r="G50" s="1441"/>
      <c r="H50" s="1441"/>
      <c r="I50" s="1441"/>
      <c r="J50" s="1441"/>
      <c r="K50" s="1441"/>
      <c r="L50" s="1441"/>
      <c r="M50" s="1441"/>
      <c r="N50" s="1441"/>
      <c r="O50" s="1441"/>
    </row>
    <row r="51" spans="2:15">
      <c r="B51" s="1441"/>
      <c r="C51" s="1441"/>
      <c r="D51" s="1441"/>
      <c r="E51" s="1441"/>
      <c r="F51" s="1441"/>
      <c r="G51" s="1441"/>
      <c r="H51" s="1441"/>
      <c r="I51" s="1441"/>
      <c r="J51" s="1441"/>
      <c r="K51" s="1441"/>
      <c r="L51" s="1441"/>
      <c r="M51" s="1441"/>
      <c r="N51" s="1441"/>
      <c r="O51" s="1441"/>
    </row>
    <row r="52" spans="2:15">
      <c r="B52" s="1441"/>
      <c r="C52" s="1441"/>
      <c r="D52" s="1441"/>
      <c r="E52" s="1441"/>
      <c r="F52" s="1441"/>
      <c r="G52" s="1441"/>
      <c r="H52" s="1441"/>
      <c r="I52" s="1441"/>
      <c r="J52" s="1441"/>
      <c r="K52" s="1441"/>
      <c r="L52" s="1441"/>
      <c r="M52" s="1441"/>
      <c r="N52" s="1441"/>
      <c r="O52" s="1441"/>
    </row>
    <row r="53" spans="2:15">
      <c r="B53" s="1441"/>
      <c r="C53" s="1441"/>
      <c r="D53" s="1441"/>
      <c r="E53" s="1441"/>
      <c r="F53" s="1441"/>
      <c r="G53" s="1441"/>
      <c r="H53" s="1441"/>
      <c r="I53" s="1441"/>
      <c r="J53" s="1441"/>
      <c r="K53" s="1441"/>
      <c r="L53" s="1441"/>
      <c r="M53" s="1441"/>
      <c r="N53" s="1441"/>
      <c r="O53" s="1441"/>
    </row>
    <row r="54" spans="2:15">
      <c r="B54" s="1441"/>
      <c r="C54" s="1441"/>
      <c r="D54" s="1441"/>
      <c r="E54" s="1441"/>
      <c r="F54" s="1441"/>
      <c r="G54" s="1441"/>
      <c r="H54" s="1441"/>
      <c r="I54" s="1441"/>
      <c r="J54" s="1441"/>
      <c r="K54" s="1441"/>
      <c r="L54" s="1441"/>
      <c r="M54" s="1441"/>
      <c r="N54" s="1441"/>
      <c r="O54" s="1441"/>
    </row>
    <row r="55" spans="2:15">
      <c r="B55" s="1441"/>
      <c r="C55" s="1441"/>
      <c r="D55" s="1441"/>
      <c r="E55" s="1441"/>
      <c r="F55" s="1441"/>
      <c r="G55" s="1441"/>
      <c r="H55" s="1441"/>
      <c r="I55" s="1441"/>
      <c r="J55" s="1441"/>
      <c r="K55" s="1441"/>
      <c r="L55" s="1441"/>
      <c r="M55" s="1441"/>
      <c r="N55" s="1441"/>
      <c r="O55" s="1441"/>
    </row>
    <row r="56" spans="2:15">
      <c r="B56" s="1441"/>
      <c r="C56" s="1441"/>
      <c r="D56" s="1441"/>
      <c r="E56" s="1441"/>
      <c r="F56" s="1441"/>
      <c r="G56" s="1441"/>
      <c r="H56" s="1441"/>
      <c r="I56" s="1441"/>
      <c r="J56" s="1441"/>
      <c r="K56" s="1441"/>
      <c r="L56" s="1441"/>
      <c r="M56" s="1441"/>
      <c r="N56" s="1441"/>
      <c r="O56" s="1441"/>
    </row>
    <row r="57" spans="2:15">
      <c r="B57" s="1441"/>
      <c r="C57" s="1441"/>
      <c r="D57" s="1441"/>
      <c r="E57" s="1441"/>
      <c r="F57" s="1441"/>
      <c r="G57" s="1441"/>
      <c r="H57" s="1441"/>
      <c r="I57" s="1441"/>
      <c r="J57" s="1441"/>
      <c r="K57" s="1441"/>
      <c r="L57" s="1441"/>
      <c r="M57" s="1441"/>
      <c r="N57" s="1441"/>
      <c r="O57" s="1441"/>
    </row>
    <row r="58" spans="2:15">
      <c r="B58" s="1441"/>
      <c r="C58" s="1441"/>
      <c r="D58" s="1441"/>
      <c r="E58" s="1441"/>
      <c r="F58" s="1441"/>
      <c r="G58" s="1441"/>
      <c r="H58" s="1441"/>
      <c r="I58" s="1441"/>
      <c r="J58" s="1441"/>
      <c r="K58" s="1441"/>
      <c r="L58" s="1441"/>
      <c r="M58" s="1441"/>
      <c r="N58" s="1441"/>
      <c r="O58" s="1441"/>
    </row>
    <row r="59" spans="2:15">
      <c r="B59" s="1441"/>
      <c r="C59" s="1441"/>
      <c r="D59" s="1441"/>
      <c r="E59" s="1441"/>
      <c r="F59" s="1441"/>
      <c r="G59" s="1441"/>
      <c r="H59" s="1441"/>
      <c r="I59" s="1441"/>
      <c r="J59" s="1441"/>
      <c r="K59" s="1441"/>
      <c r="L59" s="1441"/>
      <c r="M59" s="1441"/>
      <c r="N59" s="1441"/>
      <c r="O59" s="1441"/>
    </row>
  </sheetData>
  <sheetProtection algorithmName="SHA-512" hashValue="if83ikjfOIGQTPpp5J2IshEpKMO+K5IhAIRV3N7QDr5X4ZTnFyzDXqLoBj+bXT0VwuTBfvvH1iOqvauOZqPzYA==" saltValue="7cjnICaZ/cXn3X3/YyoUnA==" spinCount="100000" sheet="1" selectLockedCells="1"/>
  <mergeCells count="1">
    <mergeCell ref="B5:O59"/>
  </mergeCells>
  <phoneticPr fontId="7"/>
  <printOptions horizontalCentered="1"/>
  <pageMargins left="0.59055118110236227" right="0.39370078740157483" top="0.59055118110236227" bottom="0.35433070866141736" header="0.31496062992125984" footer="0.11811023622047245"/>
  <pageSetup paperSize="9" scale="65" orientation="portrait" r:id="rId1"/>
  <headerFooter scaleWithDoc="0">
    <oddFooter>&amp;R&amp;8R2高層ZEH-M</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F734DA-9B5C-4DEF-8BF3-0841C44E4D75}">
  <sheetPr codeName="Sheet18">
    <pageSetUpPr fitToPage="1"/>
  </sheetPr>
  <dimension ref="A1:AF58"/>
  <sheetViews>
    <sheetView showGridLines="0" view="pageBreakPreview" zoomScale="70" zoomScaleNormal="70" zoomScaleSheetLayoutView="70" workbookViewId="0">
      <selection activeCell="B3" sqref="B3"/>
    </sheetView>
  </sheetViews>
  <sheetFormatPr defaultRowHeight="21"/>
  <cols>
    <col min="1" max="1" width="2.625" style="116" customWidth="1"/>
    <col min="2" max="16384" width="9" style="62"/>
  </cols>
  <sheetData>
    <row r="1" spans="1:32">
      <c r="B1" s="69" t="s">
        <v>355</v>
      </c>
    </row>
    <row r="2" spans="1:32">
      <c r="B2" s="69" t="s">
        <v>356</v>
      </c>
    </row>
    <row r="3" spans="1:32">
      <c r="B3" s="113" t="s">
        <v>748</v>
      </c>
    </row>
    <row r="4" spans="1:32">
      <c r="A4" s="121"/>
      <c r="B4" s="172"/>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172"/>
      <c r="AE4" s="172" t="s">
        <v>45</v>
      </c>
      <c r="AF4" s="172"/>
    </row>
    <row r="5" spans="1:32">
      <c r="A5" s="121"/>
      <c r="B5" s="172"/>
      <c r="C5" s="172"/>
      <c r="D5" s="172"/>
      <c r="E5" s="172"/>
      <c r="F5" s="172"/>
      <c r="G5" s="172"/>
      <c r="H5" s="172"/>
      <c r="I5" s="172"/>
      <c r="J5" s="172"/>
      <c r="K5" s="172"/>
      <c r="L5" s="172"/>
      <c r="M5" s="172"/>
      <c r="N5" s="172"/>
      <c r="O5" s="172"/>
      <c r="P5" s="172"/>
      <c r="Q5" s="172"/>
      <c r="R5" s="172"/>
      <c r="S5" s="172"/>
      <c r="T5" s="172"/>
      <c r="U5" s="172"/>
      <c r="V5" s="172"/>
      <c r="W5" s="172"/>
      <c r="X5" s="172"/>
      <c r="Y5" s="172"/>
      <c r="Z5" s="172"/>
      <c r="AA5" s="172"/>
      <c r="AB5" s="172"/>
      <c r="AC5" s="172"/>
      <c r="AD5" s="172"/>
      <c r="AE5" s="172"/>
      <c r="AF5" s="172"/>
    </row>
    <row r="6" spans="1:32">
      <c r="A6" s="121"/>
      <c r="B6" s="172"/>
      <c r="C6" s="172"/>
      <c r="D6" s="172"/>
      <c r="E6" s="172"/>
      <c r="F6" s="172"/>
      <c r="G6" s="172"/>
      <c r="H6" s="172"/>
      <c r="I6" s="172"/>
      <c r="J6" s="172"/>
      <c r="K6" s="172"/>
      <c r="L6" s="172"/>
      <c r="M6" s="172"/>
      <c r="N6" s="172"/>
      <c r="O6" s="172"/>
      <c r="P6" s="172"/>
      <c r="Q6" s="172"/>
      <c r="R6" s="172"/>
      <c r="S6" s="172"/>
      <c r="T6" s="172"/>
      <c r="U6" s="172"/>
      <c r="V6" s="172"/>
      <c r="W6" s="172"/>
      <c r="X6" s="172"/>
      <c r="Y6" s="172"/>
      <c r="Z6" s="172"/>
      <c r="AA6" s="172"/>
      <c r="AB6" s="172"/>
      <c r="AC6" s="172"/>
      <c r="AD6" s="172"/>
      <c r="AE6" s="172"/>
      <c r="AF6" s="172"/>
    </row>
    <row r="7" spans="1:32">
      <c r="A7" s="121"/>
      <c r="B7" s="172"/>
      <c r="C7" s="172"/>
      <c r="D7" s="172"/>
      <c r="E7" s="172"/>
      <c r="F7" s="172"/>
      <c r="G7" s="172"/>
      <c r="H7" s="172"/>
      <c r="I7" s="172"/>
      <c r="J7" s="172"/>
      <c r="K7" s="172"/>
      <c r="L7" s="172"/>
      <c r="M7" s="172"/>
      <c r="N7" s="172"/>
      <c r="O7" s="172"/>
      <c r="P7" s="172"/>
      <c r="Q7" s="172"/>
      <c r="R7" s="172"/>
      <c r="S7" s="172"/>
      <c r="T7" s="172"/>
      <c r="U7" s="172"/>
      <c r="V7" s="172"/>
      <c r="W7" s="172"/>
      <c r="X7" s="172"/>
      <c r="Y7" s="172"/>
      <c r="Z7" s="172"/>
      <c r="AA7" s="172"/>
      <c r="AB7" s="172"/>
      <c r="AC7" s="172"/>
      <c r="AD7" s="172"/>
      <c r="AE7" s="172"/>
      <c r="AF7" s="172"/>
    </row>
    <row r="8" spans="1:32">
      <c r="A8" s="121"/>
      <c r="B8" s="172"/>
      <c r="C8" s="172"/>
      <c r="D8" s="172"/>
      <c r="E8" s="172"/>
      <c r="F8" s="172"/>
      <c r="G8" s="172"/>
      <c r="H8" s="172"/>
      <c r="I8" s="172"/>
      <c r="J8" s="172"/>
      <c r="K8" s="172"/>
      <c r="L8" s="172"/>
      <c r="M8" s="172"/>
      <c r="N8" s="172"/>
      <c r="O8" s="172"/>
      <c r="P8" s="172"/>
      <c r="Q8" s="172"/>
      <c r="R8" s="172"/>
      <c r="S8" s="172"/>
      <c r="T8" s="172"/>
      <c r="U8" s="172"/>
      <c r="V8" s="172"/>
      <c r="W8" s="172"/>
      <c r="X8" s="172"/>
      <c r="Y8" s="172"/>
      <c r="Z8" s="172"/>
      <c r="AA8" s="172"/>
      <c r="AB8" s="172"/>
      <c r="AC8" s="172"/>
      <c r="AD8" s="172"/>
      <c r="AE8" s="172"/>
      <c r="AF8" s="172"/>
    </row>
    <row r="9" spans="1:32">
      <c r="A9" s="121"/>
      <c r="B9" s="172"/>
      <c r="C9" s="172"/>
      <c r="D9" s="172"/>
      <c r="E9" s="172"/>
      <c r="F9" s="172"/>
      <c r="G9" s="172"/>
      <c r="H9" s="172"/>
      <c r="I9" s="172"/>
      <c r="J9" s="172"/>
      <c r="K9" s="172"/>
      <c r="L9" s="172"/>
      <c r="M9" s="172"/>
      <c r="N9" s="172"/>
      <c r="O9" s="172"/>
      <c r="P9" s="172"/>
      <c r="Q9" s="172"/>
      <c r="R9" s="172"/>
      <c r="S9" s="172"/>
      <c r="T9" s="172"/>
      <c r="U9" s="172"/>
      <c r="V9" s="172"/>
      <c r="W9" s="172"/>
      <c r="X9" s="172"/>
      <c r="Y9" s="172"/>
      <c r="Z9" s="172"/>
      <c r="AA9" s="172"/>
      <c r="AB9" s="172"/>
      <c r="AC9" s="172"/>
      <c r="AD9" s="172"/>
      <c r="AE9" s="172"/>
      <c r="AF9" s="172"/>
    </row>
    <row r="10" spans="1:32">
      <c r="A10" s="121"/>
      <c r="B10" s="172"/>
      <c r="C10" s="172"/>
      <c r="D10" s="172"/>
      <c r="E10" s="172"/>
      <c r="F10" s="172"/>
      <c r="G10" s="172"/>
      <c r="H10" s="172"/>
      <c r="I10" s="172"/>
      <c r="J10" s="172"/>
      <c r="K10" s="172"/>
      <c r="L10" s="172"/>
      <c r="M10" s="172"/>
      <c r="N10" s="172"/>
      <c r="O10" s="172"/>
      <c r="P10" s="172"/>
      <c r="Q10" s="172"/>
      <c r="R10" s="172"/>
      <c r="S10" s="172"/>
      <c r="T10" s="172"/>
      <c r="U10" s="172"/>
      <c r="V10" s="172"/>
      <c r="W10" s="172"/>
      <c r="X10" s="172"/>
      <c r="Y10" s="172"/>
      <c r="Z10" s="172"/>
      <c r="AA10" s="172"/>
      <c r="AB10" s="172"/>
      <c r="AC10" s="172"/>
      <c r="AD10" s="172"/>
      <c r="AE10" s="172"/>
      <c r="AF10" s="172"/>
    </row>
    <row r="11" spans="1:32">
      <c r="A11" s="121"/>
      <c r="B11" s="172"/>
      <c r="C11" s="172"/>
      <c r="D11" s="172"/>
      <c r="E11" s="172"/>
      <c r="F11" s="172"/>
      <c r="G11" s="172"/>
      <c r="H11" s="172"/>
      <c r="I11" s="172"/>
      <c r="J11" s="172"/>
      <c r="K11" s="172"/>
      <c r="L11" s="172"/>
      <c r="M11" s="172"/>
      <c r="N11" s="172"/>
      <c r="O11" s="172"/>
      <c r="P11" s="172"/>
      <c r="Q11" s="172"/>
      <c r="R11" s="172"/>
      <c r="S11" s="172"/>
      <c r="T11" s="172"/>
      <c r="U11" s="172"/>
      <c r="V11" s="172"/>
      <c r="W11" s="172"/>
      <c r="X11" s="172"/>
      <c r="Y11" s="172"/>
      <c r="Z11" s="172"/>
      <c r="AA11" s="172"/>
      <c r="AB11" s="172"/>
      <c r="AC11" s="172"/>
      <c r="AD11" s="172"/>
      <c r="AE11" s="172"/>
      <c r="AF11" s="172"/>
    </row>
    <row r="12" spans="1:32">
      <c r="A12" s="121"/>
      <c r="B12" s="172"/>
      <c r="C12" s="172"/>
      <c r="D12" s="172"/>
      <c r="E12" s="172"/>
      <c r="F12" s="172"/>
      <c r="G12" s="172"/>
      <c r="H12" s="172"/>
      <c r="I12" s="172"/>
      <c r="J12" s="172"/>
      <c r="K12" s="172"/>
      <c r="L12" s="172"/>
      <c r="M12" s="172"/>
      <c r="N12" s="172"/>
      <c r="O12" s="172"/>
      <c r="P12" s="172"/>
      <c r="Q12" s="172"/>
      <c r="R12" s="172"/>
      <c r="S12" s="172"/>
      <c r="T12" s="172"/>
      <c r="U12" s="172"/>
      <c r="V12" s="172"/>
      <c r="W12" s="172"/>
      <c r="X12" s="172"/>
      <c r="Y12" s="172"/>
      <c r="Z12" s="172"/>
      <c r="AA12" s="172"/>
      <c r="AB12" s="172"/>
      <c r="AC12" s="172"/>
      <c r="AD12" s="172"/>
      <c r="AE12" s="172"/>
      <c r="AF12" s="172"/>
    </row>
    <row r="13" spans="1:32">
      <c r="A13" s="121"/>
      <c r="B13" s="172"/>
      <c r="C13" s="172"/>
      <c r="D13" s="172"/>
      <c r="E13" s="172"/>
      <c r="F13" s="172"/>
      <c r="G13" s="172"/>
      <c r="H13" s="172"/>
      <c r="I13" s="172"/>
      <c r="J13" s="172"/>
      <c r="K13" s="172"/>
      <c r="L13" s="172"/>
      <c r="M13" s="172"/>
      <c r="N13" s="172"/>
      <c r="O13" s="172"/>
      <c r="P13" s="172"/>
      <c r="Q13" s="172"/>
      <c r="R13" s="172"/>
      <c r="S13" s="172"/>
      <c r="T13" s="172"/>
      <c r="U13" s="172"/>
      <c r="V13" s="172"/>
      <c r="W13" s="172"/>
      <c r="X13" s="172"/>
      <c r="Y13" s="172"/>
      <c r="Z13" s="172"/>
      <c r="AA13" s="172"/>
      <c r="AB13" s="172"/>
      <c r="AC13" s="172"/>
      <c r="AD13" s="172"/>
      <c r="AE13" s="172"/>
      <c r="AF13" s="172"/>
    </row>
    <row r="14" spans="1:32">
      <c r="A14" s="121"/>
      <c r="B14" s="172"/>
      <c r="C14" s="172"/>
      <c r="D14" s="172"/>
      <c r="E14" s="172"/>
      <c r="F14" s="172"/>
      <c r="G14" s="172"/>
      <c r="H14" s="172"/>
      <c r="I14" s="172"/>
      <c r="J14" s="172"/>
      <c r="K14" s="172"/>
      <c r="L14" s="172"/>
      <c r="M14" s="172"/>
      <c r="N14" s="172"/>
      <c r="O14" s="172"/>
      <c r="P14" s="172"/>
      <c r="Q14" s="172"/>
      <c r="R14" s="172"/>
      <c r="S14" s="172"/>
      <c r="T14" s="172"/>
      <c r="U14" s="172"/>
      <c r="V14" s="172"/>
      <c r="W14" s="172"/>
      <c r="X14" s="172"/>
      <c r="Y14" s="172"/>
      <c r="Z14" s="172"/>
      <c r="AA14" s="172"/>
      <c r="AB14" s="172"/>
      <c r="AC14" s="172"/>
      <c r="AD14" s="172"/>
      <c r="AE14" s="172"/>
      <c r="AF14" s="172"/>
    </row>
    <row r="15" spans="1:32">
      <c r="A15" s="121"/>
      <c r="B15" s="172"/>
      <c r="C15" s="172"/>
      <c r="D15" s="172"/>
      <c r="E15" s="172"/>
      <c r="F15" s="172"/>
      <c r="G15" s="172"/>
      <c r="H15" s="172"/>
      <c r="I15" s="172"/>
      <c r="J15" s="172"/>
      <c r="K15" s="172"/>
      <c r="L15" s="172"/>
      <c r="M15" s="172"/>
      <c r="N15" s="172"/>
      <c r="O15" s="172"/>
      <c r="P15" s="172"/>
      <c r="Q15" s="172"/>
      <c r="R15" s="172"/>
      <c r="S15" s="172"/>
      <c r="T15" s="172"/>
      <c r="U15" s="172"/>
      <c r="V15" s="172"/>
      <c r="W15" s="172"/>
      <c r="X15" s="172"/>
      <c r="Y15" s="172"/>
      <c r="Z15" s="172"/>
      <c r="AA15" s="172"/>
      <c r="AB15" s="172"/>
      <c r="AC15" s="172"/>
      <c r="AD15" s="172"/>
      <c r="AE15" s="172"/>
      <c r="AF15" s="172"/>
    </row>
    <row r="16" spans="1:32">
      <c r="A16" s="121"/>
      <c r="B16" s="172"/>
      <c r="C16" s="172"/>
      <c r="D16" s="172"/>
      <c r="E16" s="172"/>
      <c r="F16" s="172"/>
      <c r="G16" s="172"/>
      <c r="H16" s="172"/>
      <c r="I16" s="172"/>
      <c r="J16" s="172"/>
      <c r="K16" s="172"/>
      <c r="L16" s="172"/>
      <c r="M16" s="172"/>
      <c r="N16" s="172"/>
      <c r="O16" s="172"/>
      <c r="P16" s="172"/>
      <c r="Q16" s="172"/>
      <c r="R16" s="172"/>
      <c r="S16" s="172"/>
      <c r="T16" s="172"/>
      <c r="U16" s="172"/>
      <c r="V16" s="172"/>
      <c r="W16" s="172"/>
      <c r="X16" s="172"/>
      <c r="Y16" s="172"/>
      <c r="Z16" s="172"/>
      <c r="AA16" s="172"/>
      <c r="AB16" s="172"/>
      <c r="AC16" s="172"/>
      <c r="AD16" s="172"/>
      <c r="AE16" s="172"/>
      <c r="AF16" s="172"/>
    </row>
    <row r="17" spans="1:32">
      <c r="A17" s="121"/>
      <c r="B17" s="172"/>
      <c r="C17" s="172"/>
      <c r="D17" s="172"/>
      <c r="E17" s="172"/>
      <c r="F17" s="172"/>
      <c r="G17" s="172"/>
      <c r="H17" s="172"/>
      <c r="I17" s="172"/>
      <c r="J17" s="172"/>
      <c r="K17" s="172"/>
      <c r="L17" s="172"/>
      <c r="M17" s="172"/>
      <c r="N17" s="172"/>
      <c r="O17" s="172"/>
      <c r="P17" s="172"/>
      <c r="Q17" s="172"/>
      <c r="R17" s="172"/>
      <c r="S17" s="172"/>
      <c r="T17" s="172"/>
      <c r="U17" s="172"/>
      <c r="V17" s="172"/>
      <c r="W17" s="172"/>
      <c r="X17" s="172"/>
      <c r="Y17" s="172"/>
      <c r="Z17" s="172"/>
      <c r="AA17" s="172"/>
      <c r="AB17" s="172"/>
      <c r="AC17" s="172"/>
      <c r="AD17" s="172"/>
      <c r="AE17" s="172"/>
      <c r="AF17" s="172"/>
    </row>
    <row r="18" spans="1:32">
      <c r="A18" s="121"/>
      <c r="B18" s="172"/>
      <c r="C18" s="172"/>
      <c r="D18" s="172"/>
      <c r="E18" s="172"/>
      <c r="F18" s="172"/>
      <c r="G18" s="172"/>
      <c r="H18" s="172"/>
      <c r="I18" s="172"/>
      <c r="J18" s="172"/>
      <c r="K18" s="172"/>
      <c r="L18" s="172"/>
      <c r="M18" s="172"/>
      <c r="N18" s="172"/>
      <c r="O18" s="172"/>
      <c r="P18" s="172"/>
      <c r="Q18" s="172"/>
      <c r="R18" s="172"/>
      <c r="S18" s="172"/>
      <c r="T18" s="172"/>
      <c r="U18" s="172"/>
      <c r="V18" s="172"/>
      <c r="W18" s="172"/>
      <c r="X18" s="172"/>
      <c r="Y18" s="172"/>
      <c r="Z18" s="172"/>
      <c r="AA18" s="172"/>
      <c r="AB18" s="172"/>
      <c r="AC18" s="172"/>
      <c r="AD18" s="172"/>
      <c r="AE18" s="172"/>
      <c r="AF18" s="172"/>
    </row>
    <row r="19" spans="1:32">
      <c r="A19" s="121"/>
      <c r="B19" s="172"/>
      <c r="C19" s="172"/>
      <c r="D19" s="172"/>
      <c r="E19" s="172"/>
      <c r="F19" s="172"/>
      <c r="G19" s="172"/>
      <c r="H19" s="172"/>
      <c r="I19" s="172"/>
      <c r="J19" s="172"/>
      <c r="K19" s="172"/>
      <c r="L19" s="172"/>
      <c r="M19" s="172"/>
      <c r="N19" s="172"/>
      <c r="O19" s="172"/>
      <c r="P19" s="172"/>
      <c r="Q19" s="172"/>
      <c r="R19" s="172"/>
      <c r="S19" s="172"/>
      <c r="T19" s="172"/>
      <c r="U19" s="172"/>
      <c r="V19" s="172"/>
      <c r="W19" s="172"/>
      <c r="X19" s="172"/>
      <c r="Y19" s="172"/>
      <c r="Z19" s="172"/>
      <c r="AA19" s="172"/>
      <c r="AB19" s="172"/>
      <c r="AC19" s="172"/>
      <c r="AD19" s="172"/>
      <c r="AE19" s="172"/>
      <c r="AF19" s="172"/>
    </row>
    <row r="20" spans="1:32">
      <c r="A20" s="121"/>
      <c r="B20" s="172"/>
      <c r="C20" s="172"/>
      <c r="D20" s="172"/>
      <c r="E20" s="172"/>
      <c r="F20" s="172"/>
      <c r="G20" s="172"/>
      <c r="H20" s="172"/>
      <c r="I20" s="172"/>
      <c r="J20" s="172"/>
      <c r="K20" s="172"/>
      <c r="L20" s="172"/>
      <c r="M20" s="172"/>
      <c r="N20" s="172"/>
      <c r="O20" s="172"/>
      <c r="P20" s="172"/>
      <c r="Q20" s="172"/>
      <c r="R20" s="172"/>
      <c r="S20" s="172"/>
      <c r="T20" s="172"/>
      <c r="U20" s="172"/>
      <c r="V20" s="172"/>
      <c r="W20" s="172"/>
      <c r="X20" s="172"/>
      <c r="Y20" s="172"/>
      <c r="Z20" s="172"/>
      <c r="AA20" s="172"/>
      <c r="AB20" s="172"/>
      <c r="AC20" s="172"/>
      <c r="AD20" s="172"/>
      <c r="AE20" s="172"/>
      <c r="AF20" s="172"/>
    </row>
    <row r="21" spans="1:32">
      <c r="A21" s="121"/>
      <c r="B21" s="172"/>
      <c r="C21" s="172"/>
      <c r="D21" s="172"/>
      <c r="E21" s="172"/>
      <c r="F21" s="172"/>
      <c r="G21" s="172"/>
      <c r="H21" s="172"/>
      <c r="I21" s="172"/>
      <c r="J21" s="172"/>
      <c r="K21" s="172"/>
      <c r="L21" s="172"/>
      <c r="M21" s="172"/>
      <c r="N21" s="172"/>
      <c r="O21" s="172"/>
      <c r="P21" s="172"/>
      <c r="Q21" s="172"/>
      <c r="R21" s="172"/>
      <c r="S21" s="172"/>
      <c r="T21" s="172"/>
      <c r="U21" s="172"/>
      <c r="V21" s="172"/>
      <c r="W21" s="172"/>
      <c r="X21" s="172"/>
      <c r="Y21" s="172"/>
      <c r="Z21" s="172"/>
      <c r="AA21" s="172"/>
      <c r="AB21" s="172"/>
      <c r="AC21" s="172"/>
      <c r="AD21" s="172"/>
      <c r="AE21" s="172"/>
      <c r="AF21" s="172"/>
    </row>
    <row r="22" spans="1:32">
      <c r="A22" s="121"/>
      <c r="B22" s="172"/>
      <c r="C22" s="172"/>
      <c r="D22" s="172"/>
      <c r="E22" s="172"/>
      <c r="F22" s="172"/>
      <c r="G22" s="172"/>
      <c r="H22" s="172"/>
      <c r="I22" s="172"/>
      <c r="J22" s="172"/>
      <c r="K22" s="172"/>
      <c r="L22" s="172"/>
      <c r="M22" s="172"/>
      <c r="N22" s="172"/>
      <c r="O22" s="172"/>
      <c r="P22" s="172"/>
      <c r="Q22" s="172"/>
      <c r="R22" s="172"/>
      <c r="S22" s="172"/>
      <c r="T22" s="172"/>
      <c r="U22" s="172"/>
      <c r="V22" s="172"/>
      <c r="W22" s="172"/>
      <c r="X22" s="172"/>
      <c r="Y22" s="172"/>
      <c r="Z22" s="172"/>
      <c r="AA22" s="172"/>
      <c r="AB22" s="172"/>
      <c r="AC22" s="172"/>
      <c r="AD22" s="172"/>
      <c r="AE22" s="172"/>
      <c r="AF22" s="172"/>
    </row>
    <row r="23" spans="1:32">
      <c r="A23" s="121"/>
      <c r="B23" s="172"/>
      <c r="C23" s="172"/>
      <c r="D23" s="172"/>
      <c r="E23" s="172"/>
      <c r="F23" s="172"/>
      <c r="G23" s="172"/>
      <c r="H23" s="172"/>
      <c r="I23" s="172"/>
      <c r="J23" s="172"/>
      <c r="K23" s="172"/>
      <c r="L23" s="172"/>
      <c r="M23" s="172"/>
      <c r="N23" s="172"/>
      <c r="O23" s="172"/>
      <c r="P23" s="172"/>
      <c r="Q23" s="172"/>
      <c r="R23" s="172"/>
      <c r="S23" s="172"/>
      <c r="T23" s="172"/>
      <c r="U23" s="172"/>
      <c r="V23" s="172"/>
      <c r="W23" s="172"/>
      <c r="X23" s="172"/>
      <c r="Y23" s="172"/>
      <c r="Z23" s="172"/>
      <c r="AA23" s="172"/>
      <c r="AB23" s="172"/>
      <c r="AC23" s="172"/>
      <c r="AD23" s="172"/>
      <c r="AE23" s="172"/>
      <c r="AF23" s="172"/>
    </row>
    <row r="24" spans="1:32">
      <c r="A24" s="121"/>
      <c r="B24" s="172"/>
      <c r="C24" s="172"/>
      <c r="D24" s="172"/>
      <c r="E24" s="172"/>
      <c r="F24" s="172"/>
      <c r="G24" s="172"/>
      <c r="H24" s="172"/>
      <c r="I24" s="172"/>
      <c r="J24" s="172"/>
      <c r="K24" s="172"/>
      <c r="L24" s="172"/>
      <c r="M24" s="172"/>
      <c r="N24" s="172"/>
      <c r="O24" s="172"/>
      <c r="P24" s="172"/>
      <c r="Q24" s="172"/>
      <c r="R24" s="172"/>
      <c r="S24" s="172"/>
      <c r="T24" s="172"/>
      <c r="U24" s="172"/>
      <c r="V24" s="172"/>
      <c r="W24" s="172"/>
      <c r="X24" s="172"/>
      <c r="Y24" s="172"/>
      <c r="Z24" s="172"/>
      <c r="AA24" s="172"/>
      <c r="AB24" s="172"/>
      <c r="AC24" s="172"/>
      <c r="AD24" s="172"/>
      <c r="AE24" s="172"/>
      <c r="AF24" s="172"/>
    </row>
    <row r="25" spans="1:32">
      <c r="A25" s="121"/>
      <c r="B25" s="172"/>
      <c r="C25" s="172"/>
      <c r="D25" s="172"/>
      <c r="E25" s="172"/>
      <c r="F25" s="172"/>
      <c r="G25" s="172"/>
      <c r="H25" s="172"/>
      <c r="I25" s="172"/>
      <c r="J25" s="172"/>
      <c r="K25" s="172"/>
      <c r="L25" s="172"/>
      <c r="M25" s="172"/>
      <c r="N25" s="172"/>
      <c r="O25" s="172"/>
      <c r="P25" s="172"/>
      <c r="Q25" s="172"/>
      <c r="R25" s="172"/>
      <c r="S25" s="172"/>
      <c r="T25" s="172"/>
      <c r="U25" s="172"/>
      <c r="V25" s="172"/>
      <c r="W25" s="172"/>
      <c r="X25" s="172"/>
      <c r="Y25" s="172"/>
      <c r="Z25" s="172"/>
      <c r="AA25" s="172"/>
      <c r="AB25" s="172"/>
      <c r="AC25" s="172"/>
      <c r="AD25" s="172"/>
      <c r="AE25" s="172"/>
      <c r="AF25" s="172"/>
    </row>
    <row r="26" spans="1:32">
      <c r="A26" s="121"/>
      <c r="B26" s="172"/>
      <c r="C26" s="172"/>
      <c r="D26" s="172"/>
      <c r="E26" s="172"/>
      <c r="F26" s="172"/>
      <c r="G26" s="172"/>
      <c r="H26" s="172"/>
      <c r="I26" s="172"/>
      <c r="J26" s="172"/>
      <c r="K26" s="172"/>
      <c r="L26" s="172"/>
      <c r="M26" s="172"/>
      <c r="N26" s="172"/>
      <c r="O26" s="172"/>
      <c r="P26" s="172"/>
      <c r="Q26" s="172"/>
      <c r="R26" s="172"/>
      <c r="S26" s="172"/>
      <c r="T26" s="172"/>
      <c r="U26" s="172"/>
      <c r="V26" s="172"/>
      <c r="W26" s="172"/>
      <c r="X26" s="172"/>
      <c r="Y26" s="172"/>
      <c r="Z26" s="172"/>
      <c r="AA26" s="172"/>
      <c r="AB26" s="172"/>
      <c r="AC26" s="172"/>
      <c r="AD26" s="172"/>
      <c r="AE26" s="172"/>
      <c r="AF26" s="172"/>
    </row>
    <row r="27" spans="1:32">
      <c r="A27" s="121"/>
      <c r="B27" s="172"/>
      <c r="C27" s="172"/>
      <c r="D27" s="172"/>
      <c r="E27" s="172"/>
      <c r="F27" s="172"/>
      <c r="G27" s="172"/>
      <c r="H27" s="172"/>
      <c r="I27" s="172"/>
      <c r="J27" s="172"/>
      <c r="K27" s="172"/>
      <c r="L27" s="172"/>
      <c r="M27" s="172"/>
      <c r="N27" s="172"/>
      <c r="O27" s="172"/>
      <c r="P27" s="172"/>
      <c r="Q27" s="172"/>
      <c r="R27" s="172"/>
      <c r="S27" s="172"/>
      <c r="T27" s="172"/>
      <c r="U27" s="172"/>
      <c r="V27" s="172"/>
      <c r="W27" s="172"/>
      <c r="X27" s="172"/>
      <c r="Y27" s="172"/>
      <c r="Z27" s="172"/>
      <c r="AA27" s="172"/>
      <c r="AB27" s="172"/>
      <c r="AC27" s="172"/>
      <c r="AD27" s="172"/>
      <c r="AE27" s="172"/>
      <c r="AF27" s="172"/>
    </row>
    <row r="28" spans="1:32">
      <c r="A28" s="121"/>
      <c r="B28" s="172"/>
      <c r="C28" s="172"/>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row>
    <row r="29" spans="1:32">
      <c r="A29" s="121"/>
      <c r="B29" s="172"/>
      <c r="C29" s="172"/>
      <c r="D29" s="172"/>
      <c r="E29" s="172"/>
      <c r="F29" s="172"/>
      <c r="G29" s="172"/>
      <c r="H29" s="172"/>
      <c r="I29" s="172"/>
      <c r="J29" s="172"/>
      <c r="K29" s="172"/>
      <c r="L29" s="172"/>
      <c r="M29" s="172"/>
      <c r="N29" s="172"/>
      <c r="O29" s="172"/>
      <c r="P29" s="172"/>
      <c r="Q29" s="172"/>
      <c r="R29" s="172"/>
      <c r="S29" s="172"/>
      <c r="T29" s="172"/>
      <c r="U29" s="172"/>
      <c r="V29" s="172"/>
      <c r="W29" s="172"/>
      <c r="X29" s="172"/>
      <c r="Y29" s="172"/>
      <c r="Z29" s="172"/>
      <c r="AA29" s="172"/>
      <c r="AB29" s="172"/>
      <c r="AC29" s="172"/>
      <c r="AD29" s="172"/>
      <c r="AE29" s="172"/>
      <c r="AF29" s="172"/>
    </row>
    <row r="30" spans="1:32">
      <c r="A30" s="121"/>
      <c r="B30" s="172"/>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72"/>
      <c r="AA30" s="172"/>
      <c r="AB30" s="172"/>
      <c r="AC30" s="172"/>
      <c r="AD30" s="172"/>
      <c r="AE30" s="172"/>
      <c r="AF30" s="172"/>
    </row>
    <row r="31" spans="1:32">
      <c r="A31" s="121"/>
      <c r="B31" s="172"/>
      <c r="C31" s="172"/>
      <c r="D31" s="172"/>
      <c r="E31" s="172"/>
      <c r="F31" s="172"/>
      <c r="G31" s="172"/>
      <c r="H31" s="172"/>
      <c r="I31" s="172"/>
      <c r="J31" s="172"/>
      <c r="K31" s="172"/>
      <c r="L31" s="172"/>
      <c r="M31" s="172"/>
      <c r="N31" s="172"/>
      <c r="O31" s="172"/>
      <c r="P31" s="172"/>
      <c r="Q31" s="172"/>
      <c r="R31" s="172"/>
      <c r="S31" s="172"/>
      <c r="T31" s="172"/>
      <c r="U31" s="172"/>
      <c r="V31" s="172"/>
      <c r="W31" s="172"/>
      <c r="X31" s="172"/>
      <c r="Y31" s="172"/>
      <c r="Z31" s="172"/>
      <c r="AA31" s="172"/>
      <c r="AB31" s="172"/>
      <c r="AC31" s="172"/>
      <c r="AD31" s="172"/>
      <c r="AE31" s="172"/>
      <c r="AF31" s="172"/>
    </row>
    <row r="32" spans="1:32">
      <c r="A32" s="121"/>
      <c r="B32" s="172"/>
      <c r="C32" s="172"/>
      <c r="D32" s="172"/>
      <c r="E32" s="172"/>
      <c r="F32" s="172"/>
      <c r="G32" s="172"/>
      <c r="H32" s="172"/>
      <c r="I32" s="172"/>
      <c r="J32" s="172"/>
      <c r="K32" s="172"/>
      <c r="L32" s="172"/>
      <c r="M32" s="172"/>
      <c r="N32" s="172"/>
      <c r="O32" s="172"/>
      <c r="P32" s="172"/>
      <c r="Q32" s="172"/>
      <c r="R32" s="172"/>
      <c r="S32" s="172"/>
      <c r="T32" s="172"/>
      <c r="U32" s="172"/>
      <c r="V32" s="172"/>
      <c r="W32" s="172"/>
      <c r="X32" s="172"/>
      <c r="Y32" s="172"/>
      <c r="Z32" s="172"/>
      <c r="AA32" s="172"/>
      <c r="AB32" s="172"/>
      <c r="AC32" s="172"/>
      <c r="AD32" s="172"/>
      <c r="AE32" s="172"/>
      <c r="AF32" s="172"/>
    </row>
    <row r="33" spans="1:32">
      <c r="A33" s="121"/>
      <c r="B33" s="172"/>
      <c r="C33" s="172"/>
      <c r="D33" s="172"/>
      <c r="E33" s="172"/>
      <c r="F33" s="172"/>
      <c r="G33" s="172"/>
      <c r="H33" s="172"/>
      <c r="I33" s="172"/>
      <c r="J33" s="172"/>
      <c r="K33" s="172"/>
      <c r="L33" s="172"/>
      <c r="M33" s="172"/>
      <c r="N33" s="172"/>
      <c r="O33" s="172"/>
      <c r="P33" s="172"/>
      <c r="Q33" s="172"/>
      <c r="R33" s="172"/>
      <c r="S33" s="172"/>
      <c r="T33" s="172"/>
      <c r="U33" s="172"/>
      <c r="V33" s="172"/>
      <c r="W33" s="172"/>
      <c r="X33" s="172"/>
      <c r="Y33" s="172"/>
      <c r="Z33" s="172"/>
      <c r="AA33" s="172"/>
      <c r="AB33" s="172"/>
      <c r="AC33" s="172"/>
      <c r="AD33" s="172"/>
      <c r="AE33" s="172"/>
      <c r="AF33" s="172"/>
    </row>
    <row r="34" spans="1:32">
      <c r="A34" s="121"/>
      <c r="B34" s="172"/>
      <c r="C34" s="172"/>
      <c r="D34" s="172"/>
      <c r="E34" s="172"/>
      <c r="F34" s="172"/>
      <c r="G34" s="172"/>
      <c r="H34" s="172"/>
      <c r="I34" s="172"/>
      <c r="J34" s="172"/>
      <c r="K34" s="172"/>
      <c r="L34" s="172"/>
      <c r="M34" s="172"/>
      <c r="N34" s="172"/>
      <c r="O34" s="172"/>
      <c r="P34" s="172"/>
      <c r="Q34" s="172"/>
      <c r="R34" s="172"/>
      <c r="S34" s="172"/>
      <c r="T34" s="172"/>
      <c r="U34" s="172"/>
      <c r="V34" s="172"/>
      <c r="W34" s="172"/>
      <c r="X34" s="172"/>
      <c r="Y34" s="172"/>
      <c r="Z34" s="172"/>
      <c r="AA34" s="172"/>
      <c r="AB34" s="172"/>
      <c r="AC34" s="172"/>
      <c r="AD34" s="172"/>
      <c r="AE34" s="172"/>
      <c r="AF34" s="172"/>
    </row>
    <row r="35" spans="1:32">
      <c r="A35" s="121"/>
      <c r="B35" s="172"/>
      <c r="C35" s="172"/>
      <c r="D35" s="172"/>
      <c r="E35" s="172"/>
      <c r="F35" s="172"/>
      <c r="G35" s="172"/>
      <c r="H35" s="172"/>
      <c r="I35" s="172"/>
      <c r="J35" s="172"/>
      <c r="K35" s="172"/>
      <c r="L35" s="172"/>
      <c r="M35" s="172"/>
      <c r="N35" s="172"/>
      <c r="O35" s="172"/>
      <c r="P35" s="172"/>
      <c r="Q35" s="172"/>
      <c r="R35" s="172"/>
      <c r="S35" s="172"/>
      <c r="T35" s="172"/>
      <c r="U35" s="172"/>
      <c r="V35" s="172"/>
      <c r="W35" s="172"/>
      <c r="X35" s="172"/>
      <c r="Y35" s="172"/>
      <c r="Z35" s="172"/>
      <c r="AA35" s="172"/>
      <c r="AB35" s="172"/>
      <c r="AC35" s="172"/>
      <c r="AD35" s="172"/>
      <c r="AE35" s="172"/>
      <c r="AF35" s="172"/>
    </row>
    <row r="36" spans="1:32">
      <c r="A36" s="121"/>
      <c r="B36" s="172"/>
      <c r="C36" s="172"/>
      <c r="D36" s="172"/>
      <c r="E36" s="172"/>
      <c r="F36" s="172"/>
      <c r="G36" s="172"/>
      <c r="H36" s="172"/>
      <c r="I36" s="172"/>
      <c r="J36" s="172"/>
      <c r="K36" s="172"/>
      <c r="L36" s="172"/>
      <c r="M36" s="172"/>
      <c r="N36" s="172"/>
      <c r="O36" s="172"/>
      <c r="P36" s="172"/>
      <c r="Q36" s="172"/>
      <c r="R36" s="172"/>
      <c r="S36" s="172"/>
      <c r="T36" s="172"/>
      <c r="U36" s="172"/>
      <c r="V36" s="172"/>
      <c r="W36" s="172"/>
      <c r="X36" s="172"/>
      <c r="Y36" s="172"/>
      <c r="Z36" s="172"/>
      <c r="AA36" s="172"/>
      <c r="AB36" s="172"/>
      <c r="AC36" s="172"/>
      <c r="AD36" s="172"/>
      <c r="AE36" s="172"/>
      <c r="AF36" s="172"/>
    </row>
    <row r="37" spans="1:32">
      <c r="A37" s="121"/>
      <c r="B37" s="172"/>
      <c r="C37" s="172"/>
      <c r="D37" s="172"/>
      <c r="E37" s="172"/>
      <c r="F37" s="172"/>
      <c r="G37" s="172"/>
      <c r="H37" s="172"/>
      <c r="I37" s="172"/>
      <c r="J37" s="172"/>
      <c r="K37" s="172"/>
      <c r="L37" s="172"/>
      <c r="M37" s="172"/>
      <c r="N37" s="172"/>
      <c r="O37" s="172"/>
      <c r="P37" s="172"/>
      <c r="Q37" s="172"/>
      <c r="R37" s="172"/>
      <c r="S37" s="172"/>
      <c r="T37" s="172"/>
      <c r="U37" s="172"/>
      <c r="V37" s="172"/>
      <c r="W37" s="172"/>
      <c r="X37" s="172"/>
      <c r="Y37" s="172"/>
      <c r="Z37" s="172"/>
      <c r="AA37" s="172"/>
      <c r="AB37" s="172"/>
      <c r="AC37" s="172"/>
      <c r="AD37" s="172"/>
      <c r="AE37" s="172"/>
      <c r="AF37" s="172"/>
    </row>
    <row r="38" spans="1:32">
      <c r="A38" s="121"/>
      <c r="B38" s="172"/>
      <c r="C38" s="172"/>
      <c r="D38" s="172"/>
      <c r="E38" s="172"/>
      <c r="F38" s="172"/>
      <c r="G38" s="172"/>
      <c r="H38" s="172"/>
      <c r="I38" s="172"/>
      <c r="J38" s="172"/>
      <c r="K38" s="172"/>
      <c r="L38" s="172"/>
      <c r="M38" s="172"/>
      <c r="N38" s="172"/>
      <c r="O38" s="172"/>
      <c r="P38" s="172"/>
      <c r="Q38" s="172"/>
      <c r="R38" s="172"/>
      <c r="S38" s="172"/>
      <c r="T38" s="172"/>
      <c r="U38" s="172"/>
      <c r="V38" s="172"/>
      <c r="W38" s="172"/>
      <c r="X38" s="172"/>
      <c r="Y38" s="172"/>
      <c r="Z38" s="172"/>
      <c r="AA38" s="172"/>
      <c r="AB38" s="172"/>
      <c r="AC38" s="172"/>
      <c r="AD38" s="172"/>
      <c r="AE38" s="172"/>
      <c r="AF38" s="172"/>
    </row>
    <row r="39" spans="1:32">
      <c r="A39" s="121"/>
      <c r="B39" s="172"/>
      <c r="C39" s="172"/>
      <c r="D39" s="172"/>
      <c r="E39" s="172"/>
      <c r="F39" s="172"/>
      <c r="G39" s="172"/>
      <c r="H39" s="172"/>
      <c r="I39" s="172"/>
      <c r="J39" s="172"/>
      <c r="K39" s="172"/>
      <c r="L39" s="172"/>
      <c r="M39" s="172"/>
      <c r="N39" s="172"/>
      <c r="O39" s="172"/>
      <c r="P39" s="172"/>
      <c r="Q39" s="172"/>
      <c r="R39" s="172"/>
      <c r="S39" s="172"/>
      <c r="T39" s="172"/>
      <c r="U39" s="172"/>
      <c r="V39" s="172"/>
      <c r="W39" s="172"/>
      <c r="X39" s="172"/>
      <c r="Y39" s="172"/>
      <c r="Z39" s="172"/>
      <c r="AA39" s="172"/>
      <c r="AB39" s="172"/>
      <c r="AC39" s="172"/>
      <c r="AD39" s="172"/>
      <c r="AE39" s="172"/>
      <c r="AF39" s="172"/>
    </row>
    <row r="40" spans="1:32">
      <c r="A40" s="121"/>
      <c r="B40" s="172"/>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72"/>
      <c r="AA40" s="172"/>
      <c r="AB40" s="172"/>
      <c r="AC40" s="172"/>
      <c r="AD40" s="172"/>
      <c r="AE40" s="172"/>
      <c r="AF40" s="172"/>
    </row>
    <row r="41" spans="1:32">
      <c r="A41" s="121"/>
      <c r="B41" s="172"/>
      <c r="C41" s="172"/>
      <c r="D41" s="172"/>
      <c r="E41" s="172"/>
      <c r="F41" s="172"/>
      <c r="G41" s="172"/>
      <c r="H41" s="172"/>
      <c r="I41" s="172"/>
      <c r="J41" s="172"/>
      <c r="K41" s="172"/>
      <c r="L41" s="172"/>
      <c r="M41" s="172"/>
      <c r="N41" s="172"/>
      <c r="O41" s="172"/>
      <c r="P41" s="172"/>
      <c r="Q41" s="172"/>
      <c r="R41" s="172"/>
      <c r="S41" s="172"/>
      <c r="T41" s="172"/>
      <c r="U41" s="172"/>
      <c r="V41" s="172"/>
      <c r="W41" s="172"/>
      <c r="X41" s="172"/>
      <c r="Y41" s="172"/>
      <c r="Z41" s="172"/>
      <c r="AA41" s="172"/>
      <c r="AB41" s="172"/>
      <c r="AC41" s="172"/>
      <c r="AD41" s="172"/>
      <c r="AE41" s="172"/>
      <c r="AF41" s="172"/>
    </row>
    <row r="42" spans="1:32">
      <c r="A42" s="121"/>
      <c r="B42" s="172"/>
      <c r="C42" s="172"/>
      <c r="D42" s="172"/>
      <c r="E42" s="172"/>
      <c r="F42" s="172"/>
      <c r="G42" s="172"/>
      <c r="H42" s="172"/>
      <c r="I42" s="172"/>
      <c r="J42" s="172"/>
      <c r="K42" s="172"/>
      <c r="L42" s="172"/>
      <c r="M42" s="172"/>
      <c r="N42" s="172"/>
      <c r="O42" s="172"/>
      <c r="P42" s="172"/>
      <c r="Q42" s="172"/>
      <c r="R42" s="172"/>
      <c r="S42" s="172"/>
      <c r="T42" s="172"/>
      <c r="U42" s="172"/>
      <c r="V42" s="172"/>
      <c r="W42" s="172"/>
      <c r="X42" s="172"/>
      <c r="Y42" s="172"/>
      <c r="Z42" s="172"/>
      <c r="AA42" s="172"/>
      <c r="AB42" s="172"/>
      <c r="AC42" s="172"/>
      <c r="AD42" s="172"/>
      <c r="AE42" s="172"/>
      <c r="AF42" s="172"/>
    </row>
    <row r="43" spans="1:32">
      <c r="A43" s="121"/>
      <c r="B43" s="172"/>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72"/>
      <c r="AA43" s="172"/>
      <c r="AB43" s="172"/>
      <c r="AC43" s="172"/>
      <c r="AD43" s="172"/>
      <c r="AE43" s="172"/>
      <c r="AF43" s="172"/>
    </row>
    <row r="44" spans="1:32">
      <c r="A44" s="121"/>
      <c r="B44" s="172"/>
      <c r="C44" s="172"/>
      <c r="D44" s="172"/>
      <c r="E44" s="172"/>
      <c r="F44" s="172"/>
      <c r="G44" s="172"/>
      <c r="H44" s="172"/>
      <c r="I44" s="172"/>
      <c r="J44" s="172"/>
      <c r="K44" s="172"/>
      <c r="L44" s="172"/>
      <c r="M44" s="172"/>
      <c r="N44" s="172"/>
      <c r="O44" s="172"/>
      <c r="P44" s="172"/>
      <c r="Q44" s="172"/>
      <c r="R44" s="172"/>
      <c r="S44" s="172"/>
      <c r="T44" s="172"/>
      <c r="U44" s="172"/>
      <c r="V44" s="172"/>
      <c r="W44" s="172"/>
      <c r="X44" s="172"/>
      <c r="Y44" s="172"/>
      <c r="Z44" s="172"/>
      <c r="AA44" s="172"/>
      <c r="AB44" s="172"/>
      <c r="AC44" s="172"/>
      <c r="AD44" s="172"/>
      <c r="AE44" s="172"/>
      <c r="AF44" s="172"/>
    </row>
    <row r="45" spans="1:32">
      <c r="A45" s="121"/>
      <c r="B45" s="172"/>
      <c r="C45" s="172"/>
      <c r="D45" s="172"/>
      <c r="E45" s="172"/>
      <c r="F45" s="172"/>
      <c r="G45" s="172"/>
      <c r="H45" s="172"/>
      <c r="I45" s="172"/>
      <c r="J45" s="172"/>
      <c r="K45" s="172"/>
      <c r="L45" s="172"/>
      <c r="M45" s="172"/>
      <c r="N45" s="172"/>
      <c r="O45" s="172"/>
      <c r="P45" s="172"/>
      <c r="Q45" s="172"/>
      <c r="R45" s="172"/>
      <c r="S45" s="172"/>
      <c r="T45" s="172"/>
      <c r="U45" s="172"/>
      <c r="V45" s="172"/>
      <c r="W45" s="172"/>
      <c r="X45" s="172"/>
      <c r="Y45" s="172"/>
      <c r="Z45" s="172"/>
      <c r="AA45" s="172"/>
      <c r="AB45" s="172"/>
      <c r="AC45" s="172"/>
      <c r="AD45" s="172"/>
      <c r="AE45" s="172"/>
      <c r="AF45" s="172"/>
    </row>
    <row r="46" spans="1:32">
      <c r="A46" s="121"/>
      <c r="B46" s="172"/>
      <c r="C46" s="172"/>
      <c r="D46" s="172"/>
      <c r="E46" s="172"/>
      <c r="F46" s="172"/>
      <c r="G46" s="172"/>
      <c r="H46" s="172"/>
      <c r="I46" s="172"/>
      <c r="J46" s="172"/>
      <c r="K46" s="172"/>
      <c r="L46" s="172"/>
      <c r="M46" s="172"/>
      <c r="N46" s="172"/>
      <c r="O46" s="172"/>
      <c r="P46" s="172"/>
      <c r="Q46" s="172"/>
      <c r="R46" s="172"/>
      <c r="S46" s="172"/>
      <c r="T46" s="172"/>
      <c r="U46" s="172"/>
      <c r="V46" s="172"/>
      <c r="W46" s="172"/>
      <c r="X46" s="172"/>
      <c r="Y46" s="172"/>
      <c r="Z46" s="172"/>
      <c r="AA46" s="172"/>
      <c r="AB46" s="172"/>
      <c r="AC46" s="172"/>
      <c r="AD46" s="172"/>
      <c r="AE46" s="172"/>
      <c r="AF46" s="172"/>
    </row>
    <row r="47" spans="1:32">
      <c r="A47" s="121"/>
      <c r="B47" s="172"/>
      <c r="C47" s="172"/>
      <c r="D47" s="172"/>
      <c r="E47" s="172"/>
      <c r="F47" s="172"/>
      <c r="G47" s="172"/>
      <c r="H47" s="172"/>
      <c r="I47" s="172"/>
      <c r="J47" s="172"/>
      <c r="K47" s="172"/>
      <c r="L47" s="172"/>
      <c r="M47" s="172"/>
      <c r="N47" s="172"/>
      <c r="O47" s="172"/>
      <c r="P47" s="172"/>
      <c r="Q47" s="172"/>
      <c r="R47" s="172"/>
      <c r="S47" s="172"/>
      <c r="T47" s="172"/>
      <c r="U47" s="172"/>
      <c r="V47" s="172"/>
      <c r="W47" s="172"/>
      <c r="X47" s="172"/>
      <c r="Y47" s="172"/>
      <c r="Z47" s="172"/>
      <c r="AA47" s="172"/>
      <c r="AB47" s="172"/>
      <c r="AC47" s="172"/>
      <c r="AD47" s="172"/>
      <c r="AE47" s="172"/>
      <c r="AF47" s="172"/>
    </row>
    <row r="48" spans="1:32">
      <c r="A48" s="121"/>
      <c r="B48" s="172"/>
      <c r="C48" s="172"/>
      <c r="D48" s="172"/>
      <c r="E48" s="172"/>
      <c r="F48" s="172"/>
      <c r="G48" s="172"/>
      <c r="H48" s="172"/>
      <c r="I48" s="172"/>
      <c r="J48" s="172"/>
      <c r="K48" s="172"/>
      <c r="L48" s="172"/>
      <c r="M48" s="172"/>
      <c r="N48" s="172"/>
      <c r="O48" s="172"/>
      <c r="P48" s="172"/>
      <c r="Q48" s="172"/>
      <c r="R48" s="172"/>
      <c r="S48" s="172"/>
      <c r="T48" s="172"/>
      <c r="U48" s="172"/>
      <c r="V48" s="172"/>
      <c r="W48" s="172"/>
      <c r="X48" s="172"/>
      <c r="Y48" s="172"/>
      <c r="Z48" s="172"/>
      <c r="AA48" s="172"/>
      <c r="AB48" s="172"/>
      <c r="AC48" s="172"/>
      <c r="AD48" s="172"/>
      <c r="AE48" s="172"/>
      <c r="AF48" s="172"/>
    </row>
    <row r="49" spans="1:32">
      <c r="A49" s="121"/>
      <c r="B49" s="172"/>
      <c r="C49" s="172"/>
      <c r="D49" s="172"/>
      <c r="E49" s="172"/>
      <c r="F49" s="172"/>
      <c r="G49" s="172"/>
      <c r="H49" s="172"/>
      <c r="I49" s="172"/>
      <c r="J49" s="172"/>
      <c r="K49" s="172"/>
      <c r="L49" s="172"/>
      <c r="M49" s="172"/>
      <c r="N49" s="172"/>
      <c r="O49" s="172"/>
      <c r="P49" s="172"/>
      <c r="Q49" s="172"/>
      <c r="R49" s="172"/>
      <c r="S49" s="172"/>
      <c r="T49" s="172"/>
      <c r="U49" s="172"/>
      <c r="V49" s="172"/>
      <c r="W49" s="172"/>
      <c r="X49" s="172"/>
      <c r="Y49" s="172"/>
      <c r="Z49" s="172"/>
      <c r="AA49" s="172"/>
      <c r="AB49" s="172"/>
      <c r="AC49" s="172"/>
      <c r="AD49" s="172"/>
      <c r="AE49" s="172"/>
      <c r="AF49" s="172"/>
    </row>
    <row r="50" spans="1:32">
      <c r="A50" s="121"/>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72"/>
      <c r="AC50" s="172"/>
      <c r="AD50" s="172"/>
      <c r="AE50" s="172"/>
      <c r="AF50" s="172"/>
    </row>
    <row r="51" spans="1:32">
      <c r="A51" s="121"/>
      <c r="B51" s="172"/>
      <c r="C51" s="172"/>
      <c r="D51" s="172"/>
      <c r="E51" s="172"/>
      <c r="F51" s="172"/>
      <c r="G51" s="172"/>
      <c r="H51" s="172"/>
      <c r="I51" s="172"/>
      <c r="J51" s="172"/>
      <c r="K51" s="172"/>
      <c r="L51" s="172"/>
      <c r="M51" s="172"/>
      <c r="N51" s="172"/>
      <c r="O51" s="172"/>
      <c r="P51" s="172"/>
      <c r="Q51" s="172"/>
      <c r="R51" s="172"/>
      <c r="S51" s="172"/>
      <c r="T51" s="172"/>
      <c r="U51" s="172"/>
      <c r="V51" s="172"/>
      <c r="W51" s="172"/>
      <c r="X51" s="172"/>
      <c r="Y51" s="172"/>
      <c r="Z51" s="172"/>
      <c r="AA51" s="172"/>
      <c r="AB51" s="172"/>
      <c r="AC51" s="172"/>
      <c r="AD51" s="172"/>
      <c r="AE51" s="172"/>
      <c r="AF51" s="172"/>
    </row>
    <row r="52" spans="1:32">
      <c r="A52" s="121"/>
      <c r="B52" s="172"/>
      <c r="C52" s="172"/>
      <c r="D52" s="172"/>
      <c r="E52" s="172"/>
      <c r="F52" s="172"/>
      <c r="G52" s="172"/>
      <c r="H52" s="172"/>
      <c r="I52" s="172"/>
      <c r="J52" s="172"/>
      <c r="K52" s="172"/>
      <c r="L52" s="172"/>
      <c r="M52" s="172"/>
      <c r="N52" s="172"/>
      <c r="O52" s="172"/>
      <c r="P52" s="172"/>
      <c r="Q52" s="172"/>
      <c r="R52" s="172"/>
      <c r="S52" s="172"/>
      <c r="T52" s="172"/>
      <c r="U52" s="172"/>
      <c r="V52" s="172"/>
      <c r="W52" s="172"/>
      <c r="X52" s="172"/>
      <c r="Y52" s="172"/>
      <c r="Z52" s="172"/>
      <c r="AA52" s="172"/>
      <c r="AB52" s="172"/>
      <c r="AC52" s="172"/>
      <c r="AD52" s="172"/>
      <c r="AE52" s="172"/>
      <c r="AF52" s="172"/>
    </row>
    <row r="53" spans="1:32">
      <c r="A53" s="121"/>
      <c r="B53" s="172"/>
      <c r="C53" s="172"/>
      <c r="D53" s="172"/>
      <c r="E53" s="172"/>
      <c r="F53" s="172"/>
      <c r="G53" s="172"/>
      <c r="H53" s="172"/>
      <c r="I53" s="172"/>
      <c r="J53" s="172"/>
      <c r="K53" s="172"/>
      <c r="L53" s="172"/>
      <c r="M53" s="172"/>
      <c r="N53" s="172"/>
      <c r="O53" s="172"/>
      <c r="P53" s="172"/>
      <c r="Q53" s="172"/>
      <c r="R53" s="172"/>
      <c r="S53" s="172"/>
      <c r="T53" s="172"/>
      <c r="U53" s="172"/>
      <c r="V53" s="172"/>
      <c r="W53" s="172"/>
      <c r="X53" s="172"/>
      <c r="Y53" s="172"/>
      <c r="Z53" s="172"/>
      <c r="AA53" s="172"/>
      <c r="AB53" s="172"/>
      <c r="AC53" s="172"/>
      <c r="AD53" s="172"/>
      <c r="AE53" s="172"/>
      <c r="AF53" s="172"/>
    </row>
    <row r="54" spans="1:32">
      <c r="A54" s="121"/>
      <c r="B54" s="172"/>
      <c r="C54" s="172"/>
      <c r="D54" s="172"/>
      <c r="E54" s="172"/>
      <c r="F54" s="172"/>
      <c r="G54" s="172"/>
      <c r="H54" s="172"/>
      <c r="I54" s="172"/>
      <c r="J54" s="172"/>
      <c r="K54" s="172"/>
      <c r="L54" s="172"/>
      <c r="M54" s="172"/>
      <c r="N54" s="172"/>
      <c r="O54" s="172"/>
      <c r="P54" s="172"/>
      <c r="Q54" s="172"/>
      <c r="R54" s="172"/>
      <c r="S54" s="172"/>
      <c r="T54" s="172"/>
      <c r="U54" s="172"/>
      <c r="V54" s="172"/>
      <c r="W54" s="172"/>
      <c r="X54" s="172"/>
      <c r="Y54" s="172"/>
      <c r="Z54" s="172"/>
      <c r="AA54" s="172"/>
      <c r="AB54" s="172"/>
      <c r="AC54" s="172"/>
      <c r="AD54" s="172"/>
      <c r="AE54" s="172"/>
      <c r="AF54" s="172"/>
    </row>
    <row r="55" spans="1:32">
      <c r="A55" s="121"/>
      <c r="B55" s="172"/>
      <c r="C55" s="172"/>
      <c r="D55" s="172"/>
      <c r="E55" s="172"/>
      <c r="F55" s="172"/>
      <c r="G55" s="172"/>
      <c r="H55" s="172"/>
      <c r="I55" s="172"/>
      <c r="J55" s="172"/>
      <c r="K55" s="172"/>
      <c r="L55" s="172"/>
      <c r="M55" s="172"/>
      <c r="N55" s="172"/>
      <c r="O55" s="172"/>
      <c r="P55" s="172"/>
      <c r="Q55" s="172"/>
      <c r="R55" s="172"/>
      <c r="S55" s="172"/>
      <c r="T55" s="172"/>
      <c r="U55" s="172"/>
      <c r="V55" s="172"/>
      <c r="W55" s="172"/>
      <c r="X55" s="172"/>
      <c r="Y55" s="172"/>
      <c r="Z55" s="172"/>
      <c r="AA55" s="172"/>
      <c r="AB55" s="172"/>
      <c r="AC55" s="172"/>
      <c r="AD55" s="172"/>
      <c r="AE55" s="172"/>
      <c r="AF55" s="172"/>
    </row>
    <row r="56" spans="1:32">
      <c r="A56" s="121"/>
      <c r="B56" s="172"/>
      <c r="C56" s="172"/>
      <c r="D56" s="172"/>
      <c r="E56" s="172"/>
      <c r="F56" s="172"/>
      <c r="G56" s="172"/>
      <c r="H56" s="172"/>
      <c r="I56" s="172"/>
      <c r="J56" s="172"/>
      <c r="K56" s="172"/>
      <c r="L56" s="172"/>
      <c r="M56" s="172"/>
      <c r="N56" s="172"/>
      <c r="O56" s="172"/>
      <c r="P56" s="172"/>
      <c r="Q56" s="172"/>
      <c r="R56" s="172"/>
      <c r="S56" s="172"/>
      <c r="T56" s="172"/>
      <c r="U56" s="172"/>
      <c r="V56" s="172"/>
      <c r="W56" s="172"/>
      <c r="X56" s="172"/>
      <c r="Y56" s="172"/>
      <c r="Z56" s="172"/>
      <c r="AA56" s="172"/>
      <c r="AB56" s="172"/>
      <c r="AC56" s="172"/>
      <c r="AD56" s="172"/>
      <c r="AE56" s="172"/>
      <c r="AF56" s="172"/>
    </row>
    <row r="57" spans="1:32">
      <c r="A57" s="121"/>
      <c r="B57" s="172"/>
      <c r="C57" s="172"/>
      <c r="D57" s="172"/>
      <c r="E57" s="172"/>
      <c r="F57" s="172"/>
      <c r="G57" s="172"/>
      <c r="H57" s="172"/>
      <c r="I57" s="172"/>
      <c r="J57" s="172"/>
      <c r="K57" s="172"/>
      <c r="L57" s="172"/>
      <c r="M57" s="172"/>
      <c r="N57" s="172"/>
      <c r="O57" s="172"/>
      <c r="P57" s="172"/>
      <c r="Q57" s="172"/>
      <c r="R57" s="172"/>
      <c r="S57" s="172"/>
      <c r="T57" s="172"/>
      <c r="U57" s="172"/>
      <c r="V57" s="172"/>
      <c r="W57" s="172"/>
      <c r="X57" s="172"/>
      <c r="Y57" s="172"/>
      <c r="Z57" s="172"/>
      <c r="AA57" s="172"/>
      <c r="AB57" s="172"/>
      <c r="AC57" s="172"/>
      <c r="AD57" s="172"/>
      <c r="AE57" s="172"/>
      <c r="AF57" s="172"/>
    </row>
    <row r="58" spans="1:32">
      <c r="A58" s="121"/>
      <c r="B58" s="172"/>
      <c r="C58" s="172"/>
      <c r="D58" s="172"/>
      <c r="E58" s="172"/>
      <c r="F58" s="172"/>
      <c r="G58" s="172"/>
      <c r="H58" s="172"/>
      <c r="I58" s="172"/>
      <c r="J58" s="172"/>
      <c r="K58" s="172"/>
      <c r="L58" s="172"/>
      <c r="M58" s="172"/>
      <c r="N58" s="172"/>
      <c r="O58" s="172"/>
      <c r="P58" s="172"/>
      <c r="Q58" s="172"/>
      <c r="R58" s="172"/>
      <c r="S58" s="172"/>
      <c r="T58" s="172"/>
      <c r="U58" s="172"/>
      <c r="V58" s="172"/>
      <c r="W58" s="172"/>
      <c r="X58" s="172"/>
      <c r="Y58" s="172"/>
      <c r="Z58" s="172"/>
      <c r="AA58" s="172"/>
      <c r="AB58" s="172"/>
      <c r="AC58" s="172"/>
      <c r="AD58" s="172"/>
      <c r="AE58" s="172"/>
      <c r="AF58" s="172"/>
    </row>
  </sheetData>
  <sheetProtection formatCells="0" formatColumns="0" formatRows="0" selectLockedCells="1"/>
  <phoneticPr fontId="7"/>
  <printOptions horizontalCentered="1"/>
  <pageMargins left="0.59055118110236227" right="0.39370078740157483" top="0.59055118110236227" bottom="0.35433070866141736" header="0.31496062992125984" footer="0.11811023622047245"/>
  <pageSetup paperSize="8" scale="65" orientation="landscape" r:id="rId1"/>
  <headerFooter scaleWithDoc="0">
    <oddFooter>&amp;R&amp;8R2高層ZEH-M</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C94E68-4556-4D26-A67A-D81EAB997E96}">
  <dimension ref="A1:D64"/>
  <sheetViews>
    <sheetView view="pageBreakPreview" zoomScaleNormal="100" zoomScaleSheetLayoutView="100" workbookViewId="0">
      <selection activeCell="D3" sqref="D3"/>
    </sheetView>
  </sheetViews>
  <sheetFormatPr defaultRowHeight="10.5"/>
  <cols>
    <col min="1" max="1" width="8.625" style="641" customWidth="1"/>
    <col min="2" max="2" width="18.625" style="627" customWidth="1"/>
    <col min="3" max="3" width="48" style="642" customWidth="1"/>
    <col min="4" max="4" width="5.625" style="630" customWidth="1"/>
    <col min="5" max="16384" width="9" style="627"/>
  </cols>
  <sheetData>
    <row r="1" spans="1:4" ht="19.5" customHeight="1">
      <c r="A1" s="779" t="s">
        <v>924</v>
      </c>
      <c r="B1" s="779"/>
      <c r="C1" s="779"/>
      <c r="D1" s="779"/>
    </row>
    <row r="2" spans="1:4" ht="13.5" customHeight="1">
      <c r="A2" s="780" t="s">
        <v>925</v>
      </c>
      <c r="B2" s="780"/>
      <c r="C2" s="780"/>
      <c r="D2" s="628" t="s">
        <v>926</v>
      </c>
    </row>
    <row r="3" spans="1:4" ht="21" customHeight="1">
      <c r="A3" s="778" t="s">
        <v>927</v>
      </c>
      <c r="B3" s="778"/>
      <c r="C3" s="778"/>
      <c r="D3" s="629" t="s">
        <v>928</v>
      </c>
    </row>
    <row r="4" spans="1:4" ht="21" customHeight="1">
      <c r="A4" s="778" t="s">
        <v>929</v>
      </c>
      <c r="B4" s="778"/>
      <c r="C4" s="778"/>
      <c r="D4" s="629" t="s">
        <v>928</v>
      </c>
    </row>
    <row r="5" spans="1:4" ht="21" customHeight="1">
      <c r="A5" s="778" t="s">
        <v>930</v>
      </c>
      <c r="B5" s="778"/>
      <c r="C5" s="778"/>
      <c r="D5" s="629" t="s">
        <v>928</v>
      </c>
    </row>
    <row r="6" spans="1:4" ht="21" customHeight="1">
      <c r="A6" s="778" t="s">
        <v>931</v>
      </c>
      <c r="B6" s="778"/>
      <c r="C6" s="778"/>
      <c r="D6" s="629" t="s">
        <v>928</v>
      </c>
    </row>
    <row r="7" spans="1:4" ht="21" customHeight="1">
      <c r="A7" s="778" t="s">
        <v>932</v>
      </c>
      <c r="B7" s="778"/>
      <c r="C7" s="778"/>
      <c r="D7" s="629" t="s">
        <v>928</v>
      </c>
    </row>
    <row r="8" spans="1:4" ht="21" customHeight="1">
      <c r="A8" s="778" t="s">
        <v>933</v>
      </c>
      <c r="B8" s="778"/>
      <c r="C8" s="778"/>
      <c r="D8" s="629" t="s">
        <v>928</v>
      </c>
    </row>
    <row r="9" spans="1:4" ht="21" customHeight="1">
      <c r="A9" s="778" t="s">
        <v>934</v>
      </c>
      <c r="B9" s="778"/>
      <c r="C9" s="778"/>
      <c r="D9" s="629" t="s">
        <v>928</v>
      </c>
    </row>
    <row r="10" spans="1:4" ht="4.5" customHeight="1">
      <c r="A10" s="627"/>
      <c r="C10" s="627"/>
    </row>
    <row r="11" spans="1:4" ht="13.5" customHeight="1">
      <c r="A11" s="781" t="s">
        <v>935</v>
      </c>
      <c r="B11" s="781"/>
      <c r="C11" s="631" t="s">
        <v>936</v>
      </c>
      <c r="D11" s="628" t="s">
        <v>926</v>
      </c>
    </row>
    <row r="12" spans="1:4" ht="22.5" customHeight="1">
      <c r="A12" s="632" t="s">
        <v>924</v>
      </c>
      <c r="B12" s="633"/>
      <c r="C12" s="633" t="s">
        <v>937</v>
      </c>
      <c r="D12" s="629" t="s">
        <v>928</v>
      </c>
    </row>
    <row r="13" spans="1:4" ht="22.5" customHeight="1">
      <c r="A13" s="782" t="s">
        <v>938</v>
      </c>
      <c r="B13" s="782" t="s">
        <v>939</v>
      </c>
      <c r="C13" s="633" t="s">
        <v>940</v>
      </c>
      <c r="D13" s="629" t="s">
        <v>928</v>
      </c>
    </row>
    <row r="14" spans="1:4" ht="22.5" customHeight="1">
      <c r="A14" s="782"/>
      <c r="B14" s="782"/>
      <c r="C14" s="633" t="s">
        <v>941</v>
      </c>
      <c r="D14" s="629" t="s">
        <v>928</v>
      </c>
    </row>
    <row r="15" spans="1:4" ht="22.5" customHeight="1">
      <c r="A15" s="783"/>
      <c r="B15" s="782"/>
      <c r="C15" s="633" t="s">
        <v>942</v>
      </c>
      <c r="D15" s="629" t="s">
        <v>928</v>
      </c>
    </row>
    <row r="16" spans="1:4" ht="33" customHeight="1">
      <c r="A16" s="783"/>
      <c r="B16" s="782"/>
      <c r="C16" s="633" t="s">
        <v>943</v>
      </c>
      <c r="D16" s="629" t="s">
        <v>928</v>
      </c>
    </row>
    <row r="17" spans="1:4" ht="33" customHeight="1">
      <c r="A17" s="783"/>
      <c r="B17" s="782"/>
      <c r="C17" s="633" t="s">
        <v>944</v>
      </c>
      <c r="D17" s="629" t="s">
        <v>928</v>
      </c>
    </row>
    <row r="18" spans="1:4" ht="22.5" customHeight="1">
      <c r="A18" s="783"/>
      <c r="B18" s="634" t="s">
        <v>945</v>
      </c>
      <c r="C18" s="633" t="s">
        <v>946</v>
      </c>
      <c r="D18" s="629" t="s">
        <v>928</v>
      </c>
    </row>
    <row r="19" spans="1:4" ht="22.5" customHeight="1">
      <c r="A19" s="783"/>
      <c r="B19" s="784" t="s">
        <v>947</v>
      </c>
      <c r="C19" s="633" t="s">
        <v>948</v>
      </c>
      <c r="D19" s="629" t="s">
        <v>928</v>
      </c>
    </row>
    <row r="20" spans="1:4" ht="22.5" customHeight="1">
      <c r="A20" s="783"/>
      <c r="B20" s="785"/>
      <c r="C20" s="633" t="s">
        <v>949</v>
      </c>
      <c r="D20" s="629" t="s">
        <v>928</v>
      </c>
    </row>
    <row r="21" spans="1:4" ht="22.5" customHeight="1">
      <c r="A21" s="783" t="s">
        <v>950</v>
      </c>
      <c r="B21" s="783"/>
      <c r="C21" s="633" t="s">
        <v>951</v>
      </c>
      <c r="D21" s="629" t="s">
        <v>928</v>
      </c>
    </row>
    <row r="22" spans="1:4" ht="22.5" customHeight="1">
      <c r="A22" s="786" t="s">
        <v>952</v>
      </c>
      <c r="B22" s="635" t="s">
        <v>953</v>
      </c>
      <c r="C22" s="633" t="s">
        <v>954</v>
      </c>
      <c r="D22" s="629" t="s">
        <v>928</v>
      </c>
    </row>
    <row r="23" spans="1:4" ht="22.5" customHeight="1">
      <c r="A23" s="787"/>
      <c r="B23" s="789" t="s">
        <v>955</v>
      </c>
      <c r="C23" s="633" t="s">
        <v>956</v>
      </c>
      <c r="D23" s="629" t="s">
        <v>928</v>
      </c>
    </row>
    <row r="24" spans="1:4" ht="22.5" customHeight="1">
      <c r="A24" s="787"/>
      <c r="B24" s="789"/>
      <c r="C24" s="633" t="s">
        <v>954</v>
      </c>
      <c r="D24" s="629" t="s">
        <v>928</v>
      </c>
    </row>
    <row r="25" spans="1:4" ht="22.5" customHeight="1">
      <c r="A25" s="787"/>
      <c r="B25" s="789" t="s">
        <v>957</v>
      </c>
      <c r="C25" s="633" t="s">
        <v>956</v>
      </c>
      <c r="D25" s="629" t="s">
        <v>928</v>
      </c>
    </row>
    <row r="26" spans="1:4" ht="22.5" customHeight="1">
      <c r="A26" s="787"/>
      <c r="B26" s="789"/>
      <c r="C26" s="633" t="s">
        <v>958</v>
      </c>
      <c r="D26" s="629" t="s">
        <v>928</v>
      </c>
    </row>
    <row r="27" spans="1:4" ht="22.5" customHeight="1">
      <c r="A27" s="787"/>
      <c r="B27" s="790" t="s">
        <v>959</v>
      </c>
      <c r="C27" s="633" t="s">
        <v>960</v>
      </c>
      <c r="D27" s="629" t="s">
        <v>928</v>
      </c>
    </row>
    <row r="28" spans="1:4" ht="22.5" customHeight="1">
      <c r="A28" s="787"/>
      <c r="B28" s="791"/>
      <c r="C28" s="633" t="s">
        <v>961</v>
      </c>
      <c r="D28" s="629" t="s">
        <v>928</v>
      </c>
    </row>
    <row r="29" spans="1:4" ht="22.5" customHeight="1">
      <c r="A29" s="787"/>
      <c r="B29" s="790" t="s">
        <v>962</v>
      </c>
      <c r="C29" s="633" t="s">
        <v>963</v>
      </c>
      <c r="D29" s="629" t="s">
        <v>928</v>
      </c>
    </row>
    <row r="30" spans="1:4" ht="22.5" customHeight="1">
      <c r="A30" s="787"/>
      <c r="B30" s="791"/>
      <c r="C30" s="633" t="s">
        <v>964</v>
      </c>
      <c r="D30" s="629" t="s">
        <v>928</v>
      </c>
    </row>
    <row r="31" spans="1:4" ht="37.5" customHeight="1">
      <c r="A31" s="787"/>
      <c r="B31" s="636" t="s">
        <v>965</v>
      </c>
      <c r="C31" s="633" t="s">
        <v>966</v>
      </c>
      <c r="D31" s="629" t="s">
        <v>928</v>
      </c>
    </row>
    <row r="32" spans="1:4" ht="22.5" customHeight="1">
      <c r="A32" s="787"/>
      <c r="B32" s="636" t="s">
        <v>967</v>
      </c>
      <c r="C32" s="633" t="s">
        <v>968</v>
      </c>
      <c r="D32" s="629" t="s">
        <v>928</v>
      </c>
    </row>
    <row r="33" spans="1:4" ht="33" customHeight="1">
      <c r="A33" s="787"/>
      <c r="B33" s="636" t="s">
        <v>969</v>
      </c>
      <c r="C33" s="633" t="s">
        <v>968</v>
      </c>
      <c r="D33" s="629" t="s">
        <v>928</v>
      </c>
    </row>
    <row r="34" spans="1:4" ht="22.5" customHeight="1">
      <c r="A34" s="787"/>
      <c r="B34" s="636" t="s">
        <v>970</v>
      </c>
      <c r="C34" s="633" t="s">
        <v>971</v>
      </c>
      <c r="D34" s="629" t="s">
        <v>928</v>
      </c>
    </row>
    <row r="35" spans="1:4" ht="22.5" customHeight="1">
      <c r="A35" s="787"/>
      <c r="B35" s="636" t="s">
        <v>972</v>
      </c>
      <c r="C35" s="633" t="s">
        <v>973</v>
      </c>
      <c r="D35" s="629" t="s">
        <v>928</v>
      </c>
    </row>
    <row r="36" spans="1:4" ht="22.5" customHeight="1">
      <c r="A36" s="787"/>
      <c r="B36" s="789" t="s">
        <v>974</v>
      </c>
      <c r="C36" s="633" t="s">
        <v>975</v>
      </c>
      <c r="D36" s="629" t="s">
        <v>928</v>
      </c>
    </row>
    <row r="37" spans="1:4" ht="22.5" customHeight="1">
      <c r="A37" s="787"/>
      <c r="B37" s="789"/>
      <c r="C37" s="633" t="s">
        <v>976</v>
      </c>
      <c r="D37" s="629" t="s">
        <v>928</v>
      </c>
    </row>
    <row r="38" spans="1:4" ht="22.5" customHeight="1">
      <c r="A38" s="787"/>
      <c r="B38" s="789" t="s">
        <v>977</v>
      </c>
      <c r="C38" s="633" t="s">
        <v>956</v>
      </c>
      <c r="D38" s="629" t="s">
        <v>928</v>
      </c>
    </row>
    <row r="39" spans="1:4" ht="12" customHeight="1">
      <c r="A39" s="787"/>
      <c r="B39" s="789"/>
      <c r="C39" s="637" t="s">
        <v>978</v>
      </c>
      <c r="D39" s="796" t="s">
        <v>928</v>
      </c>
    </row>
    <row r="40" spans="1:4" ht="12" customHeight="1">
      <c r="A40" s="787"/>
      <c r="B40" s="789"/>
      <c r="C40" s="638" t="s">
        <v>979</v>
      </c>
      <c r="D40" s="797"/>
    </row>
    <row r="41" spans="1:4" ht="12" customHeight="1">
      <c r="A41" s="787"/>
      <c r="B41" s="789"/>
      <c r="C41" s="638" t="s">
        <v>980</v>
      </c>
      <c r="D41" s="797"/>
    </row>
    <row r="42" spans="1:4" ht="12" customHeight="1">
      <c r="A42" s="787"/>
      <c r="B42" s="789"/>
      <c r="C42" s="638" t="s">
        <v>981</v>
      </c>
      <c r="D42" s="797"/>
    </row>
    <row r="43" spans="1:4" ht="12" customHeight="1">
      <c r="A43" s="787"/>
      <c r="B43" s="789"/>
      <c r="C43" s="638" t="s">
        <v>982</v>
      </c>
      <c r="D43" s="797"/>
    </row>
    <row r="44" spans="1:4" ht="12" customHeight="1">
      <c r="A44" s="787"/>
      <c r="B44" s="789"/>
      <c r="C44" s="638" t="s">
        <v>983</v>
      </c>
      <c r="D44" s="797"/>
    </row>
    <row r="45" spans="1:4" ht="12" customHeight="1">
      <c r="A45" s="787"/>
      <c r="B45" s="789"/>
      <c r="C45" s="638" t="s">
        <v>984</v>
      </c>
      <c r="D45" s="797"/>
    </row>
    <row r="46" spans="1:4" ht="12" customHeight="1">
      <c r="A46" s="787"/>
      <c r="B46" s="789"/>
      <c r="C46" s="639" t="s">
        <v>985</v>
      </c>
      <c r="D46" s="798"/>
    </row>
    <row r="47" spans="1:4" ht="22.5" customHeight="1">
      <c r="A47" s="787"/>
      <c r="B47" s="789"/>
      <c r="C47" s="633" t="s">
        <v>986</v>
      </c>
      <c r="D47" s="629" t="s">
        <v>928</v>
      </c>
    </row>
    <row r="48" spans="1:4" ht="22.5" customHeight="1">
      <c r="A48" s="787"/>
      <c r="B48" s="799" t="s">
        <v>276</v>
      </c>
      <c r="C48" s="633" t="s">
        <v>987</v>
      </c>
      <c r="D48" s="629" t="s">
        <v>928</v>
      </c>
    </row>
    <row r="49" spans="1:4" ht="22.5" customHeight="1">
      <c r="A49" s="787"/>
      <c r="B49" s="800"/>
      <c r="C49" s="633" t="s">
        <v>1019</v>
      </c>
      <c r="D49" s="629" t="s">
        <v>928</v>
      </c>
    </row>
    <row r="50" spans="1:4" ht="22.5" customHeight="1">
      <c r="A50" s="788"/>
      <c r="B50" s="635" t="s">
        <v>278</v>
      </c>
      <c r="C50" s="633" t="s">
        <v>988</v>
      </c>
      <c r="D50" s="629" t="s">
        <v>928</v>
      </c>
    </row>
    <row r="51" spans="1:4" ht="22.5" customHeight="1">
      <c r="A51" s="633" t="s">
        <v>989</v>
      </c>
      <c r="B51" s="634" t="s">
        <v>990</v>
      </c>
      <c r="C51" s="633" t="s">
        <v>991</v>
      </c>
      <c r="D51" s="629" t="s">
        <v>928</v>
      </c>
    </row>
    <row r="52" spans="1:4" ht="22.5" customHeight="1">
      <c r="A52" s="784" t="s">
        <v>1017</v>
      </c>
      <c r="B52" s="634" t="s">
        <v>992</v>
      </c>
      <c r="C52" s="633" t="s">
        <v>993</v>
      </c>
      <c r="D52" s="629" t="s">
        <v>928</v>
      </c>
    </row>
    <row r="53" spans="1:4" ht="22.5" customHeight="1">
      <c r="A53" s="785"/>
      <c r="B53" s="634" t="s">
        <v>994</v>
      </c>
      <c r="C53" s="633" t="s">
        <v>995</v>
      </c>
      <c r="D53" s="629" t="s">
        <v>928</v>
      </c>
    </row>
    <row r="54" spans="1:4" ht="22.5" customHeight="1">
      <c r="A54" s="640" t="s">
        <v>996</v>
      </c>
      <c r="B54" s="634" t="s">
        <v>997</v>
      </c>
      <c r="C54" s="633" t="s">
        <v>998</v>
      </c>
      <c r="D54" s="629" t="s">
        <v>928</v>
      </c>
    </row>
    <row r="55" spans="1:4" ht="22.5" customHeight="1">
      <c r="A55" s="784" t="s">
        <v>999</v>
      </c>
      <c r="B55" s="784" t="s">
        <v>1000</v>
      </c>
      <c r="C55" s="633" t="s">
        <v>1001</v>
      </c>
      <c r="D55" s="629" t="s">
        <v>928</v>
      </c>
    </row>
    <row r="56" spans="1:4" ht="22.5" customHeight="1">
      <c r="A56" s="785"/>
      <c r="B56" s="785"/>
      <c r="C56" s="633" t="s">
        <v>1002</v>
      </c>
      <c r="D56" s="629" t="s">
        <v>928</v>
      </c>
    </row>
    <row r="57" spans="1:4" ht="22.5" customHeight="1">
      <c r="A57" s="784" t="s">
        <v>1003</v>
      </c>
      <c r="B57" s="784" t="s">
        <v>1004</v>
      </c>
      <c r="C57" s="633" t="s">
        <v>1005</v>
      </c>
      <c r="D57" s="629" t="s">
        <v>928</v>
      </c>
    </row>
    <row r="58" spans="1:4" ht="22.5" customHeight="1">
      <c r="A58" s="785"/>
      <c r="B58" s="785"/>
      <c r="C58" s="633" t="s">
        <v>1006</v>
      </c>
      <c r="D58" s="629" t="s">
        <v>928</v>
      </c>
    </row>
    <row r="59" spans="1:4" ht="22.5" customHeight="1">
      <c r="A59" s="634" t="s">
        <v>1007</v>
      </c>
      <c r="B59" s="633" t="s">
        <v>1008</v>
      </c>
      <c r="C59" s="633" t="s">
        <v>1009</v>
      </c>
      <c r="D59" s="629" t="s">
        <v>928</v>
      </c>
    </row>
    <row r="60" spans="1:4" ht="22.5" customHeight="1">
      <c r="A60" s="792" t="s">
        <v>1010</v>
      </c>
      <c r="B60" s="793"/>
      <c r="C60" s="633" t="s">
        <v>1011</v>
      </c>
      <c r="D60" s="629" t="s">
        <v>928</v>
      </c>
    </row>
    <row r="61" spans="1:4" ht="22.5" customHeight="1">
      <c r="A61" s="794"/>
      <c r="B61" s="795"/>
      <c r="C61" s="633" t="s">
        <v>1012</v>
      </c>
      <c r="D61" s="629" t="s">
        <v>928</v>
      </c>
    </row>
    <row r="62" spans="1:4">
      <c r="B62" s="642"/>
    </row>
    <row r="63" spans="1:4" ht="11.25">
      <c r="A63" s="643"/>
      <c r="B63" s="642"/>
    </row>
    <row r="64" spans="1:4">
      <c r="B64" s="642"/>
    </row>
  </sheetData>
  <sheetProtection algorithmName="SHA-512" hashValue="cOVesNoxID/bhXNUIBcPnEwEmYjTcKsQwKiiy43fyhZPUjhLWlQwTX8Obzo9RVbVpVXTLS3pC1ygy78Czs7tUg==" saltValue="xpq8mkCHzp45Q404Y7Xu9g==" spinCount="100000" sheet="1" scenarios="1" formatCells="0" selectLockedCells="1"/>
  <mergeCells count="29">
    <mergeCell ref="A60:B61"/>
    <mergeCell ref="D39:D46"/>
    <mergeCell ref="B48:B49"/>
    <mergeCell ref="A52:A53"/>
    <mergeCell ref="A55:A56"/>
    <mergeCell ref="B55:B56"/>
    <mergeCell ref="A57:A58"/>
    <mergeCell ref="B57:B58"/>
    <mergeCell ref="A21:B21"/>
    <mergeCell ref="A22:A50"/>
    <mergeCell ref="B23:B24"/>
    <mergeCell ref="B25:B26"/>
    <mergeCell ref="B27:B28"/>
    <mergeCell ref="B29:B30"/>
    <mergeCell ref="B36:B37"/>
    <mergeCell ref="B38:B47"/>
    <mergeCell ref="A7:C7"/>
    <mergeCell ref="A8:C8"/>
    <mergeCell ref="A9:C9"/>
    <mergeCell ref="A11:B11"/>
    <mergeCell ref="A13:A20"/>
    <mergeCell ref="B13:B17"/>
    <mergeCell ref="B19:B20"/>
    <mergeCell ref="A6:C6"/>
    <mergeCell ref="A1:D1"/>
    <mergeCell ref="A2:C2"/>
    <mergeCell ref="A3:C3"/>
    <mergeCell ref="A4:C4"/>
    <mergeCell ref="A5:C5"/>
  </mergeCells>
  <phoneticPr fontId="7"/>
  <pageMargins left="0.9055118110236221" right="0.47244094488188981" top="0.59055118110236227" bottom="0.59055118110236227" header="0.19685039370078741" footer="0.19685039370078741"/>
  <pageSetup paperSize="9" scale="95" orientation="portrait" r:id="rId1"/>
  <headerFooter>
    <oddFooter>&amp;R&amp;"ＭＳ 明朝,標準"&amp;8&amp;K01+026令和２年度高層ZEH-M支援事業</oddFooter>
  </headerFooter>
  <rowBreaks count="1" manualBreakCount="1">
    <brk id="35"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F4EFC-1E8E-4583-A8EA-203010E7FC81}">
  <sheetPr codeName="Sheet3"/>
  <dimension ref="A1:R183"/>
  <sheetViews>
    <sheetView showGridLines="0" view="pageBreakPreview" zoomScale="70" zoomScaleNormal="70" zoomScaleSheetLayoutView="70" workbookViewId="0">
      <selection activeCell="B152" sqref="B152"/>
    </sheetView>
  </sheetViews>
  <sheetFormatPr defaultRowHeight="25.5" outlineLevelRow="1"/>
  <cols>
    <col min="1" max="1" width="5.625" style="30" customWidth="1"/>
    <col min="2" max="2" width="25.625" style="30" customWidth="1"/>
    <col min="3" max="3" width="20.625" style="30" customWidth="1"/>
    <col min="4" max="11" width="6.625" style="30" customWidth="1"/>
    <col min="12" max="12" width="20.625" style="30" customWidth="1"/>
    <col min="13" max="13" width="5.625" style="30" customWidth="1"/>
    <col min="14" max="14" width="3.625" style="38" customWidth="1"/>
    <col min="15" max="15" width="8.625" style="38" customWidth="1"/>
    <col min="16" max="18" width="8.625" style="30" customWidth="1"/>
    <col min="19" max="16384" width="9" style="30"/>
  </cols>
  <sheetData>
    <row r="1" spans="1:18">
      <c r="B1" s="58" t="s">
        <v>131</v>
      </c>
    </row>
    <row r="2" spans="1:18">
      <c r="B2" s="58" t="s">
        <v>864</v>
      </c>
    </row>
    <row r="3" spans="1:18" ht="17.25">
      <c r="A3" s="79"/>
      <c r="B3" s="34"/>
      <c r="C3" s="34"/>
      <c r="D3" s="34"/>
      <c r="E3" s="34"/>
      <c r="F3" s="34"/>
      <c r="G3" s="34"/>
      <c r="H3" s="34"/>
      <c r="I3" s="34"/>
      <c r="J3" s="34"/>
      <c r="K3" s="34"/>
      <c r="L3" s="34"/>
      <c r="M3" s="34"/>
      <c r="N3" s="34"/>
      <c r="O3" s="34"/>
      <c r="P3" s="34"/>
      <c r="Q3" s="34"/>
      <c r="R3" s="34"/>
    </row>
    <row r="4" spans="1:18">
      <c r="A4" s="826" t="s">
        <v>206</v>
      </c>
      <c r="B4" s="826"/>
      <c r="C4" s="826"/>
      <c r="D4" s="826"/>
      <c r="E4" s="826"/>
      <c r="F4" s="826"/>
      <c r="G4" s="826"/>
      <c r="H4" s="826"/>
      <c r="I4" s="826"/>
      <c r="J4" s="826"/>
      <c r="K4" s="826"/>
      <c r="L4" s="826"/>
      <c r="N4" s="39"/>
      <c r="O4" s="39"/>
      <c r="P4" s="33"/>
      <c r="Q4" s="33"/>
      <c r="R4" s="33"/>
    </row>
    <row r="5" spans="1:18">
      <c r="J5" s="831" t="str">
        <f ca="1">IF(AND(COUNTIF(入力シート!F14,"(例)*"),COUNTIF(入力シート!$F$11:$H$25,"(例)*")&lt;&gt;14),"-",IF(入力シート!F14="","",入力シート!F14))</f>
        <v>(例)　2020年　7 月　5 日</v>
      </c>
      <c r="K5" s="831"/>
      <c r="L5" s="831"/>
      <c r="N5" s="39"/>
      <c r="O5" s="39"/>
      <c r="P5" s="33"/>
      <c r="Q5" s="33"/>
      <c r="R5" s="33"/>
    </row>
    <row r="6" spans="1:18">
      <c r="A6" s="33"/>
      <c r="B6" s="33"/>
      <c r="C6" s="33"/>
      <c r="D6" s="33"/>
      <c r="E6" s="33"/>
      <c r="F6" s="33"/>
      <c r="G6" s="33"/>
      <c r="H6" s="33"/>
      <c r="I6" s="33"/>
      <c r="J6" s="33"/>
      <c r="K6" s="33"/>
      <c r="L6" s="33"/>
      <c r="M6" s="33"/>
      <c r="N6" s="39"/>
      <c r="O6" s="39"/>
      <c r="P6" s="33"/>
      <c r="Q6" s="33"/>
      <c r="R6" s="33"/>
    </row>
    <row r="7" spans="1:18">
      <c r="A7" s="33" t="s">
        <v>156</v>
      </c>
      <c r="C7" s="33"/>
      <c r="D7" s="33"/>
      <c r="E7" s="33"/>
      <c r="F7" s="33"/>
      <c r="G7" s="33"/>
      <c r="H7" s="33"/>
      <c r="I7" s="33"/>
      <c r="J7" s="33"/>
      <c r="K7" s="33"/>
      <c r="L7" s="33"/>
      <c r="M7" s="33"/>
      <c r="N7" s="39"/>
      <c r="O7" s="39"/>
      <c r="P7" s="33"/>
      <c r="Q7" s="33"/>
      <c r="R7" s="33"/>
    </row>
    <row r="8" spans="1:18">
      <c r="A8" s="33" t="s">
        <v>207</v>
      </c>
      <c r="C8" s="33"/>
      <c r="D8" s="33"/>
      <c r="E8" s="33"/>
      <c r="F8" s="33"/>
      <c r="G8" s="33"/>
      <c r="H8" s="33"/>
      <c r="I8" s="33"/>
      <c r="J8" s="33"/>
      <c r="K8" s="33"/>
      <c r="L8" s="33"/>
      <c r="M8" s="33"/>
      <c r="N8" s="39"/>
      <c r="O8" s="39"/>
      <c r="P8" s="33"/>
      <c r="Q8" s="33"/>
      <c r="R8" s="33"/>
    </row>
    <row r="9" spans="1:18">
      <c r="C9" s="60"/>
      <c r="D9" s="60">
        <v>8</v>
      </c>
      <c r="G9" s="827" t="str">
        <f ca="1">IF(OFFSET(入力シート!$F$1,MATCH(C$10,入力シート!$C:$C,0)+D9-2,0)="","",IF(AND(COUNTIF(OFFSET(入力シート!$F$1,MATCH(C$10,入力シート!$C:$C,0)+D9-2,0),"(例)*"),COUNTIF(OFFSET(入力シート!$F$1,MATCH(C$10,入力シート!$C:$C,0)+1,0),"(例)*")=0),"",OFFSET(入力シート!$F$1,MATCH(C$10,入力シート!$C:$C,0)+D9-2,0)))</f>
        <v>(例)　104-0000</v>
      </c>
      <c r="H9" s="827"/>
      <c r="I9" s="827"/>
      <c r="J9" s="827"/>
      <c r="K9" s="827"/>
      <c r="L9" s="827"/>
      <c r="M9" s="827"/>
    </row>
    <row r="10" spans="1:18" ht="42">
      <c r="C10" s="644" t="s">
        <v>10</v>
      </c>
      <c r="D10" s="60">
        <v>9</v>
      </c>
      <c r="E10" s="30" t="s">
        <v>208</v>
      </c>
      <c r="G10" s="828" t="str">
        <f ca="1">IF(OFFSET(入力シート!$F$1,MATCH(C$10,入力シート!$C:$C,0)+D10-2,0)="","",IF(AND(COUNTIF(OFFSET(入力シート!$F$1,MATCH(C$10,入力シート!$C:$C,0)+D10-2,0),"(例)*"),COUNTIF(OFFSET(入力シート!$F$1,MATCH(C$10,入力シート!$C:$C,0)+1,0),"(例)*")=0),"",OFFSET(入力シート!$F$1,MATCH(C$10,入力シート!$C:$C,0)+D10-2,0)))</f>
        <v>(例)　東京都中央区○○町○○丁目○○番○○号</v>
      </c>
      <c r="H10" s="828"/>
      <c r="I10" s="828"/>
      <c r="J10" s="828"/>
      <c r="K10" s="828"/>
      <c r="L10" s="828"/>
      <c r="M10" s="828"/>
      <c r="O10" s="37"/>
    </row>
    <row r="11" spans="1:18" ht="28.5">
      <c r="C11" s="60"/>
      <c r="D11" s="60">
        <v>3</v>
      </c>
      <c r="E11" s="30" t="s">
        <v>209</v>
      </c>
      <c r="G11" s="829" t="str">
        <f ca="1">IF(OFFSET(入力シート!$F$1,MATCH(C$10,入力シート!$C:$C,0)+D11-2,0)="","",IF(AND(COUNTIF(OFFSET(入力シート!$F$1,MATCH(C$10,入力シート!$C:$C,0)+D11-2,0),"(例)*"),COUNTIF(OFFSET(入力シート!$F$1,MATCH(C$10,入力シート!$C:$C,0)+1,0),"(例)*")=0),"",OFFSET(入力シート!$F$1,MATCH(C$10,入力シート!$C:$C,0)+D11-2,0)))</f>
        <v>(例)　〇〇〇株式会社</v>
      </c>
      <c r="H11" s="829"/>
      <c r="I11" s="829"/>
      <c r="J11" s="829"/>
      <c r="K11" s="829"/>
      <c r="L11" s="829"/>
      <c r="M11" s="829"/>
      <c r="N11" s="80"/>
    </row>
    <row r="12" spans="1:18" ht="28.5">
      <c r="C12" s="60"/>
      <c r="D12" s="60">
        <v>6</v>
      </c>
      <c r="E12" s="30" t="s">
        <v>210</v>
      </c>
      <c r="G12" s="829" t="str">
        <f ca="1">IF(OFFSET(入力シート!$F$1,MATCH(C$10,入力シート!$C:$C,0)+D12-4,0)="","",IF(AND(COUNTIF(OFFSET(入力シート!$F$1,MATCH(C$10,入力シート!$C:$C,0)+D12-4,0),"(例)*"),COUNTIF(OFFSET(入力シート!$F$1,MATCH(C$10,入力シート!$C:$C,0)+1,0),"(例)*")=0),"",OFFSET(入力シート!$F$1,MATCH(C$10,入力シート!$C:$C,0)+D12-4,0)))</f>
        <v>(例)　代表取締役</v>
      </c>
      <c r="H12" s="829"/>
      <c r="I12" s="829"/>
      <c r="J12" s="829"/>
      <c r="K12" s="830" t="str">
        <f ca="1">IF(OFFSET(入力シート!$F$1,MATCH(C$10,入力シート!$C:$C,0)+D12-2,0)="","",IF(AND(COUNTIF(OFFSET(入力シート!$F$1,MATCH(C$10,入力シート!$C:$C,0)+D12-2,0),"(例)*"),COUNTIF(OFFSET(入力シート!$F$1,MATCH(C$10,入力シート!$C:$C,0)+1,0),"(例)*")=0),"",OFFSET(入力シート!$F$1,MATCH(C$10,入力シート!$C:$C,0)+D12-2,0)))</f>
        <v>(例)　環境　太郎</v>
      </c>
      <c r="L12" s="830"/>
      <c r="M12" s="624" t="s">
        <v>211</v>
      </c>
      <c r="N12" s="80"/>
    </row>
    <row r="13" spans="1:18" ht="28.5">
      <c r="C13" s="60"/>
      <c r="D13" s="60">
        <v>7</v>
      </c>
      <c r="E13" s="30" t="s">
        <v>212</v>
      </c>
      <c r="G13" s="801" t="str">
        <f ca="1">IF(OFFSET(入力シート!$F$1,MATCH(C$10,入力シート!$C:$C,0)+D13-2,0)="","",IF(AND(COUNTIF(OFFSET(入力シート!$F$1,MATCH(C$10,入力シート!$C:$C,0)+D13-2,0),"(例)*"),COUNTIF(OFFSET(入力シート!$F$1,MATCH(C$10,入力シート!$C:$C,0)+1,0),"(例)*")=0),"",OFFSET(入力シート!$F$1,MATCH(C$10,入力シート!$C:$C,0)+D13-2,0)))</f>
        <v>(例)　昭和 50 年　1 月　1 日</v>
      </c>
      <c r="H13" s="801"/>
      <c r="I13" s="801"/>
      <c r="J13" s="801"/>
      <c r="K13" s="801"/>
      <c r="L13" s="801"/>
      <c r="M13" s="801"/>
      <c r="N13" s="80"/>
    </row>
    <row r="14" spans="1:18">
      <c r="G14" s="41"/>
      <c r="H14" s="41"/>
      <c r="I14" s="41"/>
      <c r="J14" s="41"/>
      <c r="K14" s="41"/>
      <c r="L14" s="41"/>
      <c r="M14" s="41"/>
    </row>
    <row r="15" spans="1:18" hidden="1" outlineLevel="1">
      <c r="C15" s="60"/>
      <c r="D15" s="60">
        <v>7</v>
      </c>
      <c r="G15" s="827" t="str">
        <f ca="1">IF(OFFSET(入力シート!$F$1,MATCH(C$16,入力シート!$C:$C,0)+D15-2,0)="","",IF(AND(COUNTIF(OFFSET(入力シート!$F$1,MATCH(C$16,入力シート!$C:$C,0)+D15-2,0),"(例)*"),COUNTIF(OFFSET(入力シート!$F$1,MATCH(C$16,入力シート!$C:$C,0)+1,0),"(例)*")=0),"",OFFSET(入力シート!$F$1,MATCH(C$16,入力シート!$C:$C,0)+D15-2,0)))</f>
        <v>(例)　104-2222</v>
      </c>
      <c r="H15" s="827"/>
      <c r="I15" s="827"/>
      <c r="J15" s="827"/>
      <c r="K15" s="827"/>
      <c r="L15" s="827"/>
      <c r="M15" s="827"/>
      <c r="N15" s="407"/>
    </row>
    <row r="16" spans="1:18" ht="42" hidden="1" outlineLevel="1">
      <c r="C16" s="644" t="s">
        <v>26</v>
      </c>
      <c r="D16" s="60">
        <v>8</v>
      </c>
      <c r="E16" s="30" t="s">
        <v>208</v>
      </c>
      <c r="G16" s="828" t="str">
        <f ca="1">IF(OFFSET(入力シート!$F$1,MATCH(C$16,入力シート!$C:$C,0)+D16-2,0)="","",IF(AND(COUNTIF(OFFSET(入力シート!$F$1,MATCH(C$16,入力シート!$C:$C,0)+D16-2,0),"(例)*"),COUNTIF(OFFSET(入力シート!$F$1,MATCH(C$16,入力シート!$C:$C,0)+1,0),"(例)*")=0),"",OFFSET(入力シート!$F$1,MATCH(C$16,入力シート!$C:$C,0)+D16-2,0)))</f>
        <v>(例)　東京都中央区○○町○○丁目○○番○○号</v>
      </c>
      <c r="H16" s="828"/>
      <c r="I16" s="828"/>
      <c r="J16" s="828"/>
      <c r="K16" s="828"/>
      <c r="L16" s="828"/>
      <c r="M16" s="828"/>
      <c r="N16" s="407"/>
      <c r="O16" s="37"/>
    </row>
    <row r="17" spans="1:15" ht="28.5" hidden="1" outlineLevel="1">
      <c r="C17" s="60"/>
      <c r="D17" s="60">
        <v>2</v>
      </c>
      <c r="E17" s="30" t="s">
        <v>209</v>
      </c>
      <c r="G17" s="829" t="str">
        <f ca="1">IF(OFFSET(入力シート!$F$1,MATCH(C$16,入力シート!$C:$C,0)+D17-2,0)="","",IF(AND(COUNTIF(OFFSET(入力シート!$F$1,MATCH(C$16,入力シート!$C:$C,0)+D17-2,0),"(例)*"),COUNTIF(OFFSET(入力シート!$F$1,MATCH(C$16,入力シート!$C:$C,0)+1,0),"(例)*")=0),"",OFFSET(入力シート!$F$1,MATCH(C$16,入力シート!$C:$C,0)+D17-2,0)))</f>
        <v>(例)　◎株式会社</v>
      </c>
      <c r="H17" s="829"/>
      <c r="I17" s="829"/>
      <c r="J17" s="829"/>
      <c r="K17" s="829"/>
      <c r="L17" s="829"/>
      <c r="M17" s="829"/>
      <c r="N17" s="408"/>
    </row>
    <row r="18" spans="1:15" ht="28.5" hidden="1" outlineLevel="1">
      <c r="C18" s="60"/>
      <c r="D18" s="60">
        <v>5</v>
      </c>
      <c r="E18" s="30" t="s">
        <v>210</v>
      </c>
      <c r="G18" s="829" t="str">
        <f ca="1">IF(OFFSET(入力シート!$F$1,MATCH(C$16,入力シート!$C:$C,0)+D18-4,0)="","",IF(AND(COUNTIF(OFFSET(入力シート!$F$1,MATCH(C$16,入力シート!$C:$C,0)+D18-4,0),"(例)*"),COUNTIF(OFFSET(入力シート!$F$1,MATCH(C$16,入力シート!$C:$C,0)+1,0),"(例)*")=0),"",OFFSET(入力シート!$F$1,MATCH(C$16,入力シート!$C:$C,0)+D18-4,0)))</f>
        <v>(例)　代表取締役</v>
      </c>
      <c r="H18" s="829"/>
      <c r="I18" s="829"/>
      <c r="J18" s="829"/>
      <c r="K18" s="830" t="str">
        <f ca="1">IF(OFFSET(入力シート!$F$1,MATCH(C$16,入力シート!$C:$C,0)+D18-2,0)="","",IF(AND(COUNTIF(OFFSET(入力シート!$F$1,MATCH(C$16,入力シート!$C:$C,0)+D18-2,0),"(例)*"),COUNTIF(OFFSET(入力シート!$F$1,MATCH(C$16,入力シート!$C:$C,0)+1,0),"(例)*")=0),"",OFFSET(入力シート!$F$1,MATCH(C$16,入力シート!$C:$C,0)+D18-2,0)))</f>
        <v>(例)　二重丸　太郎</v>
      </c>
      <c r="L18" s="830"/>
      <c r="M18" s="624" t="s">
        <v>211</v>
      </c>
      <c r="N18" s="408"/>
    </row>
    <row r="19" spans="1:15" ht="28.5" hidden="1" outlineLevel="1">
      <c r="C19" s="60"/>
      <c r="D19" s="60">
        <v>6</v>
      </c>
      <c r="E19" s="30" t="s">
        <v>212</v>
      </c>
      <c r="G19" s="801" t="str">
        <f ca="1">IF(OFFSET(入力シート!$F$1,MATCH(C$16,入力シート!$C:$C,0)+D19-2,0)="","",IF(AND(COUNTIF(OFFSET(入力シート!$F$1,MATCH(C$16,入力シート!$C:$C,0)+D19-2,0),"(例)*"),COUNTIF(OFFSET(入力シート!$F$1,MATCH(C$16,入力シート!$C:$C,0)+1,0),"(例)*")=0),"",OFFSET(入力シート!$F$1,MATCH(C$16,入力シート!$C:$C,0)+D19-2,0)))</f>
        <v>(例)　昭和 52 年　2 月　2 日</v>
      </c>
      <c r="H19" s="801"/>
      <c r="I19" s="801"/>
      <c r="J19" s="801"/>
      <c r="K19" s="801"/>
      <c r="L19" s="801"/>
      <c r="M19" s="801"/>
      <c r="N19" s="408"/>
    </row>
    <row r="20" spans="1:15" collapsed="1">
      <c r="N20" s="47" t="s">
        <v>213</v>
      </c>
    </row>
    <row r="21" spans="1:15">
      <c r="N21" s="47"/>
    </row>
    <row r="22" spans="1:15">
      <c r="A22" s="802" t="s">
        <v>214</v>
      </c>
      <c r="B22" s="803"/>
      <c r="C22" s="803"/>
      <c r="D22" s="803"/>
      <c r="E22" s="803"/>
      <c r="F22" s="803"/>
      <c r="G22" s="803"/>
      <c r="H22" s="803"/>
      <c r="I22" s="803"/>
      <c r="J22" s="803"/>
      <c r="K22" s="803"/>
      <c r="L22" s="803"/>
      <c r="M22" s="803"/>
    </row>
    <row r="23" spans="1:15">
      <c r="A23" s="802"/>
      <c r="B23" s="803"/>
      <c r="C23" s="803"/>
      <c r="D23" s="803"/>
      <c r="E23" s="803"/>
      <c r="F23" s="803"/>
      <c r="G23" s="803"/>
      <c r="H23" s="803"/>
      <c r="I23" s="803"/>
      <c r="J23" s="803"/>
      <c r="K23" s="803"/>
      <c r="L23" s="803"/>
      <c r="M23" s="803"/>
    </row>
    <row r="24" spans="1:15">
      <c r="A24" s="803"/>
      <c r="B24" s="803"/>
      <c r="C24" s="803"/>
      <c r="D24" s="803"/>
      <c r="E24" s="803"/>
      <c r="F24" s="803"/>
      <c r="G24" s="803"/>
      <c r="H24" s="803"/>
      <c r="I24" s="803"/>
      <c r="J24" s="803"/>
      <c r="K24" s="803"/>
      <c r="L24" s="803"/>
      <c r="M24" s="803"/>
    </row>
    <row r="25" spans="1:15" ht="42">
      <c r="A25" s="803"/>
      <c r="B25" s="803"/>
      <c r="C25" s="803"/>
      <c r="D25" s="803"/>
      <c r="E25" s="803"/>
      <c r="F25" s="803"/>
      <c r="G25" s="803"/>
      <c r="H25" s="803"/>
      <c r="I25" s="803"/>
      <c r="J25" s="803"/>
      <c r="K25" s="803"/>
      <c r="L25" s="803"/>
      <c r="M25" s="803"/>
      <c r="O25" s="37"/>
    </row>
    <row r="26" spans="1:15" ht="37.5">
      <c r="A26" s="803" t="s">
        <v>215</v>
      </c>
      <c r="B26" s="803"/>
      <c r="C26" s="803"/>
      <c r="D26" s="803"/>
      <c r="E26" s="803"/>
      <c r="F26" s="803"/>
      <c r="G26" s="803"/>
      <c r="H26" s="803"/>
      <c r="I26" s="803"/>
      <c r="J26" s="803"/>
      <c r="K26" s="803"/>
      <c r="L26" s="803"/>
      <c r="M26" s="803"/>
      <c r="O26" s="81"/>
    </row>
    <row r="27" spans="1:15">
      <c r="A27" s="803"/>
      <c r="B27" s="803"/>
      <c r="C27" s="803"/>
      <c r="D27" s="803"/>
      <c r="E27" s="803"/>
      <c r="F27" s="803"/>
      <c r="G27" s="803"/>
      <c r="H27" s="803"/>
      <c r="I27" s="803"/>
      <c r="J27" s="803"/>
      <c r="K27" s="803"/>
      <c r="L27" s="803"/>
      <c r="M27" s="803"/>
    </row>
    <row r="28" spans="1:15">
      <c r="A28" s="814" t="s">
        <v>398</v>
      </c>
      <c r="B28" s="814"/>
      <c r="C28" s="814"/>
      <c r="D28" s="814"/>
      <c r="E28" s="814"/>
      <c r="F28" s="814"/>
      <c r="G28" s="814"/>
      <c r="H28" s="814"/>
      <c r="I28" s="814"/>
      <c r="J28" s="814"/>
      <c r="K28" s="814"/>
      <c r="L28" s="814"/>
      <c r="M28" s="814"/>
    </row>
    <row r="29" spans="1:15">
      <c r="A29" s="814"/>
      <c r="B29" s="814"/>
      <c r="C29" s="814"/>
      <c r="D29" s="814"/>
      <c r="E29" s="814"/>
      <c r="F29" s="814"/>
      <c r="G29" s="814"/>
      <c r="H29" s="814"/>
      <c r="I29" s="814"/>
      <c r="J29" s="814"/>
      <c r="K29" s="814"/>
      <c r="L29" s="814"/>
      <c r="M29" s="814"/>
    </row>
    <row r="30" spans="1:15">
      <c r="A30" s="814"/>
      <c r="B30" s="814"/>
      <c r="C30" s="814"/>
      <c r="D30" s="814"/>
      <c r="E30" s="814"/>
      <c r="F30" s="814"/>
      <c r="G30" s="814"/>
      <c r="H30" s="814"/>
      <c r="I30" s="814"/>
      <c r="J30" s="814"/>
      <c r="K30" s="814"/>
      <c r="L30" s="814"/>
      <c r="M30" s="814"/>
    </row>
    <row r="31" spans="1:15">
      <c r="A31" s="814"/>
      <c r="B31" s="814"/>
      <c r="C31" s="814"/>
      <c r="D31" s="814"/>
      <c r="E31" s="814"/>
      <c r="F31" s="814"/>
      <c r="G31" s="814"/>
      <c r="H31" s="814"/>
      <c r="I31" s="814"/>
      <c r="J31" s="814"/>
      <c r="K31" s="814"/>
      <c r="L31" s="814"/>
      <c r="M31" s="814"/>
    </row>
    <row r="32" spans="1:15">
      <c r="A32" s="814"/>
      <c r="B32" s="814"/>
      <c r="C32" s="814"/>
      <c r="D32" s="814"/>
      <c r="E32" s="814"/>
      <c r="F32" s="814"/>
      <c r="G32" s="814"/>
      <c r="H32" s="814"/>
      <c r="I32" s="814"/>
      <c r="J32" s="814"/>
      <c r="K32" s="814"/>
      <c r="L32" s="814"/>
      <c r="M32" s="814"/>
    </row>
    <row r="33" spans="1:16">
      <c r="A33" s="814"/>
      <c r="B33" s="814"/>
      <c r="C33" s="814"/>
      <c r="D33" s="814"/>
      <c r="E33" s="814"/>
      <c r="F33" s="814"/>
      <c r="G33" s="814"/>
      <c r="H33" s="814"/>
      <c r="I33" s="814"/>
      <c r="J33" s="814"/>
      <c r="K33" s="814"/>
      <c r="L33" s="814"/>
      <c r="M33" s="814"/>
    </row>
    <row r="34" spans="1:16">
      <c r="A34" s="814"/>
      <c r="B34" s="814"/>
      <c r="C34" s="814"/>
      <c r="D34" s="814"/>
      <c r="E34" s="814"/>
      <c r="F34" s="814"/>
      <c r="G34" s="814"/>
      <c r="H34" s="814"/>
      <c r="I34" s="814"/>
      <c r="J34" s="814"/>
      <c r="K34" s="814"/>
      <c r="L34" s="814"/>
      <c r="M34" s="814"/>
    </row>
    <row r="36" spans="1:16">
      <c r="A36" s="803" t="s">
        <v>216</v>
      </c>
      <c r="B36" s="803"/>
      <c r="C36" s="803"/>
      <c r="D36" s="803"/>
      <c r="E36" s="803"/>
      <c r="F36" s="803"/>
      <c r="G36" s="803"/>
      <c r="H36" s="803"/>
      <c r="I36" s="803"/>
      <c r="J36" s="803"/>
      <c r="K36" s="803"/>
      <c r="L36" s="803"/>
      <c r="M36" s="803"/>
      <c r="N36" s="39"/>
    </row>
    <row r="38" spans="1:16">
      <c r="B38" s="30" t="s">
        <v>217</v>
      </c>
      <c r="N38" s="30"/>
      <c r="P38" s="38"/>
    </row>
    <row r="39" spans="1:16">
      <c r="B39" s="804" t="s">
        <v>405</v>
      </c>
      <c r="C39" s="804"/>
      <c r="D39" s="804"/>
      <c r="E39" s="804"/>
      <c r="F39" s="804"/>
      <c r="G39" s="804"/>
      <c r="H39" s="804"/>
      <c r="I39" s="804"/>
      <c r="J39" s="804"/>
      <c r="K39" s="804"/>
      <c r="L39" s="804"/>
      <c r="M39" s="804"/>
      <c r="N39" s="30"/>
      <c r="P39" s="38"/>
    </row>
    <row r="40" spans="1:16">
      <c r="N40" s="30"/>
      <c r="P40" s="38"/>
    </row>
    <row r="41" spans="1:16">
      <c r="B41" s="30" t="s">
        <v>218</v>
      </c>
      <c r="N41" s="30"/>
      <c r="P41" s="38"/>
    </row>
    <row r="42" spans="1:16">
      <c r="B42" s="804" t="str">
        <f>IF(入力シート!F11="","",入力シート!F11)</f>
        <v>(例)　○○○○マンション</v>
      </c>
      <c r="C42" s="804"/>
      <c r="D42" s="804"/>
      <c r="E42" s="804"/>
      <c r="F42" s="804"/>
      <c r="G42" s="804"/>
      <c r="H42" s="804"/>
      <c r="I42" s="804"/>
      <c r="J42" s="804"/>
      <c r="K42" s="74"/>
      <c r="L42" s="36" t="s">
        <v>219</v>
      </c>
      <c r="N42" s="30"/>
      <c r="P42" s="38"/>
    </row>
    <row r="43" spans="1:16">
      <c r="N43" s="30"/>
      <c r="P43" s="38"/>
    </row>
    <row r="44" spans="1:16">
      <c r="B44" s="30" t="s">
        <v>220</v>
      </c>
      <c r="N44" s="30"/>
      <c r="P44" s="38"/>
    </row>
    <row r="45" spans="1:16">
      <c r="B45" s="78" t="s">
        <v>406</v>
      </c>
      <c r="N45" s="30"/>
      <c r="P45" s="38"/>
    </row>
    <row r="46" spans="1:16">
      <c r="N46" s="30"/>
      <c r="P46" s="38"/>
    </row>
    <row r="47" spans="1:16">
      <c r="B47" s="30" t="s">
        <v>221</v>
      </c>
      <c r="N47" s="30"/>
      <c r="P47" s="38"/>
    </row>
    <row r="48" spans="1:16">
      <c r="B48" s="804" t="s">
        <v>407</v>
      </c>
      <c r="C48" s="804"/>
      <c r="H48" s="806">
        <f ca="1">L83</f>
        <v>0</v>
      </c>
      <c r="I48" s="806"/>
      <c r="J48" s="806"/>
      <c r="K48" s="806"/>
      <c r="L48" s="806"/>
      <c r="M48" s="77"/>
      <c r="N48" s="30"/>
      <c r="P48" s="38"/>
    </row>
    <row r="49" spans="2:16">
      <c r="N49" s="30"/>
      <c r="P49" s="38"/>
    </row>
    <row r="50" spans="2:16">
      <c r="B50" s="30" t="s">
        <v>223</v>
      </c>
      <c r="N50" s="30"/>
      <c r="P50" s="38"/>
    </row>
    <row r="51" spans="2:16">
      <c r="N51" s="30"/>
      <c r="P51" s="38"/>
    </row>
    <row r="52" spans="2:16">
      <c r="B52" s="805" t="s">
        <v>224</v>
      </c>
      <c r="C52" s="805"/>
      <c r="N52" s="30"/>
      <c r="P52" s="55"/>
    </row>
    <row r="53" spans="2:16" ht="42">
      <c r="B53" s="804" t="s">
        <v>408</v>
      </c>
      <c r="C53" s="804"/>
      <c r="D53" s="75"/>
      <c r="H53" s="807" t="str">
        <f ca="1">OFFSET(入力シート!$F$1,MATCH("○",入力シート!D:D,0)-2,0)</f>
        <v>(例)　2020年　9 月　9 日</v>
      </c>
      <c r="I53" s="807"/>
      <c r="J53" s="807"/>
      <c r="K53" s="807"/>
      <c r="L53" s="807"/>
      <c r="M53" s="76"/>
      <c r="N53" s="30"/>
      <c r="P53" s="37"/>
    </row>
    <row r="54" spans="2:16" ht="42">
      <c r="B54" s="804" t="s">
        <v>409</v>
      </c>
      <c r="C54" s="804"/>
      <c r="D54" s="75"/>
      <c r="H54" s="808" t="str">
        <f ca="1">OFFSET(入力シート!$F$1,MATCH("○",入力シート!D:D,0)-1,0)</f>
        <v>(例)　2021年　2 月　9 日</v>
      </c>
      <c r="I54" s="808"/>
      <c r="J54" s="808"/>
      <c r="K54" s="808"/>
      <c r="L54" s="808"/>
      <c r="M54" s="76"/>
      <c r="N54" s="30"/>
      <c r="P54" s="37"/>
    </row>
    <row r="55" spans="2:16" ht="42">
      <c r="B55" s="804" t="s">
        <v>410</v>
      </c>
      <c r="C55" s="804"/>
      <c r="D55" s="75"/>
      <c r="H55" s="807" t="str">
        <f ca="1">入力シート!F24</f>
        <v>(例)　yyyy年　m月　d日</v>
      </c>
      <c r="I55" s="807"/>
      <c r="J55" s="807"/>
      <c r="K55" s="807"/>
      <c r="L55" s="807"/>
      <c r="M55" s="76"/>
      <c r="N55" s="30"/>
      <c r="P55" s="37"/>
    </row>
    <row r="56" spans="2:16" ht="42">
      <c r="N56" s="30"/>
      <c r="P56" s="37"/>
    </row>
    <row r="57" spans="2:16">
      <c r="B57" s="30" t="s">
        <v>226</v>
      </c>
      <c r="N57" s="30"/>
      <c r="P57" s="55"/>
    </row>
    <row r="58" spans="2:16">
      <c r="B58" s="30" t="s">
        <v>227</v>
      </c>
      <c r="N58" s="30"/>
      <c r="P58" s="38"/>
    </row>
    <row r="59" spans="2:16">
      <c r="B59" s="30" t="s">
        <v>228</v>
      </c>
      <c r="N59" s="30"/>
      <c r="P59" s="54"/>
    </row>
    <row r="60" spans="2:16" s="38" customFormat="1" ht="39">
      <c r="P60" s="56"/>
    </row>
    <row r="61" spans="2:16" s="38" customFormat="1" ht="39">
      <c r="P61" s="56"/>
    </row>
    <row r="62" spans="2:16" s="38" customFormat="1" ht="39">
      <c r="P62" s="56"/>
    </row>
    <row r="63" spans="2:16" s="38" customFormat="1" ht="39">
      <c r="P63" s="56"/>
    </row>
    <row r="64" spans="2:16">
      <c r="N64" s="30"/>
      <c r="P64" s="38"/>
    </row>
    <row r="65" spans="1:16">
      <c r="N65" s="30"/>
      <c r="P65" s="38"/>
    </row>
    <row r="70" spans="1:16">
      <c r="A70" s="30" t="s">
        <v>229</v>
      </c>
    </row>
    <row r="72" spans="1:16">
      <c r="A72" s="30" t="s">
        <v>230</v>
      </c>
    </row>
    <row r="74" spans="1:16">
      <c r="A74" s="803" t="s">
        <v>231</v>
      </c>
      <c r="B74" s="803"/>
      <c r="C74" s="803"/>
      <c r="D74" s="803"/>
      <c r="E74" s="803"/>
      <c r="F74" s="803"/>
      <c r="G74" s="803"/>
      <c r="H74" s="803"/>
      <c r="I74" s="803"/>
      <c r="J74" s="803"/>
      <c r="K74" s="803"/>
      <c r="L74" s="803"/>
      <c r="M74" s="803"/>
      <c r="N74" s="39"/>
    </row>
    <row r="77" spans="1:16">
      <c r="L77" s="36" t="s">
        <v>403</v>
      </c>
    </row>
    <row r="78" spans="1:16">
      <c r="B78" s="49" t="s">
        <v>233</v>
      </c>
      <c r="C78" s="817" t="s">
        <v>234</v>
      </c>
      <c r="D78" s="815"/>
      <c r="E78" s="818"/>
      <c r="F78" s="815" t="s">
        <v>415</v>
      </c>
      <c r="G78" s="815"/>
      <c r="H78" s="815"/>
      <c r="I78" s="815"/>
      <c r="J78" s="812" t="s">
        <v>235</v>
      </c>
      <c r="K78" s="813"/>
      <c r="L78" s="50" t="s">
        <v>236</v>
      </c>
      <c r="M78" s="43"/>
    </row>
    <row r="79" spans="1:16">
      <c r="B79" s="51" t="s">
        <v>237</v>
      </c>
      <c r="C79" s="819"/>
      <c r="D79" s="816"/>
      <c r="E79" s="820"/>
      <c r="F79" s="816"/>
      <c r="G79" s="816"/>
      <c r="H79" s="816"/>
      <c r="I79" s="816"/>
      <c r="J79" s="824" t="s">
        <v>238</v>
      </c>
      <c r="K79" s="825"/>
      <c r="L79" s="52" t="s">
        <v>238</v>
      </c>
      <c r="M79" s="43"/>
    </row>
    <row r="80" spans="1:16" ht="55.5">
      <c r="B80" s="32" t="s">
        <v>239</v>
      </c>
      <c r="C80" s="823">
        <f ca="1">IF('8.補助対象経費総括表（まとめ）'!C16="","",'8.補助対象経費総括表（まとめ）'!C16)</f>
        <v>0</v>
      </c>
      <c r="D80" s="823"/>
      <c r="E80" s="823"/>
      <c r="F80" s="823">
        <f ca="1">IF('8.補助対象経費総括表（まとめ）'!D16="",0,'8.補助対象経費総括表（まとめ）'!D16)</f>
        <v>0</v>
      </c>
      <c r="G80" s="823"/>
      <c r="H80" s="823"/>
      <c r="I80" s="823"/>
      <c r="J80" s="821">
        <v>0.5</v>
      </c>
      <c r="K80" s="821"/>
      <c r="L80" s="574">
        <f ca="1">IF(F80="",0,ROUNDDOWN(F80*$J$80,0))</f>
        <v>0</v>
      </c>
      <c r="M80" s="44"/>
      <c r="O80" s="53"/>
    </row>
    <row r="81" spans="2:16" ht="55.5">
      <c r="B81" s="32" t="s">
        <v>240</v>
      </c>
      <c r="C81" s="823">
        <f ca="1">IF('8.補助対象経費総括表（まとめ）'!C17="","",'8.補助対象経費総括表（まとめ）'!C17)</f>
        <v>0</v>
      </c>
      <c r="D81" s="823"/>
      <c r="E81" s="823"/>
      <c r="F81" s="823">
        <f ca="1">IF('8.補助対象経費総括表（まとめ）'!D17="",0,'8.補助対象経費総括表（まとめ）'!D17)</f>
        <v>0</v>
      </c>
      <c r="G81" s="823"/>
      <c r="H81" s="823"/>
      <c r="I81" s="823"/>
      <c r="J81" s="822"/>
      <c r="K81" s="822"/>
      <c r="L81" s="574">
        <f ca="1">IF(F81="",0,ROUNDDOWN(F81*$J$80,0))</f>
        <v>0</v>
      </c>
      <c r="M81" s="44"/>
      <c r="O81" s="53"/>
    </row>
    <row r="82" spans="2:16" ht="55.5">
      <c r="B82" s="32" t="s">
        <v>130</v>
      </c>
      <c r="C82" s="823">
        <f ca="1">SUM(C80:E81)</f>
        <v>0</v>
      </c>
      <c r="D82" s="823"/>
      <c r="E82" s="823"/>
      <c r="F82" s="823">
        <f ca="1">SUM(F80:I81)</f>
        <v>0</v>
      </c>
      <c r="G82" s="823"/>
      <c r="H82" s="823"/>
      <c r="I82" s="823"/>
      <c r="J82" s="803" t="s">
        <v>73</v>
      </c>
      <c r="K82" s="803"/>
      <c r="L82" s="574">
        <f ca="1">SUM(L80:L81)</f>
        <v>0</v>
      </c>
      <c r="M82" s="44"/>
      <c r="O82" s="53"/>
    </row>
    <row r="83" spans="2:16" ht="55.5">
      <c r="B83" s="814" t="s">
        <v>404</v>
      </c>
      <c r="C83" s="814"/>
      <c r="D83" s="814"/>
      <c r="E83" s="814"/>
      <c r="F83" s="814"/>
      <c r="G83" s="814"/>
      <c r="H83" s="814"/>
      <c r="I83" s="814"/>
      <c r="J83" s="814"/>
      <c r="K83" s="814"/>
      <c r="L83" s="574">
        <f ca="1">ROUNDDOWN(L82,-3)</f>
        <v>0</v>
      </c>
      <c r="M83" s="44"/>
      <c r="O83" s="53"/>
    </row>
    <row r="84" spans="2:16" s="38" customFormat="1">
      <c r="P84" s="30"/>
    </row>
    <row r="85" spans="2:16" s="38" customFormat="1">
      <c r="P85" s="30"/>
    </row>
    <row r="86" spans="2:16" s="38" customFormat="1">
      <c r="P86" s="30"/>
    </row>
    <row r="87" spans="2:16" s="38" customFormat="1">
      <c r="P87" s="30"/>
    </row>
    <row r="106" spans="1:13">
      <c r="A106" s="30" t="s">
        <v>229</v>
      </c>
    </row>
    <row r="108" spans="1:13">
      <c r="A108" s="30" t="s">
        <v>241</v>
      </c>
    </row>
    <row r="110" spans="1:13">
      <c r="A110" s="803" t="s">
        <v>242</v>
      </c>
      <c r="B110" s="803"/>
      <c r="C110" s="803"/>
      <c r="D110" s="803"/>
      <c r="E110" s="803"/>
      <c r="F110" s="803"/>
      <c r="G110" s="803"/>
      <c r="H110" s="803"/>
      <c r="I110" s="803"/>
      <c r="J110" s="803"/>
      <c r="K110" s="803"/>
      <c r="L110" s="803"/>
      <c r="M110" s="803"/>
    </row>
    <row r="114" spans="1:14" ht="25.5" customHeight="1">
      <c r="B114" s="802" t="s">
        <v>411</v>
      </c>
      <c r="C114" s="802"/>
      <c r="D114" s="802"/>
      <c r="E114" s="802"/>
      <c r="F114" s="802"/>
      <c r="G114" s="802"/>
      <c r="H114" s="802"/>
      <c r="I114" s="802"/>
      <c r="J114" s="802"/>
      <c r="K114" s="802"/>
      <c r="L114" s="802"/>
      <c r="M114" s="802"/>
    </row>
    <row r="115" spans="1:14">
      <c r="A115" s="33"/>
      <c r="B115" s="802"/>
      <c r="C115" s="802"/>
      <c r="D115" s="802"/>
      <c r="E115" s="802"/>
      <c r="F115" s="802"/>
      <c r="G115" s="802"/>
      <c r="H115" s="802"/>
      <c r="I115" s="802"/>
      <c r="J115" s="802"/>
      <c r="K115" s="802"/>
      <c r="L115" s="802"/>
      <c r="M115" s="802"/>
    </row>
    <row r="116" spans="1:14">
      <c r="A116" s="33"/>
      <c r="B116" s="802"/>
      <c r="C116" s="802"/>
      <c r="D116" s="802"/>
      <c r="E116" s="802"/>
      <c r="F116" s="802"/>
      <c r="G116" s="802"/>
      <c r="H116" s="802"/>
      <c r="I116" s="802"/>
      <c r="J116" s="802"/>
      <c r="K116" s="802"/>
      <c r="L116" s="802"/>
      <c r="M116" s="802"/>
    </row>
    <row r="120" spans="1:14">
      <c r="A120" s="803" t="s">
        <v>243</v>
      </c>
      <c r="B120" s="803"/>
      <c r="C120" s="803"/>
      <c r="D120" s="803"/>
      <c r="E120" s="803"/>
      <c r="F120" s="803"/>
      <c r="G120" s="803"/>
      <c r="H120" s="803"/>
      <c r="I120" s="803"/>
      <c r="J120" s="803"/>
      <c r="K120" s="803"/>
      <c r="L120" s="803"/>
      <c r="M120" s="803"/>
      <c r="N120" s="33"/>
    </row>
    <row r="122" spans="1:14" ht="25.5" customHeight="1">
      <c r="B122" s="832" t="s">
        <v>399</v>
      </c>
      <c r="C122" s="832"/>
      <c r="D122" s="832"/>
      <c r="E122" s="832"/>
      <c r="F122" s="832"/>
      <c r="G122" s="832"/>
      <c r="H122" s="832"/>
      <c r="I122" s="832"/>
      <c r="J122" s="832"/>
      <c r="K122" s="832"/>
      <c r="L122" s="832"/>
      <c r="M122" s="832"/>
      <c r="N122" s="35"/>
    </row>
    <row r="123" spans="1:14">
      <c r="B123" s="832"/>
      <c r="C123" s="832"/>
      <c r="D123" s="832"/>
      <c r="E123" s="832"/>
      <c r="F123" s="832"/>
      <c r="G123" s="832"/>
      <c r="H123" s="832"/>
      <c r="I123" s="832"/>
      <c r="J123" s="832"/>
      <c r="K123" s="832"/>
      <c r="L123" s="832"/>
      <c r="M123" s="832"/>
    </row>
    <row r="124" spans="1:14">
      <c r="B124" s="832"/>
      <c r="C124" s="832"/>
      <c r="D124" s="832"/>
      <c r="E124" s="832"/>
      <c r="F124" s="832"/>
      <c r="G124" s="832"/>
      <c r="H124" s="832"/>
      <c r="I124" s="832"/>
      <c r="J124" s="832"/>
      <c r="K124" s="832"/>
      <c r="L124" s="832"/>
      <c r="M124" s="832"/>
    </row>
    <row r="125" spans="1:14">
      <c r="B125" s="832"/>
      <c r="C125" s="832"/>
      <c r="D125" s="832"/>
      <c r="E125" s="832"/>
      <c r="F125" s="832"/>
      <c r="G125" s="832"/>
      <c r="H125" s="832"/>
      <c r="I125" s="832"/>
      <c r="J125" s="832"/>
      <c r="K125" s="832"/>
      <c r="L125" s="832"/>
      <c r="M125" s="832"/>
    </row>
    <row r="126" spans="1:14">
      <c r="A126" s="30" t="s">
        <v>45</v>
      </c>
      <c r="B126" s="48"/>
      <c r="C126" s="48"/>
      <c r="D126" s="48"/>
      <c r="E126" s="48"/>
      <c r="F126" s="48"/>
      <c r="G126" s="48"/>
      <c r="H126" s="48"/>
      <c r="I126" s="48"/>
      <c r="J126" s="48"/>
      <c r="K126" s="48"/>
      <c r="L126" s="48"/>
      <c r="M126" s="48"/>
    </row>
    <row r="127" spans="1:14" ht="25.5" customHeight="1">
      <c r="B127" s="832" t="s">
        <v>401</v>
      </c>
      <c r="C127" s="832"/>
      <c r="D127" s="832"/>
      <c r="E127" s="832"/>
      <c r="F127" s="832"/>
      <c r="G127" s="832"/>
      <c r="H127" s="832"/>
      <c r="I127" s="832"/>
      <c r="J127" s="832"/>
      <c r="K127" s="832"/>
      <c r="L127" s="832"/>
      <c r="M127" s="832"/>
      <c r="N127" s="35"/>
    </row>
    <row r="128" spans="1:14">
      <c r="B128" s="832"/>
      <c r="C128" s="832"/>
      <c r="D128" s="832"/>
      <c r="E128" s="832"/>
      <c r="F128" s="832"/>
      <c r="G128" s="832"/>
      <c r="H128" s="832"/>
      <c r="I128" s="832"/>
      <c r="J128" s="832"/>
      <c r="K128" s="832"/>
      <c r="L128" s="832"/>
      <c r="M128" s="832"/>
    </row>
    <row r="129" spans="1:15">
      <c r="B129" s="48"/>
      <c r="C129" s="48"/>
      <c r="D129" s="48"/>
      <c r="E129" s="48"/>
      <c r="F129" s="48"/>
      <c r="G129" s="48"/>
      <c r="H129" s="48"/>
      <c r="I129" s="48"/>
      <c r="J129" s="48"/>
      <c r="K129" s="48"/>
      <c r="L129" s="48"/>
      <c r="M129" s="48"/>
    </row>
    <row r="130" spans="1:15">
      <c r="B130" s="48"/>
      <c r="C130" s="48"/>
      <c r="D130" s="48"/>
      <c r="E130" s="48"/>
      <c r="F130" s="48"/>
      <c r="G130" s="48"/>
      <c r="H130" s="48"/>
      <c r="I130" s="48"/>
      <c r="J130" s="48"/>
      <c r="K130" s="48"/>
      <c r="L130" s="48"/>
      <c r="M130" s="48"/>
    </row>
    <row r="131" spans="1:15" ht="25.5" customHeight="1">
      <c r="B131" s="832" t="s">
        <v>400</v>
      </c>
      <c r="C131" s="832"/>
      <c r="D131" s="832"/>
      <c r="E131" s="832"/>
      <c r="F131" s="832"/>
      <c r="G131" s="832"/>
      <c r="H131" s="832"/>
      <c r="I131" s="832"/>
      <c r="J131" s="832"/>
      <c r="K131" s="832"/>
      <c r="L131" s="832"/>
      <c r="M131" s="832"/>
      <c r="N131" s="35"/>
    </row>
    <row r="132" spans="1:15">
      <c r="B132" s="832"/>
      <c r="C132" s="832"/>
      <c r="D132" s="832"/>
      <c r="E132" s="832"/>
      <c r="F132" s="832"/>
      <c r="G132" s="832"/>
      <c r="H132" s="832"/>
      <c r="I132" s="832"/>
      <c r="J132" s="832"/>
      <c r="K132" s="832"/>
      <c r="L132" s="832"/>
      <c r="M132" s="832"/>
    </row>
    <row r="133" spans="1:15">
      <c r="B133" s="48"/>
      <c r="C133" s="48"/>
      <c r="D133" s="48"/>
      <c r="E133" s="48"/>
      <c r="F133" s="48"/>
      <c r="G133" s="48"/>
      <c r="H133" s="48"/>
      <c r="I133" s="48"/>
      <c r="J133" s="48"/>
      <c r="K133" s="48"/>
      <c r="L133" s="48"/>
      <c r="M133" s="48"/>
    </row>
    <row r="134" spans="1:15">
      <c r="B134" s="48"/>
      <c r="C134" s="48"/>
      <c r="D134" s="48"/>
      <c r="E134" s="48"/>
      <c r="F134" s="48"/>
      <c r="G134" s="48"/>
      <c r="H134" s="48"/>
      <c r="I134" s="48"/>
      <c r="J134" s="48"/>
      <c r="K134" s="48"/>
      <c r="L134" s="48"/>
      <c r="M134" s="48"/>
    </row>
    <row r="135" spans="1:15" ht="25.5" customHeight="1">
      <c r="B135" s="832" t="s">
        <v>402</v>
      </c>
      <c r="C135" s="832"/>
      <c r="D135" s="832"/>
      <c r="E135" s="832"/>
      <c r="F135" s="832"/>
      <c r="G135" s="832"/>
      <c r="H135" s="832"/>
      <c r="I135" s="832"/>
      <c r="J135" s="832"/>
      <c r="K135" s="832"/>
      <c r="L135" s="832"/>
      <c r="M135" s="832"/>
      <c r="N135" s="33"/>
    </row>
    <row r="136" spans="1:15">
      <c r="B136" s="832"/>
      <c r="C136" s="832"/>
      <c r="D136" s="832"/>
      <c r="E136" s="832"/>
      <c r="F136" s="832"/>
      <c r="G136" s="832"/>
      <c r="H136" s="832"/>
      <c r="I136" s="832"/>
      <c r="J136" s="832"/>
      <c r="K136" s="832"/>
      <c r="L136" s="832"/>
      <c r="M136" s="832"/>
    </row>
    <row r="137" spans="1:15" ht="55.5">
      <c r="O137" s="53"/>
    </row>
    <row r="138" spans="1:15" ht="55.5">
      <c r="O138" s="53"/>
    </row>
    <row r="139" spans="1:15" ht="55.5">
      <c r="O139" s="53"/>
    </row>
    <row r="140" spans="1:15" ht="55.5">
      <c r="O140" s="53"/>
    </row>
    <row r="142" spans="1:15">
      <c r="A142" s="30" t="s">
        <v>229</v>
      </c>
    </row>
    <row r="143" spans="1:15">
      <c r="N143" s="542" t="s">
        <v>814</v>
      </c>
      <c r="O143" s="543"/>
    </row>
    <row r="144" spans="1:15">
      <c r="A144" s="30" t="s">
        <v>244</v>
      </c>
      <c r="N144" s="542" t="s">
        <v>815</v>
      </c>
      <c r="O144" s="543"/>
    </row>
    <row r="145" spans="1:16" s="57" customFormat="1">
      <c r="O145" s="38"/>
    </row>
    <row r="146" spans="1:16">
      <c r="B146" s="36" t="s">
        <v>412</v>
      </c>
      <c r="C146" s="810" t="str">
        <f>IF(入力シート!F30="","",入力シート!F30)</f>
        <v>(例)　〇〇〇株式会社</v>
      </c>
      <c r="D146" s="810"/>
      <c r="E146" s="810"/>
      <c r="F146" s="810"/>
      <c r="G146" s="810"/>
      <c r="H146" s="810"/>
      <c r="I146" s="810"/>
      <c r="J146" s="810"/>
      <c r="K146" s="810"/>
      <c r="L146" s="810"/>
    </row>
    <row r="147" spans="1:16" s="57" customFormat="1" ht="14.25"/>
    <row r="148" spans="1:16" s="31" customFormat="1">
      <c r="A148" s="30"/>
      <c r="B148" s="30"/>
      <c r="C148" s="30"/>
      <c r="D148" s="30"/>
      <c r="E148" s="30"/>
      <c r="F148" s="30"/>
      <c r="G148" s="30"/>
      <c r="H148" s="30"/>
      <c r="I148" s="30"/>
      <c r="J148" s="831" t="str">
        <f>IF(入力シート!F14="","",入力シート!F14)</f>
        <v>(例)　2020年　7 月　5 日</v>
      </c>
      <c r="K148" s="831"/>
      <c r="L148" s="831"/>
      <c r="M148" s="30"/>
      <c r="N148" s="38"/>
      <c r="O148" s="38"/>
      <c r="P148" s="30"/>
    </row>
    <row r="149" spans="1:16" s="31" customFormat="1">
      <c r="A149" s="30"/>
      <c r="B149" s="30" t="s">
        <v>245</v>
      </c>
      <c r="C149" s="30"/>
      <c r="D149" s="30"/>
      <c r="E149" s="30"/>
      <c r="F149" s="30"/>
      <c r="G149" s="30"/>
      <c r="H149" s="30"/>
      <c r="I149" s="30"/>
      <c r="J149" s="30"/>
      <c r="K149" s="30"/>
      <c r="L149" s="30"/>
      <c r="M149" s="30"/>
      <c r="N149" s="38"/>
      <c r="O149" s="38"/>
      <c r="P149" s="30"/>
    </row>
    <row r="150" spans="1:16">
      <c r="A150" s="32"/>
      <c r="B150" s="811" t="s">
        <v>246</v>
      </c>
      <c r="C150" s="811" t="s">
        <v>247</v>
      </c>
      <c r="D150" s="811" t="s">
        <v>248</v>
      </c>
      <c r="E150" s="811"/>
      <c r="F150" s="811"/>
      <c r="G150" s="811"/>
      <c r="H150" s="811" t="s">
        <v>249</v>
      </c>
      <c r="I150" s="811" t="s">
        <v>250</v>
      </c>
      <c r="J150" s="811"/>
      <c r="K150" s="811"/>
      <c r="L150" s="811" t="s">
        <v>15</v>
      </c>
      <c r="M150" s="33"/>
      <c r="N150" s="40"/>
      <c r="O150" s="40"/>
    </row>
    <row r="151" spans="1:16">
      <c r="A151" s="32"/>
      <c r="B151" s="811"/>
      <c r="C151" s="811"/>
      <c r="D151" s="45" t="s">
        <v>251</v>
      </c>
      <c r="E151" s="45" t="s">
        <v>200</v>
      </c>
      <c r="F151" s="45" t="s">
        <v>201</v>
      </c>
      <c r="G151" s="45" t="s">
        <v>225</v>
      </c>
      <c r="H151" s="811"/>
      <c r="I151" s="811"/>
      <c r="J151" s="811"/>
      <c r="K151" s="811"/>
      <c r="L151" s="811"/>
      <c r="M151" s="33"/>
      <c r="N151" s="40"/>
      <c r="O151" s="40"/>
    </row>
    <row r="152" spans="1:16">
      <c r="A152" s="60" t="s">
        <v>417</v>
      </c>
      <c r="B152" s="73"/>
      <c r="C152" s="73"/>
      <c r="D152" s="59"/>
      <c r="E152" s="413"/>
      <c r="F152" s="413"/>
      <c r="G152" s="413"/>
      <c r="H152" s="59"/>
      <c r="I152" s="809"/>
      <c r="J152" s="809"/>
      <c r="K152" s="809"/>
      <c r="L152" s="73"/>
      <c r="M152" s="61" t="s">
        <v>252</v>
      </c>
      <c r="N152" s="47" t="s">
        <v>253</v>
      </c>
    </row>
    <row r="153" spans="1:16">
      <c r="A153" s="60" t="s">
        <v>416</v>
      </c>
      <c r="B153" s="73"/>
      <c r="C153" s="73"/>
      <c r="D153" s="59"/>
      <c r="E153" s="413"/>
      <c r="F153" s="413"/>
      <c r="G153" s="413"/>
      <c r="H153" s="59"/>
      <c r="I153" s="809"/>
      <c r="J153" s="809"/>
      <c r="K153" s="809"/>
      <c r="L153" s="73"/>
      <c r="M153" s="61" t="s">
        <v>419</v>
      </c>
      <c r="N153" s="47" t="s">
        <v>420</v>
      </c>
    </row>
    <row r="154" spans="1:16">
      <c r="A154" s="60" t="s">
        <v>418</v>
      </c>
      <c r="B154" s="73"/>
      <c r="C154" s="73"/>
      <c r="D154" s="59"/>
      <c r="E154" s="413"/>
      <c r="F154" s="413"/>
      <c r="G154" s="413"/>
      <c r="H154" s="59"/>
      <c r="I154" s="809"/>
      <c r="J154" s="809"/>
      <c r="K154" s="809"/>
      <c r="L154" s="73"/>
      <c r="M154" s="33"/>
      <c r="N154" s="47" t="s">
        <v>837</v>
      </c>
    </row>
    <row r="155" spans="1:16">
      <c r="B155" s="73"/>
      <c r="C155" s="73"/>
      <c r="D155" s="59"/>
      <c r="E155" s="413"/>
      <c r="F155" s="413"/>
      <c r="G155" s="413"/>
      <c r="H155" s="59"/>
      <c r="I155" s="809"/>
      <c r="J155" s="809"/>
      <c r="K155" s="809"/>
      <c r="L155" s="73"/>
      <c r="M155" s="33"/>
    </row>
    <row r="156" spans="1:16">
      <c r="B156" s="73"/>
      <c r="C156" s="73"/>
      <c r="D156" s="59"/>
      <c r="E156" s="413"/>
      <c r="F156" s="413"/>
      <c r="G156" s="413"/>
      <c r="H156" s="59"/>
      <c r="I156" s="809"/>
      <c r="J156" s="809"/>
      <c r="K156" s="809"/>
      <c r="L156" s="73"/>
      <c r="M156" s="33"/>
    </row>
    <row r="157" spans="1:16">
      <c r="B157" s="73"/>
      <c r="C157" s="73"/>
      <c r="D157" s="59"/>
      <c r="E157" s="413"/>
      <c r="F157" s="413"/>
      <c r="G157" s="413"/>
      <c r="H157" s="59"/>
      <c r="I157" s="809"/>
      <c r="J157" s="809"/>
      <c r="K157" s="809"/>
      <c r="L157" s="73"/>
      <c r="M157" s="33"/>
    </row>
    <row r="158" spans="1:16">
      <c r="B158" s="73"/>
      <c r="C158" s="73"/>
      <c r="D158" s="59"/>
      <c r="E158" s="413"/>
      <c r="F158" s="413"/>
      <c r="G158" s="413"/>
      <c r="H158" s="59"/>
      <c r="I158" s="809"/>
      <c r="J158" s="809"/>
      <c r="K158" s="809"/>
      <c r="L158" s="73"/>
      <c r="M158" s="33"/>
    </row>
    <row r="159" spans="1:16">
      <c r="B159" s="73"/>
      <c r="C159" s="73"/>
      <c r="D159" s="59"/>
      <c r="E159" s="413"/>
      <c r="F159" s="413"/>
      <c r="G159" s="413"/>
      <c r="H159" s="59"/>
      <c r="I159" s="809"/>
      <c r="J159" s="809"/>
      <c r="K159" s="809"/>
      <c r="L159" s="73"/>
      <c r="M159" s="33"/>
    </row>
    <row r="160" spans="1:16">
      <c r="B160" s="73"/>
      <c r="C160" s="73"/>
      <c r="D160" s="59"/>
      <c r="E160" s="413"/>
      <c r="F160" s="413"/>
      <c r="G160" s="413"/>
      <c r="H160" s="59"/>
      <c r="I160" s="809"/>
      <c r="J160" s="809"/>
      <c r="K160" s="809"/>
      <c r="L160" s="73"/>
      <c r="M160" s="33"/>
    </row>
    <row r="161" spans="2:13">
      <c r="B161" s="73"/>
      <c r="C161" s="73"/>
      <c r="D161" s="59"/>
      <c r="E161" s="413"/>
      <c r="F161" s="413"/>
      <c r="G161" s="413"/>
      <c r="H161" s="59"/>
      <c r="I161" s="809"/>
      <c r="J161" s="809"/>
      <c r="K161" s="809"/>
      <c r="L161" s="73"/>
      <c r="M161" s="33"/>
    </row>
    <row r="162" spans="2:13">
      <c r="B162" s="73"/>
      <c r="C162" s="73"/>
      <c r="D162" s="59"/>
      <c r="E162" s="413"/>
      <c r="F162" s="413"/>
      <c r="G162" s="413"/>
      <c r="H162" s="59"/>
      <c r="I162" s="809"/>
      <c r="J162" s="809"/>
      <c r="K162" s="809"/>
      <c r="L162" s="73"/>
      <c r="M162" s="33"/>
    </row>
    <row r="163" spans="2:13">
      <c r="B163" s="73"/>
      <c r="C163" s="73"/>
      <c r="D163" s="59"/>
      <c r="E163" s="413"/>
      <c r="F163" s="413"/>
      <c r="G163" s="413"/>
      <c r="H163" s="59"/>
      <c r="I163" s="809"/>
      <c r="J163" s="809"/>
      <c r="K163" s="809"/>
      <c r="L163" s="73"/>
      <c r="M163" s="33"/>
    </row>
    <row r="164" spans="2:13">
      <c r="B164" s="73"/>
      <c r="C164" s="73"/>
      <c r="D164" s="59"/>
      <c r="E164" s="413"/>
      <c r="F164" s="413"/>
      <c r="G164" s="413"/>
      <c r="H164" s="59"/>
      <c r="I164" s="809"/>
      <c r="J164" s="809"/>
      <c r="K164" s="809"/>
      <c r="L164" s="73"/>
      <c r="M164" s="33"/>
    </row>
    <row r="165" spans="2:13">
      <c r="B165" s="73"/>
      <c r="C165" s="73"/>
      <c r="D165" s="59"/>
      <c r="E165" s="413"/>
      <c r="F165" s="413"/>
      <c r="G165" s="413"/>
      <c r="H165" s="59"/>
      <c r="I165" s="809"/>
      <c r="J165" s="809"/>
      <c r="K165" s="809"/>
      <c r="L165" s="73"/>
      <c r="M165" s="33"/>
    </row>
    <row r="166" spans="2:13">
      <c r="B166" s="73"/>
      <c r="C166" s="73"/>
      <c r="D166" s="59"/>
      <c r="E166" s="413"/>
      <c r="F166" s="413"/>
      <c r="G166" s="413"/>
      <c r="H166" s="59"/>
      <c r="I166" s="809"/>
      <c r="J166" s="809"/>
      <c r="K166" s="809"/>
      <c r="L166" s="73"/>
      <c r="M166" s="33"/>
    </row>
    <row r="167" spans="2:13">
      <c r="B167" s="73"/>
      <c r="C167" s="73"/>
      <c r="D167" s="59"/>
      <c r="E167" s="413"/>
      <c r="F167" s="413"/>
      <c r="G167" s="413"/>
      <c r="H167" s="59"/>
      <c r="I167" s="809"/>
      <c r="J167" s="809"/>
      <c r="K167" s="809"/>
      <c r="L167" s="73"/>
      <c r="M167" s="33"/>
    </row>
    <row r="168" spans="2:13">
      <c r="B168" s="73"/>
      <c r="C168" s="73"/>
      <c r="D168" s="59"/>
      <c r="E168" s="413"/>
      <c r="F168" s="413"/>
      <c r="G168" s="413"/>
      <c r="H168" s="59"/>
      <c r="I168" s="809"/>
      <c r="J168" s="809"/>
      <c r="K168" s="809"/>
      <c r="L168" s="73"/>
      <c r="M168" s="33"/>
    </row>
    <row r="169" spans="2:13">
      <c r="B169" s="73"/>
      <c r="C169" s="73"/>
      <c r="D169" s="59"/>
      <c r="E169" s="413"/>
      <c r="F169" s="413"/>
      <c r="G169" s="413"/>
      <c r="H169" s="59"/>
      <c r="I169" s="809"/>
      <c r="J169" s="809"/>
      <c r="K169" s="809"/>
      <c r="L169" s="73"/>
      <c r="M169" s="33"/>
    </row>
    <row r="170" spans="2:13">
      <c r="B170" s="73"/>
      <c r="C170" s="73"/>
      <c r="D170" s="59"/>
      <c r="E170" s="413"/>
      <c r="F170" s="413"/>
      <c r="G170" s="413"/>
      <c r="H170" s="59"/>
      <c r="I170" s="809"/>
      <c r="J170" s="809"/>
      <c r="K170" s="809"/>
      <c r="L170" s="73"/>
    </row>
    <row r="171" spans="2:13">
      <c r="B171" s="73"/>
      <c r="C171" s="73"/>
      <c r="D171" s="59"/>
      <c r="E171" s="413"/>
      <c r="F171" s="413"/>
      <c r="G171" s="413"/>
      <c r="H171" s="59"/>
      <c r="I171" s="809"/>
      <c r="J171" s="809"/>
      <c r="K171" s="809"/>
      <c r="L171" s="73"/>
    </row>
    <row r="172" spans="2:13">
      <c r="B172" s="73"/>
      <c r="C172" s="73"/>
      <c r="D172" s="59"/>
      <c r="E172" s="413"/>
      <c r="F172" s="413"/>
      <c r="G172" s="413"/>
      <c r="H172" s="59"/>
      <c r="I172" s="809"/>
      <c r="J172" s="809"/>
      <c r="K172" s="809"/>
      <c r="L172" s="73"/>
    </row>
    <row r="173" spans="2:13">
      <c r="B173" s="73"/>
      <c r="C173" s="73"/>
      <c r="D173" s="59"/>
      <c r="E173" s="413"/>
      <c r="F173" s="413"/>
      <c r="G173" s="413"/>
      <c r="H173" s="59"/>
      <c r="I173" s="809"/>
      <c r="J173" s="809"/>
      <c r="K173" s="809"/>
      <c r="L173" s="73"/>
    </row>
    <row r="174" spans="2:13">
      <c r="B174" s="73"/>
      <c r="C174" s="73"/>
      <c r="D174" s="59"/>
      <c r="E174" s="413"/>
      <c r="F174" s="413"/>
      <c r="G174" s="413"/>
      <c r="H174" s="59"/>
      <c r="I174" s="809"/>
      <c r="J174" s="809"/>
      <c r="K174" s="809"/>
      <c r="L174" s="73"/>
    </row>
    <row r="175" spans="2:13">
      <c r="B175" s="73"/>
      <c r="C175" s="73"/>
      <c r="D175" s="59"/>
      <c r="E175" s="413"/>
      <c r="F175" s="413"/>
      <c r="G175" s="413"/>
      <c r="H175" s="59"/>
      <c r="I175" s="809"/>
      <c r="J175" s="809"/>
      <c r="K175" s="809"/>
      <c r="L175" s="73"/>
    </row>
    <row r="176" spans="2:13">
      <c r="B176" s="73"/>
      <c r="C176" s="73"/>
      <c r="D176" s="59"/>
      <c r="E176" s="413"/>
      <c r="F176" s="413"/>
      <c r="G176" s="413"/>
      <c r="H176" s="59"/>
      <c r="I176" s="809"/>
      <c r="J176" s="809"/>
      <c r="K176" s="809"/>
      <c r="L176" s="73"/>
    </row>
    <row r="178" spans="1:15" ht="25.5" customHeight="1">
      <c r="B178" s="832" t="s">
        <v>413</v>
      </c>
      <c r="C178" s="832"/>
      <c r="D178" s="832"/>
      <c r="E178" s="832"/>
      <c r="F178" s="832"/>
      <c r="G178" s="832"/>
      <c r="H178" s="832"/>
      <c r="I178" s="832"/>
      <c r="J178" s="832"/>
      <c r="K178" s="832"/>
      <c r="L178" s="832"/>
      <c r="M178" s="832"/>
    </row>
    <row r="179" spans="1:15">
      <c r="B179" s="832"/>
      <c r="C179" s="832"/>
      <c r="D179" s="832"/>
      <c r="E179" s="832"/>
      <c r="F179" s="832"/>
      <c r="G179" s="832"/>
      <c r="H179" s="832"/>
      <c r="I179" s="832"/>
      <c r="J179" s="832"/>
      <c r="K179" s="832"/>
      <c r="L179" s="832"/>
      <c r="M179" s="832"/>
    </row>
    <row r="180" spans="1:15" ht="25.5" customHeight="1">
      <c r="B180" s="832" t="s">
        <v>414</v>
      </c>
      <c r="C180" s="832"/>
      <c r="D180" s="832"/>
      <c r="E180" s="832"/>
      <c r="F180" s="832"/>
      <c r="G180" s="832"/>
      <c r="H180" s="832"/>
      <c r="I180" s="832"/>
      <c r="J180" s="832"/>
      <c r="K180" s="832"/>
      <c r="L180" s="832"/>
      <c r="M180" s="832"/>
    </row>
    <row r="181" spans="1:15">
      <c r="B181" s="832"/>
      <c r="C181" s="832"/>
      <c r="D181" s="832"/>
      <c r="E181" s="832"/>
      <c r="F181" s="832"/>
      <c r="G181" s="832"/>
      <c r="H181" s="832"/>
      <c r="I181" s="832"/>
      <c r="J181" s="832"/>
      <c r="K181" s="832"/>
      <c r="L181" s="832"/>
      <c r="M181" s="832"/>
    </row>
    <row r="182" spans="1:15" ht="30.75">
      <c r="B182" s="832"/>
      <c r="C182" s="832"/>
      <c r="D182" s="832"/>
      <c r="E182" s="832"/>
      <c r="F182" s="832"/>
      <c r="G182" s="832"/>
      <c r="H182" s="832"/>
      <c r="I182" s="832"/>
      <c r="J182" s="832"/>
      <c r="K182" s="832"/>
      <c r="L182" s="832"/>
      <c r="M182" s="832"/>
      <c r="O182" s="42"/>
    </row>
    <row r="183" spans="1:15">
      <c r="A183" s="30" t="s">
        <v>229</v>
      </c>
      <c r="C183" s="46"/>
      <c r="D183" s="46"/>
      <c r="E183" s="46"/>
      <c r="F183" s="46"/>
      <c r="G183" s="46"/>
      <c r="H183" s="46"/>
      <c r="I183" s="46"/>
      <c r="J183" s="46"/>
      <c r="K183" s="46"/>
      <c r="L183" s="46"/>
      <c r="M183" s="46"/>
    </row>
  </sheetData>
  <sheetProtection algorithmName="SHA-512" hashValue="rhKzQNuwlEWV6Um37BQkkRVFZVKPkfV3qFkAyhKo7tFjtFkuDcLAS/Edd43qB+UrPz7Ruo1OBF2vQ/d5uldsHA==" saltValue="AFTsyxzysKqCIe7ZMv21HA==" spinCount="100000" sheet="1" objects="1" scenarios="1" formatRows="0" selectLockedCells="1"/>
  <mergeCells count="86">
    <mergeCell ref="B135:M136"/>
    <mergeCell ref="B131:M132"/>
    <mergeCell ref="B127:M128"/>
    <mergeCell ref="B122:M125"/>
    <mergeCell ref="B114:M116"/>
    <mergeCell ref="B178:M179"/>
    <mergeCell ref="B180:M182"/>
    <mergeCell ref="J148:L148"/>
    <mergeCell ref="B150:B151"/>
    <mergeCell ref="H150:H151"/>
    <mergeCell ref="I170:K170"/>
    <mergeCell ref="I171:K171"/>
    <mergeCell ref="I172:K172"/>
    <mergeCell ref="I173:K173"/>
    <mergeCell ref="I174:K174"/>
    <mergeCell ref="I175:K175"/>
    <mergeCell ref="I176:K176"/>
    <mergeCell ref="I152:K152"/>
    <mergeCell ref="D150:G150"/>
    <mergeCell ref="I156:K156"/>
    <mergeCell ref="I159:K159"/>
    <mergeCell ref="A4:L4"/>
    <mergeCell ref="A28:M34"/>
    <mergeCell ref="A36:M36"/>
    <mergeCell ref="A27:M27"/>
    <mergeCell ref="G9:M9"/>
    <mergeCell ref="G10:M10"/>
    <mergeCell ref="G11:M11"/>
    <mergeCell ref="G18:J18"/>
    <mergeCell ref="G12:J12"/>
    <mergeCell ref="K18:L18"/>
    <mergeCell ref="K12:L12"/>
    <mergeCell ref="G19:M19"/>
    <mergeCell ref="G17:M17"/>
    <mergeCell ref="G16:M16"/>
    <mergeCell ref="G15:M15"/>
    <mergeCell ref="J5:L5"/>
    <mergeCell ref="J78:K78"/>
    <mergeCell ref="B83:K83"/>
    <mergeCell ref="A74:M74"/>
    <mergeCell ref="A110:M110"/>
    <mergeCell ref="A120:M120"/>
    <mergeCell ref="F78:I79"/>
    <mergeCell ref="C78:E79"/>
    <mergeCell ref="J80:K81"/>
    <mergeCell ref="C82:E82"/>
    <mergeCell ref="F82:I82"/>
    <mergeCell ref="J82:K82"/>
    <mergeCell ref="F80:I80"/>
    <mergeCell ref="F81:I81"/>
    <mergeCell ref="C80:E80"/>
    <mergeCell ref="C81:E81"/>
    <mergeCell ref="J79:K79"/>
    <mergeCell ref="C146:L146"/>
    <mergeCell ref="L150:L151"/>
    <mergeCell ref="I150:K151"/>
    <mergeCell ref="C150:C151"/>
    <mergeCell ref="I155:K155"/>
    <mergeCell ref="I153:K153"/>
    <mergeCell ref="I154:K154"/>
    <mergeCell ref="I160:K160"/>
    <mergeCell ref="I157:K157"/>
    <mergeCell ref="I158:K158"/>
    <mergeCell ref="I163:K163"/>
    <mergeCell ref="I164:K164"/>
    <mergeCell ref="I161:K161"/>
    <mergeCell ref="I162:K162"/>
    <mergeCell ref="I169:K169"/>
    <mergeCell ref="I167:K167"/>
    <mergeCell ref="I168:K168"/>
    <mergeCell ref="I165:K165"/>
    <mergeCell ref="I166:K166"/>
    <mergeCell ref="B48:C48"/>
    <mergeCell ref="B52:C52"/>
    <mergeCell ref="H48:L48"/>
    <mergeCell ref="B55:C55"/>
    <mergeCell ref="B54:C54"/>
    <mergeCell ref="B53:C53"/>
    <mergeCell ref="H55:L55"/>
    <mergeCell ref="H54:L54"/>
    <mergeCell ref="H53:L53"/>
    <mergeCell ref="G13:M13"/>
    <mergeCell ref="A22:M25"/>
    <mergeCell ref="A26:M26"/>
    <mergeCell ref="B39:M39"/>
    <mergeCell ref="B42:J42"/>
  </mergeCells>
  <phoneticPr fontId="6"/>
  <conditionalFormatting sqref="B80:L83">
    <cfRule type="expression" dxfId="101" priority="13">
      <formula>$B$78&lt;&gt;""</formula>
    </cfRule>
  </conditionalFormatting>
  <conditionalFormatting sqref="C146:L146">
    <cfRule type="expression" dxfId="100" priority="12">
      <formula>$B$146&lt;&gt;""</formula>
    </cfRule>
  </conditionalFormatting>
  <conditionalFormatting sqref="B150:L176">
    <cfRule type="expression" dxfId="99" priority="11">
      <formula>$B$149&lt;&gt;""</formula>
    </cfRule>
  </conditionalFormatting>
  <conditionalFormatting sqref="A143:M144 P143:XFD144 A145:XFD1048576 A1:XFD142">
    <cfRule type="containsText" dxfId="98" priority="10" operator="containsText" text="(例)">
      <formula>NOT(ISERROR(SEARCH("(例)",A1)))</formula>
    </cfRule>
  </conditionalFormatting>
  <conditionalFormatting sqref="N143:O144">
    <cfRule type="containsText" dxfId="97" priority="5" operator="containsText" text="(例)">
      <formula>NOT(ISERROR(SEARCH("(例)",N143)))</formula>
    </cfRule>
  </conditionalFormatting>
  <conditionalFormatting sqref="H53:L55">
    <cfRule type="expression" dxfId="96" priority="4">
      <formula>AND(MONTH(H53)&gt;=10,DAY(H53)&gt;=10)</formula>
    </cfRule>
    <cfRule type="expression" dxfId="95" priority="3">
      <formula>AND(MONTH(H53)&gt;=10,DAY(H53)&lt;10)</formula>
    </cfRule>
    <cfRule type="expression" dxfId="94" priority="2">
      <formula>AND(MONTH(H53)&lt;10,DAY(H53)&gt;=10)</formula>
    </cfRule>
    <cfRule type="expression" dxfId="93" priority="1">
      <formula>AND(MONTH(H53)&lt;10,DAY(H53)&lt;10)</formula>
    </cfRule>
  </conditionalFormatting>
  <dataValidations count="7">
    <dataValidation imeMode="fullKatakana" allowBlank="1" showInputMessage="1" showErrorMessage="1" prompt="姓と名の間を全角で１マス空け" sqref="B152:B176" xr:uid="{15A757D5-7425-4F16-B3B6-52932C08C335}"/>
    <dataValidation type="list" imeMode="fullAlpha" allowBlank="1" showInputMessage="1" showErrorMessage="1" sqref="D152:D176" xr:uid="{1D125D54-BC82-40FD-8603-F4025D6BB70A}">
      <formula1>$A$152:$A$154</formula1>
    </dataValidation>
    <dataValidation type="list" imeMode="fullAlpha" allowBlank="1" showInputMessage="1" showErrorMessage="1" sqref="H152:H176" xr:uid="{88742958-BA98-4CE5-BBD2-95C77EEC09D4}">
      <formula1>$M$152:$M$153</formula1>
    </dataValidation>
    <dataValidation imeMode="hiragana" allowBlank="1" showInputMessage="1" showErrorMessage="1" prompt="姓と名の間を全角で１マス空け" sqref="C152:C176" xr:uid="{9A36F77E-01BD-4297-8242-AF6C8111E777}"/>
    <dataValidation imeMode="hiragana" allowBlank="1" showInputMessage="1" showErrorMessage="1" prompt="商業登記簿と一致する役職名を記入" sqref="L152:L176" xr:uid="{4FD4D9DC-BA75-4824-BF3B-8C4F8C238C21}"/>
    <dataValidation imeMode="hiragana" allowBlank="1" showInputMessage="1" showErrorMessage="1" sqref="I152:K176" xr:uid="{283FD8BF-8609-444C-8285-133BB7AE69B1}"/>
    <dataValidation imeMode="off" allowBlank="1" showInputMessage="1" showErrorMessage="1" sqref="E152:G176" xr:uid="{A505677D-8936-42DA-A425-8B8554B2B230}"/>
  </dataValidations>
  <printOptions horizontalCentered="1"/>
  <pageMargins left="0.59055118110236227" right="0.39370078740157483" top="0.59055118110236227" bottom="0.35433070866141736" header="0.31496062992125984" footer="0.11811023622047245"/>
  <pageSetup paperSize="9" scale="65" orientation="portrait" r:id="rId1"/>
  <headerFooter scaleWithDoc="0">
    <oddFooter>&amp;R&amp;8R2高層ZEH-M</oddFooter>
  </headerFooter>
  <rowBreaks count="4" manualBreakCount="4">
    <brk id="34" max="16383" man="1"/>
    <brk id="70" max="16383" man="1"/>
    <brk id="106" max="12" man="1"/>
    <brk id="142" max="12" man="1"/>
  </rowBreaks>
  <extLst>
    <ext xmlns:x14="http://schemas.microsoft.com/office/spreadsheetml/2009/9/main" uri="{78C0D931-6437-407d-A8EE-F0AAD7539E65}">
      <x14:conditionalFormattings>
        <x14:conditionalFormatting xmlns:xm="http://schemas.microsoft.com/office/excel/2006/main">
          <x14:cfRule type="expression" priority="7" id="{496D1F39-C440-4411-A128-ED74B5366A98}">
            <xm:f>入力シート!$F$28=1</xm:f>
            <x14:dxf>
              <font>
                <color theme="0"/>
              </font>
            </x14:dxf>
          </x14:cfRule>
          <xm:sqref>G12:L12 G18:L18</xm:sqref>
        </x14:conditionalFormatting>
        <x14:conditionalFormatting xmlns:xm="http://schemas.microsoft.com/office/excel/2006/main">
          <x14:cfRule type="expression" priority="6" id="{10141F45-B02C-461F-B317-1D4D94014BB8}">
            <xm:f>入力シート!$F$28=2</xm:f>
            <x14:dxf>
              <font>
                <color theme="0"/>
              </font>
            </x14:dxf>
          </x14:cfRule>
          <xm:sqref>G13:M13 G19:M19</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D4E066-0294-485B-9A6E-19A508AE3801}">
  <sheetPr codeName="Sheet4"/>
  <dimension ref="A1:K67"/>
  <sheetViews>
    <sheetView showGridLines="0" view="pageBreakPreview" zoomScale="70" zoomScaleNormal="70" zoomScaleSheetLayoutView="70" workbookViewId="0">
      <selection activeCell="B5" sqref="B5"/>
    </sheetView>
  </sheetViews>
  <sheetFormatPr defaultRowHeight="17.25"/>
  <cols>
    <col min="1" max="1" width="2.625" style="62" customWidth="1"/>
    <col min="2" max="2" width="5.625" style="62" customWidth="1"/>
    <col min="3" max="3" width="15.625" style="62" customWidth="1"/>
    <col min="4" max="4" width="11.625" style="62" customWidth="1"/>
    <col min="5" max="5" width="14.625" style="62" customWidth="1"/>
    <col min="6" max="6" width="45.625" style="62" customWidth="1"/>
    <col min="7" max="7" width="30.625" style="62" customWidth="1"/>
    <col min="8" max="8" width="4.625" style="62" bestFit="1" customWidth="1"/>
    <col min="9" max="9" width="5.75" style="62" customWidth="1"/>
    <col min="10" max="10" width="1.625" style="62" customWidth="1"/>
    <col min="11" max="16384" width="9" style="62"/>
  </cols>
  <sheetData>
    <row r="1" spans="1:9" ht="18.75">
      <c r="B1" s="71" t="s">
        <v>131</v>
      </c>
    </row>
    <row r="2" spans="1:9" ht="18.75">
      <c r="B2" s="71" t="s">
        <v>155</v>
      </c>
    </row>
    <row r="3" spans="1:9" ht="18.75">
      <c r="B3" s="71" t="s">
        <v>813</v>
      </c>
    </row>
    <row r="4" spans="1:9" ht="20.25" customHeight="1">
      <c r="B4" s="71"/>
    </row>
    <row r="5" spans="1:9">
      <c r="B5" s="172"/>
    </row>
    <row r="6" spans="1:9" ht="25.5">
      <c r="A6" s="63"/>
      <c r="B6" s="68" t="s">
        <v>156</v>
      </c>
    </row>
    <row r="7" spans="1:9" ht="25.5">
      <c r="A7" s="63"/>
      <c r="B7" s="68" t="s">
        <v>157</v>
      </c>
    </row>
    <row r="8" spans="1:9" ht="25.5">
      <c r="A8" s="63"/>
      <c r="B8" s="836" t="s">
        <v>158</v>
      </c>
      <c r="C8" s="836"/>
      <c r="D8" s="836"/>
      <c r="E8" s="836"/>
      <c r="F8" s="836"/>
      <c r="G8" s="836"/>
      <c r="H8" s="836"/>
    </row>
    <row r="9" spans="1:9" ht="25.5">
      <c r="A9" s="63"/>
      <c r="B9" s="836"/>
      <c r="C9" s="836"/>
      <c r="D9" s="836"/>
      <c r="E9" s="836"/>
      <c r="F9" s="836"/>
      <c r="G9" s="836"/>
      <c r="H9" s="836"/>
    </row>
    <row r="10" spans="1:9" ht="25.5">
      <c r="A10" s="63"/>
      <c r="B10" s="836"/>
      <c r="C10" s="836"/>
      <c r="D10" s="836"/>
      <c r="E10" s="836"/>
      <c r="F10" s="836"/>
      <c r="G10" s="836"/>
      <c r="H10" s="836"/>
    </row>
    <row r="11" spans="1:9" ht="25.5">
      <c r="A11" s="63"/>
      <c r="B11" s="836"/>
      <c r="C11" s="836"/>
      <c r="D11" s="836"/>
      <c r="E11" s="836"/>
      <c r="F11" s="836"/>
      <c r="G11" s="836"/>
      <c r="H11" s="836"/>
    </row>
    <row r="12" spans="1:9" ht="25.5">
      <c r="A12" s="63"/>
      <c r="B12" s="836"/>
      <c r="C12" s="836"/>
      <c r="D12" s="836"/>
      <c r="E12" s="836"/>
      <c r="F12" s="836"/>
      <c r="G12" s="836"/>
      <c r="H12" s="836"/>
    </row>
    <row r="13" spans="1:9" ht="28.5" customHeight="1">
      <c r="A13" s="63"/>
      <c r="B13" s="835" t="s">
        <v>757</v>
      </c>
      <c r="C13" s="835"/>
      <c r="D13" s="835"/>
      <c r="E13" s="835"/>
      <c r="F13" s="835"/>
      <c r="G13" s="835"/>
      <c r="H13" s="835"/>
      <c r="I13" s="835"/>
    </row>
    <row r="14" spans="1:9" ht="28.5" customHeight="1">
      <c r="A14" s="63"/>
      <c r="B14" s="835"/>
      <c r="C14" s="835"/>
      <c r="D14" s="835"/>
      <c r="E14" s="835"/>
      <c r="F14" s="835"/>
      <c r="G14" s="835"/>
      <c r="H14" s="835"/>
      <c r="I14" s="835"/>
    </row>
    <row r="15" spans="1:9" ht="25.5">
      <c r="A15" s="63"/>
      <c r="B15" s="835"/>
      <c r="C15" s="835"/>
      <c r="D15" s="835"/>
      <c r="E15" s="835"/>
      <c r="F15" s="835"/>
      <c r="G15" s="835"/>
      <c r="H15" s="835"/>
      <c r="I15" s="835"/>
    </row>
    <row r="16" spans="1:9">
      <c r="B16" s="64"/>
      <c r="C16" s="64"/>
      <c r="D16" s="64"/>
      <c r="E16" s="64"/>
      <c r="F16" s="64"/>
      <c r="G16" s="64"/>
      <c r="H16" s="64"/>
    </row>
    <row r="17" spans="2:3">
      <c r="B17" s="62" t="s">
        <v>159</v>
      </c>
      <c r="C17" s="65" t="s">
        <v>160</v>
      </c>
    </row>
    <row r="18" spans="2:3">
      <c r="C18" s="62" t="s">
        <v>161</v>
      </c>
    </row>
    <row r="19" spans="2:3" s="67" customFormat="1" ht="14.25"/>
    <row r="20" spans="2:3">
      <c r="B20" s="62" t="s">
        <v>162</v>
      </c>
      <c r="C20" s="65" t="s">
        <v>163</v>
      </c>
    </row>
    <row r="21" spans="2:3">
      <c r="C21" s="62" t="s">
        <v>164</v>
      </c>
    </row>
    <row r="22" spans="2:3" s="67" customFormat="1" ht="14.25"/>
    <row r="23" spans="2:3">
      <c r="B23" s="62" t="s">
        <v>165</v>
      </c>
      <c r="C23" s="65" t="s">
        <v>166</v>
      </c>
    </row>
    <row r="24" spans="2:3">
      <c r="C24" s="62" t="s">
        <v>167</v>
      </c>
    </row>
    <row r="25" spans="2:3" s="67" customFormat="1" ht="14.25"/>
    <row r="26" spans="2:3">
      <c r="B26" s="62" t="s">
        <v>168</v>
      </c>
      <c r="C26" s="65" t="s">
        <v>169</v>
      </c>
    </row>
    <row r="27" spans="2:3">
      <c r="C27" s="62" t="s">
        <v>170</v>
      </c>
    </row>
    <row r="28" spans="2:3" s="67" customFormat="1" ht="14.25"/>
    <row r="29" spans="2:3">
      <c r="B29" s="62" t="s">
        <v>171</v>
      </c>
      <c r="C29" s="65" t="s">
        <v>172</v>
      </c>
    </row>
    <row r="30" spans="2:3">
      <c r="C30" s="62" t="s">
        <v>173</v>
      </c>
    </row>
    <row r="31" spans="2:3">
      <c r="C31" s="62" t="s">
        <v>174</v>
      </c>
    </row>
    <row r="32" spans="2:3" s="67" customFormat="1" ht="14.25"/>
    <row r="33" spans="2:3">
      <c r="B33" s="62" t="s">
        <v>175</v>
      </c>
      <c r="C33" s="65" t="s">
        <v>176</v>
      </c>
    </row>
    <row r="34" spans="2:3">
      <c r="C34" s="62" t="s">
        <v>177</v>
      </c>
    </row>
    <row r="35" spans="2:3">
      <c r="C35" s="62" t="s">
        <v>178</v>
      </c>
    </row>
    <row r="36" spans="2:3">
      <c r="C36" s="62" t="s">
        <v>179</v>
      </c>
    </row>
    <row r="37" spans="2:3">
      <c r="C37" s="62" t="s">
        <v>180</v>
      </c>
    </row>
    <row r="38" spans="2:3">
      <c r="C38" s="62" t="s">
        <v>421</v>
      </c>
    </row>
    <row r="39" spans="2:3" s="67" customFormat="1" ht="14.25"/>
    <row r="40" spans="2:3">
      <c r="B40" s="62" t="s">
        <v>181</v>
      </c>
      <c r="C40" s="65" t="s">
        <v>182</v>
      </c>
    </row>
    <row r="41" spans="2:3">
      <c r="C41" s="62" t="s">
        <v>183</v>
      </c>
    </row>
    <row r="42" spans="2:3">
      <c r="C42" s="62" t="s">
        <v>184</v>
      </c>
    </row>
    <row r="43" spans="2:3" s="67" customFormat="1" ht="14.25"/>
    <row r="44" spans="2:3">
      <c r="B44" s="62" t="s">
        <v>185</v>
      </c>
      <c r="C44" s="65" t="s">
        <v>186</v>
      </c>
    </row>
    <row r="45" spans="2:3">
      <c r="C45" s="62" t="s">
        <v>187</v>
      </c>
    </row>
    <row r="46" spans="2:3" s="67" customFormat="1" ht="14.25"/>
    <row r="47" spans="2:3">
      <c r="B47" s="62" t="s">
        <v>188</v>
      </c>
      <c r="C47" s="65" t="s">
        <v>189</v>
      </c>
    </row>
    <row r="48" spans="2:3">
      <c r="C48" s="62" t="s">
        <v>190</v>
      </c>
    </row>
    <row r="49" spans="2:11">
      <c r="C49" s="62" t="s">
        <v>191</v>
      </c>
    </row>
    <row r="50" spans="2:11" s="67" customFormat="1" ht="14.25"/>
    <row r="51" spans="2:11">
      <c r="B51" s="62" t="s">
        <v>192</v>
      </c>
      <c r="C51" s="65" t="s">
        <v>193</v>
      </c>
    </row>
    <row r="52" spans="2:11">
      <c r="C52" s="62" t="s">
        <v>194</v>
      </c>
    </row>
    <row r="53" spans="2:11">
      <c r="C53" s="62" t="s">
        <v>195</v>
      </c>
    </row>
    <row r="54" spans="2:11" s="67" customFormat="1" ht="14.25"/>
    <row r="55" spans="2:11">
      <c r="B55" s="62" t="s">
        <v>196</v>
      </c>
      <c r="C55" s="65" t="s">
        <v>197</v>
      </c>
    </row>
    <row r="56" spans="2:11">
      <c r="C56" s="62" t="s">
        <v>198</v>
      </c>
    </row>
    <row r="59" spans="2:11">
      <c r="B59" s="62" t="s">
        <v>199</v>
      </c>
    </row>
    <row r="60" spans="2:11" ht="19.5" customHeight="1">
      <c r="K60" s="542" t="s">
        <v>811</v>
      </c>
    </row>
    <row r="61" spans="2:11" ht="25.5">
      <c r="C61" s="63"/>
      <c r="G61" s="831" t="str">
        <f ca="1">IF(様式第1_交付申請書!J5="","",様式第1_交付申請書!J5)</f>
        <v>(例)　2020年　7 月　5 日</v>
      </c>
      <c r="H61" s="831"/>
      <c r="K61" s="569" t="s">
        <v>812</v>
      </c>
    </row>
    <row r="62" spans="2:11" ht="25.5">
      <c r="C62" s="63"/>
      <c r="D62" s="62" t="s">
        <v>10</v>
      </c>
      <c r="E62" s="62" t="s">
        <v>202</v>
      </c>
      <c r="F62" s="834" t="str">
        <f ca="1">様式第1_交付申請書!G11</f>
        <v>(例)　〇〇〇株式会社</v>
      </c>
      <c r="G62" s="834"/>
      <c r="H62" s="834"/>
      <c r="K62" s="570"/>
    </row>
    <row r="63" spans="2:11" ht="25.5">
      <c r="C63" s="63"/>
      <c r="E63" s="62" t="s">
        <v>203</v>
      </c>
      <c r="F63" s="303" t="str">
        <f ca="1">様式第1_交付申請書!G12</f>
        <v>(例)　代表取締役</v>
      </c>
      <c r="G63" s="302" t="str">
        <f ca="1">様式第1_交付申請書!K12</f>
        <v>(例)　環境　太郎</v>
      </c>
      <c r="H63" s="626" t="s">
        <v>204</v>
      </c>
      <c r="K63" s="542" t="s">
        <v>205</v>
      </c>
    </row>
    <row r="64" spans="2:11">
      <c r="F64" s="66"/>
      <c r="G64" s="66"/>
      <c r="H64" s="66"/>
      <c r="K64" s="542"/>
    </row>
    <row r="65" spans="3:11" ht="25.5">
      <c r="C65" s="63"/>
      <c r="D65" s="316" t="s">
        <v>26</v>
      </c>
      <c r="E65" s="316" t="s">
        <v>202</v>
      </c>
      <c r="F65" s="833" t="str">
        <f>IF(AND(COUNTIF(入力シート!F42,"(例)*"),COUNTIF(入力シート!$F$41:$H$51,"(例)*")&lt;&gt;11),"-",IF(入力シート!F42="","-",入力シート!F42))</f>
        <v>(例)　◎株式会社</v>
      </c>
      <c r="G65" s="833"/>
      <c r="H65" s="833"/>
      <c r="K65" s="70"/>
    </row>
    <row r="66" spans="3:11" ht="25.5">
      <c r="C66" s="63"/>
      <c r="D66" s="316"/>
      <c r="E66" s="316" t="s">
        <v>203</v>
      </c>
      <c r="F66" s="317" t="str">
        <f>IF(AND(COUNTIF(入力シート!F43,"(例)*"),COUNTIF(入力シート!$F$41:$H$51,"(例)*")&lt;&gt;11),"-",IF(入力シート!F43="","",入力シート!F43))</f>
        <v>(例)　代表取締役</v>
      </c>
      <c r="G66" s="318" t="str">
        <f>IF(AND(COUNTIF(入力シート!F45,"(例)*"),COUNTIF(入力シート!$F$41:$H$51,"(例)*")&lt;&gt;11),"-",IF(入力シート!F45="","",入力シート!F45))</f>
        <v>(例)　二重丸　太郎</v>
      </c>
      <c r="H66" s="625" t="s">
        <v>204</v>
      </c>
      <c r="K66" s="69"/>
    </row>
    <row r="67" spans="3:11">
      <c r="J67" s="47"/>
    </row>
  </sheetData>
  <sheetProtection algorithmName="SHA-512" hashValue="NiaY9HSsh++mGxxg4zgx55/yv6VpsQEU+WDNrmzpGSUUNf8ydyFIp/zoILccS9dFRBrFSy9jm7rTg6XzfbfkzQ==" saltValue="V/42blg1MVvY84WWpEqYkA==" spinCount="100000" sheet="1" objects="1" scenarios="1" selectLockedCells="1"/>
  <dataConsolidate link="1"/>
  <mergeCells count="5">
    <mergeCell ref="F65:H65"/>
    <mergeCell ref="F62:H62"/>
    <mergeCell ref="B13:I15"/>
    <mergeCell ref="B8:H12"/>
    <mergeCell ref="G61:H61"/>
  </mergeCells>
  <phoneticPr fontId="7"/>
  <conditionalFormatting sqref="F61:H64">
    <cfRule type="containsText" dxfId="90" priority="9" operator="containsText" text="(例)">
      <formula>NOT(ISERROR(SEARCH("(例)",F61)))</formula>
    </cfRule>
  </conditionalFormatting>
  <printOptions horizontalCentered="1"/>
  <pageMargins left="0.59055118110236227" right="0.39370078740157483" top="0.59055118110236227" bottom="0.35433070866141736" header="0.31496062992125984" footer="0.11811023622047245"/>
  <pageSetup paperSize="9" scale="62" orientation="portrait" r:id="rId1"/>
  <headerFooter scaleWithDoc="0">
    <oddFooter>&amp;R&amp;8R2高層ZEH-M</oddFooter>
  </headerFooter>
  <extLst>
    <ext xmlns:x14="http://schemas.microsoft.com/office/spreadsheetml/2009/9/main" uri="{78C0D931-6437-407d-A8EE-F0AAD7539E65}">
      <x14:conditionalFormattings>
        <x14:conditionalFormatting xmlns:xm="http://schemas.microsoft.com/office/excel/2006/main">
          <x14:cfRule type="expression" priority="4" stopIfTrue="1" id="{BFB9661A-626C-41B2-89BD-A3969FCD5489}">
            <xm:f>AND(入力シート!$F$42&lt;&gt;"",COUNTIF(入力シート!$F$42,"(例)*")=0)</xm:f>
            <x14:dxf>
              <font>
                <color auto="1"/>
              </font>
              <fill>
                <patternFill>
                  <bgColor theme="0"/>
                </patternFill>
              </fill>
            </x14:dxf>
          </x14:cfRule>
          <xm:sqref>D65:H66</xm:sqref>
        </x14:conditionalFormatting>
        <x14:conditionalFormatting xmlns:xm="http://schemas.microsoft.com/office/excel/2006/main">
          <x14:cfRule type="expression" priority="30" id="{F4D090D1-CAB3-4800-8596-E653CA4C9894}">
            <xm:f>OR(COUNTIF(入力シート!$F$42,"(例)*")=1,入力シート!$F$42="")</xm:f>
            <x14:dxf>
              <font>
                <color rgb="FFA6A6A6"/>
              </font>
            </x14:dxf>
          </x14:cfRule>
          <xm:sqref>K66</xm:sqref>
        </x14:conditionalFormatting>
        <x14:conditionalFormatting xmlns:xm="http://schemas.microsoft.com/office/excel/2006/main">
          <x14:cfRule type="expression" priority="2" id="{D29D112D-3442-4519-A2A5-5C2792E029C9}">
            <xm:f>入力シート!$F$28=1</xm:f>
            <x14:dxf>
              <font>
                <color theme="0"/>
              </font>
            </x14:dxf>
          </x14:cfRule>
          <xm:sqref>F63:G63 F66:G66</xm:sqref>
        </x14:conditionalFormatting>
        <x14:conditionalFormatting xmlns:xm="http://schemas.microsoft.com/office/excel/2006/main">
          <x14:cfRule type="expression" priority="1" id="{D65D7C57-3650-4A46-ABB5-B567325FC120}">
            <xm:f>AND(入力シート!$F$42&lt;&gt;"",COUNTIF(入力シート!$F$42,"(例)*")=0)</xm:f>
            <x14:dxf>
              <border>
                <bottom style="thin">
                  <color auto="1"/>
                </bottom>
                <vertical/>
                <horizontal/>
              </border>
            </x14:dxf>
          </x14:cfRule>
          <xm:sqref>F65:H66</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80EB59-6EA7-4970-A699-7CBBB7BD86A6}">
  <sheetPr codeName="Sheet5"/>
  <dimension ref="A1:K80"/>
  <sheetViews>
    <sheetView showGridLines="0" view="pageBreakPreview" zoomScale="70" zoomScaleNormal="70" zoomScaleSheetLayoutView="70" workbookViewId="0">
      <selection activeCell="B7" sqref="B7"/>
    </sheetView>
  </sheetViews>
  <sheetFormatPr defaultRowHeight="21"/>
  <cols>
    <col min="1" max="1" width="2.625" style="86" customWidth="1"/>
    <col min="2" max="2" width="30.625" style="87" customWidth="1"/>
    <col min="3" max="3" width="20.625" style="87" customWidth="1"/>
    <col min="4" max="4" width="10.625" style="87" customWidth="1"/>
    <col min="5" max="5" width="6.625" style="87" customWidth="1"/>
    <col min="6" max="6" width="15.625" style="87" customWidth="1"/>
    <col min="7" max="7" width="20.625" style="87" customWidth="1"/>
    <col min="8" max="8" width="10.625" style="87" customWidth="1"/>
    <col min="9" max="9" width="6.625" style="87" customWidth="1"/>
    <col min="10" max="10" width="2.625" style="87" customWidth="1"/>
    <col min="11" max="16384" width="9" style="87"/>
  </cols>
  <sheetData>
    <row r="1" spans="1:10">
      <c r="B1" s="837" t="s">
        <v>131</v>
      </c>
      <c r="C1" s="837"/>
      <c r="D1" s="837"/>
      <c r="E1" s="837"/>
      <c r="F1" s="837"/>
      <c r="G1" s="837"/>
      <c r="H1" s="837"/>
      <c r="I1" s="837"/>
      <c r="J1" s="837"/>
    </row>
    <row r="2" spans="1:10">
      <c r="B2" s="837"/>
      <c r="C2" s="837"/>
      <c r="D2" s="837"/>
      <c r="E2" s="837"/>
      <c r="F2" s="837"/>
      <c r="G2" s="837"/>
      <c r="H2" s="837"/>
      <c r="I2" s="837"/>
      <c r="J2" s="837"/>
    </row>
    <row r="3" spans="1:10" ht="17.25">
      <c r="A3" s="87"/>
      <c r="B3" s="88"/>
      <c r="C3" s="88"/>
      <c r="D3" s="88"/>
      <c r="E3" s="88"/>
      <c r="F3" s="88"/>
    </row>
    <row r="4" spans="1:10" ht="18.75">
      <c r="A4" s="838" t="s">
        <v>132</v>
      </c>
      <c r="B4" s="838"/>
      <c r="C4" s="838"/>
      <c r="D4" s="838"/>
      <c r="E4" s="838"/>
      <c r="F4" s="838"/>
      <c r="G4" s="838"/>
      <c r="H4" s="838"/>
      <c r="I4" s="838"/>
    </row>
    <row r="5" spans="1:10">
      <c r="B5" s="95" t="s">
        <v>133</v>
      </c>
    </row>
    <row r="6" spans="1:10">
      <c r="B6" s="87" t="s">
        <v>134</v>
      </c>
    </row>
    <row r="7" spans="1:10" ht="25.5">
      <c r="A7" s="332"/>
      <c r="B7" s="94" t="s">
        <v>135</v>
      </c>
    </row>
    <row r="8" spans="1:10" ht="24">
      <c r="A8" s="90"/>
      <c r="B8" s="262" t="s">
        <v>136</v>
      </c>
      <c r="C8" s="840" t="str">
        <f>IF(AND(COUNTIF(入力シート!F29,"(例)*"),COUNTIF(入力シート!$F$28:$H$39,"(例)*")&lt;&gt;11),"-",IF(入力シート!F29="","-",入力シート!F29))</f>
        <v>(例)　まるまるまるかぶしきがいしゃ</v>
      </c>
      <c r="D8" s="840"/>
      <c r="E8" s="840"/>
      <c r="F8" s="840"/>
      <c r="G8" s="840"/>
      <c r="H8" s="840"/>
      <c r="I8" s="840"/>
    </row>
    <row r="9" spans="1:10" ht="24">
      <c r="A9" s="90"/>
      <c r="B9" s="262" t="s">
        <v>137</v>
      </c>
      <c r="C9" s="840" t="str">
        <f>IF(AND(COUNTIF(入力シート!F30,"(例)*"),COUNTIF(入力シート!$F$28:$H$39,"(例)*")&lt;&gt;11),"-",IF(入力シート!F30="","-",入力シート!F30))</f>
        <v>(例)　〇〇〇株式会社</v>
      </c>
      <c r="D9" s="840"/>
      <c r="E9" s="840"/>
      <c r="F9" s="840"/>
      <c r="G9" s="840"/>
      <c r="H9" s="840"/>
      <c r="I9" s="840"/>
    </row>
    <row r="10" spans="1:10" ht="24">
      <c r="A10" s="90"/>
      <c r="B10" s="262" t="s">
        <v>138</v>
      </c>
      <c r="C10" s="840" t="str">
        <f>IF(AND(COUNTIF(入力シート!F39,"(例)*"),COUNTIF(入力シート!$F$28:$H$39,"(例)*")&lt;&gt;11),"-",IF(入力シート!F39="","-",入力シート!F39))</f>
        <v>(例)　1234567890123</v>
      </c>
      <c r="D10" s="840"/>
      <c r="E10" s="840"/>
      <c r="F10" s="840"/>
      <c r="G10" s="840"/>
      <c r="H10" s="840"/>
      <c r="I10" s="840"/>
    </row>
    <row r="11" spans="1:10" ht="24">
      <c r="A11" s="90"/>
      <c r="B11" s="262" t="s">
        <v>139</v>
      </c>
      <c r="C11" s="840" t="str">
        <f>IF(AND(COUNTIF(入力シート!F31,"(例)*"),COUNTIF(入力シート!$F$28:$H$39,"(例)*")&lt;&gt;11),"-",IF(入力シート!F31="","-",入力シート!F31))</f>
        <v>(例)　代表取締役</v>
      </c>
      <c r="D11" s="840"/>
      <c r="E11" s="840"/>
      <c r="F11" s="840"/>
      <c r="G11" s="840"/>
      <c r="H11" s="840"/>
      <c r="I11" s="840"/>
    </row>
    <row r="12" spans="1:10" ht="24">
      <c r="A12" s="90"/>
      <c r="B12" s="262" t="s">
        <v>136</v>
      </c>
      <c r="C12" s="840" t="str">
        <f>IF(AND(COUNTIF(入力シート!F32,"(例)*"),COUNTIF(入力シート!$F$28:$H$39,"(例)*")&lt;&gt;11),"-",IF(入力シート!F32="","-",入力シート!F32))</f>
        <v>(例)　かんきょう　たろう</v>
      </c>
      <c r="D12" s="840"/>
      <c r="E12" s="840"/>
      <c r="F12" s="840"/>
      <c r="G12" s="840"/>
      <c r="H12" s="840"/>
      <c r="I12" s="840"/>
    </row>
    <row r="13" spans="1:10" ht="24">
      <c r="A13" s="90"/>
      <c r="B13" s="262" t="s">
        <v>140</v>
      </c>
      <c r="C13" s="840" t="str">
        <f>IF(AND(COUNTIF(入力シート!F33,"(例)*"),COUNTIF(入力シート!$F$28:$H$39,"(例)*")&lt;&gt;11),"-",IF(入力シート!F33="","-",入力シート!F33))</f>
        <v>(例)　環境　太郎</v>
      </c>
      <c r="D13" s="840"/>
      <c r="E13" s="840"/>
      <c r="F13" s="840"/>
      <c r="G13" s="840"/>
      <c r="H13" s="840"/>
      <c r="I13" s="840"/>
    </row>
    <row r="14" spans="1:10" ht="24">
      <c r="A14" s="90"/>
      <c r="B14" s="839" t="s">
        <v>141</v>
      </c>
      <c r="C14" s="841" t="str">
        <f>IF(AND(COUNTIF(入力シート!F35,"(例)*"),COUNTIF(入力シート!$F$28:$H$39,"(例)*")&lt;&gt;11),"-",IF(入力シート!F35="","-",入力シート!F35))</f>
        <v>(例)　104-0000</v>
      </c>
      <c r="D14" s="841"/>
      <c r="E14" s="841"/>
      <c r="F14" s="841"/>
      <c r="G14" s="841"/>
      <c r="H14" s="841"/>
      <c r="I14" s="841"/>
    </row>
    <row r="15" spans="1:10" ht="39.950000000000003" customHeight="1">
      <c r="A15" s="90"/>
      <c r="B15" s="839"/>
      <c r="C15" s="840" t="str">
        <f>IF(AND(COUNTIF(入力シート!F36,"(例)*"),COUNTIF(入力シート!$F$28:$H$39,"(例)*")&lt;&gt;11),"-",IF(入力シート!F36="","-",入力シート!F36))</f>
        <v>(例)　東京都中央区○○町○○丁目○○番○○号</v>
      </c>
      <c r="D15" s="840"/>
      <c r="E15" s="840"/>
      <c r="F15" s="840"/>
      <c r="G15" s="840"/>
      <c r="H15" s="840"/>
      <c r="I15" s="840"/>
    </row>
    <row r="16" spans="1:10" ht="24">
      <c r="A16" s="90"/>
      <c r="B16" s="262" t="s">
        <v>21</v>
      </c>
      <c r="C16" s="840" t="str">
        <f>IF(AND(COUNTIF(入力シート!F37,"(例)*"),COUNTIF(入力シート!$F$28:$H$39,"(例)*")&lt;&gt;11),"-",IF(入力シート!F37="","-",入力シート!F37))</f>
        <v>(例)　03-0000-1111</v>
      </c>
      <c r="D16" s="840"/>
      <c r="E16" s="840"/>
      <c r="F16" s="840"/>
      <c r="G16" s="840"/>
      <c r="H16" s="840"/>
      <c r="I16" s="840"/>
    </row>
    <row r="17" spans="1:11" ht="24">
      <c r="A17" s="90"/>
      <c r="B17" s="262" t="s">
        <v>422</v>
      </c>
      <c r="C17" s="840" t="str">
        <f>IF(AND(COUNTIF(入力シート!F38,"(例)*"),COUNTIF(入力シート!$F$28:$H$39,"(例)*")&lt;&gt;11),"-",IF(入力シート!F38="","-",入力シート!F38))</f>
        <v>(例)　t-kankyo@zeh-m.com</v>
      </c>
      <c r="D17" s="840"/>
      <c r="E17" s="840"/>
      <c r="F17" s="840"/>
      <c r="G17" s="840"/>
      <c r="H17" s="840"/>
      <c r="I17" s="840"/>
    </row>
    <row r="18" spans="1:11" ht="25.5">
      <c r="A18" s="332"/>
      <c r="B18" s="89" t="s">
        <v>142</v>
      </c>
      <c r="C18" s="851"/>
      <c r="D18" s="851"/>
      <c r="E18" s="851"/>
      <c r="F18" s="851"/>
      <c r="G18" s="851"/>
      <c r="H18" s="851"/>
      <c r="I18" s="851"/>
    </row>
    <row r="19" spans="1:11" ht="24">
      <c r="A19" s="90"/>
      <c r="B19" s="262" t="s">
        <v>136</v>
      </c>
      <c r="C19" s="840" t="str">
        <f>IF(AND(COUNTIF(入力シート!F41,"(例)*"),COUNTIF(入力シート!$F$28:$H$39,"(例)*")&lt;&gt;11),"-",IF(入力シート!F41="","-",入力シート!F41))</f>
        <v>(例)　にじゅうまるかぶしきがいしゃ</v>
      </c>
      <c r="D19" s="840"/>
      <c r="E19" s="840"/>
      <c r="F19" s="840"/>
      <c r="G19" s="840"/>
      <c r="H19" s="840"/>
      <c r="I19" s="840"/>
      <c r="K19" s="91"/>
    </row>
    <row r="20" spans="1:11" ht="24">
      <c r="A20" s="90"/>
      <c r="B20" s="262" t="s">
        <v>137</v>
      </c>
      <c r="C20" s="840" t="str">
        <f>IF(AND(COUNTIF(入力シート!F42,"(例)*"),COUNTIF(入力シート!$F$28:$H$39,"(例)*")&lt;&gt;11),"-",IF(入力シート!F42="","-",入力シート!F42))</f>
        <v>(例)　◎株式会社</v>
      </c>
      <c r="D20" s="840"/>
      <c r="E20" s="840"/>
      <c r="F20" s="840"/>
      <c r="G20" s="840"/>
      <c r="H20" s="840"/>
      <c r="I20" s="840"/>
    </row>
    <row r="21" spans="1:11" ht="24">
      <c r="A21" s="90"/>
      <c r="B21" s="262" t="s">
        <v>138</v>
      </c>
      <c r="C21" s="840" t="str">
        <f>IF(AND(COUNTIF(入力シート!F51,"(例)*"),COUNTIF(入力シート!$F$28:$H$39,"(例)*")&lt;&gt;11),"-",IF(入力シート!F51="","-",入力シート!F51))</f>
        <v>(例)　0123456789123</v>
      </c>
      <c r="D21" s="840"/>
      <c r="E21" s="840"/>
      <c r="F21" s="840"/>
      <c r="G21" s="840"/>
      <c r="H21" s="840"/>
      <c r="I21" s="840"/>
    </row>
    <row r="22" spans="1:11" ht="24">
      <c r="A22" s="90"/>
      <c r="B22" s="262" t="s">
        <v>139</v>
      </c>
      <c r="C22" s="840" t="str">
        <f>IF(AND(COUNTIF(入力シート!F43,"(例)*"),COUNTIF(入力シート!$F$28:$H$39,"(例)*")&lt;&gt;11),"-",IF(入力シート!F43="","-",入力シート!F43))</f>
        <v>(例)　代表取締役</v>
      </c>
      <c r="D22" s="840"/>
      <c r="E22" s="840"/>
      <c r="F22" s="840"/>
      <c r="G22" s="840"/>
      <c r="H22" s="840"/>
      <c r="I22" s="840"/>
    </row>
    <row r="23" spans="1:11" ht="24">
      <c r="A23" s="90"/>
      <c r="B23" s="262" t="s">
        <v>136</v>
      </c>
      <c r="C23" s="840" t="str">
        <f>IF(AND(COUNTIF(入力シート!F44,"(例)*"),COUNTIF(入力シート!$F$28:$H$39,"(例)*")&lt;&gt;11),"-",IF(入力シート!F44="","",入力シート!F44))</f>
        <v>(例)　にじゅうまる　たろう</v>
      </c>
      <c r="D23" s="840"/>
      <c r="E23" s="840"/>
      <c r="F23" s="840"/>
      <c r="G23" s="840"/>
      <c r="H23" s="840"/>
      <c r="I23" s="840"/>
    </row>
    <row r="24" spans="1:11" ht="24">
      <c r="A24" s="90"/>
      <c r="B24" s="262" t="s">
        <v>140</v>
      </c>
      <c r="C24" s="840" t="str">
        <f>IF(AND(COUNTIF(入力シート!F45,"(例)*"),COUNTIF(入力シート!$F$28:$H$39,"(例)*")&lt;&gt;11),"-",IF(入力シート!F45="","",入力シート!F45))</f>
        <v>(例)　二重丸　太郎</v>
      </c>
      <c r="D24" s="840"/>
      <c r="E24" s="840"/>
      <c r="F24" s="840"/>
      <c r="G24" s="840"/>
      <c r="H24" s="840"/>
      <c r="I24" s="840"/>
    </row>
    <row r="25" spans="1:11" ht="24">
      <c r="A25" s="90"/>
      <c r="B25" s="839" t="s">
        <v>141</v>
      </c>
      <c r="C25" s="841" t="str">
        <f>IF(AND(COUNTIF(入力シート!F47,"(例)*"),COUNTIF(入力シート!$F$28:$H$39,"(例)*")&lt;&gt;11),"-",IF(入力シート!F47="","",入力シート!F47))</f>
        <v>(例)　104-2222</v>
      </c>
      <c r="D25" s="841"/>
      <c r="E25" s="841"/>
      <c r="F25" s="841"/>
      <c r="G25" s="841"/>
      <c r="H25" s="841"/>
      <c r="I25" s="841"/>
    </row>
    <row r="26" spans="1:11" ht="39.950000000000003" customHeight="1">
      <c r="A26" s="90"/>
      <c r="B26" s="839"/>
      <c r="C26" s="840" t="str">
        <f>IF(AND(COUNTIF(入力シート!F48,"(例)*"),COUNTIF(入力シート!$F$28:$H$39,"(例)*")&lt;&gt;11),"-",IF(入力シート!F48="","",入力シート!F48))</f>
        <v>(例)　東京都中央区○○町○○丁目○○番○○号</v>
      </c>
      <c r="D26" s="840"/>
      <c r="E26" s="840"/>
      <c r="F26" s="840"/>
      <c r="G26" s="840"/>
      <c r="H26" s="840"/>
      <c r="I26" s="840"/>
    </row>
    <row r="27" spans="1:11" ht="24">
      <c r="A27" s="90"/>
      <c r="B27" s="262" t="s">
        <v>21</v>
      </c>
      <c r="C27" s="840" t="str">
        <f>IF(AND(COUNTIF(入力シート!F49,"(例)*"),COUNTIF(入力シート!$F$28:$H$39,"(例)*")&lt;&gt;11),"-",IF(入力シート!F49="","",入力シート!F49))</f>
        <v>(例)　03-0000-2222</v>
      </c>
      <c r="D27" s="840"/>
      <c r="E27" s="840"/>
      <c r="F27" s="840"/>
      <c r="G27" s="840"/>
      <c r="H27" s="840"/>
      <c r="I27" s="840"/>
    </row>
    <row r="28" spans="1:11" ht="24">
      <c r="A28" s="90"/>
      <c r="B28" s="262" t="s">
        <v>422</v>
      </c>
      <c r="C28" s="840" t="str">
        <f>IF(AND(COUNTIF(入力シート!F50,"(例)*"),COUNTIF(入力シート!$F$28:$H$39,"(例)*")&lt;&gt;11),"-",IF(入力シート!F50="","",入力シート!F50))</f>
        <v>(例)　t-nijyumaru@zeh-m.com</v>
      </c>
      <c r="D28" s="840"/>
      <c r="E28" s="840"/>
      <c r="F28" s="840"/>
      <c r="G28" s="840"/>
      <c r="H28" s="840"/>
      <c r="I28" s="840"/>
    </row>
    <row r="29" spans="1:11" s="330" customFormat="1" ht="14.25">
      <c r="B29" s="331"/>
      <c r="C29" s="850"/>
      <c r="D29" s="850"/>
      <c r="E29" s="850"/>
      <c r="F29" s="850"/>
      <c r="G29" s="850"/>
      <c r="H29" s="850"/>
      <c r="I29" s="850"/>
    </row>
    <row r="30" spans="1:11" ht="25.5">
      <c r="A30" s="332"/>
      <c r="B30" s="842" t="s">
        <v>143</v>
      </c>
      <c r="C30" s="842"/>
    </row>
    <row r="31" spans="1:11" ht="24">
      <c r="A31" s="90"/>
      <c r="B31" s="262" t="s">
        <v>29</v>
      </c>
      <c r="C31" s="840" t="str">
        <f>IF(AND(COUNTIF(入力シート!F54,"(例)*"),COUNTIF(入力シート!$F$28:$H$39,"(例)*")&lt;&gt;11),"-",IF(入力シート!F54="","",入力シート!F54))</f>
        <v>(例)　▽▽株式会社</v>
      </c>
      <c r="D31" s="840"/>
      <c r="E31" s="840"/>
      <c r="F31" s="840"/>
      <c r="G31" s="840"/>
      <c r="H31" s="840"/>
      <c r="I31" s="840"/>
    </row>
    <row r="32" spans="1:11" ht="24">
      <c r="A32" s="90"/>
      <c r="B32" s="262" t="s">
        <v>31</v>
      </c>
      <c r="C32" s="849" t="str">
        <f>IF(AND(COUNTIF(入力シート!F55,"(例)*"),COUNTIF(入力シート!$F$28:$H$39,"(例)*")&lt;&gt;11),"-",IF(入力シート!F55="","",入力シート!F55))</f>
        <v>(例)　登録済み　　　　（プルダウンより選択してください）</v>
      </c>
      <c r="D32" s="849"/>
      <c r="E32" s="849"/>
      <c r="F32" s="849"/>
      <c r="G32" s="849"/>
      <c r="H32" s="849"/>
      <c r="I32" s="849"/>
    </row>
    <row r="33" spans="1:9" ht="24">
      <c r="A33" s="90"/>
      <c r="B33" s="262" t="s">
        <v>30</v>
      </c>
      <c r="C33" s="849" t="str">
        <f>IF(AND(COUNTIF(入力シート!F56,"(例)*"),COUNTIF(入力シート!$F$28:$H$39,"(例)*")&lt;&gt;11),"-",IF(入力シート!F56="","",入力シート!F56))</f>
        <v>(例)　ZEHM00-00000-A</v>
      </c>
      <c r="D33" s="849"/>
      <c r="E33" s="849"/>
      <c r="F33" s="849"/>
      <c r="G33" s="849"/>
      <c r="H33" s="849"/>
      <c r="I33" s="849"/>
    </row>
    <row r="34" spans="1:9" s="330" customFormat="1" ht="14.25"/>
    <row r="35" spans="1:9" ht="25.5">
      <c r="A35" s="332"/>
      <c r="B35" s="842" t="s">
        <v>144</v>
      </c>
      <c r="C35" s="842"/>
    </row>
    <row r="36" spans="1:9" ht="28.5">
      <c r="A36" s="92"/>
      <c r="B36" s="89" t="s">
        <v>135</v>
      </c>
      <c r="C36" s="262" t="s">
        <v>423</v>
      </c>
      <c r="D36" s="262" t="str">
        <f>IF(AND(COUNTIF(入力シート!F59,"(例)*"),COUNTIF(入力シート!$F$28:$H$39,"(例)*")&lt;&gt;11),"-",IF(入力シート!F59="","",入力シート!F59))</f>
        <v>(例)　●</v>
      </c>
    </row>
    <row r="37" spans="1:9" ht="24">
      <c r="A37" s="90"/>
      <c r="B37" s="262" t="s">
        <v>145</v>
      </c>
      <c r="C37" s="840" t="str">
        <f>IF(AND(COUNTIF(入力シート!F60,"(例)*"),COUNTIF(入力シート!$F$28:$H$39,"(例)*")&lt;&gt;11),"-",IF(入力シート!F60="","",入力シート!F60))</f>
        <v>(例)　○○〇部○○課</v>
      </c>
      <c r="D37" s="840"/>
      <c r="E37" s="840"/>
      <c r="F37" s="840"/>
      <c r="G37" s="840"/>
      <c r="H37" s="840"/>
      <c r="I37" s="840"/>
    </row>
    <row r="38" spans="1:9" ht="24">
      <c r="A38" s="90"/>
      <c r="B38" s="262" t="s">
        <v>146</v>
      </c>
      <c r="C38" s="840" t="str">
        <f>IF(AND(COUNTIF(入力シート!F61,"(例)*"),COUNTIF(入力シート!$F$28:$H$39,"(例)*")&lt;&gt;11),"-",IF(入力シート!F61="","",入力シート!F61))</f>
        <v>(例)　課長</v>
      </c>
      <c r="D38" s="840"/>
      <c r="E38" s="840"/>
      <c r="F38" s="840"/>
      <c r="G38" s="840"/>
      <c r="H38" s="840"/>
      <c r="I38" s="840"/>
    </row>
    <row r="39" spans="1:9" ht="24">
      <c r="A39" s="90"/>
      <c r="B39" s="262" t="s">
        <v>136</v>
      </c>
      <c r="C39" s="840" t="str">
        <f>IF(AND(COUNTIF(入力シート!F62,"(例)*"),COUNTIF(入力シート!$F$28:$H$39,"(例)*")&lt;&gt;11),"-",IF(入力シート!F62="","",入力シート!F62))</f>
        <v>(例)　まる　たろう</v>
      </c>
      <c r="D39" s="840"/>
      <c r="E39" s="840"/>
      <c r="F39" s="840"/>
      <c r="G39" s="840"/>
      <c r="H39" s="840"/>
      <c r="I39" s="840"/>
    </row>
    <row r="40" spans="1:9" ht="24">
      <c r="A40" s="90"/>
      <c r="B40" s="262" t="s">
        <v>34</v>
      </c>
      <c r="C40" s="840" t="str">
        <f>IF(AND(COUNTIF(入力シート!F63,"(例)*"),COUNTIF(入力シート!$F$28:$H$39,"(例)*")&lt;&gt;11),"-",IF(入力シート!F63="","",入力シート!F63))</f>
        <v>(例)　丸　太郎</v>
      </c>
      <c r="D40" s="840"/>
      <c r="E40" s="840"/>
      <c r="F40" s="840"/>
      <c r="G40" s="840"/>
      <c r="H40" s="840"/>
      <c r="I40" s="840"/>
    </row>
    <row r="41" spans="1:9" ht="24">
      <c r="A41" s="90"/>
      <c r="B41" s="839" t="s">
        <v>141</v>
      </c>
      <c r="C41" s="841" t="str">
        <f>IF(AND(COUNTIF(入力シート!F64,"(例)*"),COUNTIF(入力シート!$F$28:$H$39,"(例)*")&lt;&gt;11),"-",IF(入力シート!F64="","",入力シート!F64))</f>
        <v>(例)　104-0000</v>
      </c>
      <c r="D41" s="841"/>
      <c r="E41" s="841"/>
      <c r="F41" s="841"/>
      <c r="G41" s="841"/>
      <c r="H41" s="841"/>
      <c r="I41" s="841"/>
    </row>
    <row r="42" spans="1:9" ht="39.950000000000003" customHeight="1">
      <c r="A42" s="90"/>
      <c r="B42" s="839"/>
      <c r="C42" s="840" t="str">
        <f>IF(AND(COUNTIF(入力シート!F65,"(例)*"),COUNTIF(入力シート!$F$28:$H$39,"(例)*")&lt;&gt;11),"-",IF(入力シート!F65="","",入力シート!F65))</f>
        <v>(例)　東京都中央区○○町○○丁目○○番○○号</v>
      </c>
      <c r="D42" s="840"/>
      <c r="E42" s="840"/>
      <c r="F42" s="840"/>
      <c r="G42" s="840"/>
      <c r="H42" s="840"/>
      <c r="I42" s="840"/>
    </row>
    <row r="43" spans="1:9" ht="24">
      <c r="A43" s="90"/>
      <c r="B43" s="262" t="s">
        <v>21</v>
      </c>
      <c r="C43" s="840" t="str">
        <f>IF(AND(COUNTIF(入力シート!F66,"(例)*"),COUNTIF(入力シート!$F$28:$H$39,"(例)*")&lt;&gt;11),"-",IF(入力シート!F66="","",入力シート!F66))</f>
        <v>(例)　03-0000-1111</v>
      </c>
      <c r="D43" s="840"/>
      <c r="E43" s="840"/>
      <c r="F43" s="263" t="s">
        <v>424</v>
      </c>
      <c r="G43" s="840" t="str">
        <f>IF(AND(COUNTIF(入力シート!F68,"(例)*"),COUNTIF(入力シート!$F$28:$H$39,"(例)*")&lt;&gt;11),"-",IF(入力シート!F68="","",入力シート!F68))</f>
        <v>(例)　03-0000-1113</v>
      </c>
      <c r="H43" s="840"/>
      <c r="I43" s="840"/>
    </row>
    <row r="44" spans="1:9" ht="24">
      <c r="A44" s="90"/>
      <c r="B44" s="262" t="s">
        <v>148</v>
      </c>
      <c r="C44" s="840" t="str">
        <f>IF(AND(COUNTIF(入力シート!F67,"(例)*"),COUNTIF(入力シート!$F$28:$H$39,"(例)*")&lt;&gt;11),"-",IF(入力シート!F67="","",入力シート!F67))</f>
        <v>(例)　090-0000-1112</v>
      </c>
      <c r="D44" s="840"/>
      <c r="E44" s="840"/>
      <c r="F44" s="840"/>
      <c r="G44" s="840"/>
      <c r="H44" s="840"/>
      <c r="I44" s="840"/>
    </row>
    <row r="45" spans="1:9" ht="24">
      <c r="A45" s="90"/>
      <c r="B45" s="262" t="s">
        <v>422</v>
      </c>
      <c r="C45" s="840" t="str">
        <f>IF(AND(COUNTIF(入力シート!F69,"(例)*"),COUNTIF(入力シート!$F$28:$H$39,"(例)*")&lt;&gt;11),"-",IF(入力シート!F69="","",入力シート!F69))</f>
        <v>(例)　t-maru@zehzeh.com</v>
      </c>
      <c r="D45" s="840"/>
      <c r="E45" s="840"/>
      <c r="F45" s="840"/>
      <c r="G45" s="840"/>
      <c r="H45" s="840"/>
      <c r="I45" s="840"/>
    </row>
    <row r="46" spans="1:9" s="93" customFormat="1" ht="12">
      <c r="B46" s="329"/>
    </row>
    <row r="47" spans="1:9" ht="28.5">
      <c r="A47" s="92"/>
      <c r="B47" s="89" t="s">
        <v>149</v>
      </c>
      <c r="C47" s="262" t="s">
        <v>423</v>
      </c>
      <c r="D47" s="262" t="str">
        <f>IF(AND(COUNTIF(入力シート!F71,"(例)*"),COUNTIF(入力シート!$F$28:$H$39,"(例)*")&lt;&gt;11),"-",IF(入力シート!F71="","",入力シート!F71))</f>
        <v>(例)　－</v>
      </c>
      <c r="E47" s="173"/>
      <c r="F47" s="173"/>
      <c r="G47" s="173"/>
      <c r="H47" s="173"/>
      <c r="I47" s="173"/>
    </row>
    <row r="48" spans="1:9" ht="24">
      <c r="A48" s="90"/>
      <c r="B48" s="262" t="s">
        <v>145</v>
      </c>
      <c r="C48" s="840" t="str">
        <f>IF(AND(COUNTIF(入力シート!F72,"(例)*"),COUNTIF(入力シート!$F$28:$H$39,"(例)*")&lt;&gt;11),"-",IF(入力シート!F72="","",入力シート!F72))</f>
        <v>(例)　◎◎部◎◎課</v>
      </c>
      <c r="D48" s="840"/>
      <c r="E48" s="840"/>
      <c r="F48" s="840"/>
      <c r="G48" s="840"/>
      <c r="H48" s="840"/>
      <c r="I48" s="840"/>
    </row>
    <row r="49" spans="1:9" ht="24">
      <c r="A49" s="90"/>
      <c r="B49" s="262" t="s">
        <v>146</v>
      </c>
      <c r="C49" s="840" t="str">
        <f>IF(AND(COUNTIF(入力シート!F73,"(例)*"),COUNTIF(入力シート!$F$28:$H$39,"(例)*")&lt;&gt;11),"-",IF(入力シート!F73="","",入力シート!F73))</f>
        <v>(例)　部長</v>
      </c>
      <c r="D49" s="840"/>
      <c r="E49" s="840"/>
      <c r="F49" s="840"/>
      <c r="G49" s="840"/>
      <c r="H49" s="840"/>
      <c r="I49" s="840"/>
    </row>
    <row r="50" spans="1:9" ht="24">
      <c r="A50" s="90"/>
      <c r="B50" s="262" t="s">
        <v>136</v>
      </c>
      <c r="C50" s="840" t="str">
        <f>IF(AND(COUNTIF(入力シート!F74,"(例)*"),COUNTIF(入力シート!$F$28:$H$39,"(例)*")&lt;&gt;11),"-",IF(入力シート!F74="","",入力シート!F74))</f>
        <v>(例)　にじゅうまる　こたろう</v>
      </c>
      <c r="D50" s="840"/>
      <c r="E50" s="840"/>
      <c r="F50" s="840"/>
      <c r="G50" s="840"/>
      <c r="H50" s="840"/>
      <c r="I50" s="840"/>
    </row>
    <row r="51" spans="1:9" ht="24">
      <c r="A51" s="90"/>
      <c r="B51" s="262" t="s">
        <v>34</v>
      </c>
      <c r="C51" s="840" t="str">
        <f>IF(AND(COUNTIF(入力シート!F75,"(例)*"),COUNTIF(入力シート!$F$28:$H$39,"(例)*")&lt;&gt;11),"-",IF(入力シート!F75="","",入力シート!F75))</f>
        <v>(例)　二重丸　小太郎</v>
      </c>
      <c r="D51" s="840"/>
      <c r="E51" s="840"/>
      <c r="F51" s="840"/>
      <c r="G51" s="840"/>
      <c r="H51" s="840"/>
      <c r="I51" s="840"/>
    </row>
    <row r="52" spans="1:9" ht="24">
      <c r="A52" s="90"/>
      <c r="B52" s="839" t="s">
        <v>141</v>
      </c>
      <c r="C52" s="841" t="str">
        <f>IF(AND(COUNTIF(入力シート!F76,"(例)*"),COUNTIF(入力シート!$F$28:$H$39,"(例)*")&lt;&gt;11),"-",IF(入力シート!F76="","",入力シート!F76))</f>
        <v>(例)　104-0000</v>
      </c>
      <c r="D52" s="841"/>
      <c r="E52" s="841"/>
      <c r="F52" s="841"/>
      <c r="G52" s="841"/>
      <c r="H52" s="841"/>
      <c r="I52" s="841"/>
    </row>
    <row r="53" spans="1:9" s="545" customFormat="1" ht="39.950000000000003" customHeight="1">
      <c r="A53" s="544"/>
      <c r="B53" s="839"/>
      <c r="C53" s="840" t="str">
        <f>IF(AND(COUNTIF(入力シート!F77,"(例)*"),COUNTIF(入力シート!$F$28:$H$39,"(例)*")&lt;&gt;11),"-",IF(入力シート!F77="","",入力シート!F77))</f>
        <v>(例)　東京都中央区○○町○○丁目○○番○○号</v>
      </c>
      <c r="D53" s="840"/>
      <c r="E53" s="840"/>
      <c r="F53" s="840"/>
      <c r="G53" s="840"/>
      <c r="H53" s="840"/>
      <c r="I53" s="840"/>
    </row>
    <row r="54" spans="1:9" ht="24">
      <c r="A54" s="90"/>
      <c r="B54" s="262" t="s">
        <v>21</v>
      </c>
      <c r="C54" s="840" t="str">
        <f>IF(AND(COUNTIF(入力シート!F78,"(例)*"),COUNTIF(入力シート!$F$28:$H$39,"(例)*")&lt;&gt;11),"-",IF(入力シート!F78="","",入力シート!F78))</f>
        <v>(例)　03-0000-2222</v>
      </c>
      <c r="D54" s="840"/>
      <c r="E54" s="840"/>
      <c r="F54" s="263" t="s">
        <v>424</v>
      </c>
      <c r="G54" s="840" t="str">
        <f>IF(AND(COUNTIF(入力シート!F80,"(例)*"),COUNTIF(入力シート!$F$28:$H$39,"(例)*")&lt;&gt;11),"-",IF(入力シート!F80="","",入力シート!F80))</f>
        <v>(例)　03-0000-2224</v>
      </c>
      <c r="H54" s="840"/>
      <c r="I54" s="840"/>
    </row>
    <row r="55" spans="1:9" ht="24">
      <c r="A55" s="90"/>
      <c r="B55" s="262" t="s">
        <v>148</v>
      </c>
      <c r="C55" s="840" t="str">
        <f>IF(AND(COUNTIF(入力シート!F79,"(例)*"),COUNTIF(入力シート!$F$28:$H$39,"(例)*")&lt;&gt;11),"-",IF(入力シート!F79="","",入力シート!F79))</f>
        <v>(例)　090-0000-2223</v>
      </c>
      <c r="D55" s="840"/>
      <c r="E55" s="840"/>
      <c r="F55" s="840"/>
      <c r="G55" s="840"/>
      <c r="H55" s="840"/>
      <c r="I55" s="840"/>
    </row>
    <row r="56" spans="1:9" ht="24">
      <c r="A56" s="90"/>
      <c r="B56" s="262" t="s">
        <v>422</v>
      </c>
      <c r="C56" s="840" t="str">
        <f>IF(AND(COUNTIF(入力シート!F81,"(例)*"),COUNTIF(入力シート!$F$28:$H$39,"(例)*")&lt;&gt;11),"-",IF(入力シート!F81="","",入力シート!F81))</f>
        <v>(例)　taro.nijyumaru@zehzeh.com</v>
      </c>
      <c r="D56" s="840"/>
      <c r="E56" s="840"/>
      <c r="F56" s="840"/>
      <c r="G56" s="840"/>
      <c r="H56" s="840"/>
      <c r="I56" s="840"/>
    </row>
    <row r="57" spans="1:9" ht="17.25">
      <c r="A57" s="87"/>
      <c r="B57" s="175"/>
    </row>
    <row r="58" spans="1:9">
      <c r="B58" s="842" t="s">
        <v>865</v>
      </c>
      <c r="C58" s="842"/>
    </row>
    <row r="59" spans="1:9" ht="28.5">
      <c r="A59" s="92"/>
      <c r="B59" s="174" t="s">
        <v>135</v>
      </c>
    </row>
    <row r="60" spans="1:9" ht="28.5">
      <c r="A60" s="92"/>
      <c r="B60" s="262" t="s">
        <v>150</v>
      </c>
      <c r="C60" s="843" t="str">
        <f>IF(AND(COUNTIF(入力シート!F85,"(例)*"),COUNTIF(入力シート!$F$28:$H$39,"(例)*")&lt;&gt;11),"-",IF(入力シート!F85="","",入力シート!F85))</f>
        <v>(例)　　　　　　　　   　　     2019 年  　1 月　1 日</v>
      </c>
      <c r="D60" s="844"/>
      <c r="E60" s="623" t="s">
        <v>151</v>
      </c>
      <c r="F60" s="845" t="str">
        <f>IF(AND(COUNTIF(入力シート!F86,"(例)*"),COUNTIF(入力シート!$F$28:$H$39,"(例)*")&lt;&gt;11),"-",IF(入力シート!F86="","",入力シート!F86))</f>
        <v>(例)　　 　　　　　　　　　2019 年  　12 月　31 日</v>
      </c>
      <c r="G60" s="846"/>
    </row>
    <row r="61" spans="1:9" ht="28.5">
      <c r="A61" s="92"/>
      <c r="B61" s="262" t="s">
        <v>49</v>
      </c>
      <c r="C61" s="847" t="str">
        <f>IF(AND(COUNTIF(入力シート!F87,"(例)*"),COUNTIF(入力シート!$F$28:$H$39,"(例)*")&lt;&gt;11),"-",IF(入力シート!F87="","",入力シート!F87))</f>
        <v>(例)　　　　　　  　　　　　　　　　10,000,000,000</v>
      </c>
      <c r="D61" s="847"/>
      <c r="E61" s="847"/>
      <c r="F61" s="848"/>
      <c r="G61" s="270">
        <v>1</v>
      </c>
    </row>
    <row r="62" spans="1:9" ht="28.5">
      <c r="A62" s="92"/>
      <c r="B62" s="262" t="s">
        <v>50</v>
      </c>
      <c r="C62" s="847" t="str">
        <f>IF(AND(COUNTIF(入力シート!F88,"(例)*"),COUNTIF(入力シート!$F$28:$H$39,"(例)*")&lt;&gt;11),"-",IF(入力シート!F88="","",入力シート!F88))</f>
        <v>(例)　　　　　　  　　　　　　　　　10,000,000,001</v>
      </c>
      <c r="D62" s="847"/>
      <c r="E62" s="847"/>
      <c r="F62" s="848"/>
      <c r="G62" s="271">
        <v>1</v>
      </c>
    </row>
    <row r="63" spans="1:9" ht="28.5">
      <c r="A63" s="92"/>
      <c r="B63" s="262" t="s">
        <v>51</v>
      </c>
      <c r="C63" s="847" t="str">
        <f>IF(AND(COUNTIF(入力シート!F89,"(例)*"),COUNTIF(入力シート!$F$28:$H$39,"(例)*")&lt;&gt;11),"-",IF(入力シート!F89="","",入力シート!F89))</f>
        <v>(例)　　　　　　  　　　　　　　　　10,000,000,002</v>
      </c>
      <c r="D63" s="847"/>
      <c r="E63" s="847"/>
      <c r="F63" s="848"/>
      <c r="G63" s="271">
        <v>1</v>
      </c>
    </row>
    <row r="64" spans="1:9" ht="28.5">
      <c r="A64" s="92"/>
      <c r="B64" s="262" t="s">
        <v>52</v>
      </c>
      <c r="C64" s="847" t="str">
        <f>IF(AND(COUNTIF(入力シート!F90,"(例)*"),COUNTIF(入力シート!$F$28:$H$39,"(例)*")&lt;&gt;11),"-",IF(入力シート!F90="","",入力シート!F90))</f>
        <v>(例)　　　　　　  　　　　　　　　　10,000,000,003</v>
      </c>
      <c r="D64" s="847"/>
      <c r="E64" s="847"/>
      <c r="F64" s="848"/>
      <c r="G64" s="271">
        <v>1</v>
      </c>
    </row>
    <row r="65" spans="1:9" ht="28.5">
      <c r="A65" s="92"/>
      <c r="B65" s="262" t="s">
        <v>53</v>
      </c>
      <c r="C65" s="847" t="str">
        <f>IF(AND(COUNTIF(入力シート!F91,"(例)*"),COUNTIF(入力シート!$F$28:$H$39,"(例)*")&lt;&gt;11),"-",IF(入力シート!F91="","",入力シート!F91))</f>
        <v>(例)　　　　　　  　　　　　　　　　10,000,000,004</v>
      </c>
      <c r="D65" s="847"/>
      <c r="E65" s="847"/>
      <c r="F65" s="848"/>
      <c r="G65" s="271">
        <v>1</v>
      </c>
    </row>
    <row r="66" spans="1:9" ht="28.5">
      <c r="A66" s="92"/>
      <c r="B66" s="262" t="s">
        <v>54</v>
      </c>
      <c r="C66" s="847" t="str">
        <f>IF(AND(COUNTIF(入力シート!F92,"(例)*"),COUNTIF(入力シート!$F$28:$H$39,"(例)*")&lt;&gt;11),"-",IF(入力シート!F92="","",入力シート!F92))</f>
        <v>(例)　　　　　　  　　　　　　　　　10,000,000,005</v>
      </c>
      <c r="D66" s="847"/>
      <c r="E66" s="847"/>
      <c r="F66" s="848"/>
      <c r="G66" s="271">
        <v>1</v>
      </c>
    </row>
    <row r="67" spans="1:9" ht="28.5">
      <c r="A67" s="92"/>
      <c r="B67" s="174" t="s">
        <v>142</v>
      </c>
    </row>
    <row r="68" spans="1:9" ht="28.5">
      <c r="A68" s="92"/>
      <c r="B68" s="262" t="s">
        <v>150</v>
      </c>
      <c r="C68" s="843" t="str">
        <f>IF(AND(COUNTIF(入力シート!F94,"(例)*"),COUNTIF(入力シート!$F$28:$H$39,"(例)*")&lt;&gt;11),"-",IF(入力シート!F94="","",入力シート!F94))</f>
        <v>(例)　　　　　　　　   　　     2019 年  　4 月　1 日</v>
      </c>
      <c r="D68" s="844"/>
      <c r="E68" s="623" t="s">
        <v>151</v>
      </c>
      <c r="F68" s="845" t="str">
        <f>IF(AND(COUNTIF(入力シート!F95,"(例)*"),COUNTIF(入力シート!$F$28:$H$39,"(例)*")&lt;&gt;11),"-",IF(入力シート!F95="","",入力シート!F95))</f>
        <v>(例)　　　　　　　　　　　　2019 年  　3 月　31 日</v>
      </c>
      <c r="G68" s="846"/>
    </row>
    <row r="69" spans="1:9" ht="28.5">
      <c r="A69" s="92"/>
      <c r="B69" s="262" t="s">
        <v>49</v>
      </c>
      <c r="C69" s="847" t="str">
        <f>IF(AND(COUNTIF(入力シート!F96,"(例)*"),COUNTIF(入力シート!$F$28:$H$39,"(例)*")&lt;&gt;11),"-",IF(入力シート!F96="","",入力シート!F96))</f>
        <v>(例)　　　　　　  　　　　　　　　　20,000,000,000</v>
      </c>
      <c r="D69" s="847"/>
      <c r="E69" s="847"/>
      <c r="F69" s="848"/>
      <c r="G69" s="268"/>
    </row>
    <row r="70" spans="1:9" ht="28.5">
      <c r="A70" s="92"/>
      <c r="B70" s="262" t="s">
        <v>50</v>
      </c>
      <c r="C70" s="847" t="str">
        <f>IF(AND(COUNTIF(入力シート!F97,"(例)*"),COUNTIF(入力シート!$F$28:$H$39,"(例)*")&lt;&gt;11),"-",IF(入力シート!F97="","",入力シート!F97))</f>
        <v>(例)　　　　　　  　　　　　　　　　20,000,000,001</v>
      </c>
      <c r="D70" s="847"/>
      <c r="E70" s="847"/>
      <c r="F70" s="848"/>
      <c r="G70" s="269"/>
    </row>
    <row r="71" spans="1:9" ht="28.5">
      <c r="A71" s="92"/>
      <c r="B71" s="262" t="s">
        <v>51</v>
      </c>
      <c r="C71" s="847" t="str">
        <f>IF(AND(COUNTIF(入力シート!F98,"(例)*"),COUNTIF(入力シート!$F$28:$H$39,"(例)*")&lt;&gt;11),"-",IF(入力シート!F98="","",入力シート!F98))</f>
        <v>(例)　　　　　　  　　　　　　　　　20,000,000,002</v>
      </c>
      <c r="D71" s="847"/>
      <c r="E71" s="847"/>
      <c r="F71" s="848"/>
      <c r="G71" s="269"/>
    </row>
    <row r="72" spans="1:9" ht="28.5">
      <c r="A72" s="92"/>
      <c r="B72" s="262" t="s">
        <v>52</v>
      </c>
      <c r="C72" s="847" t="str">
        <f>IF(AND(COUNTIF(入力シート!F99,"(例)*"),COUNTIF(入力シート!$F$28:$H$39,"(例)*")&lt;&gt;11),"-",IF(入力シート!F99="","",入力シート!F99))</f>
        <v>(例)　　　　　　  　　　　　　　　　20,000,000,003</v>
      </c>
      <c r="D72" s="847"/>
      <c r="E72" s="847"/>
      <c r="F72" s="848"/>
      <c r="G72" s="269"/>
    </row>
    <row r="73" spans="1:9" ht="28.5">
      <c r="A73" s="92"/>
      <c r="B73" s="262" t="s">
        <v>53</v>
      </c>
      <c r="C73" s="847" t="str">
        <f>IF(AND(COUNTIF(入力シート!F100,"(例)*"),COUNTIF(入力シート!$F$28:$H$39,"(例)*")&lt;&gt;11),"-",IF(入力シート!F100="","",入力シート!F100))</f>
        <v>(例)　　　　　　  　　　　　　　　　20,000,000,004</v>
      </c>
      <c r="D73" s="847"/>
      <c r="E73" s="847"/>
      <c r="F73" s="848"/>
      <c r="G73" s="269"/>
    </row>
    <row r="74" spans="1:9" ht="28.5">
      <c r="A74" s="92"/>
      <c r="B74" s="262" t="s">
        <v>54</v>
      </c>
      <c r="C74" s="847" t="str">
        <f>IF(AND(COUNTIF(入力シート!F101,"(例)*"),COUNTIF(入力シート!$F$28:$H$39,"(例)*")&lt;&gt;11),"-",IF(入力シート!F101="","",入力シート!F101))</f>
        <v>(例)　　　　　　  　　　　　　　　　20,000,000,005</v>
      </c>
      <c r="D74" s="847"/>
      <c r="E74" s="847"/>
      <c r="F74" s="848"/>
      <c r="G74" s="269"/>
    </row>
    <row r="75" spans="1:9" s="93" customFormat="1" ht="28.5">
      <c r="A75" s="92"/>
    </row>
    <row r="76" spans="1:9" ht="28.5">
      <c r="A76" s="92"/>
      <c r="B76" s="842" t="s">
        <v>152</v>
      </c>
      <c r="C76" s="842"/>
    </row>
    <row r="77" spans="1:9" ht="28.5">
      <c r="A77" s="92"/>
      <c r="B77" s="262" t="s">
        <v>153</v>
      </c>
      <c r="C77" s="849" t="str">
        <f>IF(AND(COUNTIF(入力シート!F104,"(例)*"),COUNTIF(入力シート!$F$28:$H$39,"(例)*")&lt;&gt;11),"-",IF(入力シート!F104="","",入力シート!F104))</f>
        <v>(例)　有り</v>
      </c>
      <c r="D77" s="849"/>
      <c r="E77" s="849"/>
      <c r="F77" s="849"/>
      <c r="G77" s="849"/>
      <c r="H77" s="849"/>
      <c r="I77" s="849"/>
    </row>
    <row r="78" spans="1:9" ht="28.5">
      <c r="A78" s="92"/>
      <c r="B78" s="262" t="s">
        <v>154</v>
      </c>
      <c r="C78" s="840" t="str">
        <f>IF(AND(COUNTIF(入力シート!F105,"(例)*"),COUNTIF(入力シート!$F$28:$H$39,"(例)*")&lt;&gt;11),"-",IF(入力シート!F105="","",入力シート!F105))</f>
        <v>(例)　〇▽□補助金</v>
      </c>
      <c r="D78" s="840"/>
      <c r="E78" s="840"/>
      <c r="F78" s="840"/>
      <c r="G78" s="840"/>
      <c r="H78" s="840"/>
      <c r="I78" s="840"/>
    </row>
    <row r="79" spans="1:9" s="545" customFormat="1" ht="28.5">
      <c r="A79" s="546"/>
      <c r="B79" s="547" t="s">
        <v>154</v>
      </c>
      <c r="C79" s="840" t="str">
        <f>IF(AND(COUNTIF(入力シート!F106,"(例)*"),COUNTIF(入力シート!$F$28:$H$39,"(例)*")&lt;&gt;11),"-",IF(入力シート!F106="","",入力シート!F106))</f>
        <v/>
      </c>
      <c r="D79" s="840"/>
      <c r="E79" s="840"/>
      <c r="F79" s="840"/>
      <c r="G79" s="840"/>
      <c r="H79" s="840"/>
      <c r="I79" s="840"/>
    </row>
    <row r="80" spans="1:9" s="545" customFormat="1" ht="28.5">
      <c r="A80" s="546"/>
      <c r="B80" s="547" t="s">
        <v>154</v>
      </c>
      <c r="C80" s="840" t="str">
        <f>IF(AND(COUNTIF(入力シート!F107,"(例)*"),COUNTIF(入力シート!$F$28:$H$39,"(例)*")&lt;&gt;11),"-",IF(入力シート!F107="","",入力シート!F107))</f>
        <v/>
      </c>
      <c r="D80" s="840"/>
      <c r="E80" s="840"/>
      <c r="F80" s="840"/>
      <c r="G80" s="840"/>
      <c r="H80" s="840"/>
      <c r="I80" s="840"/>
    </row>
  </sheetData>
  <sheetProtection algorithmName="SHA-512" hashValue="6cWY9vaiAKJAxcFy0o4qX17cFEMLLNE1Og5wGjZL7b/36/3rb44TCng3UyfscNoqHD8EvJjUx48Si8z7vkZriw==" saltValue="nb9KwWzVD8uRaQeevUL+FQ==" spinCount="100000" sheet="1" scenarios="1" selectLockedCells="1"/>
  <mergeCells count="76">
    <mergeCell ref="C39:I39"/>
    <mergeCell ref="C29:I29"/>
    <mergeCell ref="C18:I18"/>
    <mergeCell ref="C19:I19"/>
    <mergeCell ref="C20:I20"/>
    <mergeCell ref="C21:I21"/>
    <mergeCell ref="C22:I22"/>
    <mergeCell ref="C23:I23"/>
    <mergeCell ref="C24:I24"/>
    <mergeCell ref="C25:I25"/>
    <mergeCell ref="C26:I26"/>
    <mergeCell ref="C27:I27"/>
    <mergeCell ref="C28:I28"/>
    <mergeCell ref="B35:C35"/>
    <mergeCell ref="B30:C30"/>
    <mergeCell ref="C31:I31"/>
    <mergeCell ref="C32:I32"/>
    <mergeCell ref="C33:I33"/>
    <mergeCell ref="C37:I37"/>
    <mergeCell ref="C38:I38"/>
    <mergeCell ref="C66:F66"/>
    <mergeCell ref="C54:E54"/>
    <mergeCell ref="G54:I54"/>
    <mergeCell ref="C55:I55"/>
    <mergeCell ref="C56:I56"/>
    <mergeCell ref="C60:D60"/>
    <mergeCell ref="F60:G60"/>
    <mergeCell ref="C61:F61"/>
    <mergeCell ref="C62:F62"/>
    <mergeCell ref="C63:F63"/>
    <mergeCell ref="C64:F64"/>
    <mergeCell ref="C65:F65"/>
    <mergeCell ref="B58:C58"/>
    <mergeCell ref="C80:I80"/>
    <mergeCell ref="C68:D68"/>
    <mergeCell ref="F68:G68"/>
    <mergeCell ref="C69:F69"/>
    <mergeCell ref="C70:F70"/>
    <mergeCell ref="C71:F71"/>
    <mergeCell ref="C72:F72"/>
    <mergeCell ref="C73:F73"/>
    <mergeCell ref="C74:F74"/>
    <mergeCell ref="C77:I77"/>
    <mergeCell ref="C78:I78"/>
    <mergeCell ref="C79:I79"/>
    <mergeCell ref="B76:C76"/>
    <mergeCell ref="C40:I40"/>
    <mergeCell ref="C41:I41"/>
    <mergeCell ref="C42:I42"/>
    <mergeCell ref="C43:E43"/>
    <mergeCell ref="C45:I45"/>
    <mergeCell ref="C44:I44"/>
    <mergeCell ref="G43:I43"/>
    <mergeCell ref="B52:B53"/>
    <mergeCell ref="B41:B42"/>
    <mergeCell ref="C48:I48"/>
    <mergeCell ref="C49:I49"/>
    <mergeCell ref="C50:I50"/>
    <mergeCell ref="C51:I51"/>
    <mergeCell ref="C52:I52"/>
    <mergeCell ref="C53:I53"/>
    <mergeCell ref="B1:J1"/>
    <mergeCell ref="B2:J2"/>
    <mergeCell ref="A4:I4"/>
    <mergeCell ref="B25:B26"/>
    <mergeCell ref="B14:B15"/>
    <mergeCell ref="C8:I8"/>
    <mergeCell ref="C9:I9"/>
    <mergeCell ref="C10:I10"/>
    <mergeCell ref="C11:I11"/>
    <mergeCell ref="C14:I14"/>
    <mergeCell ref="C12:I12"/>
    <mergeCell ref="C13:I13"/>
    <mergeCell ref="C15:I15"/>
    <mergeCell ref="C16:I16"/>
    <mergeCell ref="C17:I17"/>
  </mergeCells>
  <phoneticPr fontId="7"/>
  <conditionalFormatting sqref="B8:B17 B19:B28 B31:B33 B37:B45 B48:B56 B60:B66 B68:B74 C47 C36 B77:B80">
    <cfRule type="notContainsBlanks" dxfId="85" priority="11">
      <formula>LEN(TRIM(B8))&gt;0</formula>
    </cfRule>
  </conditionalFormatting>
  <conditionalFormatting sqref="C8:I16 C31:I33 D36 C37:I45 C60:G66 C77">
    <cfRule type="containsBlanks" dxfId="84" priority="12">
      <formula>LEN(TRIM(C8))=0</formula>
    </cfRule>
  </conditionalFormatting>
  <conditionalFormatting sqref="C19:I28 D47 C48:I56 C68:G74">
    <cfRule type="containsText" dxfId="83" priority="5" operator="containsText" text="(例)">
      <formula>NOT(ISERROR(SEARCH("(例)",C19)))</formula>
    </cfRule>
  </conditionalFormatting>
  <conditionalFormatting sqref="A1:XFD1048576">
    <cfRule type="containsText" dxfId="82" priority="6" operator="containsText" text="(例)">
      <formula>NOT(ISERROR(SEARCH("(例)",A1)))</formula>
    </cfRule>
    <cfRule type="expression" dxfId="81" priority="10">
      <formula>_xlfn.ISFORMULA(A1)=TRUE</formula>
    </cfRule>
  </conditionalFormatting>
  <conditionalFormatting sqref="C78:I80">
    <cfRule type="expression" dxfId="80" priority="2">
      <formula>$C$77="無し"</formula>
    </cfRule>
  </conditionalFormatting>
  <conditionalFormatting sqref="C33:I33">
    <cfRule type="expression" dxfId="79" priority="1">
      <formula>$C$32="登録申請中"</formula>
    </cfRule>
  </conditionalFormatting>
  <printOptions horizontalCentered="1"/>
  <pageMargins left="0.59055118110236227" right="0.39370078740157483" top="0.59055118110236227" bottom="0.35433070866141736" header="0.31496062992125984" footer="0.11811023622047245"/>
  <pageSetup paperSize="9" scale="65" orientation="portrait" r:id="rId1"/>
  <headerFooter scaleWithDoc="0">
    <oddFooter>&amp;R&amp;8R2高層ZEH-M</oddFooter>
  </headerFooter>
  <rowBreaks count="1" manualBreakCount="1">
    <brk id="46" max="9" man="1"/>
  </rowBreak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271E0-4397-448A-A5A8-E3A8CA8297BB}">
  <sheetPr codeName="Sheet6"/>
  <dimension ref="A1:AL63"/>
  <sheetViews>
    <sheetView showGridLines="0" view="pageBreakPreview" zoomScale="70" zoomScaleNormal="70" zoomScaleSheetLayoutView="70" workbookViewId="0">
      <selection activeCell="D13" sqref="D13:G13"/>
    </sheetView>
  </sheetViews>
  <sheetFormatPr defaultRowHeight="21"/>
  <cols>
    <col min="1" max="1" width="2.625" style="101" customWidth="1"/>
    <col min="2" max="2" width="19.75" style="179" customWidth="1"/>
    <col min="3" max="3" width="6" style="179" bestFit="1" customWidth="1"/>
    <col min="4" max="4" width="5.625" style="179" customWidth="1"/>
    <col min="5" max="5" width="4.625" style="179" bestFit="1" customWidth="1"/>
    <col min="6" max="6" width="2.625" style="179" customWidth="1"/>
    <col min="7" max="7" width="4.75" style="179" bestFit="1" customWidth="1"/>
    <col min="8" max="8" width="4.625" style="179" customWidth="1"/>
    <col min="9" max="9" width="7.75" style="179" customWidth="1"/>
    <col min="10" max="10" width="4.75" style="179" bestFit="1" customWidth="1"/>
    <col min="11" max="11" width="4.625" style="179" bestFit="1" customWidth="1"/>
    <col min="12" max="12" width="13.375" style="179" customWidth="1"/>
    <col min="13" max="15" width="4.625" style="179" customWidth="1"/>
    <col min="16" max="16" width="3.625" style="179" customWidth="1"/>
    <col min="17" max="17" width="8.375" style="179" bestFit="1" customWidth="1"/>
    <col min="18" max="18" width="4.625" style="179" customWidth="1"/>
    <col min="19" max="19" width="7.625" style="179" customWidth="1"/>
    <col min="20" max="20" width="4.625" style="179" customWidth="1"/>
    <col min="21" max="21" width="3.625" style="179" customWidth="1"/>
    <col min="22" max="22" width="4.625" style="179" bestFit="1" customWidth="1"/>
    <col min="23" max="23" width="7.75" style="179" customWidth="1"/>
    <col min="24" max="24" width="4.625" style="179" bestFit="1" customWidth="1"/>
    <col min="25" max="25" width="6.625" style="179" customWidth="1"/>
    <col min="26" max="26" width="2.625" style="179" customWidth="1"/>
    <col min="27" max="27" width="10.625" style="179" customWidth="1"/>
    <col min="28" max="28" width="20.625" style="179" customWidth="1"/>
    <col min="29" max="29" width="5.625" style="403" customWidth="1"/>
    <col min="30" max="30" width="20.625" style="179" customWidth="1"/>
    <col min="31" max="31" width="30.625" style="179" customWidth="1"/>
    <col min="32" max="32" width="18.375" style="179" bestFit="1" customWidth="1"/>
    <col min="33" max="33" width="18.375" style="403" bestFit="1" customWidth="1"/>
    <col min="34" max="34" width="14.625" style="179" customWidth="1"/>
    <col min="35" max="35" width="11.625" style="179" customWidth="1"/>
    <col min="36" max="36" width="7.125" style="179" bestFit="1" customWidth="1"/>
    <col min="37" max="37" width="2.625" style="179" customWidth="1"/>
    <col min="38" max="38" width="14.25" style="119" bestFit="1" customWidth="1"/>
    <col min="39" max="16384" width="9" style="179"/>
  </cols>
  <sheetData>
    <row r="1" spans="1:36">
      <c r="B1" s="1087" t="s">
        <v>62</v>
      </c>
      <c r="C1" s="1087"/>
      <c r="D1" s="1087"/>
      <c r="E1" s="1087"/>
      <c r="F1" s="1087"/>
      <c r="G1" s="1087"/>
      <c r="H1" s="1087"/>
      <c r="I1" s="1087"/>
      <c r="J1" s="1087"/>
      <c r="K1" s="1087"/>
      <c r="L1" s="1087"/>
      <c r="M1" s="1087"/>
      <c r="N1" s="1087"/>
      <c r="O1" s="1087"/>
      <c r="P1" s="1087"/>
      <c r="Q1" s="1087"/>
      <c r="R1" s="1087"/>
      <c r="S1" s="1087"/>
      <c r="T1" s="1087"/>
      <c r="U1" s="1087"/>
      <c r="V1" s="1087"/>
      <c r="W1" s="1087"/>
      <c r="X1" s="1087"/>
      <c r="Y1" s="1087"/>
    </row>
    <row r="2" spans="1:36">
      <c r="B2" s="1087" t="s">
        <v>866</v>
      </c>
      <c r="C2" s="1087"/>
      <c r="D2" s="1087"/>
      <c r="E2" s="1087"/>
      <c r="F2" s="1087"/>
      <c r="G2" s="1087"/>
      <c r="H2" s="1087"/>
      <c r="I2" s="1087"/>
      <c r="J2" s="1087"/>
      <c r="K2" s="1087"/>
      <c r="L2" s="1087"/>
      <c r="M2" s="1087"/>
      <c r="N2" s="1087"/>
      <c r="O2" s="1087"/>
      <c r="P2" s="1087"/>
      <c r="Q2" s="1087"/>
      <c r="R2" s="1087"/>
      <c r="S2" s="1087"/>
      <c r="T2" s="1087"/>
      <c r="U2" s="1087"/>
      <c r="V2" s="1087"/>
      <c r="W2" s="1087"/>
      <c r="X2" s="1087"/>
      <c r="Y2" s="1087"/>
    </row>
    <row r="3" spans="1:36">
      <c r="B3" s="1087" t="s">
        <v>897</v>
      </c>
      <c r="C3" s="1087"/>
      <c r="D3" s="1087"/>
      <c r="E3" s="1087"/>
      <c r="F3" s="1087"/>
      <c r="G3" s="1087"/>
      <c r="H3" s="1087"/>
      <c r="I3" s="1087"/>
      <c r="J3" s="1087"/>
      <c r="K3" s="1087"/>
      <c r="L3" s="1087"/>
      <c r="M3" s="1087"/>
      <c r="N3" s="1087"/>
      <c r="O3" s="1087"/>
      <c r="P3" s="1087"/>
      <c r="Q3" s="1087"/>
      <c r="R3" s="1087"/>
      <c r="S3" s="1087"/>
      <c r="T3" s="1087"/>
      <c r="U3" s="1087"/>
      <c r="V3" s="1087"/>
      <c r="W3" s="1087"/>
      <c r="X3" s="1087"/>
      <c r="Y3" s="1087"/>
    </row>
    <row r="4" spans="1:36">
      <c r="B4" s="853" t="s">
        <v>65</v>
      </c>
      <c r="C4" s="853"/>
      <c r="D4" s="853"/>
    </row>
    <row r="5" spans="1:36">
      <c r="B5" s="854" t="s">
        <v>66</v>
      </c>
      <c r="C5" s="854"/>
      <c r="D5" s="854"/>
      <c r="AA5" s="858" t="s">
        <v>898</v>
      </c>
      <c r="AB5" s="858"/>
      <c r="AC5" s="858"/>
      <c r="AD5" s="858"/>
      <c r="AE5" s="858"/>
      <c r="AF5" s="858"/>
      <c r="AG5" s="858"/>
      <c r="AH5" s="858"/>
      <c r="AI5" s="858"/>
    </row>
    <row r="6" spans="1:36">
      <c r="B6" s="117" t="s">
        <v>67</v>
      </c>
      <c r="C6" s="936" t="str">
        <f>IF(AND(COUNTIF(入力シート!F13,"(例)*"),COUNTIF(入力シート!$F$28:$H$39,"(例)*")&lt;&gt;10),"-",IF(入力シート!F13="","",入力シート!F13))</f>
        <v>-</v>
      </c>
      <c r="D6" s="937"/>
      <c r="E6" s="937"/>
      <c r="F6" s="937"/>
      <c r="G6" s="937"/>
      <c r="H6" s="937"/>
      <c r="I6" s="937"/>
      <c r="J6" s="937"/>
      <c r="K6" s="938"/>
      <c r="L6" s="939" t="s">
        <v>68</v>
      </c>
      <c r="M6" s="902"/>
      <c r="N6" s="902"/>
      <c r="O6" s="940"/>
      <c r="P6" s="1107" t="str">
        <f ca="1">IF(様式第1_交付申請書!H55="","",様式第1_交付申請書!H55)</f>
        <v>(例)　yyyy年　m月　d日</v>
      </c>
      <c r="Q6" s="1108"/>
      <c r="R6" s="1108"/>
      <c r="S6" s="1108"/>
      <c r="T6" s="1108"/>
      <c r="U6" s="1108"/>
      <c r="V6" s="1108"/>
      <c r="W6" s="1108"/>
      <c r="X6" s="1108"/>
      <c r="Y6" s="1109"/>
      <c r="AA6" s="859"/>
      <c r="AB6" s="860"/>
      <c r="AC6" s="860"/>
      <c r="AD6" s="860"/>
      <c r="AE6" s="860"/>
      <c r="AF6" s="860"/>
      <c r="AG6" s="860"/>
      <c r="AH6" s="860"/>
      <c r="AI6" s="860"/>
      <c r="AJ6" s="861"/>
    </row>
    <row r="7" spans="1:36" ht="30.75">
      <c r="A7" s="118"/>
      <c r="B7" s="117" t="s">
        <v>2</v>
      </c>
      <c r="C7" s="933" t="str">
        <f>IF(様式第1_交付申請書!B42="","",様式第1_交付申請書!B42)</f>
        <v>(例)　○○○○マンション</v>
      </c>
      <c r="D7" s="934"/>
      <c r="E7" s="934"/>
      <c r="F7" s="934"/>
      <c r="G7" s="934"/>
      <c r="H7" s="934"/>
      <c r="I7" s="934"/>
      <c r="J7" s="934"/>
      <c r="K7" s="934"/>
      <c r="L7" s="934"/>
      <c r="M7" s="934"/>
      <c r="N7" s="934"/>
      <c r="O7" s="934"/>
      <c r="P7" s="934"/>
      <c r="Q7" s="934"/>
      <c r="R7" s="934"/>
      <c r="S7" s="934"/>
      <c r="T7" s="956" t="s">
        <v>69</v>
      </c>
      <c r="U7" s="956"/>
      <c r="V7" s="956"/>
      <c r="W7" s="956"/>
      <c r="X7" s="956"/>
      <c r="Y7" s="957"/>
      <c r="AA7" s="862"/>
      <c r="AB7" s="863"/>
      <c r="AC7" s="863"/>
      <c r="AD7" s="863"/>
      <c r="AE7" s="863"/>
      <c r="AF7" s="863"/>
      <c r="AG7" s="863"/>
      <c r="AH7" s="863"/>
      <c r="AI7" s="863"/>
      <c r="AJ7" s="864"/>
    </row>
    <row r="8" spans="1:36" ht="30.75">
      <c r="A8" s="118"/>
      <c r="B8" s="117" t="s">
        <v>70</v>
      </c>
      <c r="C8" s="933" t="str">
        <f>IF(入力シート!F30="","",IF(OR(入力シート!F42="",COUNTIF(入力シート!F42,"(例)*")),入力シート!F30,入力シート!F30&amp;" / "&amp;入力シート!F42))</f>
        <v>(例)　〇〇〇株式会社</v>
      </c>
      <c r="D8" s="934"/>
      <c r="E8" s="934"/>
      <c r="F8" s="934"/>
      <c r="G8" s="934"/>
      <c r="H8" s="934"/>
      <c r="I8" s="934"/>
      <c r="J8" s="934"/>
      <c r="K8" s="934"/>
      <c r="L8" s="934"/>
      <c r="M8" s="934"/>
      <c r="N8" s="934"/>
      <c r="O8" s="934"/>
      <c r="P8" s="934"/>
      <c r="Q8" s="934"/>
      <c r="R8" s="934"/>
      <c r="S8" s="934"/>
      <c r="T8" s="934"/>
      <c r="U8" s="934"/>
      <c r="V8" s="934"/>
      <c r="W8" s="934"/>
      <c r="X8" s="934"/>
      <c r="Y8" s="935"/>
      <c r="AA8" s="862"/>
      <c r="AB8" s="863"/>
      <c r="AC8" s="863"/>
      <c r="AD8" s="863"/>
      <c r="AE8" s="863"/>
      <c r="AF8" s="863"/>
      <c r="AG8" s="863"/>
      <c r="AH8" s="863"/>
      <c r="AI8" s="863"/>
      <c r="AJ8" s="864"/>
    </row>
    <row r="9" spans="1:36">
      <c r="B9" s="858" t="s">
        <v>867</v>
      </c>
      <c r="C9" s="858"/>
      <c r="D9" s="858"/>
      <c r="AA9" s="862"/>
      <c r="AB9" s="863"/>
      <c r="AC9" s="863"/>
      <c r="AD9" s="863"/>
      <c r="AE9" s="863"/>
      <c r="AF9" s="863"/>
      <c r="AG9" s="863"/>
      <c r="AH9" s="863"/>
      <c r="AI9" s="863"/>
      <c r="AJ9" s="864"/>
    </row>
    <row r="10" spans="1:36">
      <c r="B10" s="117" t="s">
        <v>71</v>
      </c>
      <c r="C10" s="933" t="str">
        <f>IF('1.申請者の詳細'!C31="","",'1.申請者の詳細'!C31)</f>
        <v>(例)　▽▽株式会社</v>
      </c>
      <c r="D10" s="934"/>
      <c r="E10" s="934"/>
      <c r="F10" s="934"/>
      <c r="G10" s="934"/>
      <c r="H10" s="934"/>
      <c r="I10" s="934"/>
      <c r="J10" s="934"/>
      <c r="K10" s="935"/>
      <c r="L10" s="117" t="s">
        <v>30</v>
      </c>
      <c r="M10" s="948" t="str">
        <f>IF('1.申請者の詳細'!C33="","",'1.申請者の詳細'!C33)</f>
        <v>(例)　ZEHM00-00000-A</v>
      </c>
      <c r="N10" s="949"/>
      <c r="O10" s="949"/>
      <c r="P10" s="949"/>
      <c r="Q10" s="949"/>
      <c r="R10" s="949"/>
      <c r="S10" s="949"/>
      <c r="T10" s="949"/>
      <c r="U10" s="949"/>
      <c r="V10" s="949"/>
      <c r="W10" s="949"/>
      <c r="X10" s="949"/>
      <c r="Y10" s="950"/>
      <c r="AA10" s="862"/>
      <c r="AB10" s="863"/>
      <c r="AC10" s="863"/>
      <c r="AD10" s="863"/>
      <c r="AE10" s="863"/>
      <c r="AF10" s="863"/>
      <c r="AG10" s="863"/>
      <c r="AH10" s="863"/>
      <c r="AI10" s="863"/>
      <c r="AJ10" s="864"/>
    </row>
    <row r="11" spans="1:36">
      <c r="B11" s="117" t="s">
        <v>31</v>
      </c>
      <c r="C11" s="948" t="str">
        <f>IF('1.申請者の詳細'!C32="","",'1.申請者の詳細'!C32)</f>
        <v>(例)　登録済み　　　　（プルダウンより選択してください）</v>
      </c>
      <c r="D11" s="949"/>
      <c r="E11" s="949"/>
      <c r="F11" s="949"/>
      <c r="G11" s="949"/>
      <c r="H11" s="949"/>
      <c r="I11" s="949"/>
      <c r="J11" s="949"/>
      <c r="K11" s="950"/>
      <c r="L11" s="969" t="s">
        <v>842</v>
      </c>
      <c r="M11" s="970"/>
      <c r="N11" s="970"/>
      <c r="O11" s="970"/>
      <c r="P11" s="970"/>
      <c r="Q11" s="970"/>
      <c r="R11" s="970"/>
      <c r="S11" s="970"/>
      <c r="T11" s="970"/>
      <c r="U11" s="970"/>
      <c r="V11" s="970"/>
      <c r="W11" s="970"/>
      <c r="X11" s="970"/>
      <c r="Y11" s="970"/>
      <c r="AA11" s="865"/>
      <c r="AB11" s="866"/>
      <c r="AC11" s="866"/>
      <c r="AD11" s="866"/>
      <c r="AE11" s="866"/>
      <c r="AF11" s="866"/>
      <c r="AG11" s="866"/>
      <c r="AH11" s="866"/>
      <c r="AI11" s="866"/>
      <c r="AJ11" s="867"/>
    </row>
    <row r="12" spans="1:36">
      <c r="B12" s="98" t="s">
        <v>868</v>
      </c>
      <c r="C12" s="98"/>
      <c r="D12" s="98"/>
      <c r="AA12" s="858" t="s">
        <v>899</v>
      </c>
      <c r="AB12" s="858"/>
      <c r="AC12" s="858"/>
      <c r="AD12" s="858"/>
      <c r="AE12" s="858"/>
      <c r="AF12" s="858"/>
      <c r="AG12" s="858"/>
      <c r="AH12" s="858"/>
      <c r="AI12" s="858"/>
    </row>
    <row r="13" spans="1:36">
      <c r="A13" s="101" t="s">
        <v>788</v>
      </c>
      <c r="B13" s="117" t="s">
        <v>429</v>
      </c>
      <c r="C13" s="185" t="s">
        <v>72</v>
      </c>
      <c r="D13" s="951"/>
      <c r="E13" s="951"/>
      <c r="F13" s="951"/>
      <c r="G13" s="952"/>
      <c r="H13" s="953"/>
      <c r="I13" s="954"/>
      <c r="J13" s="954"/>
      <c r="K13" s="954"/>
      <c r="L13" s="954"/>
      <c r="M13" s="954"/>
      <c r="N13" s="954"/>
      <c r="O13" s="954"/>
      <c r="P13" s="954"/>
      <c r="Q13" s="954"/>
      <c r="R13" s="954"/>
      <c r="S13" s="954"/>
      <c r="T13" s="954"/>
      <c r="U13" s="954"/>
      <c r="V13" s="954"/>
      <c r="W13" s="954"/>
      <c r="X13" s="954"/>
      <c r="Y13" s="955"/>
      <c r="AA13" s="859"/>
      <c r="AB13" s="860"/>
      <c r="AC13" s="860"/>
      <c r="AD13" s="860"/>
      <c r="AE13" s="860"/>
      <c r="AF13" s="860"/>
      <c r="AG13" s="860"/>
      <c r="AH13" s="860"/>
      <c r="AI13" s="860"/>
      <c r="AJ13" s="861"/>
    </row>
    <row r="14" spans="1:36">
      <c r="A14" s="101" t="s">
        <v>787</v>
      </c>
      <c r="B14" s="117" t="s">
        <v>74</v>
      </c>
      <c r="C14" s="964" t="s">
        <v>754</v>
      </c>
      <c r="D14" s="965"/>
      <c r="E14" s="965"/>
      <c r="F14" s="966" t="s">
        <v>755</v>
      </c>
      <c r="G14" s="967"/>
      <c r="H14" s="967"/>
      <c r="I14" s="967"/>
      <c r="J14" s="967"/>
      <c r="K14" s="968"/>
      <c r="L14" s="961" t="str">
        <f>IF(入力シート!F12="","(例)　賃貸",IF(入力シート!F12=2,"賃貸","分譲"))</f>
        <v>(例)　賃貸</v>
      </c>
      <c r="M14" s="962"/>
      <c r="N14" s="963"/>
      <c r="O14" s="939" t="s">
        <v>75</v>
      </c>
      <c r="P14" s="902"/>
      <c r="Q14" s="940"/>
      <c r="R14" s="958"/>
      <c r="S14" s="959"/>
      <c r="T14" s="959"/>
      <c r="U14" s="959"/>
      <c r="V14" s="959"/>
      <c r="W14" s="959"/>
      <c r="X14" s="959"/>
      <c r="Y14" s="960"/>
      <c r="AA14" s="862"/>
      <c r="AB14" s="863"/>
      <c r="AC14" s="863"/>
      <c r="AD14" s="863"/>
      <c r="AE14" s="863"/>
      <c r="AF14" s="863"/>
      <c r="AG14" s="863"/>
      <c r="AH14" s="863"/>
      <c r="AI14" s="863"/>
      <c r="AJ14" s="864"/>
    </row>
    <row r="15" spans="1:36">
      <c r="A15" s="101" t="s">
        <v>789</v>
      </c>
      <c r="B15" s="117" t="s">
        <v>76</v>
      </c>
      <c r="C15" s="991"/>
      <c r="D15" s="992"/>
      <c r="E15" s="939" t="s">
        <v>77</v>
      </c>
      <c r="F15" s="902"/>
      <c r="G15" s="902"/>
      <c r="H15" s="940"/>
      <c r="I15" s="1094">
        <f>COUNT('7.住戸情報入力'!$C:$C)</f>
        <v>0</v>
      </c>
      <c r="J15" s="1094"/>
      <c r="K15" s="96" t="s">
        <v>78</v>
      </c>
      <c r="L15" s="999" t="s">
        <v>79</v>
      </c>
      <c r="M15" s="1095"/>
      <c r="N15" s="1096"/>
      <c r="O15" s="1097"/>
      <c r="P15" s="1049" t="s">
        <v>893</v>
      </c>
      <c r="Q15" s="1050"/>
      <c r="R15" s="1051"/>
      <c r="S15" s="941">
        <f>SUM('7.住戸情報入力'!F:F)</f>
        <v>0</v>
      </c>
      <c r="T15" s="942"/>
      <c r="U15" s="99" t="s">
        <v>80</v>
      </c>
      <c r="V15" s="985" t="s">
        <v>81</v>
      </c>
      <c r="W15" s="986"/>
      <c r="X15" s="1101">
        <f>IFERROR((IF(OR(S15="",I15=""),0,S15/I15)),0)</f>
        <v>0</v>
      </c>
      <c r="Y15" s="1102"/>
      <c r="AA15" s="862"/>
      <c r="AB15" s="863"/>
      <c r="AC15" s="863"/>
      <c r="AD15" s="863"/>
      <c r="AE15" s="863"/>
      <c r="AF15" s="863"/>
      <c r="AG15" s="863"/>
      <c r="AH15" s="863"/>
      <c r="AI15" s="863"/>
      <c r="AJ15" s="864"/>
    </row>
    <row r="16" spans="1:36">
      <c r="B16" s="999" t="s">
        <v>82</v>
      </c>
      <c r="C16" s="939" t="s">
        <v>83</v>
      </c>
      <c r="D16" s="940"/>
      <c r="E16" s="939" t="s">
        <v>84</v>
      </c>
      <c r="F16" s="902"/>
      <c r="G16" s="104"/>
      <c r="H16" s="99" t="s">
        <v>85</v>
      </c>
      <c r="I16" s="306" t="s">
        <v>86</v>
      </c>
      <c r="J16" s="104"/>
      <c r="K16" s="99" t="s">
        <v>85</v>
      </c>
      <c r="L16" s="1058"/>
      <c r="M16" s="1098"/>
      <c r="N16" s="1099"/>
      <c r="O16" s="1100"/>
      <c r="P16" s="1088" t="s">
        <v>87</v>
      </c>
      <c r="Q16" s="1089"/>
      <c r="R16" s="1090"/>
      <c r="S16" s="941">
        <f>M15-S15-S17</f>
        <v>0</v>
      </c>
      <c r="T16" s="942"/>
      <c r="U16" s="99" t="s">
        <v>80</v>
      </c>
      <c r="V16" s="987"/>
      <c r="W16" s="988"/>
      <c r="X16" s="1103"/>
      <c r="Y16" s="1104"/>
      <c r="AA16" s="862"/>
      <c r="AB16" s="863"/>
      <c r="AC16" s="863"/>
      <c r="AD16" s="863"/>
      <c r="AE16" s="863"/>
      <c r="AF16" s="863"/>
      <c r="AG16" s="863"/>
      <c r="AH16" s="863"/>
      <c r="AI16" s="863"/>
      <c r="AJ16" s="864"/>
    </row>
    <row r="17" spans="1:36">
      <c r="B17" s="1000"/>
      <c r="C17" s="939" t="s">
        <v>88</v>
      </c>
      <c r="D17" s="940"/>
      <c r="E17" s="939" t="s">
        <v>84</v>
      </c>
      <c r="F17" s="902"/>
      <c r="G17" s="104"/>
      <c r="H17" s="99" t="s">
        <v>89</v>
      </c>
      <c r="I17" s="306" t="s">
        <v>86</v>
      </c>
      <c r="J17" s="104"/>
      <c r="K17" s="99" t="s">
        <v>89</v>
      </c>
      <c r="L17" s="1000"/>
      <c r="M17" s="1068" t="s">
        <v>80</v>
      </c>
      <c r="N17" s="1069"/>
      <c r="O17" s="1070"/>
      <c r="P17" s="1091" t="s">
        <v>90</v>
      </c>
      <c r="Q17" s="1092"/>
      <c r="R17" s="1093"/>
      <c r="S17" s="1105">
        <v>0</v>
      </c>
      <c r="T17" s="1106"/>
      <c r="U17" s="99" t="s">
        <v>80</v>
      </c>
      <c r="V17" s="989"/>
      <c r="W17" s="990"/>
      <c r="X17" s="1068" t="s">
        <v>80</v>
      </c>
      <c r="Y17" s="1070"/>
      <c r="AA17" s="865"/>
      <c r="AB17" s="866"/>
      <c r="AC17" s="866"/>
      <c r="AD17" s="866"/>
      <c r="AE17" s="866"/>
      <c r="AF17" s="866"/>
      <c r="AG17" s="866"/>
      <c r="AH17" s="866"/>
      <c r="AI17" s="866"/>
      <c r="AJ17" s="867"/>
    </row>
    <row r="18" spans="1:36">
      <c r="B18" s="179" t="s">
        <v>869</v>
      </c>
      <c r="AA18" s="858" t="s">
        <v>900</v>
      </c>
      <c r="AB18" s="858"/>
      <c r="AC18" s="858"/>
      <c r="AD18" s="858"/>
      <c r="AE18" s="858"/>
      <c r="AF18" s="858"/>
      <c r="AG18" s="858"/>
      <c r="AH18" s="858"/>
      <c r="AI18" s="858"/>
    </row>
    <row r="19" spans="1:36" ht="21" customHeight="1">
      <c r="B19" s="979" t="s">
        <v>750</v>
      </c>
      <c r="C19" s="980"/>
      <c r="D19" s="981"/>
      <c r="E19" s="939" t="s">
        <v>91</v>
      </c>
      <c r="F19" s="902"/>
      <c r="G19" s="902"/>
      <c r="H19" s="940"/>
      <c r="I19" s="996">
        <f>IFERROR(AVERAGE('7.住戸情報入力'!G:G),0)</f>
        <v>0</v>
      </c>
      <c r="J19" s="997"/>
      <c r="K19" s="998"/>
      <c r="L19" s="117" t="s">
        <v>92</v>
      </c>
      <c r="M19" s="982">
        <f>MAX('7.住戸情報入力'!G:G)</f>
        <v>0</v>
      </c>
      <c r="N19" s="983"/>
      <c r="O19" s="983"/>
      <c r="P19" s="983"/>
      <c r="Q19" s="983"/>
      <c r="R19" s="984"/>
      <c r="S19" s="939" t="s">
        <v>93</v>
      </c>
      <c r="T19" s="902"/>
      <c r="U19" s="940"/>
      <c r="V19" s="982">
        <f>MIN('7.住戸情報入力'!G:G)</f>
        <v>0</v>
      </c>
      <c r="W19" s="983"/>
      <c r="X19" s="983"/>
      <c r="Y19" s="984"/>
      <c r="AA19" s="868" t="s">
        <v>94</v>
      </c>
      <c r="AB19" s="868"/>
      <c r="AC19" s="868"/>
      <c r="AD19" s="857" t="s">
        <v>95</v>
      </c>
      <c r="AE19" s="857"/>
      <c r="AF19" s="857" t="s">
        <v>435</v>
      </c>
      <c r="AG19" s="857" t="s">
        <v>436</v>
      </c>
      <c r="AH19" s="857" t="s">
        <v>743</v>
      </c>
      <c r="AI19" s="856" t="s">
        <v>437</v>
      </c>
      <c r="AJ19" s="856"/>
    </row>
    <row r="20" spans="1:36" ht="28.5">
      <c r="A20" s="169"/>
      <c r="B20" s="976" t="s">
        <v>428</v>
      </c>
      <c r="C20" s="977"/>
      <c r="D20" s="978"/>
      <c r="E20" s="995">
        <f>IF(T43="",0,T43)</f>
        <v>0</v>
      </c>
      <c r="F20" s="995"/>
      <c r="G20" s="995"/>
      <c r="H20" s="179" t="s">
        <v>96</v>
      </c>
      <c r="I20" s="946" t="s">
        <v>464</v>
      </c>
      <c r="J20" s="946"/>
      <c r="K20" s="947"/>
      <c r="L20" s="943" t="s">
        <v>97</v>
      </c>
      <c r="M20" s="944"/>
      <c r="N20" s="944"/>
      <c r="O20" s="944"/>
      <c r="P20" s="944"/>
      <c r="Q20" s="944"/>
      <c r="R20" s="945"/>
      <c r="S20" s="993"/>
      <c r="T20" s="994"/>
      <c r="U20" s="994"/>
      <c r="V20" s="177" t="s">
        <v>96</v>
      </c>
      <c r="W20" s="946" t="s">
        <v>464</v>
      </c>
      <c r="X20" s="946"/>
      <c r="Y20" s="947"/>
      <c r="AA20" s="868"/>
      <c r="AB20" s="868"/>
      <c r="AC20" s="868"/>
      <c r="AD20" s="857"/>
      <c r="AE20" s="857"/>
      <c r="AF20" s="857"/>
      <c r="AG20" s="857"/>
      <c r="AH20" s="857"/>
      <c r="AI20" s="856"/>
      <c r="AJ20" s="856"/>
    </row>
    <row r="21" spans="1:36">
      <c r="A21" s="101" t="s">
        <v>462</v>
      </c>
      <c r="B21" s="971" t="s">
        <v>98</v>
      </c>
      <c r="C21" s="972"/>
      <c r="D21" s="973"/>
      <c r="E21" s="105" t="s">
        <v>461</v>
      </c>
      <c r="F21" s="1001" t="s">
        <v>99</v>
      </c>
      <c r="G21" s="1001"/>
      <c r="H21" s="1001"/>
      <c r="I21" s="1001"/>
      <c r="J21" s="1001"/>
      <c r="K21" s="107" t="s">
        <v>461</v>
      </c>
      <c r="L21" s="1002" t="s">
        <v>100</v>
      </c>
      <c r="M21" s="1002"/>
      <c r="N21" s="1002"/>
      <c r="O21" s="107" t="s">
        <v>461</v>
      </c>
      <c r="P21" s="1002" t="s">
        <v>101</v>
      </c>
      <c r="Q21" s="1002"/>
      <c r="R21" s="1002"/>
      <c r="S21" s="1002"/>
      <c r="T21" s="1002"/>
      <c r="U21" s="107" t="s">
        <v>461</v>
      </c>
      <c r="V21" s="869" t="s">
        <v>102</v>
      </c>
      <c r="W21" s="869"/>
      <c r="X21" s="869"/>
      <c r="Y21" s="870"/>
      <c r="AA21" s="868"/>
      <c r="AB21" s="868"/>
      <c r="AC21" s="868"/>
      <c r="AD21" s="857"/>
      <c r="AE21" s="857"/>
      <c r="AF21" s="857"/>
      <c r="AG21" s="857"/>
      <c r="AH21" s="857"/>
      <c r="AI21" s="856"/>
      <c r="AJ21" s="856"/>
    </row>
    <row r="22" spans="1:36">
      <c r="A22" s="101" t="s">
        <v>463</v>
      </c>
      <c r="B22" s="974"/>
      <c r="C22" s="932"/>
      <c r="D22" s="975"/>
      <c r="E22" s="106" t="s">
        <v>461</v>
      </c>
      <c r="F22" s="1003" t="s">
        <v>103</v>
      </c>
      <c r="G22" s="1003"/>
      <c r="H22" s="1003"/>
      <c r="I22" s="854"/>
      <c r="J22" s="854"/>
      <c r="K22" s="854"/>
      <c r="L22" s="854"/>
      <c r="M22" s="854"/>
      <c r="N22" s="854"/>
      <c r="O22" s="854"/>
      <c r="P22" s="854"/>
      <c r="Q22" s="854"/>
      <c r="R22" s="854"/>
      <c r="S22" s="854"/>
      <c r="T22" s="854"/>
      <c r="U22" s="854"/>
      <c r="V22" s="854"/>
      <c r="W22" s="854"/>
      <c r="X22" s="854"/>
      <c r="Y22" s="1004"/>
      <c r="Z22" s="102" t="s">
        <v>444</v>
      </c>
      <c r="AA22" s="852"/>
      <c r="AB22" s="852"/>
      <c r="AC22" s="852"/>
      <c r="AD22" s="852"/>
      <c r="AE22" s="852"/>
      <c r="AF22" s="523"/>
      <c r="AG22" s="110"/>
      <c r="AH22" s="109"/>
      <c r="AI22" s="855"/>
      <c r="AJ22" s="855"/>
    </row>
    <row r="23" spans="1:36">
      <c r="B23" s="1053" t="s">
        <v>104</v>
      </c>
      <c r="C23" s="1074"/>
      <c r="D23" s="1075"/>
      <c r="E23" s="985" t="s">
        <v>105</v>
      </c>
      <c r="F23" s="1071"/>
      <c r="G23" s="1071"/>
      <c r="H23" s="986"/>
      <c r="I23" s="1062">
        <f>SUM(V23:X25)</f>
        <v>0</v>
      </c>
      <c r="J23" s="1063"/>
      <c r="K23" s="1064"/>
      <c r="L23" s="999" t="s">
        <v>106</v>
      </c>
      <c r="M23" s="1046" t="s">
        <v>107</v>
      </c>
      <c r="N23" s="1047"/>
      <c r="O23" s="1047"/>
      <c r="P23" s="1048"/>
      <c r="Q23" s="108"/>
      <c r="R23" s="178" t="s">
        <v>78</v>
      </c>
      <c r="S23" s="1124" t="s">
        <v>108</v>
      </c>
      <c r="T23" s="1125"/>
      <c r="U23" s="1126"/>
      <c r="V23" s="1120"/>
      <c r="W23" s="1121"/>
      <c r="X23" s="1121"/>
      <c r="Y23" s="1056" t="s">
        <v>1035</v>
      </c>
      <c r="Z23" s="100" t="s">
        <v>445</v>
      </c>
      <c r="AA23" s="852"/>
      <c r="AB23" s="852"/>
      <c r="AC23" s="852"/>
      <c r="AD23" s="852"/>
      <c r="AE23" s="852"/>
      <c r="AF23" s="523"/>
      <c r="AG23" s="110"/>
      <c r="AH23" s="109"/>
      <c r="AI23" s="855"/>
      <c r="AJ23" s="855"/>
    </row>
    <row r="24" spans="1:36">
      <c r="B24" s="1054"/>
      <c r="C24" s="1076"/>
      <c r="D24" s="1077"/>
      <c r="E24" s="987"/>
      <c r="F24" s="1072"/>
      <c r="G24" s="1072"/>
      <c r="H24" s="988"/>
      <c r="I24" s="1065"/>
      <c r="J24" s="1066"/>
      <c r="K24" s="1067"/>
      <c r="L24" s="1058"/>
      <c r="M24" s="1049" t="s">
        <v>109</v>
      </c>
      <c r="N24" s="1050"/>
      <c r="O24" s="1050"/>
      <c r="P24" s="1051"/>
      <c r="Q24" s="208">
        <f>IF(OR(Q23="",I15=""),0,Q23/I15*100)</f>
        <v>0</v>
      </c>
      <c r="R24" s="178" t="s">
        <v>96</v>
      </c>
      <c r="S24" s="1127"/>
      <c r="T24" s="1128"/>
      <c r="U24" s="1129"/>
      <c r="V24" s="1122"/>
      <c r="W24" s="1123"/>
      <c r="X24" s="1123"/>
      <c r="Y24" s="1057"/>
      <c r="Z24" s="100" t="s">
        <v>446</v>
      </c>
      <c r="AA24" s="852"/>
      <c r="AB24" s="852"/>
      <c r="AC24" s="852"/>
      <c r="AD24" s="852"/>
      <c r="AE24" s="852"/>
      <c r="AF24" s="523"/>
      <c r="AG24" s="110"/>
      <c r="AH24" s="109"/>
      <c r="AI24" s="855"/>
      <c r="AJ24" s="855"/>
    </row>
    <row r="25" spans="1:36">
      <c r="B25" s="1055"/>
      <c r="C25" s="1078"/>
      <c r="D25" s="1079"/>
      <c r="E25" s="989"/>
      <c r="F25" s="1073"/>
      <c r="G25" s="1073"/>
      <c r="H25" s="990"/>
      <c r="I25" s="1068" t="s">
        <v>1035</v>
      </c>
      <c r="J25" s="1069"/>
      <c r="K25" s="1070"/>
      <c r="L25" s="1000"/>
      <c r="M25" s="1059" t="s">
        <v>110</v>
      </c>
      <c r="N25" s="1060"/>
      <c r="O25" s="1060"/>
      <c r="P25" s="1060"/>
      <c r="Q25" s="1060"/>
      <c r="R25" s="1061"/>
      <c r="S25" s="1059" t="s">
        <v>108</v>
      </c>
      <c r="T25" s="1060"/>
      <c r="U25" s="1061"/>
      <c r="V25" s="1118"/>
      <c r="W25" s="1119"/>
      <c r="X25" s="1119"/>
      <c r="Y25" s="178" t="s">
        <v>1035</v>
      </c>
      <c r="Z25" s="100" t="s">
        <v>447</v>
      </c>
      <c r="AA25" s="852"/>
      <c r="AB25" s="852"/>
      <c r="AC25" s="852"/>
      <c r="AD25" s="852"/>
      <c r="AE25" s="852"/>
      <c r="AF25" s="523"/>
      <c r="AG25" s="110"/>
      <c r="AH25" s="109"/>
      <c r="AI25" s="855"/>
      <c r="AJ25" s="855"/>
    </row>
    <row r="26" spans="1:36" ht="21.75" thickBot="1">
      <c r="B26" s="858" t="s">
        <v>870</v>
      </c>
      <c r="C26" s="858"/>
      <c r="D26" s="858"/>
      <c r="Z26" s="100" t="s">
        <v>448</v>
      </c>
      <c r="AA26" s="852"/>
      <c r="AB26" s="852"/>
      <c r="AC26" s="852"/>
      <c r="AD26" s="852"/>
      <c r="AE26" s="852"/>
      <c r="AF26" s="523"/>
      <c r="AG26" s="110"/>
      <c r="AH26" s="109"/>
      <c r="AI26" s="855"/>
      <c r="AJ26" s="855"/>
    </row>
    <row r="27" spans="1:36">
      <c r="A27" s="101" t="s">
        <v>785</v>
      </c>
      <c r="B27" s="1110" t="s">
        <v>111</v>
      </c>
      <c r="C27" s="925"/>
      <c r="D27" s="925"/>
      <c r="E27" s="925"/>
      <c r="F27" s="925"/>
      <c r="G27" s="925"/>
      <c r="H27" s="925"/>
      <c r="I27" s="925"/>
      <c r="J27" s="925" t="s">
        <v>112</v>
      </c>
      <c r="K27" s="925"/>
      <c r="L27" s="925"/>
      <c r="M27" s="925"/>
      <c r="N27" s="925"/>
      <c r="O27" s="925"/>
      <c r="P27" s="925"/>
      <c r="Q27" s="925"/>
      <c r="R27" s="925"/>
      <c r="S27" s="925"/>
      <c r="T27" s="925"/>
      <c r="U27" s="925"/>
      <c r="V27" s="925"/>
      <c r="W27" s="925"/>
      <c r="X27" s="925"/>
      <c r="Y27" s="1052"/>
      <c r="Z27" s="100" t="s">
        <v>449</v>
      </c>
      <c r="AA27" s="852"/>
      <c r="AB27" s="852"/>
      <c r="AC27" s="852"/>
      <c r="AD27" s="852"/>
      <c r="AE27" s="852"/>
      <c r="AF27" s="523"/>
      <c r="AG27" s="110"/>
      <c r="AH27" s="109"/>
      <c r="AI27" s="855"/>
      <c r="AJ27" s="855"/>
    </row>
    <row r="28" spans="1:36" ht="21.75" thickBot="1">
      <c r="A28" s="101" t="s">
        <v>786</v>
      </c>
      <c r="B28" s="1111"/>
      <c r="C28" s="972"/>
      <c r="D28" s="972"/>
      <c r="E28" s="972"/>
      <c r="F28" s="972"/>
      <c r="G28" s="972"/>
      <c r="H28" s="972"/>
      <c r="I28" s="972"/>
      <c r="J28" s="971" t="s">
        <v>871</v>
      </c>
      <c r="K28" s="972"/>
      <c r="L28" s="972"/>
      <c r="M28" s="972"/>
      <c r="N28" s="973"/>
      <c r="O28" s="971" t="s">
        <v>872</v>
      </c>
      <c r="P28" s="972"/>
      <c r="Q28" s="972"/>
      <c r="R28" s="972"/>
      <c r="S28" s="973"/>
      <c r="T28" s="971" t="s">
        <v>873</v>
      </c>
      <c r="U28" s="972"/>
      <c r="V28" s="972"/>
      <c r="W28" s="972"/>
      <c r="X28" s="972"/>
      <c r="Y28" s="1045"/>
      <c r="AA28" s="852"/>
      <c r="AB28" s="852"/>
      <c r="AC28" s="852"/>
      <c r="AD28" s="852"/>
      <c r="AE28" s="852"/>
      <c r="AF28" s="523"/>
      <c r="AG28" s="110"/>
      <c r="AH28" s="109"/>
      <c r="AI28" s="855"/>
      <c r="AJ28" s="855"/>
    </row>
    <row r="29" spans="1:36">
      <c r="A29" s="101" t="s">
        <v>450</v>
      </c>
      <c r="B29" s="1012" t="s">
        <v>113</v>
      </c>
      <c r="C29" s="1134" t="s">
        <v>430</v>
      </c>
      <c r="D29" s="1135"/>
      <c r="E29" s="1136"/>
      <c r="F29" s="1086" t="s">
        <v>114</v>
      </c>
      <c r="G29" s="1086"/>
      <c r="H29" s="1086"/>
      <c r="I29" s="1086"/>
      <c r="J29" s="927"/>
      <c r="K29" s="927"/>
      <c r="L29" s="927"/>
      <c r="M29" s="927"/>
      <c r="N29" s="927"/>
      <c r="O29" s="895"/>
      <c r="P29" s="896"/>
      <c r="Q29" s="896"/>
      <c r="R29" s="896"/>
      <c r="S29" s="897"/>
      <c r="T29" s="889">
        <f t="shared" ref="T29:T40" si="0">-O29+J29</f>
        <v>0</v>
      </c>
      <c r="U29" s="890"/>
      <c r="V29" s="890"/>
      <c r="W29" s="890"/>
      <c r="X29" s="890"/>
      <c r="Y29" s="891"/>
      <c r="AA29" s="852"/>
      <c r="AB29" s="852"/>
      <c r="AC29" s="852"/>
      <c r="AD29" s="852"/>
      <c r="AE29" s="852"/>
      <c r="AF29" s="523"/>
      <c r="AG29" s="110"/>
      <c r="AH29" s="109"/>
      <c r="AI29" s="855"/>
      <c r="AJ29" s="855"/>
    </row>
    <row r="30" spans="1:36">
      <c r="A30" s="101" t="s">
        <v>392</v>
      </c>
      <c r="B30" s="1013"/>
      <c r="C30" s="1137"/>
      <c r="D30" s="1138"/>
      <c r="E30" s="1139"/>
      <c r="F30" s="888" t="s">
        <v>115</v>
      </c>
      <c r="G30" s="888"/>
      <c r="H30" s="888"/>
      <c r="I30" s="888"/>
      <c r="J30" s="881"/>
      <c r="K30" s="881"/>
      <c r="L30" s="881"/>
      <c r="M30" s="881"/>
      <c r="N30" s="881"/>
      <c r="O30" s="885"/>
      <c r="P30" s="886"/>
      <c r="Q30" s="886"/>
      <c r="R30" s="886"/>
      <c r="S30" s="887"/>
      <c r="T30" s="892">
        <f t="shared" si="0"/>
        <v>0</v>
      </c>
      <c r="U30" s="893"/>
      <c r="V30" s="893"/>
      <c r="W30" s="893"/>
      <c r="X30" s="893"/>
      <c r="Y30" s="894"/>
      <c r="AA30" s="852"/>
      <c r="AB30" s="852"/>
      <c r="AC30" s="852"/>
      <c r="AD30" s="852"/>
      <c r="AE30" s="852"/>
      <c r="AF30" s="523"/>
      <c r="AG30" s="110"/>
      <c r="AH30" s="111"/>
      <c r="AI30" s="855"/>
      <c r="AJ30" s="855"/>
    </row>
    <row r="31" spans="1:36">
      <c r="A31" s="101" t="s">
        <v>451</v>
      </c>
      <c r="B31" s="1013"/>
      <c r="C31" s="1132" t="s">
        <v>431</v>
      </c>
      <c r="D31" s="1132"/>
      <c r="E31" s="1132"/>
      <c r="F31" s="1132"/>
      <c r="G31" s="1132"/>
      <c r="H31" s="1132"/>
      <c r="I31" s="1132"/>
      <c r="J31" s="881"/>
      <c r="K31" s="881"/>
      <c r="L31" s="881"/>
      <c r="M31" s="881"/>
      <c r="N31" s="881"/>
      <c r="O31" s="885"/>
      <c r="P31" s="886"/>
      <c r="Q31" s="886"/>
      <c r="R31" s="886"/>
      <c r="S31" s="887"/>
      <c r="T31" s="892">
        <f t="shared" si="0"/>
        <v>0</v>
      </c>
      <c r="U31" s="893"/>
      <c r="V31" s="893"/>
      <c r="W31" s="893"/>
      <c r="X31" s="893"/>
      <c r="Y31" s="894"/>
      <c r="AA31" s="852"/>
      <c r="AB31" s="852"/>
      <c r="AC31" s="852"/>
      <c r="AD31" s="852"/>
      <c r="AE31" s="852"/>
      <c r="AF31" s="523"/>
      <c r="AG31" s="110"/>
      <c r="AH31" s="111"/>
      <c r="AI31" s="855"/>
      <c r="AJ31" s="855"/>
    </row>
    <row r="32" spans="1:36">
      <c r="A32" s="101" t="s">
        <v>452</v>
      </c>
      <c r="B32" s="1013"/>
      <c r="C32" s="1132" t="s">
        <v>432</v>
      </c>
      <c r="D32" s="1132"/>
      <c r="E32" s="1132"/>
      <c r="F32" s="1132"/>
      <c r="G32" s="1132"/>
      <c r="H32" s="1132"/>
      <c r="I32" s="1132"/>
      <c r="J32" s="881"/>
      <c r="K32" s="881"/>
      <c r="L32" s="881"/>
      <c r="M32" s="881"/>
      <c r="N32" s="881"/>
      <c r="O32" s="885"/>
      <c r="P32" s="886"/>
      <c r="Q32" s="886"/>
      <c r="R32" s="886"/>
      <c r="S32" s="887"/>
      <c r="T32" s="892">
        <f t="shared" si="0"/>
        <v>0</v>
      </c>
      <c r="U32" s="893"/>
      <c r="V32" s="893"/>
      <c r="W32" s="893"/>
      <c r="X32" s="893"/>
      <c r="Y32" s="894"/>
      <c r="AA32" s="852"/>
      <c r="AB32" s="852"/>
      <c r="AC32" s="852"/>
      <c r="AD32" s="852"/>
      <c r="AE32" s="852"/>
      <c r="AF32" s="523"/>
      <c r="AG32" s="110"/>
      <c r="AH32" s="111"/>
      <c r="AI32" s="855"/>
      <c r="AJ32" s="855"/>
    </row>
    <row r="33" spans="1:38" ht="21.75" thickBot="1">
      <c r="B33" s="1014"/>
      <c r="C33" s="1133" t="s">
        <v>433</v>
      </c>
      <c r="D33" s="1133"/>
      <c r="E33" s="1133"/>
      <c r="F33" s="1133"/>
      <c r="G33" s="1133"/>
      <c r="H33" s="1133"/>
      <c r="I33" s="1133"/>
      <c r="J33" s="912"/>
      <c r="K33" s="912"/>
      <c r="L33" s="912"/>
      <c r="M33" s="912"/>
      <c r="N33" s="912"/>
      <c r="O33" s="882"/>
      <c r="P33" s="883"/>
      <c r="Q33" s="883"/>
      <c r="R33" s="883"/>
      <c r="S33" s="884"/>
      <c r="T33" s="898">
        <f t="shared" si="0"/>
        <v>0</v>
      </c>
      <c r="U33" s="899"/>
      <c r="V33" s="899"/>
      <c r="W33" s="899"/>
      <c r="X33" s="899"/>
      <c r="Y33" s="900"/>
      <c r="AA33" s="852"/>
      <c r="AB33" s="852"/>
      <c r="AC33" s="852"/>
      <c r="AD33" s="852"/>
      <c r="AE33" s="852"/>
      <c r="AF33" s="523"/>
      <c r="AG33" s="110"/>
      <c r="AH33" s="111"/>
      <c r="AI33" s="855"/>
      <c r="AJ33" s="855"/>
    </row>
    <row r="34" spans="1:38">
      <c r="B34" s="1015" t="s">
        <v>116</v>
      </c>
      <c r="C34" s="1140" t="s">
        <v>430</v>
      </c>
      <c r="D34" s="1140"/>
      <c r="E34" s="1140"/>
      <c r="F34" s="1140"/>
      <c r="G34" s="1140"/>
      <c r="H34" s="1140"/>
      <c r="I34" s="1140"/>
      <c r="J34" s="927"/>
      <c r="K34" s="927"/>
      <c r="L34" s="927"/>
      <c r="M34" s="927"/>
      <c r="N34" s="927"/>
      <c r="O34" s="895"/>
      <c r="P34" s="896"/>
      <c r="Q34" s="896"/>
      <c r="R34" s="896"/>
      <c r="S34" s="897"/>
      <c r="T34" s="889">
        <f t="shared" si="0"/>
        <v>0</v>
      </c>
      <c r="U34" s="890"/>
      <c r="V34" s="890"/>
      <c r="W34" s="890"/>
      <c r="X34" s="890"/>
      <c r="Y34" s="891"/>
      <c r="AA34" s="871" t="s">
        <v>901</v>
      </c>
      <c r="AB34" s="871"/>
      <c r="AC34" s="871"/>
      <c r="AD34" s="871"/>
      <c r="AE34" s="871"/>
      <c r="AF34" s="871"/>
      <c r="AG34" s="871"/>
      <c r="AH34" s="871"/>
      <c r="AI34" s="871"/>
      <c r="AJ34" s="871"/>
    </row>
    <row r="35" spans="1:38" ht="21" customHeight="1">
      <c r="B35" s="1016"/>
      <c r="C35" s="1132" t="s">
        <v>431</v>
      </c>
      <c r="D35" s="1132"/>
      <c r="E35" s="1132"/>
      <c r="F35" s="1132"/>
      <c r="G35" s="1132"/>
      <c r="H35" s="1132"/>
      <c r="I35" s="1132"/>
      <c r="J35" s="881"/>
      <c r="K35" s="881"/>
      <c r="L35" s="881"/>
      <c r="M35" s="881"/>
      <c r="N35" s="881"/>
      <c r="O35" s="885"/>
      <c r="P35" s="886"/>
      <c r="Q35" s="886"/>
      <c r="R35" s="886"/>
      <c r="S35" s="887"/>
      <c r="T35" s="892">
        <f t="shared" si="0"/>
        <v>0</v>
      </c>
      <c r="U35" s="893"/>
      <c r="V35" s="893"/>
      <c r="W35" s="893"/>
      <c r="X35" s="893"/>
      <c r="Y35" s="894"/>
      <c r="AA35" s="874" t="s">
        <v>117</v>
      </c>
      <c r="AB35" s="875"/>
      <c r="AC35" s="874" t="s">
        <v>118</v>
      </c>
      <c r="AD35" s="875"/>
      <c r="AE35" s="868" t="s">
        <v>119</v>
      </c>
      <c r="AF35" s="868"/>
      <c r="AG35" s="868"/>
      <c r="AH35" s="868"/>
      <c r="AI35" s="856" t="s">
        <v>799</v>
      </c>
      <c r="AJ35" s="872" t="s">
        <v>120</v>
      </c>
      <c r="AK35" s="119"/>
      <c r="AL35" s="179"/>
    </row>
    <row r="36" spans="1:38">
      <c r="B36" s="1016"/>
      <c r="C36" s="1132" t="s">
        <v>432</v>
      </c>
      <c r="D36" s="1132"/>
      <c r="E36" s="1132"/>
      <c r="F36" s="1132"/>
      <c r="G36" s="1132"/>
      <c r="H36" s="1132"/>
      <c r="I36" s="1132"/>
      <c r="J36" s="881"/>
      <c r="K36" s="881"/>
      <c r="L36" s="881"/>
      <c r="M36" s="881"/>
      <c r="N36" s="881"/>
      <c r="O36" s="885"/>
      <c r="P36" s="886"/>
      <c r="Q36" s="886"/>
      <c r="R36" s="886"/>
      <c r="S36" s="887"/>
      <c r="T36" s="892">
        <f t="shared" si="0"/>
        <v>0</v>
      </c>
      <c r="U36" s="893"/>
      <c r="V36" s="893"/>
      <c r="W36" s="893"/>
      <c r="X36" s="893"/>
      <c r="Y36" s="894"/>
      <c r="AA36" s="876"/>
      <c r="AB36" s="877"/>
      <c r="AC36" s="876"/>
      <c r="AD36" s="877"/>
      <c r="AE36" s="868"/>
      <c r="AF36" s="868"/>
      <c r="AG36" s="868"/>
      <c r="AH36" s="868"/>
      <c r="AI36" s="856"/>
      <c r="AJ36" s="873"/>
      <c r="AK36" s="119"/>
      <c r="AL36" s="179"/>
    </row>
    <row r="37" spans="1:38">
      <c r="B37" s="1016"/>
      <c r="C37" s="1132" t="s">
        <v>433</v>
      </c>
      <c r="D37" s="1132"/>
      <c r="E37" s="1132"/>
      <c r="F37" s="1132"/>
      <c r="G37" s="1132"/>
      <c r="H37" s="1132"/>
      <c r="I37" s="1132"/>
      <c r="J37" s="881"/>
      <c r="K37" s="881"/>
      <c r="L37" s="881"/>
      <c r="M37" s="881"/>
      <c r="N37" s="881"/>
      <c r="O37" s="885"/>
      <c r="P37" s="886"/>
      <c r="Q37" s="886"/>
      <c r="R37" s="886"/>
      <c r="S37" s="887"/>
      <c r="T37" s="892">
        <f t="shared" si="0"/>
        <v>0</v>
      </c>
      <c r="U37" s="893"/>
      <c r="V37" s="893"/>
      <c r="W37" s="893"/>
      <c r="X37" s="893"/>
      <c r="Y37" s="894"/>
      <c r="AA37" s="928" t="s">
        <v>121</v>
      </c>
      <c r="AB37" s="929"/>
      <c r="AC37" s="930"/>
      <c r="AD37" s="930"/>
      <c r="AE37" s="852"/>
      <c r="AF37" s="852"/>
      <c r="AG37" s="852"/>
      <c r="AH37" s="852"/>
      <c r="AI37" s="878"/>
      <c r="AJ37" s="524"/>
      <c r="AK37" s="119"/>
      <c r="AL37" s="179"/>
    </row>
    <row r="38" spans="1:38" ht="21.75" thickBot="1">
      <c r="B38" s="1017"/>
      <c r="C38" s="1133" t="s">
        <v>434</v>
      </c>
      <c r="D38" s="1133"/>
      <c r="E38" s="1133"/>
      <c r="F38" s="1133"/>
      <c r="G38" s="1133"/>
      <c r="H38" s="1133"/>
      <c r="I38" s="1133"/>
      <c r="J38" s="912"/>
      <c r="K38" s="912"/>
      <c r="L38" s="912"/>
      <c r="M38" s="912"/>
      <c r="N38" s="912"/>
      <c r="O38" s="882"/>
      <c r="P38" s="883"/>
      <c r="Q38" s="883"/>
      <c r="R38" s="883"/>
      <c r="S38" s="884"/>
      <c r="T38" s="898">
        <f t="shared" si="0"/>
        <v>0</v>
      </c>
      <c r="U38" s="899"/>
      <c r="V38" s="899"/>
      <c r="W38" s="899"/>
      <c r="X38" s="899"/>
      <c r="Y38" s="900"/>
      <c r="AA38" s="928"/>
      <c r="AB38" s="929"/>
      <c r="AC38" s="852"/>
      <c r="AD38" s="852"/>
      <c r="AE38" s="852"/>
      <c r="AF38" s="852"/>
      <c r="AG38" s="852"/>
      <c r="AH38" s="852"/>
      <c r="AI38" s="879"/>
      <c r="AJ38" s="524"/>
      <c r="AK38" s="119"/>
      <c r="AL38" s="179"/>
    </row>
    <row r="39" spans="1:38">
      <c r="B39" s="1110" t="s">
        <v>122</v>
      </c>
      <c r="C39" s="925"/>
      <c r="D39" s="925"/>
      <c r="E39" s="925"/>
      <c r="F39" s="924" t="s">
        <v>123</v>
      </c>
      <c r="G39" s="925"/>
      <c r="H39" s="925"/>
      <c r="I39" s="926"/>
      <c r="J39" s="927">
        <v>0</v>
      </c>
      <c r="K39" s="927"/>
      <c r="L39" s="927"/>
      <c r="M39" s="927"/>
      <c r="N39" s="927"/>
      <c r="O39" s="895"/>
      <c r="P39" s="896"/>
      <c r="Q39" s="896"/>
      <c r="R39" s="896"/>
      <c r="S39" s="897"/>
      <c r="T39" s="889">
        <f t="shared" si="0"/>
        <v>0</v>
      </c>
      <c r="U39" s="890"/>
      <c r="V39" s="890"/>
      <c r="W39" s="890"/>
      <c r="X39" s="890"/>
      <c r="Y39" s="891"/>
      <c r="AA39" s="928"/>
      <c r="AB39" s="929"/>
      <c r="AC39" s="852"/>
      <c r="AD39" s="852"/>
      <c r="AE39" s="852"/>
      <c r="AF39" s="852"/>
      <c r="AG39" s="852"/>
      <c r="AH39" s="852"/>
      <c r="AI39" s="879"/>
      <c r="AJ39" s="524"/>
      <c r="AK39" s="119"/>
      <c r="AL39" s="179"/>
    </row>
    <row r="40" spans="1:38" ht="21.75" thickBot="1">
      <c r="B40" s="903"/>
      <c r="C40" s="904"/>
      <c r="D40" s="904"/>
      <c r="E40" s="904"/>
      <c r="F40" s="922" t="s">
        <v>124</v>
      </c>
      <c r="G40" s="904"/>
      <c r="H40" s="904"/>
      <c r="I40" s="923"/>
      <c r="J40" s="912">
        <v>0</v>
      </c>
      <c r="K40" s="912"/>
      <c r="L40" s="912"/>
      <c r="M40" s="912"/>
      <c r="N40" s="912"/>
      <c r="O40" s="882"/>
      <c r="P40" s="883"/>
      <c r="Q40" s="883"/>
      <c r="R40" s="883"/>
      <c r="S40" s="884"/>
      <c r="T40" s="898">
        <f t="shared" si="0"/>
        <v>0</v>
      </c>
      <c r="U40" s="899"/>
      <c r="V40" s="899"/>
      <c r="W40" s="899"/>
      <c r="X40" s="899"/>
      <c r="Y40" s="900"/>
      <c r="AA40" s="928"/>
      <c r="AB40" s="929"/>
      <c r="AC40" s="852"/>
      <c r="AD40" s="852"/>
      <c r="AE40" s="852"/>
      <c r="AF40" s="852"/>
      <c r="AG40" s="852"/>
      <c r="AH40" s="852"/>
      <c r="AI40" s="879"/>
      <c r="AJ40" s="524"/>
      <c r="AK40" s="119"/>
      <c r="AL40" s="179"/>
    </row>
    <row r="41" spans="1:38" ht="21.75" thickBot="1">
      <c r="B41" s="1130" t="s">
        <v>125</v>
      </c>
      <c r="C41" s="1131"/>
      <c r="D41" s="1131"/>
      <c r="E41" s="1131"/>
      <c r="F41" s="1131"/>
      <c r="G41" s="1131"/>
      <c r="H41" s="1131"/>
      <c r="I41" s="1131"/>
      <c r="J41" s="908">
        <f>SUM(J29:M40)</f>
        <v>0</v>
      </c>
      <c r="K41" s="908"/>
      <c r="L41" s="908"/>
      <c r="M41" s="908"/>
      <c r="N41" s="908"/>
      <c r="O41" s="909">
        <f>SUM(O29:S40)</f>
        <v>0</v>
      </c>
      <c r="P41" s="910"/>
      <c r="Q41" s="910"/>
      <c r="R41" s="910"/>
      <c r="S41" s="911"/>
      <c r="T41" s="909">
        <f>-O41+J41</f>
        <v>0</v>
      </c>
      <c r="U41" s="910"/>
      <c r="V41" s="910"/>
      <c r="W41" s="910"/>
      <c r="X41" s="910"/>
      <c r="Y41" s="919"/>
      <c r="AA41" s="928"/>
      <c r="AB41" s="929"/>
      <c r="AC41" s="852"/>
      <c r="AD41" s="852"/>
      <c r="AE41" s="852"/>
      <c r="AF41" s="852"/>
      <c r="AG41" s="852"/>
      <c r="AH41" s="852"/>
      <c r="AI41" s="879"/>
      <c r="AJ41" s="524"/>
      <c r="AK41" s="119"/>
      <c r="AL41" s="179"/>
    </row>
    <row r="42" spans="1:38" ht="21.75" thickTop="1">
      <c r="A42" s="101" t="s">
        <v>439</v>
      </c>
      <c r="B42" s="931" t="s">
        <v>126</v>
      </c>
      <c r="C42" s="932"/>
      <c r="D42" s="932"/>
      <c r="E42" s="932"/>
      <c r="F42" s="932"/>
      <c r="G42" s="932"/>
      <c r="H42" s="932"/>
      <c r="I42" s="932"/>
      <c r="J42" s="932"/>
      <c r="K42" s="932"/>
      <c r="L42" s="932"/>
      <c r="M42" s="932"/>
      <c r="N42" s="932"/>
      <c r="O42" s="932"/>
      <c r="P42" s="932"/>
      <c r="Q42" s="932"/>
      <c r="R42" s="932"/>
      <c r="S42" s="932"/>
      <c r="T42" s="917">
        <f>IF(SUM(J29:N38,O29:S39)=0,0,ROUNDDOWN(1-SUM(O29:S39)/SUM(J29:N38),2)*100)</f>
        <v>0</v>
      </c>
      <c r="U42" s="918"/>
      <c r="V42" s="918"/>
      <c r="W42" s="918"/>
      <c r="X42" s="854" t="s">
        <v>443</v>
      </c>
      <c r="Y42" s="907"/>
      <c r="AA42" s="928"/>
      <c r="AB42" s="929"/>
      <c r="AC42" s="852"/>
      <c r="AD42" s="852"/>
      <c r="AE42" s="852"/>
      <c r="AF42" s="852"/>
      <c r="AG42" s="852"/>
      <c r="AH42" s="852"/>
      <c r="AI42" s="879"/>
      <c r="AJ42" s="524"/>
      <c r="AK42" s="119"/>
      <c r="AL42" s="179"/>
    </row>
    <row r="43" spans="1:38">
      <c r="A43" s="101" t="s">
        <v>440</v>
      </c>
      <c r="B43" s="901" t="s">
        <v>127</v>
      </c>
      <c r="C43" s="902"/>
      <c r="D43" s="902"/>
      <c r="E43" s="902"/>
      <c r="F43" s="902"/>
      <c r="G43" s="902"/>
      <c r="H43" s="902"/>
      <c r="I43" s="902"/>
      <c r="J43" s="902"/>
      <c r="K43" s="902"/>
      <c r="L43" s="902"/>
      <c r="M43" s="902"/>
      <c r="N43" s="902"/>
      <c r="O43" s="902"/>
      <c r="P43" s="902"/>
      <c r="Q43" s="902"/>
      <c r="R43" s="902"/>
      <c r="S43" s="902"/>
      <c r="T43" s="915">
        <f>IF(SUM(J29:N38,O29:S40)=0,0,ROUNDDOWN(1-SUM(O29:S40)/SUM(J29:N38),2)*100)</f>
        <v>0</v>
      </c>
      <c r="U43" s="916"/>
      <c r="V43" s="916"/>
      <c r="W43" s="916"/>
      <c r="X43" s="905" t="s">
        <v>443</v>
      </c>
      <c r="Y43" s="906"/>
      <c r="AA43" s="928"/>
      <c r="AB43" s="929"/>
      <c r="AC43" s="852"/>
      <c r="AD43" s="852"/>
      <c r="AE43" s="852"/>
      <c r="AF43" s="852"/>
      <c r="AG43" s="852"/>
      <c r="AH43" s="852"/>
      <c r="AI43" s="879"/>
      <c r="AJ43" s="524"/>
      <c r="AK43" s="119"/>
      <c r="AL43" s="179"/>
    </row>
    <row r="44" spans="1:38">
      <c r="A44" s="101" t="s">
        <v>441</v>
      </c>
      <c r="B44" s="901" t="s">
        <v>128</v>
      </c>
      <c r="C44" s="902"/>
      <c r="D44" s="902"/>
      <c r="E44" s="902"/>
      <c r="F44" s="902"/>
      <c r="G44" s="902"/>
      <c r="H44" s="902"/>
      <c r="I44" s="902"/>
      <c r="J44" s="902"/>
      <c r="K44" s="902"/>
      <c r="L44" s="902"/>
      <c r="M44" s="902"/>
      <c r="N44" s="902"/>
      <c r="O44" s="902"/>
      <c r="P44" s="902"/>
      <c r="Q44" s="902"/>
      <c r="R44" s="902"/>
      <c r="S44" s="902"/>
      <c r="T44" s="913">
        <f>IFERROR(O40/J41*100,0)*-1</f>
        <v>0</v>
      </c>
      <c r="U44" s="914"/>
      <c r="V44" s="914"/>
      <c r="W44" s="914"/>
      <c r="X44" s="905" t="s">
        <v>443</v>
      </c>
      <c r="Y44" s="906"/>
      <c r="AA44" s="928"/>
      <c r="AB44" s="929"/>
      <c r="AC44" s="852"/>
      <c r="AD44" s="852"/>
      <c r="AE44" s="852"/>
      <c r="AF44" s="852"/>
      <c r="AG44" s="852"/>
      <c r="AH44" s="852"/>
      <c r="AI44" s="879"/>
      <c r="AJ44" s="524"/>
      <c r="AK44" s="119"/>
      <c r="AL44" s="179"/>
    </row>
    <row r="45" spans="1:38" ht="21.75" thickBot="1">
      <c r="A45" s="101" t="s">
        <v>442</v>
      </c>
      <c r="B45" s="903" t="s">
        <v>129</v>
      </c>
      <c r="C45" s="904"/>
      <c r="D45" s="904"/>
      <c r="E45" s="904"/>
      <c r="F45" s="904"/>
      <c r="G45" s="904"/>
      <c r="H45" s="904"/>
      <c r="I45" s="904"/>
      <c r="J45" s="904"/>
      <c r="K45" s="904"/>
      <c r="L45" s="904"/>
      <c r="M45" s="904"/>
      <c r="N45" s="904"/>
      <c r="O45" s="904"/>
      <c r="P45" s="904"/>
      <c r="Q45" s="904"/>
      <c r="R45" s="904"/>
      <c r="S45" s="904"/>
      <c r="T45" s="1083"/>
      <c r="U45" s="1084"/>
      <c r="V45" s="1084"/>
      <c r="W45" s="1084"/>
      <c r="X45" s="1084"/>
      <c r="Y45" s="1085"/>
      <c r="AA45" s="928"/>
      <c r="AB45" s="929"/>
      <c r="AC45" s="852"/>
      <c r="AD45" s="852"/>
      <c r="AE45" s="852"/>
      <c r="AF45" s="852"/>
      <c r="AG45" s="852"/>
      <c r="AH45" s="852"/>
      <c r="AI45" s="879"/>
      <c r="AJ45" s="524"/>
      <c r="AK45" s="119"/>
      <c r="AL45" s="179"/>
    </row>
    <row r="46" spans="1:38">
      <c r="B46" s="179" t="s">
        <v>896</v>
      </c>
      <c r="AA46" s="928"/>
      <c r="AB46" s="929"/>
      <c r="AC46" s="852"/>
      <c r="AD46" s="852"/>
      <c r="AE46" s="852"/>
      <c r="AF46" s="852"/>
      <c r="AG46" s="852"/>
      <c r="AH46" s="852"/>
      <c r="AI46" s="879"/>
      <c r="AJ46" s="524"/>
      <c r="AK46" s="119"/>
      <c r="AL46" s="179"/>
    </row>
    <row r="47" spans="1:38">
      <c r="B47" s="1011" t="s">
        <v>438</v>
      </c>
      <c r="C47" s="1011"/>
      <c r="D47" s="1011"/>
      <c r="E47" s="1011"/>
      <c r="F47" s="1011"/>
      <c r="G47" s="1011"/>
      <c r="H47" s="1011"/>
      <c r="I47" s="1011"/>
      <c r="J47" s="1041" t="s">
        <v>700</v>
      </c>
      <c r="K47" s="1041"/>
      <c r="L47" s="1041"/>
      <c r="M47" s="1041"/>
      <c r="N47" s="1041"/>
      <c r="O47" s="940" t="s">
        <v>701</v>
      </c>
      <c r="P47" s="1041"/>
      <c r="Q47" s="1041"/>
      <c r="R47" s="1041"/>
      <c r="S47" s="1041"/>
      <c r="AA47" s="928"/>
      <c r="AB47" s="929"/>
      <c r="AC47" s="852"/>
      <c r="AD47" s="852"/>
      <c r="AE47" s="852"/>
      <c r="AF47" s="852"/>
      <c r="AG47" s="852"/>
      <c r="AH47" s="852"/>
      <c r="AI47" s="879"/>
      <c r="AJ47" s="524"/>
      <c r="AK47" s="119"/>
      <c r="AL47" s="179"/>
    </row>
    <row r="48" spans="1:38">
      <c r="B48" s="920" t="s">
        <v>557</v>
      </c>
      <c r="C48" s="920"/>
      <c r="D48" s="920"/>
      <c r="E48" s="920"/>
      <c r="F48" s="920"/>
      <c r="G48" s="920"/>
      <c r="H48" s="920"/>
      <c r="I48" s="920"/>
      <c r="J48" s="1033">
        <f ca="1">OFFSET('8.補助対象経費総括表（まとめ）'!$D$1,MATCH(B48,'8.補助対象経費総括表（まとめ）'!B:B,0)+3,0)</f>
        <v>0</v>
      </c>
      <c r="K48" s="1034"/>
      <c r="L48" s="1034"/>
      <c r="M48" s="1034"/>
      <c r="N48" s="1035"/>
      <c r="O48" s="1033">
        <f ca="1">OFFSET('8.補助対象経費総括表（まとめ）'!$F$1,MATCH(B48,'8.補助対象経費総括表（まとめ）'!B:B,0)+3,0)</f>
        <v>0</v>
      </c>
      <c r="P48" s="1034"/>
      <c r="Q48" s="1034"/>
      <c r="R48" s="1034"/>
      <c r="S48" s="1035"/>
      <c r="U48" s="310"/>
      <c r="V48" s="310"/>
      <c r="Z48" s="103" t="s">
        <v>453</v>
      </c>
      <c r="AA48" s="928"/>
      <c r="AB48" s="929"/>
      <c r="AC48" s="852"/>
      <c r="AD48" s="852"/>
      <c r="AE48" s="852"/>
      <c r="AF48" s="852"/>
      <c r="AG48" s="852"/>
      <c r="AH48" s="852"/>
      <c r="AI48" s="880"/>
      <c r="AJ48" s="524"/>
      <c r="AK48" s="119"/>
      <c r="AL48" s="179"/>
    </row>
    <row r="49" spans="2:38">
      <c r="B49" s="920"/>
      <c r="C49" s="920"/>
      <c r="D49" s="920"/>
      <c r="E49" s="920"/>
      <c r="F49" s="920"/>
      <c r="G49" s="920"/>
      <c r="H49" s="920"/>
      <c r="I49" s="920"/>
      <c r="J49" s="1038"/>
      <c r="K49" s="1039"/>
      <c r="L49" s="1039"/>
      <c r="M49" s="1039"/>
      <c r="N49" s="1040"/>
      <c r="O49" s="1038"/>
      <c r="P49" s="1039"/>
      <c r="Q49" s="1039"/>
      <c r="R49" s="1039"/>
      <c r="S49" s="1040"/>
      <c r="U49" s="310"/>
      <c r="V49" s="310"/>
      <c r="Z49" s="103" t="s">
        <v>454</v>
      </c>
      <c r="AA49" s="618" t="s">
        <v>460</v>
      </c>
      <c r="AB49" s="523"/>
      <c r="AC49" s="852"/>
      <c r="AD49" s="852"/>
      <c r="AE49" s="852"/>
      <c r="AF49" s="852"/>
      <c r="AG49" s="852"/>
      <c r="AH49" s="852"/>
      <c r="AI49" s="619"/>
      <c r="AJ49" s="524"/>
      <c r="AK49" s="119"/>
      <c r="AL49" s="179"/>
    </row>
    <row r="50" spans="2:38">
      <c r="B50" s="920" t="s">
        <v>558</v>
      </c>
      <c r="C50" s="920"/>
      <c r="D50" s="920"/>
      <c r="E50" s="920"/>
      <c r="F50" s="920"/>
      <c r="G50" s="920"/>
      <c r="H50" s="920"/>
      <c r="I50" s="920"/>
      <c r="J50" s="1033">
        <f ca="1">OFFSET('8.補助対象経費総括表（まとめ）'!$D$1,MATCH(B50,'8.補助対象経費総括表（まとめ）'!B:B,0)+3,0)</f>
        <v>0</v>
      </c>
      <c r="K50" s="1034"/>
      <c r="L50" s="1034"/>
      <c r="M50" s="1034"/>
      <c r="N50" s="1035"/>
      <c r="O50" s="1033">
        <f ca="1">OFFSET('8.補助対象経費総括表（まとめ）'!$F$1,MATCH(B50,'8.補助対象経費総括表（まとめ）'!B:B,0)+3,0)</f>
        <v>0</v>
      </c>
      <c r="P50" s="1034"/>
      <c r="Q50" s="1034"/>
      <c r="R50" s="1034"/>
      <c r="S50" s="1035"/>
      <c r="T50" s="414"/>
      <c r="U50" s="415"/>
      <c r="V50" s="310"/>
      <c r="Z50" s="103" t="s">
        <v>455</v>
      </c>
      <c r="AA50" s="618"/>
      <c r="AB50" s="523"/>
      <c r="AC50" s="852"/>
      <c r="AD50" s="852"/>
      <c r="AE50" s="852"/>
      <c r="AF50" s="852"/>
      <c r="AG50" s="852"/>
      <c r="AH50" s="852"/>
      <c r="AI50" s="619"/>
      <c r="AJ50" s="524"/>
      <c r="AK50" s="119"/>
      <c r="AL50" s="179"/>
    </row>
    <row r="51" spans="2:38">
      <c r="B51" s="920"/>
      <c r="C51" s="920"/>
      <c r="D51" s="920"/>
      <c r="E51" s="920"/>
      <c r="F51" s="920"/>
      <c r="G51" s="920"/>
      <c r="H51" s="920"/>
      <c r="I51" s="920"/>
      <c r="J51" s="1038"/>
      <c r="K51" s="1039"/>
      <c r="L51" s="1039"/>
      <c r="M51" s="1039"/>
      <c r="N51" s="1040"/>
      <c r="O51" s="1038"/>
      <c r="P51" s="1039"/>
      <c r="Q51" s="1039"/>
      <c r="R51" s="1039"/>
      <c r="S51" s="1040"/>
      <c r="T51" s="414"/>
      <c r="U51" s="415"/>
      <c r="V51" s="310"/>
      <c r="Z51" s="103" t="s">
        <v>456</v>
      </c>
      <c r="AA51" s="618"/>
      <c r="AB51" s="523"/>
      <c r="AC51" s="852"/>
      <c r="AD51" s="852"/>
      <c r="AE51" s="852"/>
      <c r="AF51" s="852"/>
      <c r="AG51" s="852"/>
      <c r="AH51" s="852"/>
      <c r="AI51" s="619"/>
      <c r="AJ51" s="524"/>
      <c r="AK51" s="119"/>
      <c r="AL51" s="179"/>
    </row>
    <row r="52" spans="2:38">
      <c r="B52" s="920" t="s">
        <v>559</v>
      </c>
      <c r="C52" s="920"/>
      <c r="D52" s="920"/>
      <c r="E52" s="920"/>
      <c r="F52" s="920"/>
      <c r="G52" s="920"/>
      <c r="H52" s="920"/>
      <c r="I52" s="920"/>
      <c r="J52" s="1033">
        <f ca="1">OFFSET('8.補助対象経費総括表（まとめ）'!$D$1,MATCH(B52,'8.補助対象経費総括表（まとめ）'!B:B,0)+3,0)</f>
        <v>0</v>
      </c>
      <c r="K52" s="1034"/>
      <c r="L52" s="1034"/>
      <c r="M52" s="1034"/>
      <c r="N52" s="1035"/>
      <c r="O52" s="1033">
        <f ca="1">OFFSET('8.補助対象経費総括表（まとめ）'!$F$1,MATCH(B52,'8.補助対象経費総括表（まとめ）'!B:B,0)+3,0)</f>
        <v>0</v>
      </c>
      <c r="P52" s="1034"/>
      <c r="Q52" s="1034"/>
      <c r="R52" s="1034"/>
      <c r="S52" s="1035"/>
      <c r="T52" s="414"/>
      <c r="U52" s="415"/>
      <c r="V52" s="310"/>
      <c r="Z52" s="103" t="s">
        <v>457</v>
      </c>
      <c r="AA52" s="618"/>
      <c r="AB52" s="523"/>
      <c r="AC52" s="852"/>
      <c r="AD52" s="852"/>
      <c r="AE52" s="852"/>
      <c r="AF52" s="852"/>
      <c r="AG52" s="852"/>
      <c r="AH52" s="852"/>
      <c r="AI52" s="619"/>
      <c r="AJ52" s="524"/>
      <c r="AK52" s="119"/>
      <c r="AL52" s="179"/>
    </row>
    <row r="53" spans="2:38">
      <c r="B53" s="920"/>
      <c r="C53" s="920"/>
      <c r="D53" s="920"/>
      <c r="E53" s="920"/>
      <c r="F53" s="920"/>
      <c r="G53" s="920"/>
      <c r="H53" s="920"/>
      <c r="I53" s="920"/>
      <c r="J53" s="1038"/>
      <c r="K53" s="1039"/>
      <c r="L53" s="1039"/>
      <c r="M53" s="1039"/>
      <c r="N53" s="1040"/>
      <c r="O53" s="1038"/>
      <c r="P53" s="1039"/>
      <c r="Q53" s="1039"/>
      <c r="R53" s="1039"/>
      <c r="S53" s="1040"/>
      <c r="T53" s="414"/>
      <c r="U53" s="414"/>
      <c r="V53" s="305"/>
      <c r="Z53" s="103" t="s">
        <v>458</v>
      </c>
      <c r="AA53" s="618"/>
      <c r="AB53" s="523"/>
      <c r="AC53" s="852"/>
      <c r="AD53" s="852"/>
      <c r="AE53" s="852"/>
      <c r="AF53" s="852"/>
      <c r="AG53" s="852"/>
      <c r="AH53" s="852"/>
      <c r="AI53" s="619"/>
      <c r="AJ53" s="524"/>
      <c r="AK53" s="119"/>
      <c r="AL53" s="179"/>
    </row>
    <row r="54" spans="2:38">
      <c r="B54" s="920" t="s">
        <v>560</v>
      </c>
      <c r="C54" s="920"/>
      <c r="D54" s="920"/>
      <c r="E54" s="920"/>
      <c r="F54" s="920"/>
      <c r="G54" s="920"/>
      <c r="H54" s="920"/>
      <c r="I54" s="920"/>
      <c r="J54" s="1033">
        <f ca="1">OFFSET('8.補助対象経費総括表（まとめ）'!$D$1,MATCH(B54,'8.補助対象経費総括表（まとめ）'!B:B,0)+3,0)</f>
        <v>0</v>
      </c>
      <c r="K54" s="1034"/>
      <c r="L54" s="1034"/>
      <c r="M54" s="1034"/>
      <c r="N54" s="1035"/>
      <c r="O54" s="1033">
        <f ca="1">OFFSET('8.補助対象経費総括表（まとめ）'!$F$1,MATCH(B54,'8.補助対象経費総括表（まとめ）'!B:B,0)+3,0)</f>
        <v>0</v>
      </c>
      <c r="P54" s="1034"/>
      <c r="Q54" s="1034"/>
      <c r="R54" s="1034"/>
      <c r="S54" s="1035"/>
      <c r="T54" s="414"/>
      <c r="U54" s="414"/>
      <c r="Z54" s="103" t="s">
        <v>459</v>
      </c>
      <c r="AA54" s="618"/>
      <c r="AB54" s="523"/>
      <c r="AC54" s="852"/>
      <c r="AD54" s="852"/>
      <c r="AE54" s="852"/>
      <c r="AF54" s="852"/>
      <c r="AG54" s="852"/>
      <c r="AH54" s="852"/>
      <c r="AI54" s="619"/>
      <c r="AJ54" s="524"/>
      <c r="AK54" s="119"/>
      <c r="AL54" s="179"/>
    </row>
    <row r="55" spans="2:38" ht="21.75" thickBot="1">
      <c r="B55" s="921"/>
      <c r="C55" s="921"/>
      <c r="D55" s="921"/>
      <c r="E55" s="921"/>
      <c r="F55" s="921"/>
      <c r="G55" s="921"/>
      <c r="H55" s="921"/>
      <c r="I55" s="921"/>
      <c r="J55" s="1030"/>
      <c r="K55" s="1031"/>
      <c r="L55" s="1031"/>
      <c r="M55" s="1031"/>
      <c r="N55" s="1032"/>
      <c r="O55" s="1030"/>
      <c r="P55" s="1031"/>
      <c r="Q55" s="1031"/>
      <c r="R55" s="1031"/>
      <c r="S55" s="1032"/>
      <c r="T55" s="414"/>
      <c r="U55" s="414"/>
      <c r="Z55" s="103" t="s">
        <v>449</v>
      </c>
      <c r="AA55" s="618"/>
      <c r="AB55" s="523"/>
      <c r="AC55" s="852"/>
      <c r="AD55" s="852"/>
      <c r="AE55" s="852"/>
      <c r="AF55" s="852"/>
      <c r="AG55" s="852"/>
      <c r="AH55" s="852"/>
      <c r="AI55" s="619"/>
      <c r="AJ55" s="524"/>
      <c r="AK55" s="119"/>
      <c r="AL55" s="179"/>
    </row>
    <row r="56" spans="2:38" ht="21.75" thickTop="1">
      <c r="B56" s="1112" t="s">
        <v>130</v>
      </c>
      <c r="C56" s="1113"/>
      <c r="D56" s="1113"/>
      <c r="E56" s="1113"/>
      <c r="F56" s="1113"/>
      <c r="G56" s="1113"/>
      <c r="H56" s="1113"/>
      <c r="I56" s="1114"/>
      <c r="J56" s="1027">
        <f ca="1">SUM(J48:N55)</f>
        <v>0</v>
      </c>
      <c r="K56" s="1028"/>
      <c r="L56" s="1028"/>
      <c r="M56" s="1028"/>
      <c r="N56" s="1029"/>
      <c r="O56" s="1042">
        <f ca="1">SUM(O48:S55)</f>
        <v>0</v>
      </c>
      <c r="P56" s="1043"/>
      <c r="Q56" s="1043"/>
      <c r="R56" s="1043"/>
      <c r="S56" s="1044"/>
      <c r="T56" s="1080" t="s">
        <v>833</v>
      </c>
      <c r="U56" s="1081"/>
      <c r="V56" s="1081"/>
      <c r="W56" s="1081"/>
      <c r="X56" s="1081"/>
      <c r="Y56" s="1081"/>
      <c r="Z56" s="1082"/>
      <c r="AA56" s="618"/>
      <c r="AB56" s="523"/>
      <c r="AC56" s="852"/>
      <c r="AD56" s="852"/>
      <c r="AE56" s="852"/>
      <c r="AF56" s="852"/>
      <c r="AG56" s="852"/>
      <c r="AH56" s="852"/>
      <c r="AI56" s="619"/>
      <c r="AJ56" s="524"/>
      <c r="AK56" s="119"/>
      <c r="AL56" s="179"/>
    </row>
    <row r="57" spans="2:38" ht="21.75" thickBot="1">
      <c r="B57" s="1115"/>
      <c r="C57" s="1116"/>
      <c r="D57" s="1116"/>
      <c r="E57" s="1116"/>
      <c r="F57" s="1116"/>
      <c r="G57" s="1116"/>
      <c r="H57" s="1116"/>
      <c r="I57" s="1117"/>
      <c r="J57" s="1030"/>
      <c r="K57" s="1031"/>
      <c r="L57" s="1031"/>
      <c r="M57" s="1031"/>
      <c r="N57" s="1032"/>
      <c r="O57" s="1030"/>
      <c r="P57" s="1031"/>
      <c r="Q57" s="1031"/>
      <c r="R57" s="1031"/>
      <c r="S57" s="1032"/>
      <c r="T57" s="1080"/>
      <c r="U57" s="1081"/>
      <c r="V57" s="1081"/>
      <c r="W57" s="1081"/>
      <c r="X57" s="1081"/>
      <c r="Y57" s="1081"/>
      <c r="Z57" s="1082"/>
      <c r="AA57" s="618"/>
      <c r="AB57" s="523"/>
      <c r="AC57" s="852"/>
      <c r="AD57" s="852"/>
      <c r="AE57" s="852"/>
      <c r="AF57" s="852"/>
      <c r="AG57" s="852"/>
      <c r="AH57" s="852"/>
      <c r="AI57" s="619"/>
      <c r="AJ57" s="524"/>
      <c r="AK57" s="119"/>
      <c r="AL57" s="179"/>
    </row>
    <row r="58" spans="2:38" ht="21.75" thickTop="1">
      <c r="B58" s="989" t="s">
        <v>894</v>
      </c>
      <c r="C58" s="932"/>
      <c r="D58" s="932"/>
      <c r="E58" s="932"/>
      <c r="F58" s="932"/>
      <c r="G58" s="932"/>
      <c r="H58" s="932"/>
      <c r="I58" s="975"/>
      <c r="J58" s="871"/>
      <c r="K58" s="871"/>
      <c r="L58" s="871"/>
      <c r="M58" s="871"/>
      <c r="N58" s="1019">
        <f ca="1">IFERROR(ROUNDUP($O$56/S15,0),0)</f>
        <v>0</v>
      </c>
      <c r="O58" s="1019"/>
      <c r="P58" s="1019"/>
      <c r="Q58" s="1019"/>
      <c r="R58" s="1019"/>
      <c r="S58" s="1020"/>
      <c r="AA58" s="618"/>
      <c r="AB58" s="523"/>
      <c r="AC58" s="852"/>
      <c r="AD58" s="852"/>
      <c r="AE58" s="852"/>
      <c r="AF58" s="852"/>
      <c r="AG58" s="852"/>
      <c r="AH58" s="852"/>
      <c r="AI58" s="619"/>
      <c r="AJ58" s="524"/>
      <c r="AK58" s="119"/>
      <c r="AL58" s="179"/>
    </row>
    <row r="59" spans="2:38" ht="21.75" thickBot="1">
      <c r="B59" s="1024"/>
      <c r="C59" s="1025"/>
      <c r="D59" s="1025"/>
      <c r="E59" s="1025"/>
      <c r="F59" s="1025"/>
      <c r="G59" s="1025"/>
      <c r="H59" s="1025"/>
      <c r="I59" s="1026"/>
      <c r="J59" s="1018"/>
      <c r="K59" s="1018"/>
      <c r="L59" s="1018"/>
      <c r="M59" s="1018"/>
      <c r="N59" s="1021"/>
      <c r="O59" s="1021"/>
      <c r="P59" s="1021"/>
      <c r="Q59" s="1021"/>
      <c r="R59" s="1021"/>
      <c r="S59" s="1022"/>
      <c r="AA59" s="618"/>
      <c r="AB59" s="523"/>
      <c r="AC59" s="852"/>
      <c r="AD59" s="852"/>
      <c r="AE59" s="852"/>
      <c r="AF59" s="852"/>
      <c r="AG59" s="852"/>
      <c r="AH59" s="852"/>
      <c r="AI59" s="619"/>
      <c r="AJ59" s="524"/>
      <c r="AK59" s="119"/>
      <c r="AL59" s="179"/>
    </row>
    <row r="60" spans="2:38" ht="21.75" customHeight="1" thickTop="1">
      <c r="B60" s="989" t="s">
        <v>895</v>
      </c>
      <c r="C60" s="932"/>
      <c r="D60" s="932"/>
      <c r="E60" s="932"/>
      <c r="F60" s="932"/>
      <c r="G60" s="932"/>
      <c r="H60" s="932"/>
      <c r="I60" s="975"/>
      <c r="J60" s="871"/>
      <c r="K60" s="871"/>
      <c r="L60" s="871"/>
      <c r="M60" s="871"/>
      <c r="N60" s="1019">
        <f ca="1">IFERROR(ROUNDUP($O$56/T41,0),0)</f>
        <v>0</v>
      </c>
      <c r="O60" s="1019"/>
      <c r="P60" s="1019"/>
      <c r="Q60" s="1019"/>
      <c r="R60" s="1019"/>
      <c r="S60" s="1020"/>
      <c r="AA60" s="618"/>
      <c r="AB60" s="523"/>
      <c r="AC60" s="852"/>
      <c r="AD60" s="852"/>
      <c r="AE60" s="852"/>
      <c r="AF60" s="852"/>
      <c r="AG60" s="852"/>
      <c r="AH60" s="852"/>
      <c r="AI60" s="619"/>
      <c r="AJ60" s="524"/>
      <c r="AK60" s="119"/>
      <c r="AL60" s="179"/>
    </row>
    <row r="61" spans="2:38">
      <c r="B61" s="939"/>
      <c r="C61" s="902"/>
      <c r="D61" s="902"/>
      <c r="E61" s="902"/>
      <c r="F61" s="902"/>
      <c r="G61" s="902"/>
      <c r="H61" s="902"/>
      <c r="I61" s="940"/>
      <c r="J61" s="956"/>
      <c r="K61" s="956"/>
      <c r="L61" s="956"/>
      <c r="M61" s="956"/>
      <c r="N61" s="1036"/>
      <c r="O61" s="1036"/>
      <c r="P61" s="1036"/>
      <c r="Q61" s="1036"/>
      <c r="R61" s="1036"/>
      <c r="S61" s="1037"/>
      <c r="AA61" s="618"/>
      <c r="AB61" s="523"/>
      <c r="AC61" s="852"/>
      <c r="AD61" s="852"/>
      <c r="AE61" s="852"/>
      <c r="AF61" s="852"/>
      <c r="AG61" s="852"/>
      <c r="AH61" s="852"/>
      <c r="AI61" s="619"/>
      <c r="AJ61" s="524"/>
      <c r="AK61" s="119"/>
      <c r="AL61" s="179"/>
    </row>
    <row r="62" spans="2:38">
      <c r="B62" s="1023" t="s">
        <v>891</v>
      </c>
      <c r="C62" s="902"/>
      <c r="D62" s="902"/>
      <c r="E62" s="902"/>
      <c r="F62" s="902"/>
      <c r="G62" s="902"/>
      <c r="H62" s="902"/>
      <c r="I62" s="940"/>
      <c r="J62" s="1005"/>
      <c r="K62" s="1006"/>
      <c r="L62" s="1006"/>
      <c r="M62" s="1006"/>
      <c r="N62" s="1007">
        <f>ROUNDUP(125.88*T41,0)</f>
        <v>0</v>
      </c>
      <c r="O62" s="1007"/>
      <c r="P62" s="1007"/>
      <c r="Q62" s="1007"/>
      <c r="R62" s="1007"/>
      <c r="S62" s="1008"/>
      <c r="T62" s="414"/>
      <c r="AA62" s="618"/>
      <c r="AB62" s="523"/>
      <c r="AC62" s="852"/>
      <c r="AD62" s="852"/>
      <c r="AE62" s="852"/>
      <c r="AF62" s="852"/>
      <c r="AG62" s="852"/>
      <c r="AH62" s="852"/>
      <c r="AI62" s="619"/>
      <c r="AJ62" s="524"/>
      <c r="AK62" s="119"/>
      <c r="AL62" s="179"/>
    </row>
    <row r="63" spans="2:38">
      <c r="B63" s="939"/>
      <c r="C63" s="902"/>
      <c r="D63" s="902"/>
      <c r="E63" s="902"/>
      <c r="F63" s="902"/>
      <c r="G63" s="902"/>
      <c r="H63" s="902"/>
      <c r="I63" s="940"/>
      <c r="J63" s="1006"/>
      <c r="K63" s="1006"/>
      <c r="L63" s="1006"/>
      <c r="M63" s="1006"/>
      <c r="N63" s="1009"/>
      <c r="O63" s="1009"/>
      <c r="P63" s="1009"/>
      <c r="Q63" s="1009"/>
      <c r="R63" s="1009"/>
      <c r="S63" s="1010"/>
      <c r="AA63" s="618"/>
      <c r="AB63" s="523"/>
      <c r="AC63" s="852"/>
      <c r="AD63" s="852"/>
      <c r="AE63" s="852"/>
      <c r="AF63" s="852"/>
      <c r="AG63" s="852"/>
      <c r="AH63" s="852"/>
      <c r="AI63" s="619"/>
      <c r="AJ63" s="524"/>
      <c r="AK63" s="119"/>
      <c r="AL63" s="179"/>
    </row>
  </sheetData>
  <sheetProtection algorithmName="SHA-512" hashValue="NAyAHFk4wfQo0ESvQin1KpDZEkJEdtKep/EbBRjUn/9OLO0Ri8CEwp0Q+u00n8OkhUrTOzXnhyHHAnxY/fuHPw==" saltValue="BXf4m3RNAoiLUP/GQ056GQ==" spinCount="100000" sheet="1" scenarios="1" selectLockedCells="1"/>
  <mergeCells count="286">
    <mergeCell ref="AA35:AB36"/>
    <mergeCell ref="T39:Y39"/>
    <mergeCell ref="T40:Y40"/>
    <mergeCell ref="T35:Y35"/>
    <mergeCell ref="T36:Y36"/>
    <mergeCell ref="T37:Y37"/>
    <mergeCell ref="AC62:AD62"/>
    <mergeCell ref="AC63:AD63"/>
    <mergeCell ref="AA22:AC22"/>
    <mergeCell ref="AA23:AC23"/>
    <mergeCell ref="AA24:AC24"/>
    <mergeCell ref="AA25:AC25"/>
    <mergeCell ref="AA26:AC26"/>
    <mergeCell ref="AA27:AC27"/>
    <mergeCell ref="AA28:AC28"/>
    <mergeCell ref="AA29:AC29"/>
    <mergeCell ref="AA30:AC30"/>
    <mergeCell ref="AA31:AC31"/>
    <mergeCell ref="AA32:AC32"/>
    <mergeCell ref="AA33:AC33"/>
    <mergeCell ref="AD22:AE22"/>
    <mergeCell ref="AD23:AE23"/>
    <mergeCell ref="AD24:AE24"/>
    <mergeCell ref="AD25:AE25"/>
    <mergeCell ref="AD26:AE26"/>
    <mergeCell ref="AD27:AE27"/>
    <mergeCell ref="AE63:AH63"/>
    <mergeCell ref="AC57:AD57"/>
    <mergeCell ref="AC50:AD50"/>
    <mergeCell ref="AC51:AD51"/>
    <mergeCell ref="B56:I57"/>
    <mergeCell ref="V25:X25"/>
    <mergeCell ref="V23:X24"/>
    <mergeCell ref="S25:U25"/>
    <mergeCell ref="S23:U24"/>
    <mergeCell ref="B41:I41"/>
    <mergeCell ref="C35:I35"/>
    <mergeCell ref="C36:I36"/>
    <mergeCell ref="C37:I37"/>
    <mergeCell ref="C38:I38"/>
    <mergeCell ref="B39:E40"/>
    <mergeCell ref="C29:E30"/>
    <mergeCell ref="C31:I31"/>
    <mergeCell ref="C32:I32"/>
    <mergeCell ref="C33:I33"/>
    <mergeCell ref="C34:I34"/>
    <mergeCell ref="T31:Y31"/>
    <mergeCell ref="T32:Y32"/>
    <mergeCell ref="T56:Z57"/>
    <mergeCell ref="T38:Y38"/>
    <mergeCell ref="T45:Y45"/>
    <mergeCell ref="F29:I29"/>
    <mergeCell ref="B1:Y1"/>
    <mergeCell ref="B2:Y2"/>
    <mergeCell ref="B3:Y3"/>
    <mergeCell ref="P15:R15"/>
    <mergeCell ref="P16:R16"/>
    <mergeCell ref="P17:R17"/>
    <mergeCell ref="S16:T16"/>
    <mergeCell ref="E15:H15"/>
    <mergeCell ref="I15:J15"/>
    <mergeCell ref="X17:Y17"/>
    <mergeCell ref="M17:O17"/>
    <mergeCell ref="M15:O16"/>
    <mergeCell ref="X15:Y16"/>
    <mergeCell ref="S17:T17"/>
    <mergeCell ref="L15:L17"/>
    <mergeCell ref="P6:Y6"/>
    <mergeCell ref="C10:K10"/>
    <mergeCell ref="C11:K11"/>
    <mergeCell ref="B27:I28"/>
    <mergeCell ref="B26:D26"/>
    <mergeCell ref="T28:Y28"/>
    <mergeCell ref="M23:P23"/>
    <mergeCell ref="M24:P24"/>
    <mergeCell ref="J27:Y27"/>
    <mergeCell ref="B23:B25"/>
    <mergeCell ref="Y23:Y24"/>
    <mergeCell ref="L23:L25"/>
    <mergeCell ref="M25:R25"/>
    <mergeCell ref="I23:K24"/>
    <mergeCell ref="I25:K25"/>
    <mergeCell ref="E23:H25"/>
    <mergeCell ref="C23:D25"/>
    <mergeCell ref="J28:N28"/>
    <mergeCell ref="O28:S28"/>
    <mergeCell ref="J60:M61"/>
    <mergeCell ref="N60:S61"/>
    <mergeCell ref="J52:N53"/>
    <mergeCell ref="J50:N51"/>
    <mergeCell ref="J48:N49"/>
    <mergeCell ref="J47:N47"/>
    <mergeCell ref="O54:S55"/>
    <mergeCell ref="O52:S53"/>
    <mergeCell ref="O50:S51"/>
    <mergeCell ref="O48:S49"/>
    <mergeCell ref="O47:S47"/>
    <mergeCell ref="O56:S57"/>
    <mergeCell ref="J62:M63"/>
    <mergeCell ref="N62:S63"/>
    <mergeCell ref="B47:I47"/>
    <mergeCell ref="B29:B33"/>
    <mergeCell ref="B34:B38"/>
    <mergeCell ref="J58:M59"/>
    <mergeCell ref="N58:S59"/>
    <mergeCell ref="B60:I61"/>
    <mergeCell ref="B62:I63"/>
    <mergeCell ref="B58:I59"/>
    <mergeCell ref="J35:N35"/>
    <mergeCell ref="J34:N34"/>
    <mergeCell ref="J33:N33"/>
    <mergeCell ref="J32:N32"/>
    <mergeCell ref="J31:N31"/>
    <mergeCell ref="J30:N30"/>
    <mergeCell ref="J29:N29"/>
    <mergeCell ref="O31:S31"/>
    <mergeCell ref="O30:S30"/>
    <mergeCell ref="O29:S29"/>
    <mergeCell ref="O40:S40"/>
    <mergeCell ref="O39:S39"/>
    <mergeCell ref="J56:N57"/>
    <mergeCell ref="J54:N55"/>
    <mergeCell ref="B21:D22"/>
    <mergeCell ref="B20:D20"/>
    <mergeCell ref="B19:D19"/>
    <mergeCell ref="C17:D17"/>
    <mergeCell ref="C16:D16"/>
    <mergeCell ref="M19:R19"/>
    <mergeCell ref="V19:Y19"/>
    <mergeCell ref="S19:U19"/>
    <mergeCell ref="V15:W17"/>
    <mergeCell ref="E16:F16"/>
    <mergeCell ref="E17:F17"/>
    <mergeCell ref="C15:D15"/>
    <mergeCell ref="S20:U20"/>
    <mergeCell ref="E20:G20"/>
    <mergeCell ref="E19:H19"/>
    <mergeCell ref="I19:K19"/>
    <mergeCell ref="B16:B17"/>
    <mergeCell ref="F21:J21"/>
    <mergeCell ref="L21:N21"/>
    <mergeCell ref="F22:H22"/>
    <mergeCell ref="I22:Y22"/>
    <mergeCell ref="P21:T21"/>
    <mergeCell ref="C8:Y8"/>
    <mergeCell ref="C6:K6"/>
    <mergeCell ref="L6:O6"/>
    <mergeCell ref="S15:T15"/>
    <mergeCell ref="L20:R20"/>
    <mergeCell ref="I20:K20"/>
    <mergeCell ref="W20:Y20"/>
    <mergeCell ref="M10:Y10"/>
    <mergeCell ref="B9:D9"/>
    <mergeCell ref="D13:G13"/>
    <mergeCell ref="H13:Y13"/>
    <mergeCell ref="C7:S7"/>
    <mergeCell ref="T7:Y7"/>
    <mergeCell ref="R14:Y14"/>
    <mergeCell ref="O14:Q14"/>
    <mergeCell ref="L14:N14"/>
    <mergeCell ref="C14:E14"/>
    <mergeCell ref="F14:K14"/>
    <mergeCell ref="L11:Y11"/>
    <mergeCell ref="B48:I49"/>
    <mergeCell ref="B50:I51"/>
    <mergeCell ref="B52:I53"/>
    <mergeCell ref="B54:I55"/>
    <mergeCell ref="F40:I40"/>
    <mergeCell ref="F39:I39"/>
    <mergeCell ref="AE39:AH39"/>
    <mergeCell ref="AE40:AH40"/>
    <mergeCell ref="AE41:AH41"/>
    <mergeCell ref="J40:N40"/>
    <mergeCell ref="J39:N39"/>
    <mergeCell ref="AA37:AB48"/>
    <mergeCell ref="AC40:AD40"/>
    <mergeCell ref="AC43:AD43"/>
    <mergeCell ref="AC44:AD44"/>
    <mergeCell ref="AC37:AD37"/>
    <mergeCell ref="AC38:AD38"/>
    <mergeCell ref="AC39:AD39"/>
    <mergeCell ref="AE37:AH37"/>
    <mergeCell ref="AE38:AH38"/>
    <mergeCell ref="AE42:AH42"/>
    <mergeCell ref="AE43:AH43"/>
    <mergeCell ref="AE44:AH44"/>
    <mergeCell ref="B42:S42"/>
    <mergeCell ref="B43:S43"/>
    <mergeCell ref="B44:S44"/>
    <mergeCell ref="B45:S45"/>
    <mergeCell ref="X43:Y43"/>
    <mergeCell ref="X42:Y42"/>
    <mergeCell ref="J41:N41"/>
    <mergeCell ref="O41:S41"/>
    <mergeCell ref="J38:N38"/>
    <mergeCell ref="T44:W44"/>
    <mergeCell ref="T43:W43"/>
    <mergeCell ref="T42:W42"/>
    <mergeCell ref="X44:Y44"/>
    <mergeCell ref="T41:Y41"/>
    <mergeCell ref="J37:N37"/>
    <mergeCell ref="J36:N36"/>
    <mergeCell ref="O38:S38"/>
    <mergeCell ref="O37:S37"/>
    <mergeCell ref="O36:S36"/>
    <mergeCell ref="O35:S35"/>
    <mergeCell ref="F30:I30"/>
    <mergeCell ref="T29:Y29"/>
    <mergeCell ref="T30:Y30"/>
    <mergeCell ref="O34:S34"/>
    <mergeCell ref="O33:S33"/>
    <mergeCell ref="T33:Y33"/>
    <mergeCell ref="T34:Y34"/>
    <mergeCell ref="O32:S32"/>
    <mergeCell ref="AC55:AD55"/>
    <mergeCell ref="AC56:AD56"/>
    <mergeCell ref="AC52:AD52"/>
    <mergeCell ref="AC53:AD53"/>
    <mergeCell ref="AC58:AD58"/>
    <mergeCell ref="AF19:AF21"/>
    <mergeCell ref="V21:Y21"/>
    <mergeCell ref="AD19:AE21"/>
    <mergeCell ref="AD28:AE28"/>
    <mergeCell ref="AD29:AE29"/>
    <mergeCell ref="AD30:AE30"/>
    <mergeCell ref="AD31:AE31"/>
    <mergeCell ref="AD32:AE32"/>
    <mergeCell ref="AD33:AE33"/>
    <mergeCell ref="AA34:AJ34"/>
    <mergeCell ref="AE35:AH36"/>
    <mergeCell ref="AJ35:AJ36"/>
    <mergeCell ref="AI35:AI36"/>
    <mergeCell ref="AC35:AD36"/>
    <mergeCell ref="AI37:AI48"/>
    <mergeCell ref="AE45:AH45"/>
    <mergeCell ref="AE46:AH46"/>
    <mergeCell ref="AC41:AD41"/>
    <mergeCell ref="AC42:AD42"/>
    <mergeCell ref="AA6:AJ11"/>
    <mergeCell ref="AA19:AC21"/>
    <mergeCell ref="AC59:AD59"/>
    <mergeCell ref="AC60:AD60"/>
    <mergeCell ref="AC61:AD61"/>
    <mergeCell ref="AC45:AD45"/>
    <mergeCell ref="AC46:AD46"/>
    <mergeCell ref="AC47:AD47"/>
    <mergeCell ref="AC48:AD48"/>
    <mergeCell ref="AC49:AD49"/>
    <mergeCell ref="AE54:AH54"/>
    <mergeCell ref="AE55:AH55"/>
    <mergeCell ref="AE56:AH56"/>
    <mergeCell ref="AE57:AH57"/>
    <mergeCell ref="AE58:AH58"/>
    <mergeCell ref="AE59:AH59"/>
    <mergeCell ref="AE60:AH60"/>
    <mergeCell ref="AE61:AH61"/>
    <mergeCell ref="AE53:AH53"/>
    <mergeCell ref="AE49:AH49"/>
    <mergeCell ref="AE50:AH50"/>
    <mergeCell ref="AE51:AH51"/>
    <mergeCell ref="AE52:AH52"/>
    <mergeCell ref="AC54:AD54"/>
    <mergeCell ref="AE47:AH47"/>
    <mergeCell ref="AE48:AH48"/>
    <mergeCell ref="AE62:AH62"/>
    <mergeCell ref="B4:D4"/>
    <mergeCell ref="B5:D5"/>
    <mergeCell ref="AI28:AJ28"/>
    <mergeCell ref="AI29:AJ29"/>
    <mergeCell ref="AI30:AJ30"/>
    <mergeCell ref="AI31:AJ31"/>
    <mergeCell ref="AI32:AJ32"/>
    <mergeCell ref="AI33:AJ33"/>
    <mergeCell ref="AI23:AJ23"/>
    <mergeCell ref="AI24:AJ24"/>
    <mergeCell ref="AI25:AJ25"/>
    <mergeCell ref="AI26:AJ26"/>
    <mergeCell ref="AI27:AJ27"/>
    <mergeCell ref="AI22:AJ22"/>
    <mergeCell ref="AI19:AJ21"/>
    <mergeCell ref="AG19:AG21"/>
    <mergeCell ref="AH19:AH21"/>
    <mergeCell ref="AA5:AI5"/>
    <mergeCell ref="AA12:AI12"/>
    <mergeCell ref="AA18:AI18"/>
    <mergeCell ref="AA13:AJ17"/>
  </mergeCells>
  <phoneticPr fontId="5"/>
  <conditionalFormatting sqref="AA49:AA63">
    <cfRule type="expression" dxfId="78" priority="25">
      <formula>AA49="共用部"</formula>
    </cfRule>
    <cfRule type="expression" dxfId="77" priority="26">
      <formula>AA49="専有部"</formula>
    </cfRule>
  </conditionalFormatting>
  <conditionalFormatting sqref="B13:Y17 B19:Y25 J29:S40 AA6 AA13 T45 B6:Y8 B10:Y11">
    <cfRule type="containsBlanks" dxfId="76" priority="32">
      <formula>LEN(TRIM(B6))=0</formula>
    </cfRule>
  </conditionalFormatting>
  <conditionalFormatting sqref="E22:Y22 E21:P21 U21:Y21">
    <cfRule type="expression" dxfId="75" priority="22">
      <formula>$C$15&lt;&gt;8</formula>
    </cfRule>
  </conditionalFormatting>
  <conditionalFormatting sqref="I22:Y22">
    <cfRule type="expression" priority="29" stopIfTrue="1">
      <formula>AND($E$22="□",$I$22="")</formula>
    </cfRule>
  </conditionalFormatting>
  <conditionalFormatting sqref="A19:AA19 A20:Z20 A22:AA33 A35:AA35 AC35 AA37:AC63 AF19 AF22:AF33 AG19:AJ33 AD19:AE33 AE35 AI37:AJ37 AE37:AE63 AI49:AJ63 AJ38:AJ48 A58:Z59 A62:Z1048576 A60:A61 J60:Z61 A21:P21 U21:Z21 A14:R14 A11:L11 A56:N57 O56 T56 A36:Z40 A42:Z55 A41:T41 Z41 AN19:XFD33 AK36:XFD63 AI35:XFD35 A1:XFD10 A34:XFD34 AA64:XFD1048576 A15:XFD18 Z14:XFD14 A12:XFD13 Z11:XFD11">
    <cfRule type="containsText" dxfId="74" priority="20" operator="containsText" text="(例)">
      <formula>NOT(ISERROR(SEARCH("(例)",A1)))</formula>
    </cfRule>
    <cfRule type="expression" dxfId="73" priority="21">
      <formula>_xlfn.ISFORMULA(A1)=TRUE</formula>
    </cfRule>
  </conditionalFormatting>
  <conditionalFormatting sqref="E23:Y25">
    <cfRule type="expression" dxfId="72" priority="17">
      <formula>$C$23="無し"</formula>
    </cfRule>
  </conditionalFormatting>
  <conditionalFormatting sqref="AF22:AJ33">
    <cfRule type="expression" dxfId="71" priority="16">
      <formula>AND($AA22&lt;&gt;"",AF22="")</formula>
    </cfRule>
  </conditionalFormatting>
  <conditionalFormatting sqref="T45:Y45">
    <cfRule type="expression" dxfId="70" priority="12">
      <formula>AND(AND($T$43&lt;=49,$T$43&gt;=20),$T$45="ＺＥＨ－Ｍ Ｏｒｉｅｎｔｅｄ")</formula>
    </cfRule>
    <cfRule type="expression" dxfId="69" priority="13">
      <formula>AND(AND($T$43&lt;=74,$T$43&gt;=50),$T$45="ＺＥＨ－Ｍ Ｒｅａｄｙ")</formula>
    </cfRule>
    <cfRule type="expression" dxfId="68" priority="14">
      <formula>AND(AND($T$43&lt;=99,$T$43&gt;=75),$T$45="Ｎｅａｒｌｙ ＺＥＨ－Ｍ")</formula>
    </cfRule>
    <cfRule type="expression" dxfId="67" priority="15">
      <formula>AND($T$43&gt;=100,$T$45="『ＺＥＨ－Ｍ』")</formula>
    </cfRule>
  </conditionalFormatting>
  <conditionalFormatting sqref="B60:I61">
    <cfRule type="containsText" dxfId="66" priority="3" operator="containsText" text="(例)">
      <formula>NOT(ISERROR(SEARCH("(例)",B60)))</formula>
    </cfRule>
    <cfRule type="expression" dxfId="65" priority="4">
      <formula>_xlfn.ISFORMULA(B60)=TRUE</formula>
    </cfRule>
  </conditionalFormatting>
  <conditionalFormatting sqref="M10:Y10">
    <cfRule type="expression" dxfId="64" priority="2">
      <formula>$C$11="登録申請中"</formula>
    </cfRule>
  </conditionalFormatting>
  <conditionalFormatting sqref="R14:Y14">
    <cfRule type="expression" dxfId="63" priority="1">
      <formula>$R$14&lt;&gt;""</formula>
    </cfRule>
  </conditionalFormatting>
  <conditionalFormatting sqref="O56">
    <cfRule type="expression" dxfId="62" priority="59">
      <formula>$O$56&gt;$N$62</formula>
    </cfRule>
  </conditionalFormatting>
  <conditionalFormatting sqref="T56:Z57">
    <cfRule type="expression" dxfId="61" priority="62">
      <formula>$O$56&gt;$N$62</formula>
    </cfRule>
  </conditionalFormatting>
  <dataValidations xWindow="526" yWindow="606" count="14">
    <dataValidation type="list" allowBlank="1" showInputMessage="1" showErrorMessage="1" sqref="T45" xr:uid="{467F3000-0D16-4A85-B66D-E0B123E01440}">
      <formula1>$A$42:$A$45</formula1>
    </dataValidation>
    <dataValidation type="list" allowBlank="1" showInputMessage="1" showErrorMessage="1" sqref="AA22:AA33" xr:uid="{00B16869-10A6-415D-8E88-AF45B2D160A6}">
      <formula1>$Z$22:$Z$27</formula1>
    </dataValidation>
    <dataValidation type="list" allowBlank="1" showInputMessage="1" showErrorMessage="1" sqref="E21:E22 K21 O21 U21" xr:uid="{38E37843-8DCD-4714-9F2B-C3375E66FFCB}">
      <formula1>$A$21:$A$22</formula1>
    </dataValidation>
    <dataValidation type="list" allowBlank="1" showInputMessage="1" showErrorMessage="1" sqref="AH22:AI33 C23" xr:uid="{11653143-11A7-4099-8E46-6F91448EAA16}">
      <formula1>$A$31:$A$32</formula1>
    </dataValidation>
    <dataValidation imeMode="hiragana" allowBlank="1" showInputMessage="1" showErrorMessage="1" prompt="都道府県から入力" sqref="H13:Y13" xr:uid="{54598903-B4D7-42F4-87FF-D2C5E1A5076F}"/>
    <dataValidation imeMode="off" allowBlank="1" showInputMessage="1" showErrorMessage="1" sqref="Q23 V23:X25 D13:G13 M17:O17 S20:U20 E15:L17 P15:T17 J29:S40 AI49:AI63" xr:uid="{33945460-4E79-47A6-A99E-A1EA502740FB}"/>
    <dataValidation imeMode="off" allowBlank="1" showInputMessage="1" showErrorMessage="1" prompt="・建築基準法上の延べ面積を記入_x000a_・住宅の専有部分は「7.住戸情報入力」より自動転記" sqref="M15:O16" xr:uid="{C4E68CCC-0E0B-454D-83AE-4DA4D8A5505C}"/>
    <dataValidation type="list" allowBlank="1" showInputMessage="1" showErrorMessage="1" sqref="R14" xr:uid="{8F9EA8A3-8746-4B7B-B366-1475D1AA33FD}">
      <formula1>$A$13:$A$15</formula1>
    </dataValidation>
    <dataValidation type="list" allowBlank="1" showInputMessage="1" showErrorMessage="1" sqref="AA49:AA63" xr:uid="{859520AC-6950-440C-BDDE-9382AB337EDF}">
      <formula1>$Z$48:$Z$49</formula1>
    </dataValidation>
    <dataValidation type="list" allowBlank="1" showInputMessage="1" showErrorMessage="1" sqref="AB49:AB63" xr:uid="{9155EC34-AE70-49D9-A1EE-65CA243695F7}">
      <formula1>$Z$50:$Z$55</formula1>
    </dataValidation>
    <dataValidation type="list" allowBlank="1" showInputMessage="1" showErrorMessage="1" sqref="AJ37:AJ63" xr:uid="{5A4ED04A-FF82-4BD9-9E64-69C9D57C2C00}">
      <formula1>$A$30</formula1>
    </dataValidation>
    <dataValidation type="list" allowBlank="1" showInputMessage="1" showErrorMessage="1" sqref="AF22:AG33" xr:uid="{760BEEF9-6EF0-4EE9-8105-4A73661B8C81}">
      <formula1>$A$27:$A$29</formula1>
    </dataValidation>
    <dataValidation type="list" imeMode="off" allowBlank="1" showInputMessage="1" sqref="C15:D15" xr:uid="{777B8E8F-E985-46C7-AF1A-4372513C2DA7}">
      <formula1>"１,２,３,４,５,６,７,８"</formula1>
    </dataValidation>
    <dataValidation imeMode="hiragana" allowBlank="1" showInputMessage="1" showErrorMessage="1" sqref="AA6:AJ11 AA13:AJ17" xr:uid="{8D9108F9-B32B-49E7-BE5D-3565BCE82012}"/>
  </dataValidations>
  <printOptions horizontalCentered="1"/>
  <pageMargins left="0.59055118110236227" right="0.39370078740157483" top="0.59055118110236227" bottom="0.35433070866141736" header="0.31496062992125984" footer="0.11811023622047245"/>
  <pageSetup paperSize="8" scale="59" orientation="landscape" r:id="rId1"/>
  <headerFooter scaleWithDoc="0">
    <oddFooter>&amp;R&amp;8R2高層ZEH-M</oddFooter>
  </headerFooter>
  <legacyDrawing r:id="rId2"/>
  <extLst>
    <ext xmlns:x14="http://schemas.microsoft.com/office/spreadsheetml/2009/9/main" uri="{78C0D931-6437-407d-A8EE-F0AAD7539E65}">
      <x14:conditionalFormattings>
        <x14:conditionalFormatting xmlns:xm="http://schemas.microsoft.com/office/excel/2006/main">
          <x14:cfRule type="expression" priority="11" id="{03C6AA57-D953-4662-B1A1-3B384CEC5D5C}">
            <xm:f>入力シート!$F$13="単年度事業"</xm:f>
            <x14:dxf>
              <fill>
                <patternFill>
                  <bgColor rgb="FF808080"/>
                </patternFill>
              </fill>
            </x14:dxf>
          </x14:cfRule>
          <xm:sqref>B50:S55</xm:sqref>
        </x14:conditionalFormatting>
        <x14:conditionalFormatting xmlns:xm="http://schemas.microsoft.com/office/excel/2006/main">
          <x14:cfRule type="expression" priority="10" id="{69A968ED-D5B6-410D-9A36-2C1984CFACC1}">
            <xm:f>入力シート!$F$13="2年度事業（1年目）"</xm:f>
            <x14:dxf>
              <fill>
                <patternFill>
                  <bgColor rgb="FF808080"/>
                </patternFill>
              </fill>
            </x14:dxf>
          </x14:cfRule>
          <xm:sqref>B52:S55</xm:sqref>
        </x14:conditionalFormatting>
        <x14:conditionalFormatting xmlns:xm="http://schemas.microsoft.com/office/excel/2006/main">
          <x14:cfRule type="expression" priority="9" id="{39F885FF-F112-41CB-9944-0A6AA8D8EBAB}">
            <xm:f>入力シート!$F$13="3年度事業（1年目）"</xm:f>
            <x14:dxf>
              <fill>
                <patternFill>
                  <bgColor rgb="FF808080"/>
                </patternFill>
              </fill>
            </x14:dxf>
          </x14:cfRule>
          <xm:sqref>B54:S55</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E0210C-065E-4976-8F7D-FC7BB99EAF88}">
  <sheetPr codeName="Sheet7"/>
  <dimension ref="A1:O58"/>
  <sheetViews>
    <sheetView showGridLines="0" view="pageBreakPreview" zoomScale="70" zoomScaleNormal="60" zoomScaleSheetLayoutView="70" workbookViewId="0">
      <selection activeCell="B5" sqref="B5"/>
    </sheetView>
  </sheetViews>
  <sheetFormatPr defaultRowHeight="21"/>
  <cols>
    <col min="1" max="1" width="2.625" style="116" customWidth="1"/>
    <col min="2" max="2" width="24.625" style="62" customWidth="1"/>
    <col min="3" max="3" width="90.625" style="62" customWidth="1"/>
    <col min="4" max="4" width="24.625" style="62" customWidth="1"/>
    <col min="5" max="5" width="50.625" style="62" customWidth="1"/>
    <col min="6" max="16384" width="9" style="62"/>
  </cols>
  <sheetData>
    <row r="1" spans="1:15">
      <c r="B1" s="69" t="s">
        <v>62</v>
      </c>
    </row>
    <row r="2" spans="1:15">
      <c r="B2" s="112" t="s">
        <v>465</v>
      </c>
    </row>
    <row r="3" spans="1:15">
      <c r="A3" s="121"/>
      <c r="B3" s="113" t="s">
        <v>466</v>
      </c>
    </row>
    <row r="4" spans="1:15" ht="30.75">
      <c r="A4" s="114"/>
      <c r="B4" s="117" t="s">
        <v>63</v>
      </c>
      <c r="C4" s="120" t="str">
        <f>IF(入力シート!F11="","",入力シート!F11)&amp;"　高層ＺＥＨ－Ｍ支援事業"</f>
        <v>(例)　○○○○マンション　高層ＺＥＨ－Ｍ支援事業</v>
      </c>
      <c r="D4" s="117" t="s">
        <v>64</v>
      </c>
      <c r="E4" s="1141" t="str">
        <f>'2.全体概要'!C8</f>
        <v>(例)　〇〇〇株式会社</v>
      </c>
      <c r="F4" s="1141"/>
      <c r="G4" s="1141"/>
      <c r="H4" s="1141"/>
      <c r="I4" s="1141"/>
      <c r="J4" s="1141"/>
      <c r="K4" s="1141"/>
      <c r="L4" s="1141"/>
      <c r="M4" s="1141"/>
      <c r="N4" s="1141"/>
      <c r="O4" s="1142"/>
    </row>
    <row r="5" spans="1:15">
      <c r="B5" s="653"/>
      <c r="C5" s="654"/>
      <c r="D5" s="654"/>
      <c r="E5" s="654"/>
      <c r="F5" s="654"/>
      <c r="G5" s="654"/>
      <c r="H5" s="654"/>
      <c r="I5" s="654"/>
      <c r="J5" s="654"/>
      <c r="K5" s="654"/>
      <c r="L5" s="654"/>
      <c r="M5" s="654"/>
      <c r="N5" s="654"/>
      <c r="O5" s="655"/>
    </row>
    <row r="6" spans="1:15">
      <c r="B6" s="656"/>
      <c r="C6" s="657"/>
      <c r="D6" s="657"/>
      <c r="E6" s="657"/>
      <c r="F6" s="657"/>
      <c r="G6" s="657"/>
      <c r="H6" s="657"/>
      <c r="I6" s="657"/>
      <c r="J6" s="657"/>
      <c r="K6" s="657"/>
      <c r="L6" s="657"/>
      <c r="M6" s="657"/>
      <c r="N6" s="657"/>
      <c r="O6" s="658"/>
    </row>
    <row r="7" spans="1:15">
      <c r="B7" s="656"/>
      <c r="C7" s="657"/>
      <c r="D7" s="657"/>
      <c r="E7" s="657"/>
      <c r="F7" s="657"/>
      <c r="G7" s="657"/>
      <c r="H7" s="657"/>
      <c r="I7" s="657"/>
      <c r="J7" s="657"/>
      <c r="K7" s="657"/>
      <c r="L7" s="657"/>
      <c r="M7" s="657"/>
      <c r="N7" s="657"/>
      <c r="O7" s="658"/>
    </row>
    <row r="8" spans="1:15">
      <c r="B8" s="656"/>
      <c r="C8" s="657"/>
      <c r="D8" s="657"/>
      <c r="E8" s="657"/>
      <c r="F8" s="657"/>
      <c r="G8" s="657"/>
      <c r="H8" s="657"/>
      <c r="I8" s="657"/>
      <c r="J8" s="657"/>
      <c r="K8" s="657"/>
      <c r="L8" s="657"/>
      <c r="M8" s="657"/>
      <c r="N8" s="657"/>
      <c r="O8" s="658"/>
    </row>
    <row r="9" spans="1:15">
      <c r="B9" s="656"/>
      <c r="C9" s="657"/>
      <c r="D9" s="657"/>
      <c r="E9" s="657"/>
      <c r="F9" s="657"/>
      <c r="G9" s="657"/>
      <c r="H9" s="657"/>
      <c r="I9" s="657"/>
      <c r="J9" s="657"/>
      <c r="K9" s="657"/>
      <c r="L9" s="657"/>
      <c r="M9" s="657"/>
      <c r="N9" s="657"/>
      <c r="O9" s="658"/>
    </row>
    <row r="10" spans="1:15">
      <c r="B10" s="656"/>
      <c r="C10" s="657"/>
      <c r="D10" s="657"/>
      <c r="E10" s="657"/>
      <c r="F10" s="657"/>
      <c r="G10" s="657"/>
      <c r="H10" s="657"/>
      <c r="I10" s="657"/>
      <c r="J10" s="657"/>
      <c r="K10" s="657"/>
      <c r="L10" s="657"/>
      <c r="M10" s="657"/>
      <c r="N10" s="657"/>
      <c r="O10" s="658"/>
    </row>
    <row r="11" spans="1:15">
      <c r="B11" s="656"/>
      <c r="C11" s="657"/>
      <c r="D11" s="657"/>
      <c r="E11" s="657"/>
      <c r="F11" s="657"/>
      <c r="G11" s="657"/>
      <c r="H11" s="657"/>
      <c r="I11" s="657"/>
      <c r="J11" s="657"/>
      <c r="K11" s="657"/>
      <c r="L11" s="657"/>
      <c r="M11" s="657"/>
      <c r="N11" s="657"/>
      <c r="O11" s="658"/>
    </row>
    <row r="12" spans="1:15">
      <c r="B12" s="656"/>
      <c r="C12" s="657"/>
      <c r="D12" s="657"/>
      <c r="E12" s="657"/>
      <c r="F12" s="657"/>
      <c r="G12" s="657"/>
      <c r="H12" s="657"/>
      <c r="I12" s="657"/>
      <c r="J12" s="657"/>
      <c r="K12" s="657"/>
      <c r="L12" s="657"/>
      <c r="M12" s="657"/>
      <c r="N12" s="657"/>
      <c r="O12" s="658"/>
    </row>
    <row r="13" spans="1:15">
      <c r="B13" s="656"/>
      <c r="C13" s="657"/>
      <c r="D13" s="657"/>
      <c r="E13" s="657"/>
      <c r="F13" s="657"/>
      <c r="G13" s="657"/>
      <c r="H13" s="657"/>
      <c r="I13" s="657"/>
      <c r="J13" s="657"/>
      <c r="K13" s="657"/>
      <c r="L13" s="657"/>
      <c r="M13" s="657"/>
      <c r="N13" s="657"/>
      <c r="O13" s="658"/>
    </row>
    <row r="14" spans="1:15">
      <c r="B14" s="656"/>
      <c r="C14" s="657"/>
      <c r="D14" s="657"/>
      <c r="E14" s="657"/>
      <c r="F14" s="657"/>
      <c r="G14" s="657"/>
      <c r="H14" s="657"/>
      <c r="I14" s="657"/>
      <c r="J14" s="657"/>
      <c r="K14" s="657"/>
      <c r="L14" s="657"/>
      <c r="M14" s="657"/>
      <c r="N14" s="657"/>
      <c r="O14" s="658"/>
    </row>
    <row r="15" spans="1:15">
      <c r="B15" s="656"/>
      <c r="C15" s="657"/>
      <c r="D15" s="657"/>
      <c r="E15" s="657"/>
      <c r="F15" s="657"/>
      <c r="G15" s="657"/>
      <c r="H15" s="657"/>
      <c r="I15" s="657"/>
      <c r="J15" s="657"/>
      <c r="K15" s="657"/>
      <c r="L15" s="657"/>
      <c r="M15" s="657"/>
      <c r="N15" s="657"/>
      <c r="O15" s="658"/>
    </row>
    <row r="16" spans="1:15">
      <c r="B16" s="656"/>
      <c r="C16" s="657"/>
      <c r="D16" s="657"/>
      <c r="E16" s="657"/>
      <c r="F16" s="657"/>
      <c r="G16" s="657"/>
      <c r="H16" s="657"/>
      <c r="I16" s="657"/>
      <c r="J16" s="657"/>
      <c r="K16" s="657"/>
      <c r="L16" s="657"/>
      <c r="M16" s="657"/>
      <c r="N16" s="657"/>
      <c r="O16" s="658"/>
    </row>
    <row r="17" spans="2:15">
      <c r="B17" s="656"/>
      <c r="C17" s="657"/>
      <c r="D17" s="657"/>
      <c r="E17" s="657"/>
      <c r="F17" s="657"/>
      <c r="G17" s="657"/>
      <c r="H17" s="657"/>
      <c r="I17" s="657"/>
      <c r="J17" s="657"/>
      <c r="K17" s="657"/>
      <c r="L17" s="657"/>
      <c r="M17" s="657"/>
      <c r="N17" s="657"/>
      <c r="O17" s="658"/>
    </row>
    <row r="18" spans="2:15">
      <c r="B18" s="656"/>
      <c r="C18" s="657"/>
      <c r="D18" s="657"/>
      <c r="E18" s="657"/>
      <c r="F18" s="657"/>
      <c r="G18" s="657"/>
      <c r="H18" s="657"/>
      <c r="I18" s="657"/>
      <c r="J18" s="657"/>
      <c r="K18" s="657"/>
      <c r="L18" s="657"/>
      <c r="M18" s="657"/>
      <c r="N18" s="657"/>
      <c r="O18" s="658"/>
    </row>
    <row r="19" spans="2:15">
      <c r="B19" s="656"/>
      <c r="C19" s="657"/>
      <c r="D19" s="657"/>
      <c r="E19" s="657"/>
      <c r="F19" s="657"/>
      <c r="G19" s="657"/>
      <c r="H19" s="657"/>
      <c r="I19" s="657"/>
      <c r="J19" s="657"/>
      <c r="K19" s="657"/>
      <c r="L19" s="657"/>
      <c r="M19" s="657"/>
      <c r="N19" s="657"/>
      <c r="O19" s="658"/>
    </row>
    <row r="20" spans="2:15">
      <c r="B20" s="656"/>
      <c r="C20" s="657"/>
      <c r="D20" s="657"/>
      <c r="E20" s="657"/>
      <c r="F20" s="657"/>
      <c r="G20" s="657"/>
      <c r="H20" s="657"/>
      <c r="I20" s="657"/>
      <c r="J20" s="657"/>
      <c r="K20" s="657"/>
      <c r="L20" s="657"/>
      <c r="M20" s="657"/>
      <c r="N20" s="657"/>
      <c r="O20" s="658"/>
    </row>
    <row r="21" spans="2:15">
      <c r="B21" s="656"/>
      <c r="C21" s="657"/>
      <c r="D21" s="657"/>
      <c r="E21" s="657"/>
      <c r="F21" s="657"/>
      <c r="G21" s="657"/>
      <c r="H21" s="657"/>
      <c r="I21" s="657"/>
      <c r="J21" s="657"/>
      <c r="K21" s="657"/>
      <c r="L21" s="657"/>
      <c r="M21" s="657"/>
      <c r="N21" s="657"/>
      <c r="O21" s="658"/>
    </row>
    <row r="22" spans="2:15">
      <c r="B22" s="656"/>
      <c r="C22" s="657"/>
      <c r="D22" s="657"/>
      <c r="E22" s="657"/>
      <c r="F22" s="657"/>
      <c r="G22" s="657"/>
      <c r="H22" s="657"/>
      <c r="I22" s="657"/>
      <c r="J22" s="657"/>
      <c r="K22" s="657"/>
      <c r="L22" s="657"/>
      <c r="M22" s="657"/>
      <c r="N22" s="657"/>
      <c r="O22" s="658"/>
    </row>
    <row r="23" spans="2:15">
      <c r="B23" s="656"/>
      <c r="C23" s="657"/>
      <c r="D23" s="657"/>
      <c r="E23" s="657"/>
      <c r="F23" s="657"/>
      <c r="G23" s="657"/>
      <c r="H23" s="657"/>
      <c r="I23" s="657"/>
      <c r="J23" s="657"/>
      <c r="K23" s="657"/>
      <c r="L23" s="657"/>
      <c r="M23" s="657"/>
      <c r="N23" s="657"/>
      <c r="O23" s="658"/>
    </row>
    <row r="24" spans="2:15">
      <c r="B24" s="656"/>
      <c r="C24" s="657"/>
      <c r="D24" s="657"/>
      <c r="E24" s="657"/>
      <c r="F24" s="657"/>
      <c r="G24" s="657"/>
      <c r="H24" s="657"/>
      <c r="I24" s="657"/>
      <c r="J24" s="657"/>
      <c r="K24" s="657"/>
      <c r="L24" s="657"/>
      <c r="M24" s="657"/>
      <c r="N24" s="657"/>
      <c r="O24" s="658"/>
    </row>
    <row r="25" spans="2:15">
      <c r="B25" s="656"/>
      <c r="C25" s="657"/>
      <c r="D25" s="657"/>
      <c r="E25" s="657"/>
      <c r="F25" s="657"/>
      <c r="G25" s="657"/>
      <c r="H25" s="657"/>
      <c r="I25" s="657"/>
      <c r="J25" s="657"/>
      <c r="K25" s="657"/>
      <c r="L25" s="657"/>
      <c r="M25" s="657"/>
      <c r="N25" s="657"/>
      <c r="O25" s="658"/>
    </row>
    <row r="26" spans="2:15">
      <c r="B26" s="656"/>
      <c r="C26" s="657"/>
      <c r="D26" s="657"/>
      <c r="E26" s="657"/>
      <c r="F26" s="657"/>
      <c r="G26" s="657"/>
      <c r="H26" s="657"/>
      <c r="I26" s="657"/>
      <c r="J26" s="657"/>
      <c r="K26" s="657"/>
      <c r="L26" s="657"/>
      <c r="M26" s="657"/>
      <c r="N26" s="657"/>
      <c r="O26" s="658"/>
    </row>
    <row r="27" spans="2:15">
      <c r="B27" s="656"/>
      <c r="C27" s="657"/>
      <c r="D27" s="657"/>
      <c r="E27" s="657"/>
      <c r="F27" s="657"/>
      <c r="G27" s="657"/>
      <c r="H27" s="657"/>
      <c r="I27" s="657"/>
      <c r="J27" s="657"/>
      <c r="K27" s="657"/>
      <c r="L27" s="657"/>
      <c r="M27" s="657"/>
      <c r="N27" s="657"/>
      <c r="O27" s="658"/>
    </row>
    <row r="28" spans="2:15">
      <c r="B28" s="656"/>
      <c r="C28" s="657"/>
      <c r="D28" s="657"/>
      <c r="E28" s="657"/>
      <c r="F28" s="657"/>
      <c r="G28" s="657"/>
      <c r="H28" s="657"/>
      <c r="I28" s="657"/>
      <c r="J28" s="657"/>
      <c r="K28" s="657"/>
      <c r="L28" s="657"/>
      <c r="M28" s="657"/>
      <c r="N28" s="657"/>
      <c r="O28" s="658"/>
    </row>
    <row r="29" spans="2:15">
      <c r="B29" s="656"/>
      <c r="C29" s="657"/>
      <c r="D29" s="657"/>
      <c r="E29" s="657"/>
      <c r="F29" s="657"/>
      <c r="G29" s="657"/>
      <c r="H29" s="657"/>
      <c r="I29" s="657"/>
      <c r="J29" s="657"/>
      <c r="K29" s="657"/>
      <c r="L29" s="657"/>
      <c r="M29" s="657"/>
      <c r="N29" s="657"/>
      <c r="O29" s="658"/>
    </row>
    <row r="30" spans="2:15">
      <c r="B30" s="656"/>
      <c r="C30" s="657"/>
      <c r="D30" s="657"/>
      <c r="E30" s="657"/>
      <c r="F30" s="657"/>
      <c r="G30" s="657"/>
      <c r="H30" s="657"/>
      <c r="I30" s="657"/>
      <c r="J30" s="657"/>
      <c r="K30" s="657"/>
      <c r="L30" s="657"/>
      <c r="M30" s="657"/>
      <c r="N30" s="657"/>
      <c r="O30" s="658"/>
    </row>
    <row r="31" spans="2:15">
      <c r="B31" s="656"/>
      <c r="C31" s="657"/>
      <c r="D31" s="657"/>
      <c r="E31" s="657"/>
      <c r="F31" s="657"/>
      <c r="G31" s="657"/>
      <c r="H31" s="657"/>
      <c r="I31" s="657"/>
      <c r="J31" s="657"/>
      <c r="K31" s="657"/>
      <c r="L31" s="657"/>
      <c r="M31" s="657"/>
      <c r="N31" s="657"/>
      <c r="O31" s="658"/>
    </row>
    <row r="32" spans="2:15">
      <c r="B32" s="656"/>
      <c r="C32" s="657"/>
      <c r="D32" s="657"/>
      <c r="E32" s="657"/>
      <c r="F32" s="657"/>
      <c r="G32" s="657"/>
      <c r="H32" s="657"/>
      <c r="I32" s="657"/>
      <c r="J32" s="657"/>
      <c r="K32" s="657"/>
      <c r="L32" s="657"/>
      <c r="M32" s="657"/>
      <c r="N32" s="657"/>
      <c r="O32" s="658"/>
    </row>
    <row r="33" spans="2:15">
      <c r="B33" s="656"/>
      <c r="C33" s="657"/>
      <c r="D33" s="657"/>
      <c r="E33" s="657"/>
      <c r="F33" s="657"/>
      <c r="G33" s="657"/>
      <c r="H33" s="657"/>
      <c r="I33" s="657"/>
      <c r="J33" s="657"/>
      <c r="K33" s="657"/>
      <c r="L33" s="657"/>
      <c r="M33" s="657"/>
      <c r="N33" s="657"/>
      <c r="O33" s="658"/>
    </row>
    <row r="34" spans="2:15">
      <c r="B34" s="656"/>
      <c r="C34" s="657"/>
      <c r="D34" s="657"/>
      <c r="E34" s="657"/>
      <c r="F34" s="657"/>
      <c r="G34" s="657"/>
      <c r="H34" s="657"/>
      <c r="I34" s="657"/>
      <c r="J34" s="657"/>
      <c r="K34" s="657"/>
      <c r="L34" s="657"/>
      <c r="M34" s="657"/>
      <c r="N34" s="657"/>
      <c r="O34" s="658"/>
    </row>
    <row r="35" spans="2:15">
      <c r="B35" s="656"/>
      <c r="C35" s="657"/>
      <c r="D35" s="657"/>
      <c r="E35" s="657"/>
      <c r="F35" s="657"/>
      <c r="G35" s="657"/>
      <c r="H35" s="657"/>
      <c r="I35" s="657"/>
      <c r="J35" s="657"/>
      <c r="K35" s="657"/>
      <c r="L35" s="657"/>
      <c r="M35" s="657"/>
      <c r="N35" s="657"/>
      <c r="O35" s="658"/>
    </row>
    <row r="36" spans="2:15">
      <c r="B36" s="656"/>
      <c r="C36" s="657"/>
      <c r="D36" s="657"/>
      <c r="E36" s="657"/>
      <c r="F36" s="657"/>
      <c r="G36" s="657"/>
      <c r="H36" s="657"/>
      <c r="I36" s="657"/>
      <c r="J36" s="657"/>
      <c r="K36" s="657"/>
      <c r="L36" s="657"/>
      <c r="M36" s="657"/>
      <c r="N36" s="657"/>
      <c r="O36" s="658"/>
    </row>
    <row r="37" spans="2:15">
      <c r="B37" s="656"/>
      <c r="C37" s="657"/>
      <c r="D37" s="657"/>
      <c r="E37" s="657"/>
      <c r="F37" s="657"/>
      <c r="G37" s="657"/>
      <c r="H37" s="657"/>
      <c r="I37" s="657"/>
      <c r="J37" s="657"/>
      <c r="K37" s="657"/>
      <c r="L37" s="657"/>
      <c r="M37" s="657"/>
      <c r="N37" s="657"/>
      <c r="O37" s="658"/>
    </row>
    <row r="38" spans="2:15">
      <c r="B38" s="656"/>
      <c r="C38" s="657"/>
      <c r="D38" s="657"/>
      <c r="E38" s="657"/>
      <c r="F38" s="657"/>
      <c r="G38" s="657"/>
      <c r="H38" s="657"/>
      <c r="I38" s="657"/>
      <c r="J38" s="657"/>
      <c r="K38" s="657"/>
      <c r="L38" s="657"/>
      <c r="M38" s="657"/>
      <c r="N38" s="657"/>
      <c r="O38" s="658"/>
    </row>
    <row r="39" spans="2:15">
      <c r="B39" s="656"/>
      <c r="C39" s="657"/>
      <c r="D39" s="657"/>
      <c r="E39" s="657"/>
      <c r="F39" s="657"/>
      <c r="G39" s="657"/>
      <c r="H39" s="657"/>
      <c r="I39" s="657"/>
      <c r="J39" s="657"/>
      <c r="K39" s="657"/>
      <c r="L39" s="657"/>
      <c r="M39" s="657"/>
      <c r="N39" s="657"/>
      <c r="O39" s="658"/>
    </row>
    <row r="40" spans="2:15">
      <c r="B40" s="656"/>
      <c r="C40" s="657"/>
      <c r="D40" s="657"/>
      <c r="E40" s="657"/>
      <c r="F40" s="657"/>
      <c r="G40" s="657"/>
      <c r="H40" s="657"/>
      <c r="I40" s="657"/>
      <c r="J40" s="657"/>
      <c r="K40" s="657"/>
      <c r="L40" s="657"/>
      <c r="M40" s="657"/>
      <c r="N40" s="657"/>
      <c r="O40" s="658"/>
    </row>
    <row r="41" spans="2:15">
      <c r="B41" s="656"/>
      <c r="C41" s="657"/>
      <c r="D41" s="657"/>
      <c r="E41" s="657"/>
      <c r="F41" s="657"/>
      <c r="G41" s="657"/>
      <c r="H41" s="657"/>
      <c r="I41" s="657"/>
      <c r="J41" s="657"/>
      <c r="K41" s="657"/>
      <c r="L41" s="657"/>
      <c r="M41" s="657"/>
      <c r="N41" s="657"/>
      <c r="O41" s="658"/>
    </row>
    <row r="42" spans="2:15">
      <c r="B42" s="656"/>
      <c r="C42" s="657"/>
      <c r="D42" s="657"/>
      <c r="E42" s="657"/>
      <c r="F42" s="657"/>
      <c r="G42" s="657"/>
      <c r="H42" s="657"/>
      <c r="I42" s="657"/>
      <c r="J42" s="657"/>
      <c r="K42" s="657"/>
      <c r="L42" s="657"/>
      <c r="M42" s="657"/>
      <c r="N42" s="657"/>
      <c r="O42" s="658"/>
    </row>
    <row r="43" spans="2:15">
      <c r="B43" s="656"/>
      <c r="C43" s="657"/>
      <c r="D43" s="657"/>
      <c r="E43" s="657"/>
      <c r="F43" s="657"/>
      <c r="G43" s="657"/>
      <c r="H43" s="657"/>
      <c r="I43" s="657"/>
      <c r="J43" s="657"/>
      <c r="K43" s="657"/>
      <c r="L43" s="657"/>
      <c r="M43" s="657"/>
      <c r="N43" s="657"/>
      <c r="O43" s="658"/>
    </row>
    <row r="44" spans="2:15">
      <c r="B44" s="656"/>
      <c r="C44" s="657"/>
      <c r="D44" s="657"/>
      <c r="E44" s="657"/>
      <c r="F44" s="657"/>
      <c r="G44" s="657"/>
      <c r="H44" s="657"/>
      <c r="I44" s="657"/>
      <c r="J44" s="657"/>
      <c r="K44" s="657"/>
      <c r="L44" s="657"/>
      <c r="M44" s="657"/>
      <c r="N44" s="657"/>
      <c r="O44" s="658"/>
    </row>
    <row r="45" spans="2:15">
      <c r="B45" s="656"/>
      <c r="C45" s="657"/>
      <c r="D45" s="657"/>
      <c r="E45" s="657"/>
      <c r="F45" s="657"/>
      <c r="G45" s="657"/>
      <c r="H45" s="657"/>
      <c r="I45" s="657"/>
      <c r="J45" s="657"/>
      <c r="K45" s="657"/>
      <c r="L45" s="657"/>
      <c r="M45" s="657"/>
      <c r="N45" s="657"/>
      <c r="O45" s="658"/>
    </row>
    <row r="46" spans="2:15">
      <c r="B46" s="656"/>
      <c r="C46" s="657"/>
      <c r="D46" s="657"/>
      <c r="E46" s="657"/>
      <c r="F46" s="657"/>
      <c r="G46" s="657"/>
      <c r="H46" s="657"/>
      <c r="I46" s="657"/>
      <c r="J46" s="657"/>
      <c r="K46" s="657"/>
      <c r="L46" s="657"/>
      <c r="M46" s="657"/>
      <c r="N46" s="657"/>
      <c r="O46" s="658"/>
    </row>
    <row r="47" spans="2:15">
      <c r="B47" s="656"/>
      <c r="C47" s="657"/>
      <c r="D47" s="657"/>
      <c r="E47" s="657"/>
      <c r="F47" s="657"/>
      <c r="G47" s="657"/>
      <c r="H47" s="657"/>
      <c r="I47" s="657"/>
      <c r="J47" s="657"/>
      <c r="K47" s="657"/>
      <c r="L47" s="657"/>
      <c r="M47" s="657"/>
      <c r="N47" s="657"/>
      <c r="O47" s="658"/>
    </row>
    <row r="48" spans="2:15">
      <c r="B48" s="656"/>
      <c r="C48" s="657"/>
      <c r="D48" s="657"/>
      <c r="E48" s="657"/>
      <c r="F48" s="657"/>
      <c r="G48" s="657"/>
      <c r="H48" s="657"/>
      <c r="I48" s="657"/>
      <c r="J48" s="657"/>
      <c r="K48" s="657"/>
      <c r="L48" s="657"/>
      <c r="M48" s="657"/>
      <c r="N48" s="657"/>
      <c r="O48" s="658"/>
    </row>
    <row r="49" spans="1:15">
      <c r="B49" s="656"/>
      <c r="C49" s="657"/>
      <c r="D49" s="657"/>
      <c r="E49" s="657"/>
      <c r="F49" s="657"/>
      <c r="G49" s="657"/>
      <c r="H49" s="657"/>
      <c r="I49" s="657"/>
      <c r="J49" s="657"/>
      <c r="K49" s="657"/>
      <c r="L49" s="657"/>
      <c r="M49" s="657"/>
      <c r="N49" s="657"/>
      <c r="O49" s="658"/>
    </row>
    <row r="50" spans="1:15">
      <c r="B50" s="656"/>
      <c r="C50" s="657"/>
      <c r="D50" s="657"/>
      <c r="E50" s="657"/>
      <c r="F50" s="657"/>
      <c r="G50" s="657"/>
      <c r="H50" s="657"/>
      <c r="I50" s="657"/>
      <c r="J50" s="657"/>
      <c r="K50" s="657"/>
      <c r="L50" s="657"/>
      <c r="M50" s="657"/>
      <c r="N50" s="657"/>
      <c r="O50" s="658"/>
    </row>
    <row r="51" spans="1:15">
      <c r="B51" s="656"/>
      <c r="C51" s="657"/>
      <c r="D51" s="657"/>
      <c r="E51" s="657"/>
      <c r="F51" s="657"/>
      <c r="G51" s="657"/>
      <c r="H51" s="657"/>
      <c r="I51" s="657"/>
      <c r="J51" s="657"/>
      <c r="K51" s="657"/>
      <c r="L51" s="657"/>
      <c r="M51" s="657"/>
      <c r="N51" s="657"/>
      <c r="O51" s="658"/>
    </row>
    <row r="52" spans="1:15">
      <c r="B52" s="656"/>
      <c r="C52" s="657"/>
      <c r="D52" s="657"/>
      <c r="E52" s="657"/>
      <c r="F52" s="657"/>
      <c r="G52" s="657"/>
      <c r="H52" s="657"/>
      <c r="I52" s="657"/>
      <c r="J52" s="657"/>
      <c r="K52" s="657"/>
      <c r="L52" s="657"/>
      <c r="M52" s="657"/>
      <c r="N52" s="657"/>
      <c r="O52" s="658"/>
    </row>
    <row r="53" spans="1:15">
      <c r="B53" s="656"/>
      <c r="C53" s="657"/>
      <c r="D53" s="657"/>
      <c r="E53" s="657"/>
      <c r="F53" s="657"/>
      <c r="G53" s="657"/>
      <c r="H53" s="657"/>
      <c r="I53" s="657"/>
      <c r="J53" s="657"/>
      <c r="K53" s="657"/>
      <c r="L53" s="657"/>
      <c r="M53" s="657"/>
      <c r="N53" s="657"/>
      <c r="O53" s="658"/>
    </row>
    <row r="54" spans="1:15">
      <c r="B54" s="656"/>
      <c r="C54" s="657"/>
      <c r="D54" s="657"/>
      <c r="E54" s="657"/>
      <c r="F54" s="657"/>
      <c r="G54" s="657"/>
      <c r="H54" s="657"/>
      <c r="I54" s="657"/>
      <c r="J54" s="657"/>
      <c r="K54" s="657"/>
      <c r="L54" s="657"/>
      <c r="M54" s="657"/>
      <c r="N54" s="657"/>
      <c r="O54" s="658"/>
    </row>
    <row r="55" spans="1:15">
      <c r="B55" s="656"/>
      <c r="C55" s="657"/>
      <c r="D55" s="657"/>
      <c r="E55" s="657"/>
      <c r="F55" s="657"/>
      <c r="G55" s="657"/>
      <c r="H55" s="657"/>
      <c r="I55" s="657"/>
      <c r="J55" s="657"/>
      <c r="K55" s="657"/>
      <c r="L55" s="657"/>
      <c r="M55" s="657"/>
      <c r="N55" s="657"/>
      <c r="O55" s="658"/>
    </row>
    <row r="56" spans="1:15">
      <c r="B56" s="656"/>
      <c r="C56" s="657"/>
      <c r="D56" s="657"/>
      <c r="E56" s="657"/>
      <c r="F56" s="657"/>
      <c r="G56" s="657"/>
      <c r="H56" s="657"/>
      <c r="I56" s="657"/>
      <c r="J56" s="657"/>
      <c r="K56" s="657"/>
      <c r="L56" s="657"/>
      <c r="M56" s="657"/>
      <c r="N56" s="657"/>
      <c r="O56" s="658"/>
    </row>
    <row r="57" spans="1:15">
      <c r="B57" s="659"/>
      <c r="C57" s="660"/>
      <c r="D57" s="660"/>
      <c r="E57" s="660"/>
      <c r="F57" s="660"/>
      <c r="G57" s="660"/>
      <c r="H57" s="660"/>
      <c r="I57" s="660"/>
      <c r="J57" s="660"/>
      <c r="K57" s="660"/>
      <c r="L57" s="660"/>
      <c r="M57" s="660"/>
      <c r="N57" s="660"/>
      <c r="O57" s="661"/>
    </row>
    <row r="58" spans="1:15" s="245" customFormat="1">
      <c r="A58" s="264"/>
    </row>
  </sheetData>
  <sheetProtection algorithmName="SHA-512" hashValue="l2gh/dpt3Zbi23Q5x0pqZ39nWnn5AJmyDFSeG1loEEaCDNcWVEjStfv0cynyEB/4rB+AaaWg19Rr5QY3hYRygw==" saltValue="7B+l6awYVKEpR+xVk1I6cw==" spinCount="100000" sheet="1" formatCells="0" formatColumns="0" formatRows="0" insertColumns="0" insertRows="0" selectLockedCells="1"/>
  <mergeCells count="1">
    <mergeCell ref="E4:O4"/>
  </mergeCells>
  <phoneticPr fontId="7"/>
  <conditionalFormatting sqref="E4:O4 C4">
    <cfRule type="containsBlanks" dxfId="57" priority="3">
      <formula>LEN(TRIM(C4))=0</formula>
    </cfRule>
  </conditionalFormatting>
  <conditionalFormatting sqref="A1:XFD1048576">
    <cfRule type="containsText" dxfId="56" priority="1" operator="containsText" text="(例)">
      <formula>NOT(ISERROR(SEARCH("(例)",A1)))</formula>
    </cfRule>
  </conditionalFormatting>
  <printOptions horizontalCentered="1"/>
  <pageMargins left="0.59055118110236227" right="0.39370078740157483" top="0.59055118110236227" bottom="0.35433070866141736" header="0.31496062992125984" footer="0.11811023622047245"/>
  <pageSetup paperSize="8" scale="65" orientation="landscape" r:id="rId1"/>
  <headerFooter scaleWithDoc="0">
    <oddFooter>&amp;R&amp;8R2高層ZEH-M</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A547B2-F8B5-4EF6-89FB-4FE1A8F5B6D9}">
  <sheetPr codeName="Sheet8"/>
  <dimension ref="A1:K54"/>
  <sheetViews>
    <sheetView showGridLines="0" view="pageBreakPreview" zoomScale="70" zoomScaleNormal="70" zoomScaleSheetLayoutView="70" workbookViewId="0">
      <selection activeCell="B27" sqref="B27:I53"/>
    </sheetView>
  </sheetViews>
  <sheetFormatPr defaultRowHeight="21"/>
  <cols>
    <col min="1" max="1" width="2.625" style="116" customWidth="1"/>
    <col min="2" max="2" width="8.625" style="62" customWidth="1"/>
    <col min="3" max="3" width="22.625" style="62" customWidth="1"/>
    <col min="4" max="4" width="4.625" style="62" bestFit="1" customWidth="1"/>
    <col min="5" max="5" width="25.625" style="62" customWidth="1"/>
    <col min="6" max="6" width="12.625" style="62" customWidth="1"/>
    <col min="7" max="7" width="22.625" style="62" customWidth="1"/>
    <col min="8" max="8" width="12.625" style="62" customWidth="1"/>
    <col min="9" max="9" width="21.625" style="62" customWidth="1"/>
    <col min="10" max="10" width="1.625" style="62" customWidth="1"/>
    <col min="11" max="16384" width="9" style="62"/>
  </cols>
  <sheetData>
    <row r="1" spans="1:9" s="69" customFormat="1">
      <c r="A1" s="124"/>
      <c r="B1" s="1143" t="s">
        <v>131</v>
      </c>
      <c r="C1" s="1143"/>
      <c r="D1" s="1143"/>
      <c r="E1" s="1143"/>
      <c r="F1" s="1143"/>
      <c r="G1" s="1143"/>
      <c r="H1" s="1143"/>
      <c r="I1" s="1143"/>
    </row>
    <row r="2" spans="1:9" s="69" customFormat="1">
      <c r="A2" s="124"/>
      <c r="B2" s="1143"/>
      <c r="C2" s="1143"/>
      <c r="D2" s="1143"/>
      <c r="E2" s="1143"/>
      <c r="F2" s="1143"/>
      <c r="G2" s="1143"/>
      <c r="H2" s="1143"/>
      <c r="I2" s="1143"/>
    </row>
    <row r="3" spans="1:9">
      <c r="A3" s="121"/>
      <c r="B3" s="1144" t="s">
        <v>291</v>
      </c>
      <c r="C3" s="1144"/>
      <c r="D3" s="1144"/>
    </row>
    <row r="4" spans="1:9" ht="25.5">
      <c r="A4" s="63"/>
      <c r="B4" s="1147" t="s">
        <v>292</v>
      </c>
      <c r="C4" s="1147"/>
      <c r="D4" s="1147"/>
    </row>
    <row r="5" spans="1:9" ht="30.75">
      <c r="A5" s="114"/>
      <c r="B5" s="1148" t="s">
        <v>467</v>
      </c>
      <c r="C5" s="1148"/>
      <c r="D5" s="1148"/>
      <c r="E5" s="1155" t="str">
        <f ca="1">IF(様式第1_交付申請書!H53="","",様式第1_交付申請書!H53)</f>
        <v>(例)　2020年　9 月　9 日</v>
      </c>
      <c r="F5" s="1155"/>
    </row>
    <row r="6" spans="1:9" ht="30.75">
      <c r="A6" s="114"/>
      <c r="B6" s="1148" t="s">
        <v>468</v>
      </c>
      <c r="C6" s="1148"/>
      <c r="D6" s="1148"/>
      <c r="E6" s="1155" t="str">
        <f ca="1">IF(AND(COUNTIF(入力シート!F16,"(例)*"),COUNTIF(入力シート!$F$11:$H$25,"(例)*")&lt;&gt;14),"-",IF(入力シート!F16="","",入力シート!F16))</f>
        <v>(例)　2021年　2 月　9 日</v>
      </c>
      <c r="F6" s="1155"/>
    </row>
    <row r="7" spans="1:9" ht="30.75">
      <c r="A7" s="114"/>
      <c r="B7" s="1148" t="s">
        <v>293</v>
      </c>
      <c r="C7" s="1148"/>
      <c r="D7" s="1148"/>
      <c r="E7" s="1151" t="str">
        <f ca="1">IF(様式第1_交付申請書!H55="","",様式第1_交付申請書!H55)</f>
        <v>(例)　yyyy年　m月　d日</v>
      </c>
      <c r="F7" s="1151"/>
    </row>
    <row r="8" spans="1:9" ht="42">
      <c r="A8" s="123"/>
      <c r="B8" s="1157" t="s">
        <v>469</v>
      </c>
      <c r="C8" s="1158"/>
      <c r="D8" s="1158"/>
      <c r="E8" s="1151" t="str">
        <f ca="1">IF(AND(COUNTIF(入力シート!F25,"(例)*"),COUNTIF(入力シート!$F$11:$H$25,"(例)*")&lt;&gt;14),"-",IF(入力シート!F25="","",入力シート!F25))</f>
        <v>(例)　yyyy年　m月　d日</v>
      </c>
      <c r="F8" s="1151"/>
      <c r="G8" s="1156" t="s">
        <v>294</v>
      </c>
      <c r="H8" s="1156"/>
      <c r="I8" s="1156"/>
    </row>
    <row r="9" spans="1:9" s="125" customFormat="1" ht="12">
      <c r="B9" s="1146"/>
      <c r="C9" s="1146"/>
      <c r="D9" s="1146"/>
      <c r="E9" s="1162"/>
      <c r="F9" s="1162"/>
    </row>
    <row r="10" spans="1:9" ht="25.5">
      <c r="A10" s="63"/>
      <c r="B10" s="1147" t="s">
        <v>295</v>
      </c>
      <c r="C10" s="1147"/>
      <c r="D10" s="1147"/>
      <c r="E10" s="1163"/>
      <c r="F10" s="1163"/>
    </row>
    <row r="11" spans="1:9" ht="30.75">
      <c r="A11" s="114"/>
      <c r="B11" s="1148" t="s">
        <v>470</v>
      </c>
      <c r="C11" s="1148"/>
      <c r="D11" s="1148"/>
      <c r="E11" s="1164" t="str">
        <f>IF(AND(COUNTIF(入力シート!F110,"(例)*"),COUNTIF(入力シート!$F$110:$H$112,"(例)*")&lt;&gt;3),"",IF(入力シート!F110="","",入力シート!F110))</f>
        <v>(例)　無し</v>
      </c>
      <c r="F11" s="1164"/>
    </row>
    <row r="12" spans="1:9" ht="30.75">
      <c r="A12" s="114"/>
      <c r="B12" s="1148" t="s">
        <v>471</v>
      </c>
      <c r="C12" s="1148"/>
      <c r="D12" s="1148"/>
      <c r="E12" s="1165" t="str">
        <f>IF(AND(COUNTIF(入力シート!F111,"(例)*"),COUNTIF(入力シート!$F$110:$H$112,"(例)*")&lt;&gt;3),"-",IF(入力シート!F111="","",入力シート!F111))</f>
        <v>(例)　―</v>
      </c>
      <c r="F12" s="1165"/>
    </row>
    <row r="13" spans="1:9" ht="30.75">
      <c r="A13" s="114"/>
      <c r="B13" s="1158" t="s">
        <v>472</v>
      </c>
      <c r="C13" s="1158"/>
      <c r="D13" s="1158"/>
      <c r="E13" s="1164" t="str">
        <f>IF(AND(COUNTIF(入力シート!F112,"(例)*"),COUNTIF(入力シート!$F$110:$H$112,"(例)*")&lt;&gt;3),"-",IF(入力シート!F112="","",入力シート!F112))</f>
        <v>(例)　有り</v>
      </c>
      <c r="F13" s="1164"/>
    </row>
    <row r="14" spans="1:9" s="125" customFormat="1" ht="12">
      <c r="B14" s="1146"/>
      <c r="C14" s="1146"/>
      <c r="D14" s="1146"/>
    </row>
    <row r="15" spans="1:9" ht="25.5">
      <c r="A15" s="63"/>
      <c r="B15" s="1147" t="s">
        <v>296</v>
      </c>
      <c r="C15" s="1147"/>
      <c r="D15" s="1147"/>
    </row>
    <row r="16" spans="1:9" ht="30.75">
      <c r="A16" s="114"/>
      <c r="B16" s="1150" t="s">
        <v>473</v>
      </c>
      <c r="C16" s="115" t="s">
        <v>297</v>
      </c>
      <c r="D16" s="1154" t="str">
        <f>IF(AND(COUNTIF(入力シート!F115,"(例)*"),COUNTIF(入力シート!$F$11,"(例)*")&lt;&gt;1),"",IF(入力シート!F115="","",入力シート!F115))</f>
        <v>(例)　□□設計事務所</v>
      </c>
      <c r="E16" s="1154"/>
      <c r="F16" s="1154"/>
      <c r="G16" s="1154"/>
      <c r="H16" s="1154"/>
      <c r="I16" s="1154"/>
    </row>
    <row r="17" spans="1:11" s="535" customFormat="1" ht="30.75">
      <c r="A17" s="114"/>
      <c r="B17" s="1150"/>
      <c r="C17" s="180" t="s">
        <v>298</v>
      </c>
      <c r="D17" s="1152" t="str">
        <f>IF(AND(COUNTIF(入力シート!F116,"(例)*"),COUNTIF(入力シート!$F$11,"(例)*")&lt;&gt;1),"",IF(入力シート!F116="","",入力シート!F116))</f>
        <v>(例)　設計　次郎</v>
      </c>
      <c r="E17" s="1152"/>
      <c r="F17" s="180" t="s">
        <v>299</v>
      </c>
      <c r="G17" s="1153" t="str">
        <f>IF(AND(COUNTIF(入力シート!F117,"(例)*"),COUNTIF(入力シート!$F$11,"(例)*")&lt;&gt;1),"",IF(入力シート!F117="","",入力シート!F117))</f>
        <v>(例)　設計</v>
      </c>
      <c r="H17" s="1153"/>
      <c r="I17" s="1153"/>
    </row>
    <row r="18" spans="1:11" ht="25.5">
      <c r="A18" s="63"/>
      <c r="B18" s="1150"/>
      <c r="C18" s="1166" t="s">
        <v>300</v>
      </c>
      <c r="D18" s="180" t="s">
        <v>72</v>
      </c>
      <c r="E18" s="1167" t="str">
        <f>IF(AND(COUNTIF(入力シート!F118,"(例)*"),COUNTIF(入力シート!$F$11,"(例)*")&lt;&gt;1),"",IF(入力シート!F118="","",入力シート!F118))</f>
        <v>(例)　105-0000</v>
      </c>
      <c r="F18" s="1167"/>
      <c r="G18" s="1167"/>
      <c r="H18" s="1167"/>
      <c r="I18" s="1167"/>
    </row>
    <row r="19" spans="1:11" ht="25.5">
      <c r="A19" s="63"/>
      <c r="B19" s="1150"/>
      <c r="C19" s="1166"/>
      <c r="D19" s="1169" t="str">
        <f>IF(AND(COUNTIF(入力シート!F119,"(例)*"),COUNTIF(入力シート!$F$11,"(例)*")&lt;&gt;1),"",IF(入力シート!F119="","",入力シート!F119))</f>
        <v>(例)　東京都港区□□町□□丁目□番地□号</v>
      </c>
      <c r="E19" s="1169"/>
      <c r="F19" s="1169"/>
      <c r="G19" s="1169"/>
      <c r="H19" s="1169"/>
      <c r="I19" s="1169"/>
    </row>
    <row r="20" spans="1:11" ht="30.75">
      <c r="A20" s="114"/>
      <c r="B20" s="1149" t="s">
        <v>474</v>
      </c>
      <c r="C20" s="115" t="s">
        <v>297</v>
      </c>
      <c r="D20" s="1154" t="str">
        <f>IF(AND(COUNTIF(入力シート!F120,"(例)*"),COUNTIF(入力シート!$F$11,"(例)*")&lt;&gt;1),"",IF(入力シート!F120="","",入力シート!F120))</f>
        <v>(例)　△△建築株式会社</v>
      </c>
      <c r="E20" s="1154"/>
      <c r="F20" s="1154"/>
      <c r="G20" s="1154"/>
      <c r="H20" s="1154"/>
      <c r="I20" s="1154"/>
    </row>
    <row r="21" spans="1:11" s="535" customFormat="1" ht="30.75">
      <c r="A21" s="114"/>
      <c r="B21" s="1149"/>
      <c r="C21" s="180" t="s">
        <v>298</v>
      </c>
      <c r="D21" s="1154" t="str">
        <f>IF(AND(COUNTIF(入力シート!F121,"(例)*"),COUNTIF(入力シート!$F$11,"(例)*")&lt;&gt;1),"",IF(入力シート!F121="","",入力シート!F121))</f>
        <v>(例)　建築　次郎</v>
      </c>
      <c r="E21" s="1154"/>
      <c r="F21" s="536" t="s">
        <v>299</v>
      </c>
      <c r="G21" s="1154" t="str">
        <f>IF(AND(COUNTIF(入力シート!F122,"(例)*"),COUNTIF(入力シート!$F$11,"(例)*")&lt;&gt;1),"",IF(入力シート!F122="","",入力シート!F122))</f>
        <v>(例)　施工</v>
      </c>
      <c r="H21" s="1154"/>
      <c r="I21" s="1154"/>
    </row>
    <row r="22" spans="1:11" ht="25.5">
      <c r="A22" s="63"/>
      <c r="B22" s="1150"/>
      <c r="C22" s="1166" t="s">
        <v>300</v>
      </c>
      <c r="D22" s="536" t="s">
        <v>72</v>
      </c>
      <c r="E22" s="1168" t="str">
        <f>IF(AND(COUNTIF(入力シート!F123,"(例)*"),COUNTIF(入力シート!$F$11,"(例)*")&lt;&gt;1),"",IF(入力シート!F123="","",入力シート!F123))</f>
        <v>(例)　100-0000</v>
      </c>
      <c r="F22" s="1168"/>
      <c r="G22" s="1168"/>
      <c r="H22" s="1168"/>
      <c r="I22" s="1168"/>
    </row>
    <row r="23" spans="1:11" ht="25.5">
      <c r="A23" s="63"/>
      <c r="B23" s="1150"/>
      <c r="C23" s="1166"/>
      <c r="D23" s="1154" t="str">
        <f>IF(AND(COUNTIF(入力シート!F124,"(例)*"),COUNTIF(入力シート!$F$11,"(例)*")&lt;&gt;1),"",IF(入力シート!F124="","",入力シート!F124))</f>
        <v>(例)　東京都千代田区△△町△△丁目△番地△号</v>
      </c>
      <c r="E23" s="1154"/>
      <c r="F23" s="1154"/>
      <c r="G23" s="1154"/>
      <c r="H23" s="1154"/>
      <c r="I23" s="1154"/>
    </row>
    <row r="24" spans="1:11" s="125" customFormat="1" ht="12">
      <c r="B24" s="126"/>
      <c r="C24" s="126"/>
    </row>
    <row r="25" spans="1:11">
      <c r="B25" s="1144" t="s">
        <v>301</v>
      </c>
      <c r="C25" s="1144"/>
      <c r="D25" s="1144"/>
      <c r="E25" s="1144"/>
      <c r="F25" s="1144"/>
      <c r="G25" s="1144"/>
    </row>
    <row r="26" spans="1:11">
      <c r="B26" s="1145" t="s">
        <v>302</v>
      </c>
      <c r="C26" s="1145"/>
      <c r="D26" s="1145"/>
      <c r="E26" s="1145"/>
      <c r="F26" s="1145"/>
      <c r="G26" s="1145"/>
    </row>
    <row r="27" spans="1:11">
      <c r="B27" s="1074"/>
      <c r="C27" s="1159"/>
      <c r="D27" s="1159"/>
      <c r="E27" s="1159"/>
      <c r="F27" s="1159"/>
      <c r="G27" s="1159"/>
      <c r="H27" s="1159"/>
      <c r="I27" s="1075"/>
      <c r="K27" s="534" t="s">
        <v>303</v>
      </c>
    </row>
    <row r="28" spans="1:11">
      <c r="B28" s="1076"/>
      <c r="C28" s="1160"/>
      <c r="D28" s="1160"/>
      <c r="E28" s="1160"/>
      <c r="F28" s="1160"/>
      <c r="G28" s="1160"/>
      <c r="H28" s="1160"/>
      <c r="I28" s="1077"/>
      <c r="K28" s="534" t="s">
        <v>874</v>
      </c>
    </row>
    <row r="29" spans="1:11">
      <c r="B29" s="1076"/>
      <c r="C29" s="1160"/>
      <c r="D29" s="1160"/>
      <c r="E29" s="1160"/>
      <c r="F29" s="1160"/>
      <c r="G29" s="1160"/>
      <c r="H29" s="1160"/>
      <c r="I29" s="1077"/>
    </row>
    <row r="30" spans="1:11">
      <c r="B30" s="1076"/>
      <c r="C30" s="1160"/>
      <c r="D30" s="1160"/>
      <c r="E30" s="1160"/>
      <c r="F30" s="1160"/>
      <c r="G30" s="1160"/>
      <c r="H30" s="1160"/>
      <c r="I30" s="1077"/>
    </row>
    <row r="31" spans="1:11">
      <c r="B31" s="1076"/>
      <c r="C31" s="1160"/>
      <c r="D31" s="1160"/>
      <c r="E31" s="1160"/>
      <c r="F31" s="1160"/>
      <c r="G31" s="1160"/>
      <c r="H31" s="1160"/>
      <c r="I31" s="1077"/>
    </row>
    <row r="32" spans="1:11">
      <c r="B32" s="1076"/>
      <c r="C32" s="1160"/>
      <c r="D32" s="1160"/>
      <c r="E32" s="1160"/>
      <c r="F32" s="1160"/>
      <c r="G32" s="1160"/>
      <c r="H32" s="1160"/>
      <c r="I32" s="1077"/>
    </row>
    <row r="33" spans="2:9">
      <c r="B33" s="1076"/>
      <c r="C33" s="1160"/>
      <c r="D33" s="1160"/>
      <c r="E33" s="1160"/>
      <c r="F33" s="1160"/>
      <c r="G33" s="1160"/>
      <c r="H33" s="1160"/>
      <c r="I33" s="1077"/>
    </row>
    <row r="34" spans="2:9">
      <c r="B34" s="1076"/>
      <c r="C34" s="1160"/>
      <c r="D34" s="1160"/>
      <c r="E34" s="1160"/>
      <c r="F34" s="1160"/>
      <c r="G34" s="1160"/>
      <c r="H34" s="1160"/>
      <c r="I34" s="1077"/>
    </row>
    <row r="35" spans="2:9">
      <c r="B35" s="1076"/>
      <c r="C35" s="1160"/>
      <c r="D35" s="1160"/>
      <c r="E35" s="1160"/>
      <c r="F35" s="1160"/>
      <c r="G35" s="1160"/>
      <c r="H35" s="1160"/>
      <c r="I35" s="1077"/>
    </row>
    <row r="36" spans="2:9">
      <c r="B36" s="1076"/>
      <c r="C36" s="1160"/>
      <c r="D36" s="1160"/>
      <c r="E36" s="1160"/>
      <c r="F36" s="1160"/>
      <c r="G36" s="1160"/>
      <c r="H36" s="1160"/>
      <c r="I36" s="1077"/>
    </row>
    <row r="37" spans="2:9">
      <c r="B37" s="1076"/>
      <c r="C37" s="1160"/>
      <c r="D37" s="1160"/>
      <c r="E37" s="1160"/>
      <c r="F37" s="1160"/>
      <c r="G37" s="1160"/>
      <c r="H37" s="1160"/>
      <c r="I37" s="1077"/>
    </row>
    <row r="38" spans="2:9">
      <c r="B38" s="1076"/>
      <c r="C38" s="1160"/>
      <c r="D38" s="1160"/>
      <c r="E38" s="1160"/>
      <c r="F38" s="1160"/>
      <c r="G38" s="1160"/>
      <c r="H38" s="1160"/>
      <c r="I38" s="1077"/>
    </row>
    <row r="39" spans="2:9">
      <c r="B39" s="1076"/>
      <c r="C39" s="1160"/>
      <c r="D39" s="1160"/>
      <c r="E39" s="1160"/>
      <c r="F39" s="1160"/>
      <c r="G39" s="1160"/>
      <c r="H39" s="1160"/>
      <c r="I39" s="1077"/>
    </row>
    <row r="40" spans="2:9">
      <c r="B40" s="1076"/>
      <c r="C40" s="1160"/>
      <c r="D40" s="1160"/>
      <c r="E40" s="1160"/>
      <c r="F40" s="1160"/>
      <c r="G40" s="1160"/>
      <c r="H40" s="1160"/>
      <c r="I40" s="1077"/>
    </row>
    <row r="41" spans="2:9">
      <c r="B41" s="1076"/>
      <c r="C41" s="1160"/>
      <c r="D41" s="1160"/>
      <c r="E41" s="1160"/>
      <c r="F41" s="1160"/>
      <c r="G41" s="1160"/>
      <c r="H41" s="1160"/>
      <c r="I41" s="1077"/>
    </row>
    <row r="42" spans="2:9">
      <c r="B42" s="1076"/>
      <c r="C42" s="1160"/>
      <c r="D42" s="1160"/>
      <c r="E42" s="1160"/>
      <c r="F42" s="1160"/>
      <c r="G42" s="1160"/>
      <c r="H42" s="1160"/>
      <c r="I42" s="1077"/>
    </row>
    <row r="43" spans="2:9">
      <c r="B43" s="1076"/>
      <c r="C43" s="1160"/>
      <c r="D43" s="1160"/>
      <c r="E43" s="1160"/>
      <c r="F43" s="1160"/>
      <c r="G43" s="1160"/>
      <c r="H43" s="1160"/>
      <c r="I43" s="1077"/>
    </row>
    <row r="44" spans="2:9">
      <c r="B44" s="1076"/>
      <c r="C44" s="1160"/>
      <c r="D44" s="1160"/>
      <c r="E44" s="1160"/>
      <c r="F44" s="1160"/>
      <c r="G44" s="1160"/>
      <c r="H44" s="1160"/>
      <c r="I44" s="1077"/>
    </row>
    <row r="45" spans="2:9">
      <c r="B45" s="1076"/>
      <c r="C45" s="1160"/>
      <c r="D45" s="1160"/>
      <c r="E45" s="1160"/>
      <c r="F45" s="1160"/>
      <c r="G45" s="1160"/>
      <c r="H45" s="1160"/>
      <c r="I45" s="1077"/>
    </row>
    <row r="46" spans="2:9">
      <c r="B46" s="1076"/>
      <c r="C46" s="1160"/>
      <c r="D46" s="1160"/>
      <c r="E46" s="1160"/>
      <c r="F46" s="1160"/>
      <c r="G46" s="1160"/>
      <c r="H46" s="1160"/>
      <c r="I46" s="1077"/>
    </row>
    <row r="47" spans="2:9">
      <c r="B47" s="1076"/>
      <c r="C47" s="1160"/>
      <c r="D47" s="1160"/>
      <c r="E47" s="1160"/>
      <c r="F47" s="1160"/>
      <c r="G47" s="1160"/>
      <c r="H47" s="1160"/>
      <c r="I47" s="1077"/>
    </row>
    <row r="48" spans="2:9">
      <c r="B48" s="1076"/>
      <c r="C48" s="1160"/>
      <c r="D48" s="1160"/>
      <c r="E48" s="1160"/>
      <c r="F48" s="1160"/>
      <c r="G48" s="1160"/>
      <c r="H48" s="1160"/>
      <c r="I48" s="1077"/>
    </row>
    <row r="49" spans="1:9">
      <c r="B49" s="1076"/>
      <c r="C49" s="1160"/>
      <c r="D49" s="1160"/>
      <c r="E49" s="1160"/>
      <c r="F49" s="1160"/>
      <c r="G49" s="1160"/>
      <c r="H49" s="1160"/>
      <c r="I49" s="1077"/>
    </row>
    <row r="50" spans="1:9">
      <c r="B50" s="1076"/>
      <c r="C50" s="1160"/>
      <c r="D50" s="1160"/>
      <c r="E50" s="1160"/>
      <c r="F50" s="1160"/>
      <c r="G50" s="1160"/>
      <c r="H50" s="1160"/>
      <c r="I50" s="1077"/>
    </row>
    <row r="51" spans="1:9">
      <c r="B51" s="1076"/>
      <c r="C51" s="1160"/>
      <c r="D51" s="1160"/>
      <c r="E51" s="1160"/>
      <c r="F51" s="1160"/>
      <c r="G51" s="1160"/>
      <c r="H51" s="1160"/>
      <c r="I51" s="1077"/>
    </row>
    <row r="52" spans="1:9">
      <c r="B52" s="1076"/>
      <c r="C52" s="1160"/>
      <c r="D52" s="1160"/>
      <c r="E52" s="1160"/>
      <c r="F52" s="1160"/>
      <c r="G52" s="1160"/>
      <c r="H52" s="1160"/>
      <c r="I52" s="1077"/>
    </row>
    <row r="53" spans="1:9">
      <c r="B53" s="1078"/>
      <c r="C53" s="1161"/>
      <c r="D53" s="1161"/>
      <c r="E53" s="1161"/>
      <c r="F53" s="1161"/>
      <c r="G53" s="1161"/>
      <c r="H53" s="1161"/>
      <c r="I53" s="1079"/>
    </row>
    <row r="54" spans="1:9" s="265" customFormat="1" ht="6.75" customHeight="1">
      <c r="A54" s="264"/>
      <c r="B54" s="272"/>
      <c r="C54" s="272"/>
      <c r="D54" s="272"/>
      <c r="E54" s="272"/>
      <c r="F54" s="272"/>
      <c r="G54" s="272"/>
      <c r="H54" s="272"/>
      <c r="I54" s="272"/>
    </row>
  </sheetData>
  <sheetProtection algorithmName="SHA-512" hashValue="ukYpCkAWD7HJro2FLdOlGLcfGSMFkUzA9yRxcUtsPRuB3A6u8XQog+mOHO4q8so9pXHAyo7bzxDeaoDvCndkYw==" saltValue="FQq+X9g6WavLXDSc4/ckfQ==" spinCount="100000" sheet="1" scenarios="1" selectLockedCells="1"/>
  <mergeCells count="42">
    <mergeCell ref="D21:E21"/>
    <mergeCell ref="G21:I21"/>
    <mergeCell ref="D20:I20"/>
    <mergeCell ref="B27:I53"/>
    <mergeCell ref="E9:F9"/>
    <mergeCell ref="E10:F10"/>
    <mergeCell ref="B13:D13"/>
    <mergeCell ref="E11:F11"/>
    <mergeCell ref="E12:F12"/>
    <mergeCell ref="E13:F13"/>
    <mergeCell ref="C22:C23"/>
    <mergeCell ref="C18:C19"/>
    <mergeCell ref="E18:I18"/>
    <mergeCell ref="E22:I22"/>
    <mergeCell ref="D23:I23"/>
    <mergeCell ref="D19:I19"/>
    <mergeCell ref="D16:I16"/>
    <mergeCell ref="E8:F8"/>
    <mergeCell ref="B2:I2"/>
    <mergeCell ref="B4:D4"/>
    <mergeCell ref="B3:D3"/>
    <mergeCell ref="E5:F5"/>
    <mergeCell ref="E6:F6"/>
    <mergeCell ref="B6:D6"/>
    <mergeCell ref="G8:I8"/>
    <mergeCell ref="B8:D8"/>
    <mergeCell ref="B1:I1"/>
    <mergeCell ref="B25:G25"/>
    <mergeCell ref="B26:G26"/>
    <mergeCell ref="B14:D14"/>
    <mergeCell ref="B9:D9"/>
    <mergeCell ref="B10:D10"/>
    <mergeCell ref="B11:D11"/>
    <mergeCell ref="B12:D12"/>
    <mergeCell ref="B20:B23"/>
    <mergeCell ref="B16:B19"/>
    <mergeCell ref="B15:D15"/>
    <mergeCell ref="B5:D5"/>
    <mergeCell ref="B7:D7"/>
    <mergeCell ref="E7:F7"/>
    <mergeCell ref="D17:E17"/>
    <mergeCell ref="G17:I17"/>
  </mergeCells>
  <phoneticPr fontId="6"/>
  <conditionalFormatting sqref="B11:D13 D22 D18 B5:D8 F17 B16:C23 F21">
    <cfRule type="notContainsBlanks" dxfId="55" priority="13">
      <formula>LEN(TRIM(B5))&gt;0</formula>
    </cfRule>
  </conditionalFormatting>
  <conditionalFormatting sqref="B11:F13 B5:F8 B16:D17 F17:G17 B18:I19 B22:I23 B20:D21 F21:G21">
    <cfRule type="expression" dxfId="54" priority="12">
      <formula>$B$4&lt;&gt;""</formula>
    </cfRule>
  </conditionalFormatting>
  <conditionalFormatting sqref="E11:F13 E5:F8 D16 C17:D17 F17:G17 D18:I19 D20 D22:I23 C21:D21 F21:G21">
    <cfRule type="containsBlanks" dxfId="53" priority="14">
      <formula>LEN(TRIM(C5))=0</formula>
    </cfRule>
  </conditionalFormatting>
  <conditionalFormatting sqref="A29:XFD1048576 A27:J28 L27:XFD28 A1:XFD15 A16:D17 F17:G17 J16:XFD17 A18:XFD19 A22:XFD26 A20:D21 F21:G21 J20:XFD21">
    <cfRule type="containsText" dxfId="52" priority="9" operator="containsText" text="(例)">
      <formula>NOT(ISERROR(SEARCH("(例)",A1)))</formula>
    </cfRule>
    <cfRule type="expression" dxfId="51" priority="10">
      <formula>_xlfn.ISFORMULA(A1)=TRUE</formula>
    </cfRule>
  </conditionalFormatting>
  <conditionalFormatting sqref="E12:F13">
    <cfRule type="expression" dxfId="50" priority="7">
      <formula>$E$11="無し"</formula>
    </cfRule>
  </conditionalFormatting>
  <conditionalFormatting sqref="K27:K28">
    <cfRule type="containsText" dxfId="49" priority="5" operator="containsText" text="(例)">
      <formula>NOT(ISERROR(SEARCH("(例)",K27)))</formula>
    </cfRule>
    <cfRule type="expression" dxfId="48" priority="6">
      <formula>_xlfn.ISFORMULA(K27)=TRUE</formula>
    </cfRule>
  </conditionalFormatting>
  <conditionalFormatting sqref="E5:F8">
    <cfRule type="expression" dxfId="47" priority="4">
      <formula>AND(MONTH(E5)&gt;=10,DAY(E5)&gt;=10)</formula>
    </cfRule>
    <cfRule type="expression" dxfId="46" priority="3">
      <formula>AND(MONTH(E5)&gt;=10,DAY(E5)&lt;10)</formula>
    </cfRule>
    <cfRule type="expression" dxfId="45" priority="2">
      <formula>AND(MONTH(E5)&lt;10,DAY(E5)&gt;=10)</formula>
    </cfRule>
    <cfRule type="expression" dxfId="44" priority="1">
      <formula>AND(MONTH(E5)&lt;10,DAY(E5)&lt;10)</formula>
    </cfRule>
  </conditionalFormatting>
  <printOptions horizontalCentered="1"/>
  <pageMargins left="0.59055118110236227" right="0.39370078740157483" top="0.59055118110236227" bottom="0.35433070866141736" header="0.31496062992125984" footer="0.11811023622047245"/>
  <pageSetup paperSize="9" scale="62" orientation="portrait" r:id="rId1"/>
  <headerFooter scaleWithDoc="0">
    <oddFooter>&amp;R&amp;8R2高層ZEH-M</oddFooter>
  </headerFooter>
  <extLst>
    <ext xmlns:x14="http://schemas.microsoft.com/office/spreadsheetml/2009/9/main" uri="{78C0D931-6437-407d-A8EE-F0AAD7539E65}">
      <x14:conditionalFormattings>
        <x14:conditionalFormatting xmlns:xm="http://schemas.microsoft.com/office/excel/2006/main">
          <x14:cfRule type="expression" priority="8" id="{D7972FC5-1C51-4EC1-9EC5-BD99F39F37F5}">
            <xm:f>入力シート!$F$12=2</xm:f>
            <x14:dxf>
              <font>
                <color rgb="FF808080"/>
              </font>
              <fill>
                <patternFill>
                  <bgColor rgb="FF808080"/>
                </patternFill>
              </fill>
            </x14:dxf>
          </x14:cfRule>
          <xm:sqref>E8:F8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21</vt:i4>
      </vt:variant>
      <vt:variant>
        <vt:lpstr>名前付き一覧</vt:lpstr>
      </vt:variant>
      <vt:variant>
        <vt:i4>28</vt:i4>
      </vt:variant>
    </vt:vector>
  </HeadingPairs>
  <TitlesOfParts>
    <vt:vector size="49" baseType="lpstr">
      <vt:lpstr>入力シート</vt:lpstr>
      <vt:lpstr>申請書類リスト</vt:lpstr>
      <vt:lpstr>提出書類チェックシート</vt:lpstr>
      <vt:lpstr>様式第1_交付申請書</vt:lpstr>
      <vt:lpstr>誓約書</vt:lpstr>
      <vt:lpstr>1.申請者の詳細</vt:lpstr>
      <vt:lpstr>2.全体概要</vt:lpstr>
      <vt:lpstr>3.補助事業概要図</vt:lpstr>
      <vt:lpstr>4.5.事業予定・補助事業実施体制</vt:lpstr>
      <vt:lpstr>6.家庭用蓄電ｼｽﾃﾑ明細</vt:lpstr>
      <vt:lpstr>7.住戸情報入力</vt:lpstr>
      <vt:lpstr>8.補助対象経費総括表（まとめ）</vt:lpstr>
      <vt:lpstr>9-1.補助対象経費総括表（1年目）</vt:lpstr>
      <vt:lpstr>9-2.補助対象経費総括表（2年目）</vt:lpstr>
      <vt:lpstr>9-3.補助対象経費総括表（3年目）</vt:lpstr>
      <vt:lpstr>9-4.補助対象経費総括表（4年目）</vt:lpstr>
      <vt:lpstr>10-1.費用明細書（専有部）</vt:lpstr>
      <vt:lpstr>10-2.費用明細書（共用部）</vt:lpstr>
      <vt:lpstr>10-3.設計費費用明細書</vt:lpstr>
      <vt:lpstr>11.エネルギー計測計画図</vt:lpstr>
      <vt:lpstr>12.事業実施工程</vt:lpstr>
      <vt:lpstr>'8.補助対象経費総括表（まとめ）'!A_1</vt:lpstr>
      <vt:lpstr>'8.補助対象経費総括表（まとめ）'!B_1</vt:lpstr>
      <vt:lpstr>'8.補助対象経費総括表（まとめ）'!C_1</vt:lpstr>
      <vt:lpstr>'8.補助対象経費総括表（まとめ）'!D_1</vt:lpstr>
      <vt:lpstr>'8.補助対象経費総括表（まとめ）'!E_1</vt:lpstr>
      <vt:lpstr>'8.補助対象経費総括表（まとめ）'!J_1</vt:lpstr>
      <vt:lpstr>'1.申請者の詳細'!Print_Area</vt:lpstr>
      <vt:lpstr>'10-1.費用明細書（専有部）'!Print_Area</vt:lpstr>
      <vt:lpstr>'10-2.費用明細書（共用部）'!Print_Area</vt:lpstr>
      <vt:lpstr>'10-3.設計費費用明細書'!Print_Area</vt:lpstr>
      <vt:lpstr>'11.エネルギー計測計画図'!Print_Area</vt:lpstr>
      <vt:lpstr>'12.事業実施工程'!Print_Area</vt:lpstr>
      <vt:lpstr>'2.全体概要'!Print_Area</vt:lpstr>
      <vt:lpstr>'3.補助事業概要図'!Print_Area</vt:lpstr>
      <vt:lpstr>'4.5.事業予定・補助事業実施体制'!Print_Area</vt:lpstr>
      <vt:lpstr>'6.家庭用蓄電ｼｽﾃﾑ明細'!Print_Area</vt:lpstr>
      <vt:lpstr>'7.住戸情報入力'!Print_Area</vt:lpstr>
      <vt:lpstr>'8.補助対象経費総括表（まとめ）'!Print_Area</vt:lpstr>
      <vt:lpstr>'9-1.補助対象経費総括表（1年目）'!Print_Area</vt:lpstr>
      <vt:lpstr>'9-2.補助対象経費総括表（2年目）'!Print_Area</vt:lpstr>
      <vt:lpstr>'9-3.補助対象経費総括表（3年目）'!Print_Area</vt:lpstr>
      <vt:lpstr>'9-4.補助対象経費総括表（4年目）'!Print_Area</vt:lpstr>
      <vt:lpstr>申請書類リスト!Print_Area</vt:lpstr>
      <vt:lpstr>誓約書!Print_Area</vt:lpstr>
      <vt:lpstr>入力シート!Print_Area</vt:lpstr>
      <vt:lpstr>様式第1_交付申請書!Print_Area</vt:lpstr>
      <vt:lpstr>'7.住戸情報入力'!Print_Titles</vt:lpstr>
      <vt:lpstr>提出書類チェックシート!Print_Titles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2020-06-22T01:30:10Z</cp:lastPrinted>
  <dcterms:created xsi:type="dcterms:W3CDTF">2020-04-30T03:53:05Z</dcterms:created>
  <dcterms:modified xsi:type="dcterms:W3CDTF">2020-07-06T02:50:41Z</dcterms:modified>
</cp:coreProperties>
</file>