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G:\共有ドライブ\2部_主務\02.ZEH\014_R4\08.ホームページ\03.HP更新案・設置ファイル\10.設置ファイル\04_集合環境省ZEH\02.中高層\"/>
    </mc:Choice>
  </mc:AlternateContent>
  <xr:revisionPtr revIDLastSave="0" documentId="13_ncr:1_{6EE291E9-878D-4CC6-A66F-07FA9F6C0F16}" xr6:coauthVersionLast="47" xr6:coauthVersionMax="47" xr10:uidLastSave="{00000000-0000-0000-0000-000000000000}"/>
  <bookViews>
    <workbookView xWindow="-120" yWindow="-120" windowWidth="29040" windowHeight="15840" tabRatio="878" xr2:uid="{353C3061-D23D-49DC-BBCF-35086E61DBA1}"/>
  </bookViews>
  <sheets>
    <sheet name="入力シート" sheetId="35" r:id="rId1"/>
    <sheet name="申請書類リスト" sheetId="84" r:id="rId2"/>
    <sheet name="提出書類チェックシート" sheetId="47" r:id="rId3"/>
    <sheet name="様式第1_交付申請書" sheetId="4" r:id="rId4"/>
    <sheet name="誓約書" sheetId="5" r:id="rId5"/>
    <sheet name="1.申請者の詳細" sheetId="6" r:id="rId6"/>
    <sheet name="2.全体概要" sheetId="7" r:id="rId7"/>
    <sheet name="3.補助事業概要図" sheetId="8" r:id="rId8"/>
    <sheet name="4.5.事業予定・補助事業実施体制" sheetId="9" r:id="rId9"/>
    <sheet name="6.住戸情報入力" sheetId="18" r:id="rId10"/>
    <sheet name="7.パネルラジエーター設備費用算出シート" sheetId="83" r:id="rId11"/>
    <sheet name="8.共用部定額単価算出シート" sheetId="85" r:id="rId12"/>
    <sheet name="9.共用部空調設備費用算出シート" sheetId="86" r:id="rId13"/>
    <sheet name="10.費用明細書（共用部）" sheetId="44" r:id="rId14"/>
    <sheet name="11.補助対象経費総括表（まとめ）" sheetId="15" r:id="rId15"/>
    <sheet name="12-1.補助対象経費総括表（1年目） " sheetId="55" r:id="rId16"/>
    <sheet name="12-2.補助対象経費総括表（2年目） " sheetId="80" r:id="rId17"/>
    <sheet name="12-3.補助対象経費総括表（3年目） " sheetId="81" r:id="rId18"/>
    <sheet name="12-4.補助対象経費総括表（4年目） " sheetId="82" r:id="rId19"/>
    <sheet name="13.家庭用蓄電システム明細 （専有部）" sheetId="70" r:id="rId20"/>
    <sheet name="14.水害等の災害時の電源確保に配慮した蓄電システム導入計画" sheetId="71" r:id="rId21"/>
    <sheet name="15.追加補助対象となる設備等の補助金額集計表" sheetId="87" r:id="rId22"/>
    <sheet name="16.直交集成板（ＣＬＴ）明細" sheetId="72" r:id="rId23"/>
    <sheet name="17.地中熱ヒートポンプ・システム明細" sheetId="73" r:id="rId24"/>
    <sheet name="18.ＰＶＴシステム明細 " sheetId="75" r:id="rId25"/>
    <sheet name="19.液体集熱式太陽熱利用システム明細" sheetId="74" r:id="rId26"/>
    <sheet name="20.V2H充電設備（充放電設備）明細（専有部）" sheetId="77" r:id="rId27"/>
    <sheet name="21.V2H充電設備（充放電設備）・EV充電設備明細（共用部）" sheetId="78" r:id="rId28"/>
    <sheet name="22.エネルギー計測計画図" sheetId="16" r:id="rId29"/>
    <sheet name="23.工程表" sheetId="17" r:id="rId30"/>
  </sheets>
  <definedNames>
    <definedName name="_Key1" localSheetId="19" hidden="1">#REF!</definedName>
    <definedName name="_Key1" localSheetId="20" hidden="1">#REF!</definedName>
    <definedName name="_Key1" localSheetId="9" hidden="1">#REF!</definedName>
    <definedName name="_Key1" hidden="1">#REF!</definedName>
    <definedName name="_Key2" localSheetId="9" hidden="1">#REF!</definedName>
    <definedName name="_Key2" hidden="1">#REF!</definedName>
    <definedName name="_Order1" hidden="1">255</definedName>
    <definedName name="_Order2" hidden="1">255</definedName>
    <definedName name="_Sort" localSheetId="19" hidden="1">#REF!</definedName>
    <definedName name="_Sort" localSheetId="20"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9" hidden="1">#REF!</definedName>
    <definedName name="_Sort" hidden="1">#REF!</definedName>
    <definedName name="Ａ．居室シーリングライト" localSheetId="20">#REF!</definedName>
    <definedName name="Ａ．居室シーリングライト" localSheetId="22">#REF!</definedName>
    <definedName name="Ａ．居室シーリングライト" localSheetId="23">#REF!</definedName>
    <definedName name="Ａ．居室シーリングライト" localSheetId="24">#REF!</definedName>
    <definedName name="Ａ．居室シーリングライト" localSheetId="25">#REF!</definedName>
    <definedName name="Ａ．居室シーリングライト" localSheetId="26">#REF!</definedName>
    <definedName name="Ａ．居室シーリングライト" localSheetId="27">#REF!</definedName>
    <definedName name="Ａ．居室シーリングライト">#REF!</definedName>
    <definedName name="A_1" localSheetId="14">#REF!</definedName>
    <definedName name="Ｂ．ダウンライト" localSheetId="19">#REF!</definedName>
    <definedName name="Ｂ．ダウンライト">#REF!</definedName>
    <definedName name="B_1" localSheetId="14">#REF!</definedName>
    <definedName name="Ｃ．ペンダント" localSheetId="19">#REF!</definedName>
    <definedName name="Ｃ．ペンダント">#REF!</definedName>
    <definedName name="C_1" localSheetId="14">#REF!</definedName>
    <definedName name="Ｄ．室内用スポットライト" localSheetId="19">#REF!</definedName>
    <definedName name="Ｄ．室内用スポットライト">#REF!</definedName>
    <definedName name="D_1" localSheetId="14">#REF!</definedName>
    <definedName name="Ｅ．ブラケット" localSheetId="19">#REF!</definedName>
    <definedName name="Ｅ．ブラケット">#REF!</definedName>
    <definedName name="E_1" localSheetId="14">#REF!</definedName>
    <definedName name="Esub一覧" localSheetId="19" hidden="1">#REF!</definedName>
    <definedName name="Esub一覧" localSheetId="9" hidden="1">#REF!</definedName>
    <definedName name="Esub一覧" hidden="1">#REF!</definedName>
    <definedName name="Ｆ．非居室のシーリングライト">#REF!</definedName>
    <definedName name="ｆだあｓｄ">#REF!</definedName>
    <definedName name="Ｇ．足元灯">#REF!</definedName>
    <definedName name="ＨＵＵ" localSheetId="9" hidden="1">#REF!</definedName>
    <definedName name="ＨＵＵ" hidden="1">#REF!</definedName>
    <definedName name="J_1" localSheetId="14">#REF!</definedName>
    <definedName name="_xlnm.Print_Area" localSheetId="5">'1.申請者の詳細'!$A$3:$J$226</definedName>
    <definedName name="_xlnm.Print_Area" localSheetId="13">'10.費用明細書（共用部）'!$A$6:$AV$71</definedName>
    <definedName name="_xlnm.Print_Area" localSheetId="14">'11.補助対象経費総括表（まとめ）'!$A$3:$F$42</definedName>
    <definedName name="_xlnm.Print_Area" localSheetId="15">'12-1.補助対象経費総括表（1年目） '!$A$2:$O$53</definedName>
    <definedName name="_xlnm.Print_Area" localSheetId="16">'12-2.補助対象経費総括表（2年目） '!$A$2:$O$53</definedName>
    <definedName name="_xlnm.Print_Area" localSheetId="17">'12-3.補助対象経費総括表（3年目） '!$A$2:$O$53</definedName>
    <definedName name="_xlnm.Print_Area" localSheetId="18">'12-4.補助対象経費総括表（4年目） '!$A$2:$O$53</definedName>
    <definedName name="_xlnm.Print_Area" localSheetId="19">'13.家庭用蓄電システム明細 （専有部）'!$B$3:$Y$38</definedName>
    <definedName name="_xlnm.Print_Area" localSheetId="20">'14.水害等の災害時の電源確保に配慮した蓄電システム導入計画'!$B$4:$AE$54</definedName>
    <definedName name="_xlnm.Print_Area" localSheetId="21">'15.追加補助対象となる設備等の補助金額集計表'!$B$3:$L$58</definedName>
    <definedName name="_xlnm.Print_Area" localSheetId="22">'16.直交集成板（ＣＬＴ）明細'!$B$3:$Y$31</definedName>
    <definedName name="_xlnm.Print_Area" localSheetId="23">'17.地中熱ヒートポンプ・システム明細'!$B$3:$W$36</definedName>
    <definedName name="_xlnm.Print_Area" localSheetId="24">'18.ＰＶＴシステム明細 '!$B$3:$W$36</definedName>
    <definedName name="_xlnm.Print_Area" localSheetId="25">'19.液体集熱式太陽熱利用システム明細'!$B$3:$W$36</definedName>
    <definedName name="_xlnm.Print_Area" localSheetId="6">'2.全体概要'!$A$4:$AJ$64</definedName>
    <definedName name="_xlnm.Print_Area" localSheetId="26">'20.V2H充電設備（充放電設備）明細（専有部）'!$B$4:$Z$38</definedName>
    <definedName name="_xlnm.Print_Area" localSheetId="27">'21.V2H充電設備（充放電設備）・EV充電設備明細（共用部）'!$B$4:$Z$40</definedName>
    <definedName name="_xlnm.Print_Area" localSheetId="28">'22.エネルギー計測計画図'!$A$5:$O$57</definedName>
    <definedName name="_xlnm.Print_Area" localSheetId="29">'23.工程表'!$A$3:$AF$56</definedName>
    <definedName name="_xlnm.Print_Area" localSheetId="7">'3.補助事業概要図'!$A$3:$O$57</definedName>
    <definedName name="_xlnm.Print_Area" localSheetId="8">'4.5.事業予定・補助事業実施体制'!$A$3:$J$55</definedName>
    <definedName name="_xlnm.Print_Area" localSheetId="9">'6.住戸情報入力'!$A$4:$AU$313</definedName>
    <definedName name="_xlnm.Print_Area" localSheetId="10">'7.パネルラジエーター設備費用算出シート'!$B$3:$O$56</definedName>
    <definedName name="_xlnm.Print_Area" localSheetId="11">'8.共用部定額単価算出シート'!$A$3:$T$45</definedName>
    <definedName name="_xlnm.Print_Area" localSheetId="12">'9.共用部空調設備費用算出シート'!$A$3:$L$49</definedName>
    <definedName name="_xlnm.Print_Area" localSheetId="1">申請書類リスト!$B$4:$G$52</definedName>
    <definedName name="_xlnm.Print_Area" localSheetId="4">誓約書!$A$3:$J$78</definedName>
    <definedName name="_xlnm.Print_Area" localSheetId="0">入力シート!$A$1:$K$266</definedName>
    <definedName name="_xlnm.Print_Area" localSheetId="3">様式第1_交付申請書!$A$3:$P$336</definedName>
    <definedName name="_xlnm.Print_Titles" localSheetId="9">'6.住戸情報入力'!$8:$12</definedName>
    <definedName name="_xlnm.Print_Titles" localSheetId="2">提出書類チェックシート!$10:$10</definedName>
    <definedName name="WEBプログラム" localSheetId="19">#REF!</definedName>
    <definedName name="WEBプログラム" localSheetId="20">#REF!</definedName>
    <definedName name="WEBプログラム" localSheetId="22">#REF!</definedName>
    <definedName name="WEBプログラム" localSheetId="23">#REF!</definedName>
    <definedName name="WEBプログラム" localSheetId="24">#REF!</definedName>
    <definedName name="WEBプログラム" localSheetId="25">#REF!</definedName>
    <definedName name="WEBプログラム" localSheetId="26">#REF!</definedName>
    <definedName name="WEBプログラム" localSheetId="27">#REF!</definedName>
    <definedName name="WEBプログラム">#REF!</definedName>
    <definedName name="あ" localSheetId="19" hidden="1">#REF!</definedName>
    <definedName name="あ" localSheetId="20"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9" hidden="1">#REF!</definedName>
    <definedName name="あ" hidden="1">#REF!</definedName>
    <definedName name="スポットライト" localSheetId="20">#REF!</definedName>
    <definedName name="スポットライト" localSheetId="22">#REF!</definedName>
    <definedName name="スポットライト" localSheetId="23">#REF!</definedName>
    <definedName name="スポットライト" localSheetId="24">#REF!</definedName>
    <definedName name="スポットライト" localSheetId="25">#REF!</definedName>
    <definedName name="スポットライト" localSheetId="26">#REF!</definedName>
    <definedName name="スポットライト" localSheetId="27">#REF!</definedName>
    <definedName name="スポットライト">#REF!</definedName>
    <definedName name="ダウンライト">#REF!</definedName>
    <definedName name="フットライト">#REF!</definedName>
    <definedName name="ブラケット">#REF!</definedName>
    <definedName name="ペンダント">#REF!</definedName>
    <definedName name="開始月">#REF!</definedName>
    <definedName name="開始日">#REF!</definedName>
    <definedName name="開始年">#REF!</definedName>
    <definedName name="居室シーリングライト">#REF!</definedName>
    <definedName name="照明器具">#REF!</definedName>
    <definedName name="締切月">#REF!</definedName>
    <definedName name="締切日">#REF!</definedName>
    <definedName name="締切年">#REF!</definedName>
    <definedName name="補助対象経費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9" i="7" l="1"/>
  <c r="G13" i="4" l="1"/>
  <c r="W26" i="7"/>
  <c r="F11" i="15"/>
  <c r="O27" i="75"/>
  <c r="O26" i="75"/>
  <c r="O25" i="75"/>
  <c r="O24" i="75"/>
  <c r="O23" i="75"/>
  <c r="I5" i="15" l="1"/>
  <c r="F266" i="35"/>
  <c r="I51" i="87" l="1"/>
  <c r="G51" i="87"/>
  <c r="I38" i="87"/>
  <c r="G38" i="87"/>
  <c r="I25" i="87"/>
  <c r="G25" i="87"/>
  <c r="I12" i="87"/>
  <c r="G12" i="87"/>
  <c r="J32" i="73" l="1"/>
  <c r="G40" i="87"/>
  <c r="J25" i="70"/>
  <c r="J28" i="70" s="1"/>
  <c r="I15" i="7" l="1"/>
  <c r="K48" i="86" l="1"/>
  <c r="E48" i="86"/>
  <c r="K39" i="86"/>
  <c r="E39" i="86"/>
  <c r="K30" i="86"/>
  <c r="E30" i="86"/>
  <c r="K21" i="86"/>
  <c r="E21" i="86"/>
  <c r="K12" i="86"/>
  <c r="E12" i="86"/>
  <c r="N49" i="83" l="1"/>
  <c r="N50" i="83"/>
  <c r="N51" i="83"/>
  <c r="N52" i="83"/>
  <c r="N53" i="83"/>
  <c r="N48" i="83"/>
  <c r="G49" i="83"/>
  <c r="G50" i="83"/>
  <c r="G51" i="83"/>
  <c r="G52" i="83"/>
  <c r="G53" i="83"/>
  <c r="G48" i="83"/>
  <c r="N38" i="83"/>
  <c r="N39" i="83"/>
  <c r="N40" i="83"/>
  <c r="N41" i="83"/>
  <c r="N42" i="83"/>
  <c r="N37" i="83"/>
  <c r="G38" i="83"/>
  <c r="G39" i="83"/>
  <c r="G40" i="83"/>
  <c r="G41" i="83"/>
  <c r="G42" i="83"/>
  <c r="G37" i="83"/>
  <c r="G28" i="83"/>
  <c r="G29" i="83"/>
  <c r="G30" i="83"/>
  <c r="G31" i="83"/>
  <c r="G32" i="83"/>
  <c r="G27" i="83"/>
  <c r="N28" i="83"/>
  <c r="N29" i="83"/>
  <c r="N30" i="83"/>
  <c r="N31" i="83"/>
  <c r="N32" i="83"/>
  <c r="N27" i="83"/>
  <c r="N18" i="83"/>
  <c r="N19" i="83"/>
  <c r="N20" i="83"/>
  <c r="N21" i="83"/>
  <c r="N22" i="83"/>
  <c r="N17" i="83"/>
  <c r="G18" i="83"/>
  <c r="G19" i="83"/>
  <c r="G20" i="83"/>
  <c r="G21" i="83"/>
  <c r="G22" i="83"/>
  <c r="G17" i="83"/>
  <c r="N8" i="83"/>
  <c r="N9" i="83"/>
  <c r="N10" i="83"/>
  <c r="N11" i="83"/>
  <c r="N12" i="83"/>
  <c r="N7" i="83"/>
  <c r="G8" i="83"/>
  <c r="G9" i="83"/>
  <c r="G10" i="83"/>
  <c r="G11" i="83"/>
  <c r="G12" i="83"/>
  <c r="G7" i="83"/>
  <c r="E5" i="87" l="1"/>
  <c r="K39" i="80" l="1"/>
  <c r="J45" i="7" l="1"/>
  <c r="T47" i="7"/>
  <c r="T46" i="7"/>
  <c r="T44" i="7"/>
  <c r="T43" i="7"/>
  <c r="T42" i="7"/>
  <c r="T41" i="7"/>
  <c r="T40" i="7"/>
  <c r="T39" i="7"/>
  <c r="T38" i="7"/>
  <c r="T37" i="7"/>
  <c r="T36" i="7"/>
  <c r="T35" i="7"/>
  <c r="T34" i="7"/>
  <c r="T33" i="7"/>
  <c r="T32" i="7"/>
  <c r="T31" i="7"/>
  <c r="T45" i="7" l="1"/>
  <c r="G53" i="87"/>
  <c r="G27" i="87"/>
  <c r="G14" i="87"/>
  <c r="J48" i="7"/>
  <c r="O48" i="7"/>
  <c r="AP67" i="18"/>
  <c r="AP68" i="18"/>
  <c r="AP69" i="18"/>
  <c r="AP70" i="18"/>
  <c r="AP71" i="18"/>
  <c r="AP72" i="18"/>
  <c r="AP73" i="18"/>
  <c r="AP74" i="18"/>
  <c r="AP75" i="18"/>
  <c r="AP76" i="18"/>
  <c r="AP77" i="18"/>
  <c r="AP78" i="18"/>
  <c r="AP79" i="18"/>
  <c r="AP80" i="18"/>
  <c r="AP81" i="18"/>
  <c r="AP82" i="18"/>
  <c r="AP83" i="18"/>
  <c r="AP84" i="18"/>
  <c r="AP85" i="18"/>
  <c r="AP86" i="18"/>
  <c r="AP87" i="18"/>
  <c r="AP88" i="18"/>
  <c r="AP89" i="18"/>
  <c r="AP90" i="18"/>
  <c r="AP91" i="18"/>
  <c r="AP92" i="18"/>
  <c r="AP93" i="18"/>
  <c r="AP94" i="18"/>
  <c r="AP95" i="18"/>
  <c r="AP96" i="18"/>
  <c r="AP97" i="18"/>
  <c r="AP98" i="18"/>
  <c r="AP99" i="18"/>
  <c r="AP100" i="18"/>
  <c r="AP101" i="18"/>
  <c r="AP102" i="18"/>
  <c r="AP103" i="18"/>
  <c r="AP104" i="18"/>
  <c r="AP105" i="18"/>
  <c r="AP106" i="18"/>
  <c r="AP107" i="18"/>
  <c r="AP108" i="18"/>
  <c r="AP109" i="18"/>
  <c r="AP110" i="18"/>
  <c r="AP111" i="18"/>
  <c r="AP112" i="18"/>
  <c r="AP113" i="18"/>
  <c r="AP114" i="18"/>
  <c r="AP115" i="18"/>
  <c r="AP116" i="18"/>
  <c r="AP117" i="18"/>
  <c r="AP118" i="18"/>
  <c r="AP119" i="18"/>
  <c r="AP120" i="18"/>
  <c r="AP121" i="18"/>
  <c r="AP122" i="18"/>
  <c r="AP123" i="18"/>
  <c r="AP124" i="18"/>
  <c r="AP125" i="18"/>
  <c r="AP126" i="18"/>
  <c r="AP127" i="18"/>
  <c r="AP128" i="18"/>
  <c r="AP129" i="18"/>
  <c r="AP130" i="18"/>
  <c r="AP131" i="18"/>
  <c r="AP132" i="18"/>
  <c r="AP133" i="18"/>
  <c r="AP134" i="18"/>
  <c r="AP135" i="18"/>
  <c r="AP136" i="18"/>
  <c r="AP137" i="18"/>
  <c r="AP138" i="18"/>
  <c r="AP139" i="18"/>
  <c r="AP140" i="18"/>
  <c r="AP141" i="18"/>
  <c r="AP142" i="18"/>
  <c r="AP143" i="18"/>
  <c r="AP144" i="18"/>
  <c r="AP145" i="18"/>
  <c r="AP146" i="18"/>
  <c r="AP147" i="18"/>
  <c r="AP148" i="18"/>
  <c r="AP149" i="18"/>
  <c r="AP150" i="18"/>
  <c r="AP151" i="18"/>
  <c r="AP152" i="18"/>
  <c r="AP153" i="18"/>
  <c r="AP154" i="18"/>
  <c r="AP155" i="18"/>
  <c r="AP156" i="18"/>
  <c r="AP157" i="18"/>
  <c r="AP158" i="18"/>
  <c r="AP159" i="18"/>
  <c r="AP160" i="18"/>
  <c r="AP161" i="18"/>
  <c r="AP162" i="18"/>
  <c r="AP163" i="18"/>
  <c r="AP164" i="18"/>
  <c r="AP165" i="18"/>
  <c r="AP166" i="18"/>
  <c r="AP167" i="18"/>
  <c r="AP168" i="18"/>
  <c r="AP169" i="18"/>
  <c r="AP170" i="18"/>
  <c r="AP171" i="18"/>
  <c r="AP172" i="18"/>
  <c r="AP173" i="18"/>
  <c r="AP174" i="18"/>
  <c r="AP175" i="18"/>
  <c r="AP176" i="18"/>
  <c r="AP177" i="18"/>
  <c r="AP178" i="18"/>
  <c r="AP179" i="18"/>
  <c r="AP180" i="18"/>
  <c r="AP181" i="18"/>
  <c r="AP182" i="18"/>
  <c r="AP183" i="18"/>
  <c r="AP184" i="18"/>
  <c r="AP185" i="18"/>
  <c r="AP186" i="18"/>
  <c r="AP187" i="18"/>
  <c r="AP188" i="18"/>
  <c r="AP189" i="18"/>
  <c r="AP190" i="18"/>
  <c r="AP191" i="18"/>
  <c r="AP192" i="18"/>
  <c r="AP193" i="18"/>
  <c r="AP194" i="18"/>
  <c r="AP195" i="18"/>
  <c r="AP196" i="18"/>
  <c r="AP197" i="18"/>
  <c r="AP198" i="18"/>
  <c r="AP199" i="18"/>
  <c r="AP200" i="18"/>
  <c r="AP201" i="18"/>
  <c r="AP202" i="18"/>
  <c r="AP203" i="18"/>
  <c r="AP204" i="18"/>
  <c r="AP205" i="18"/>
  <c r="AP206" i="18"/>
  <c r="AP207" i="18"/>
  <c r="AP208" i="18"/>
  <c r="AP209" i="18"/>
  <c r="AP210" i="18"/>
  <c r="AP211" i="18"/>
  <c r="AP212" i="18"/>
  <c r="AP213" i="18"/>
  <c r="AP214" i="18"/>
  <c r="AP215" i="18"/>
  <c r="AP216" i="18"/>
  <c r="AP217" i="18"/>
  <c r="AP218" i="18"/>
  <c r="AP219" i="18"/>
  <c r="AP220" i="18"/>
  <c r="AP221" i="18"/>
  <c r="AP222" i="18"/>
  <c r="AP223" i="18"/>
  <c r="AP224" i="18"/>
  <c r="AP225" i="18"/>
  <c r="AP226" i="18"/>
  <c r="AP227" i="18"/>
  <c r="AP228" i="18"/>
  <c r="AP229" i="18"/>
  <c r="AP230" i="18"/>
  <c r="AP231" i="18"/>
  <c r="AP232" i="18"/>
  <c r="AP233" i="18"/>
  <c r="AP234" i="18"/>
  <c r="AP235" i="18"/>
  <c r="AP236" i="18"/>
  <c r="AP237" i="18"/>
  <c r="AP238" i="18"/>
  <c r="AP239" i="18"/>
  <c r="AP240" i="18"/>
  <c r="AP241" i="18"/>
  <c r="AP242" i="18"/>
  <c r="AP243" i="18"/>
  <c r="AP244" i="18"/>
  <c r="AP245" i="18"/>
  <c r="AP246" i="18"/>
  <c r="AP247" i="18"/>
  <c r="AP248" i="18"/>
  <c r="AP249" i="18"/>
  <c r="AP250" i="18"/>
  <c r="AP251" i="18"/>
  <c r="AP252" i="18"/>
  <c r="AP253" i="18"/>
  <c r="AP254" i="18"/>
  <c r="AP255" i="18"/>
  <c r="AP256" i="18"/>
  <c r="AP257" i="18"/>
  <c r="AP258" i="18"/>
  <c r="AP259" i="18"/>
  <c r="AP260" i="18"/>
  <c r="AP261" i="18"/>
  <c r="AP262" i="18"/>
  <c r="AP263" i="18"/>
  <c r="AP264" i="18"/>
  <c r="AP265" i="18"/>
  <c r="AP266" i="18"/>
  <c r="AP267" i="18"/>
  <c r="AP268" i="18"/>
  <c r="AP269" i="18"/>
  <c r="AP270" i="18"/>
  <c r="AP271" i="18"/>
  <c r="AP272" i="18"/>
  <c r="AP273" i="18"/>
  <c r="AP274" i="18"/>
  <c r="AP275" i="18"/>
  <c r="AP276" i="18"/>
  <c r="AP277" i="18"/>
  <c r="AP278" i="18"/>
  <c r="AP279" i="18"/>
  <c r="AP280" i="18"/>
  <c r="AP281" i="18"/>
  <c r="AP282" i="18"/>
  <c r="AP283" i="18"/>
  <c r="AP284" i="18"/>
  <c r="AP285" i="18"/>
  <c r="AP286" i="18"/>
  <c r="AP287" i="18"/>
  <c r="AP288" i="18"/>
  <c r="AP289" i="18"/>
  <c r="AP290" i="18"/>
  <c r="AP291" i="18"/>
  <c r="AP292" i="18"/>
  <c r="AP293" i="18"/>
  <c r="AP294" i="18"/>
  <c r="AP295" i="18"/>
  <c r="AP296" i="18"/>
  <c r="AP297" i="18"/>
  <c r="AP298" i="18"/>
  <c r="AP299" i="18"/>
  <c r="AP300" i="18"/>
  <c r="AP301" i="18"/>
  <c r="AP302" i="18"/>
  <c r="AP303" i="18"/>
  <c r="AP304" i="18"/>
  <c r="AP305" i="18"/>
  <c r="AP306" i="18"/>
  <c r="AP307" i="18"/>
  <c r="AP308" i="18"/>
  <c r="AP309" i="18"/>
  <c r="AP310" i="18"/>
  <c r="AP311" i="18"/>
  <c r="AP312" i="18"/>
  <c r="AP313" i="18"/>
  <c r="S20" i="85"/>
  <c r="S19" i="85"/>
  <c r="N20" i="85"/>
  <c r="N19" i="85"/>
  <c r="I20" i="85"/>
  <c r="I19" i="85"/>
  <c r="D20" i="85"/>
  <c r="D19" i="85"/>
  <c r="J16" i="70"/>
  <c r="J19" i="70" s="1"/>
  <c r="J20" i="70" s="1"/>
  <c r="N54" i="83" l="1"/>
  <c r="G54" i="83"/>
  <c r="T50" i="7"/>
  <c r="T48" i="7"/>
  <c r="T52" i="7"/>
  <c r="T51" i="7"/>
  <c r="F220" i="6" l="1"/>
  <c r="K44" i="82" l="1"/>
  <c r="M44" i="82" s="1"/>
  <c r="K44" i="81"/>
  <c r="M44" i="81" s="1"/>
  <c r="K44" i="80"/>
  <c r="M44" i="80" s="1"/>
  <c r="K44" i="55"/>
  <c r="M44" i="55" s="1"/>
  <c r="H64" i="4" l="1"/>
  <c r="G24" i="87" l="1"/>
  <c r="G37" i="87"/>
  <c r="G50" i="87"/>
  <c r="G49" i="87"/>
  <c r="G36" i="87"/>
  <c r="G23" i="87"/>
  <c r="G48" i="87"/>
  <c r="I48" i="87" s="1"/>
  <c r="G35" i="87"/>
  <c r="I35" i="87" s="1"/>
  <c r="G22" i="87"/>
  <c r="I22" i="87" s="1"/>
  <c r="G11" i="87" l="1"/>
  <c r="G10" i="87"/>
  <c r="G9" i="87"/>
  <c r="I9" i="87" s="1"/>
  <c r="L14" i="7" l="1"/>
  <c r="S18" i="85"/>
  <c r="S17" i="85"/>
  <c r="N16" i="85"/>
  <c r="S15" i="85"/>
  <c r="S14" i="85"/>
  <c r="I13" i="85"/>
  <c r="S12" i="85"/>
  <c r="D11" i="85"/>
  <c r="S35" i="85"/>
  <c r="N35" i="85"/>
  <c r="I35" i="85"/>
  <c r="D35" i="85"/>
  <c r="S34" i="85"/>
  <c r="N34" i="85"/>
  <c r="I34" i="85"/>
  <c r="D34" i="85"/>
  <c r="S29" i="85"/>
  <c r="N29" i="85"/>
  <c r="I29" i="85"/>
  <c r="D29" i="85"/>
  <c r="S28" i="85"/>
  <c r="N28" i="85"/>
  <c r="I28" i="85"/>
  <c r="D28" i="85"/>
  <c r="S27" i="85"/>
  <c r="N27" i="85"/>
  <c r="I27" i="85"/>
  <c r="D27" i="85"/>
  <c r="S26" i="85"/>
  <c r="N26" i="85"/>
  <c r="I26" i="85"/>
  <c r="D26" i="85"/>
  <c r="S25" i="85"/>
  <c r="N25" i="85"/>
  <c r="I25" i="85"/>
  <c r="D25" i="85"/>
  <c r="C222" i="6"/>
  <c r="C223" i="6"/>
  <c r="C224" i="6"/>
  <c r="C225" i="6"/>
  <c r="C226" i="6"/>
  <c r="C221" i="6"/>
  <c r="C220" i="6"/>
  <c r="C214" i="6"/>
  <c r="C215" i="6"/>
  <c r="C216" i="6"/>
  <c r="C217" i="6"/>
  <c r="C218" i="6"/>
  <c r="C213" i="6"/>
  <c r="F212" i="6"/>
  <c r="C212" i="6"/>
  <c r="C206" i="6"/>
  <c r="C207" i="6"/>
  <c r="C208" i="6"/>
  <c r="C209" i="6"/>
  <c r="C210" i="6"/>
  <c r="C205" i="6"/>
  <c r="F204" i="6"/>
  <c r="C204" i="6"/>
  <c r="C168" i="6"/>
  <c r="C169" i="6"/>
  <c r="C170" i="6"/>
  <c r="C171" i="6"/>
  <c r="C172" i="6"/>
  <c r="C167" i="6"/>
  <c r="F166" i="6"/>
  <c r="C166" i="6"/>
  <c r="C160" i="6"/>
  <c r="C161" i="6"/>
  <c r="C162" i="6"/>
  <c r="C163" i="6"/>
  <c r="C164" i="6"/>
  <c r="C159" i="6"/>
  <c r="F158" i="6"/>
  <c r="C158" i="6"/>
  <c r="C152" i="6"/>
  <c r="C153" i="6"/>
  <c r="C154" i="6"/>
  <c r="C155" i="6"/>
  <c r="C156" i="6"/>
  <c r="C151" i="6"/>
  <c r="F150" i="6"/>
  <c r="C150" i="6"/>
  <c r="C115" i="6"/>
  <c r="C116" i="6"/>
  <c r="C117" i="6"/>
  <c r="C118" i="6"/>
  <c r="C119" i="6"/>
  <c r="C114" i="6"/>
  <c r="F113" i="6"/>
  <c r="C113" i="6"/>
  <c r="C107" i="6"/>
  <c r="C108" i="6"/>
  <c r="C109" i="6"/>
  <c r="C110" i="6"/>
  <c r="C111" i="6"/>
  <c r="C106" i="6"/>
  <c r="F105" i="6"/>
  <c r="C105" i="6"/>
  <c r="C99" i="6"/>
  <c r="C100" i="6"/>
  <c r="C101" i="6"/>
  <c r="C102" i="6"/>
  <c r="C103" i="6"/>
  <c r="C98" i="6"/>
  <c r="F97" i="6"/>
  <c r="C97" i="6"/>
  <c r="C61" i="6"/>
  <c r="C62" i="6"/>
  <c r="C63" i="6"/>
  <c r="C64" i="6"/>
  <c r="C65" i="6"/>
  <c r="C60" i="6"/>
  <c r="F59" i="6"/>
  <c r="C59" i="6"/>
  <c r="C53" i="6"/>
  <c r="C54" i="6"/>
  <c r="C55" i="6"/>
  <c r="C56" i="6"/>
  <c r="C57" i="6"/>
  <c r="C52" i="6"/>
  <c r="F51" i="6"/>
  <c r="C51" i="6"/>
  <c r="C45" i="6"/>
  <c r="C46" i="6"/>
  <c r="C47" i="6"/>
  <c r="C48" i="6"/>
  <c r="C49" i="6"/>
  <c r="C44" i="6"/>
  <c r="F43" i="6"/>
  <c r="C43" i="6"/>
  <c r="E9" i="15"/>
  <c r="J19" i="77"/>
  <c r="E25" i="78"/>
  <c r="J26" i="77"/>
  <c r="J27" i="74"/>
  <c r="J17" i="74" s="1"/>
  <c r="O26" i="74"/>
  <c r="I50" i="87" s="1"/>
  <c r="O25" i="74"/>
  <c r="I37" i="87" s="1"/>
  <c r="J27" i="75"/>
  <c r="J17" i="75" s="1"/>
  <c r="I49" i="87"/>
  <c r="I52" i="87" s="1"/>
  <c r="I36" i="87"/>
  <c r="I39" i="87" s="1"/>
  <c r="J20" i="72"/>
  <c r="O19" i="72"/>
  <c r="O18" i="72"/>
  <c r="S30" i="85" l="1"/>
  <c r="S41" i="85" s="1"/>
  <c r="S36" i="85"/>
  <c r="S42" i="85" s="1"/>
  <c r="N36" i="85"/>
  <c r="N42" i="85" s="1"/>
  <c r="N30" i="85"/>
  <c r="N41" i="85" s="1"/>
  <c r="I30" i="85"/>
  <c r="I41" i="85" s="1"/>
  <c r="I36" i="85"/>
  <c r="I42" i="85" s="1"/>
  <c r="D36" i="85"/>
  <c r="D42" i="85" s="1"/>
  <c r="D30" i="85"/>
  <c r="D41" i="85" s="1"/>
  <c r="D18" i="85"/>
  <c r="I18" i="85"/>
  <c r="N18" i="85"/>
  <c r="N17" i="85"/>
  <c r="D17" i="85"/>
  <c r="I17" i="85"/>
  <c r="N11" i="85"/>
  <c r="D15" i="85"/>
  <c r="I15" i="85"/>
  <c r="N15" i="85"/>
  <c r="D16" i="85"/>
  <c r="I16" i="85"/>
  <c r="S16" i="85"/>
  <c r="I14" i="85"/>
  <c r="N14" i="85"/>
  <c r="D14" i="85"/>
  <c r="N13" i="85"/>
  <c r="D13" i="85"/>
  <c r="S13" i="85"/>
  <c r="I11" i="85"/>
  <c r="S11" i="85"/>
  <c r="I12" i="85"/>
  <c r="N12" i="85"/>
  <c r="D12" i="85"/>
  <c r="N33" i="83"/>
  <c r="G43" i="83"/>
  <c r="N43" i="83"/>
  <c r="E20" i="7"/>
  <c r="M11" i="82"/>
  <c r="M33" i="82"/>
  <c r="M33" i="81"/>
  <c r="M47" i="55"/>
  <c r="M47" i="82"/>
  <c r="K46" i="82"/>
  <c r="M46" i="82" s="1"/>
  <c r="K45" i="82"/>
  <c r="M45" i="82" s="1"/>
  <c r="M43" i="82"/>
  <c r="M41" i="82"/>
  <c r="K40" i="82"/>
  <c r="M40" i="82" s="1"/>
  <c r="K39" i="82"/>
  <c r="M39" i="82" s="1"/>
  <c r="K38" i="82"/>
  <c r="M38" i="82" s="1"/>
  <c r="K37" i="82"/>
  <c r="M37" i="82" s="1"/>
  <c r="K36" i="82"/>
  <c r="M36" i="82" s="1"/>
  <c r="K35" i="82"/>
  <c r="M35" i="82" s="1"/>
  <c r="K34" i="82"/>
  <c r="M34" i="82" s="1"/>
  <c r="M32" i="82"/>
  <c r="K30" i="82"/>
  <c r="M30" i="82" s="1"/>
  <c r="K29" i="82"/>
  <c r="M29" i="82" s="1"/>
  <c r="K28" i="82"/>
  <c r="M28" i="82" s="1"/>
  <c r="K27" i="82"/>
  <c r="M27" i="82" s="1"/>
  <c r="K25" i="82"/>
  <c r="M25" i="82" s="1"/>
  <c r="K24" i="82"/>
  <c r="M24" i="82" s="1"/>
  <c r="K23" i="82"/>
  <c r="M23" i="82" s="1"/>
  <c r="K22" i="82"/>
  <c r="M22" i="82" s="1"/>
  <c r="K20" i="82"/>
  <c r="M20" i="82" s="1"/>
  <c r="K19" i="82"/>
  <c r="M19" i="82" s="1"/>
  <c r="K18" i="82"/>
  <c r="M18" i="82" s="1"/>
  <c r="K17" i="82"/>
  <c r="M17" i="82" s="1"/>
  <c r="K16" i="82"/>
  <c r="M16" i="82" s="1"/>
  <c r="K15" i="82"/>
  <c r="M15" i="82" s="1"/>
  <c r="K14" i="82"/>
  <c r="M14" i="82" s="1"/>
  <c r="K13" i="82"/>
  <c r="M13" i="82" s="1"/>
  <c r="M47" i="81"/>
  <c r="K46" i="81"/>
  <c r="M46" i="81" s="1"/>
  <c r="K45" i="81"/>
  <c r="M45" i="81" s="1"/>
  <c r="M43" i="81"/>
  <c r="M41" i="81"/>
  <c r="K40" i="81"/>
  <c r="M40" i="81" s="1"/>
  <c r="K39" i="81"/>
  <c r="M39" i="81" s="1"/>
  <c r="K38" i="81"/>
  <c r="M38" i="81" s="1"/>
  <c r="K37" i="81"/>
  <c r="M37" i="81" s="1"/>
  <c r="K36" i="81"/>
  <c r="M36" i="81" s="1"/>
  <c r="K35" i="81"/>
  <c r="M35" i="81" s="1"/>
  <c r="K34" i="81"/>
  <c r="M34" i="81" s="1"/>
  <c r="M32" i="81"/>
  <c r="K30" i="81"/>
  <c r="M30" i="81" s="1"/>
  <c r="K29" i="81"/>
  <c r="M29" i="81" s="1"/>
  <c r="K28" i="81"/>
  <c r="M28" i="81" s="1"/>
  <c r="K27" i="81"/>
  <c r="M27" i="81" s="1"/>
  <c r="K25" i="81"/>
  <c r="M25" i="81" s="1"/>
  <c r="K24" i="81"/>
  <c r="M24" i="81" s="1"/>
  <c r="K23" i="81"/>
  <c r="M23" i="81" s="1"/>
  <c r="K22" i="81"/>
  <c r="M22" i="81" s="1"/>
  <c r="K20" i="81"/>
  <c r="M20" i="81" s="1"/>
  <c r="K19" i="81"/>
  <c r="M19" i="81" s="1"/>
  <c r="K18" i="81"/>
  <c r="M18" i="81" s="1"/>
  <c r="K17" i="81"/>
  <c r="M17" i="81" s="1"/>
  <c r="K16" i="81"/>
  <c r="M16" i="81" s="1"/>
  <c r="K15" i="81"/>
  <c r="M15" i="81" s="1"/>
  <c r="K14" i="81"/>
  <c r="M14" i="81" s="1"/>
  <c r="K13" i="81"/>
  <c r="M13" i="81" s="1"/>
  <c r="M11" i="81"/>
  <c r="M47" i="80"/>
  <c r="K46" i="80"/>
  <c r="M46" i="80" s="1"/>
  <c r="K45" i="80"/>
  <c r="M45" i="80" s="1"/>
  <c r="M43" i="80"/>
  <c r="M41" i="80"/>
  <c r="K40" i="80"/>
  <c r="M40" i="80" s="1"/>
  <c r="M39" i="80"/>
  <c r="K38" i="80"/>
  <c r="M38" i="80" s="1"/>
  <c r="K37" i="80"/>
  <c r="M37" i="80" s="1"/>
  <c r="K36" i="80"/>
  <c r="M36" i="80" s="1"/>
  <c r="K35" i="80"/>
  <c r="M35" i="80" s="1"/>
  <c r="K34" i="80"/>
  <c r="M34" i="80" s="1"/>
  <c r="M32" i="80"/>
  <c r="K30" i="80"/>
  <c r="M30" i="80" s="1"/>
  <c r="K29" i="80"/>
  <c r="M29" i="80" s="1"/>
  <c r="K28" i="80"/>
  <c r="M28" i="80" s="1"/>
  <c r="K27" i="80"/>
  <c r="M27" i="80" s="1"/>
  <c r="K25" i="80"/>
  <c r="M25" i="80" s="1"/>
  <c r="K24" i="80"/>
  <c r="M24" i="80" s="1"/>
  <c r="K23" i="80"/>
  <c r="M23" i="80" s="1"/>
  <c r="K22" i="80"/>
  <c r="M22" i="80" s="1"/>
  <c r="K20" i="80"/>
  <c r="M20" i="80" s="1"/>
  <c r="K19" i="80"/>
  <c r="M19" i="80" s="1"/>
  <c r="K18" i="80"/>
  <c r="M18" i="80" s="1"/>
  <c r="K17" i="80"/>
  <c r="M17" i="80" s="1"/>
  <c r="K16" i="80"/>
  <c r="M16" i="80" s="1"/>
  <c r="K15" i="80"/>
  <c r="M15" i="80" s="1"/>
  <c r="K14" i="80"/>
  <c r="M14" i="80" s="1"/>
  <c r="K13" i="80"/>
  <c r="M13" i="80" s="1"/>
  <c r="M11" i="80"/>
  <c r="K46" i="55"/>
  <c r="M46" i="55" s="1"/>
  <c r="K45" i="55"/>
  <c r="M43" i="55"/>
  <c r="M41" i="55"/>
  <c r="K30" i="55"/>
  <c r="K34" i="55"/>
  <c r="K38" i="55"/>
  <c r="K36" i="55"/>
  <c r="K35" i="55"/>
  <c r="M32" i="55"/>
  <c r="K27" i="55"/>
  <c r="K25" i="55"/>
  <c r="M25" i="55" s="1"/>
  <c r="M13" i="18"/>
  <c r="L13" i="18"/>
  <c r="AP30" i="18" l="1"/>
  <c r="AP36" i="18"/>
  <c r="AP42" i="18"/>
  <c r="AP48" i="18"/>
  <c r="AP54" i="18"/>
  <c r="AP60" i="18"/>
  <c r="AP18" i="18"/>
  <c r="AP66" i="18"/>
  <c r="AP24" i="18"/>
  <c r="S21" i="85"/>
  <c r="S40" i="85" s="1"/>
  <c r="D21" i="85"/>
  <c r="D40" i="85" s="1"/>
  <c r="I21" i="85"/>
  <c r="I40" i="85" s="1"/>
  <c r="N21" i="85"/>
  <c r="N40" i="85" s="1"/>
  <c r="N13" i="83"/>
  <c r="G13" i="83"/>
  <c r="N23" i="83"/>
  <c r="G23" i="83"/>
  <c r="G33" i="83"/>
  <c r="M21" i="82"/>
  <c r="M31" i="82"/>
  <c r="M21" i="81"/>
  <c r="M31" i="81"/>
  <c r="M48" i="81"/>
  <c r="M48" i="80"/>
  <c r="M31" i="80"/>
  <c r="M42" i="82"/>
  <c r="M48" i="82"/>
  <c r="M26" i="82"/>
  <c r="M42" i="81"/>
  <c r="M26" i="81"/>
  <c r="M42" i="80"/>
  <c r="M26" i="80"/>
  <c r="M21" i="80"/>
  <c r="AP23" i="18" l="1"/>
  <c r="AP47" i="18"/>
  <c r="AP29" i="18"/>
  <c r="AP53" i="18"/>
  <c r="AP35" i="18"/>
  <c r="AP59" i="18"/>
  <c r="AP17" i="18"/>
  <c r="AP41" i="18"/>
  <c r="AP65" i="18"/>
  <c r="AP52" i="18"/>
  <c r="AP22" i="18"/>
  <c r="AP40" i="18"/>
  <c r="AP58" i="18"/>
  <c r="AP28" i="18"/>
  <c r="AP46" i="18"/>
  <c r="AP16" i="18"/>
  <c r="AP64" i="18"/>
  <c r="AP34" i="18"/>
  <c r="AP21" i="18"/>
  <c r="AP33" i="18"/>
  <c r="AP45" i="18"/>
  <c r="AP57" i="18"/>
  <c r="AP15" i="18"/>
  <c r="AP51" i="18"/>
  <c r="AP39" i="18"/>
  <c r="AP63" i="18"/>
  <c r="AP27" i="18"/>
  <c r="AP26" i="18"/>
  <c r="AP56" i="18"/>
  <c r="AP38" i="18"/>
  <c r="AP20" i="18"/>
  <c r="AP50" i="18"/>
  <c r="AP32" i="18"/>
  <c r="AP14" i="18"/>
  <c r="AP62" i="18"/>
  <c r="AP44" i="18"/>
  <c r="M33" i="55"/>
  <c r="AP25" i="18"/>
  <c r="AP49" i="18"/>
  <c r="AP55" i="18"/>
  <c r="AP13" i="18"/>
  <c r="M33" i="80" s="1"/>
  <c r="AP19" i="18"/>
  <c r="AP43" i="18"/>
  <c r="AP31" i="18"/>
  <c r="AP37" i="18"/>
  <c r="AP61" i="18"/>
  <c r="J8" i="78" l="1"/>
  <c r="J28" i="78"/>
  <c r="J21" i="78"/>
  <c r="J8" i="77"/>
  <c r="J32" i="77"/>
  <c r="J34" i="77" s="1"/>
  <c r="J7" i="74"/>
  <c r="J7" i="75"/>
  <c r="I23" i="87"/>
  <c r="O24" i="74"/>
  <c r="I24" i="87" s="1"/>
  <c r="O23" i="74"/>
  <c r="J7" i="73"/>
  <c r="J7" i="72"/>
  <c r="J12" i="72"/>
  <c r="O17" i="72"/>
  <c r="O16" i="72"/>
  <c r="J34" i="78" l="1"/>
  <c r="J36" i="78" s="1"/>
  <c r="I26" i="87"/>
  <c r="I11" i="87"/>
  <c r="O27" i="74"/>
  <c r="O20" i="72"/>
  <c r="I10" i="87"/>
  <c r="T17" i="72"/>
  <c r="I27" i="87" s="1"/>
  <c r="I30" i="87" s="1"/>
  <c r="T19" i="72"/>
  <c r="I53" i="87" s="1"/>
  <c r="I56" i="87" s="1"/>
  <c r="I57" i="87" s="1"/>
  <c r="T18" i="72"/>
  <c r="T16" i="72"/>
  <c r="I14" i="87" s="1"/>
  <c r="I17" i="87" s="1"/>
  <c r="K29" i="55"/>
  <c r="K28" i="55"/>
  <c r="K24" i="55"/>
  <c r="M24" i="55" s="1"/>
  <c r="K23" i="55"/>
  <c r="M23" i="55" s="1"/>
  <c r="K22" i="55"/>
  <c r="M22" i="55" s="1"/>
  <c r="K19" i="55"/>
  <c r="I13" i="87" l="1"/>
  <c r="I18" i="87" s="1"/>
  <c r="F22" i="15" s="1"/>
  <c r="I31" i="87"/>
  <c r="F28" i="15" s="1"/>
  <c r="I40" i="87"/>
  <c r="I43" i="87" s="1"/>
  <c r="I44" i="87" s="1"/>
  <c r="F34" i="15" s="1"/>
  <c r="F40" i="15"/>
  <c r="T20" i="72"/>
  <c r="J7" i="70"/>
  <c r="F12" i="15" l="1"/>
  <c r="N97" i="4"/>
  <c r="J32" i="70" l="1"/>
  <c r="J37" i="70" s="1"/>
  <c r="E8" i="9"/>
  <c r="E9" i="9"/>
  <c r="E10" i="9"/>
  <c r="M45" i="55" l="1"/>
  <c r="M36" i="55"/>
  <c r="M35" i="55"/>
  <c r="M34" i="55"/>
  <c r="M28" i="55"/>
  <c r="K40" i="55"/>
  <c r="M40" i="55" s="1"/>
  <c r="K39" i="55"/>
  <c r="M39" i="55" s="1"/>
  <c r="M38" i="55"/>
  <c r="K37" i="55"/>
  <c r="M37" i="55" s="1"/>
  <c r="M30" i="55"/>
  <c r="M29" i="55"/>
  <c r="M27" i="55"/>
  <c r="K20" i="55"/>
  <c r="M20" i="55" s="1"/>
  <c r="M19" i="55"/>
  <c r="K18" i="55"/>
  <c r="M18" i="55" s="1"/>
  <c r="K17" i="55"/>
  <c r="M17" i="55" s="1"/>
  <c r="K16" i="55"/>
  <c r="M16" i="55" s="1"/>
  <c r="K15" i="55"/>
  <c r="M15" i="55" s="1"/>
  <c r="K14" i="55"/>
  <c r="M14" i="55" s="1"/>
  <c r="K13" i="55"/>
  <c r="M13" i="55" s="1"/>
  <c r="M42" i="55" l="1"/>
  <c r="M48" i="55"/>
  <c r="M21" i="55"/>
  <c r="M26" i="55"/>
  <c r="M31" i="55"/>
  <c r="E5" i="9" l="1"/>
  <c r="E6" i="9"/>
  <c r="E11" i="9"/>
  <c r="E7" i="9"/>
  <c r="C4" i="8" l="1"/>
  <c r="I19" i="7" l="1"/>
  <c r="I23" i="7" l="1"/>
  <c r="E4" i="8" l="1"/>
  <c r="C8" i="7"/>
  <c r="C191" i="6" l="1"/>
  <c r="C192" i="6"/>
  <c r="C193" i="6"/>
  <c r="C194" i="6"/>
  <c r="C195" i="6"/>
  <c r="C196" i="6"/>
  <c r="C197" i="6"/>
  <c r="C198" i="6"/>
  <c r="C190" i="6"/>
  <c r="D189" i="6"/>
  <c r="C186" i="6"/>
  <c r="C185" i="6"/>
  <c r="C184" i="6"/>
  <c r="C183" i="6"/>
  <c r="C182" i="6"/>
  <c r="C181" i="6"/>
  <c r="C180" i="6"/>
  <c r="C179" i="6"/>
  <c r="C178" i="6"/>
  <c r="C177" i="6"/>
  <c r="C137" i="6"/>
  <c r="C138" i="6"/>
  <c r="C139" i="6"/>
  <c r="C140" i="6"/>
  <c r="C141" i="6"/>
  <c r="C142" i="6"/>
  <c r="C143" i="6"/>
  <c r="C144" i="6"/>
  <c r="C136" i="6"/>
  <c r="D135" i="6"/>
  <c r="C132" i="6"/>
  <c r="C131" i="6"/>
  <c r="C130" i="6"/>
  <c r="C129" i="6"/>
  <c r="C128" i="6"/>
  <c r="C127" i="6"/>
  <c r="C126" i="6"/>
  <c r="C125" i="6"/>
  <c r="C124" i="6"/>
  <c r="C123" i="6"/>
  <c r="C84" i="6"/>
  <c r="C85" i="6"/>
  <c r="C86" i="6"/>
  <c r="C87" i="6"/>
  <c r="C88" i="6"/>
  <c r="C89" i="6"/>
  <c r="C90" i="6"/>
  <c r="C91" i="6"/>
  <c r="C83" i="6"/>
  <c r="D82" i="6"/>
  <c r="C79" i="6"/>
  <c r="C78" i="6"/>
  <c r="C77" i="6"/>
  <c r="C76" i="6"/>
  <c r="C75" i="6"/>
  <c r="C74" i="6"/>
  <c r="C73" i="6"/>
  <c r="C72" i="6"/>
  <c r="C71" i="6"/>
  <c r="C70" i="6"/>
  <c r="C37" i="6"/>
  <c r="C36" i="6"/>
  <c r="C35" i="6"/>
  <c r="C34" i="6"/>
  <c r="C32" i="6"/>
  <c r="C31" i="6"/>
  <c r="C30" i="6"/>
  <c r="C29" i="6"/>
  <c r="C28" i="6"/>
  <c r="C27" i="6"/>
  <c r="C26" i="6"/>
  <c r="C25" i="6"/>
  <c r="C24" i="6"/>
  <c r="D23" i="6"/>
  <c r="C20" i="6"/>
  <c r="C19" i="6"/>
  <c r="C18" i="6"/>
  <c r="C15" i="6"/>
  <c r="C14" i="6"/>
  <c r="C13" i="6"/>
  <c r="C12" i="6"/>
  <c r="C11" i="6"/>
  <c r="C10" i="6"/>
  <c r="C9" i="6"/>
  <c r="C8" i="6"/>
  <c r="C7" i="6" l="1"/>
  <c r="C6" i="6"/>
  <c r="C11" i="7" l="1"/>
  <c r="M10" i="7"/>
  <c r="C10" i="7"/>
  <c r="C6" i="7"/>
  <c r="E12" i="9"/>
  <c r="N13" i="18" l="1"/>
  <c r="O13" i="18" l="1"/>
  <c r="M19" i="7" l="1"/>
  <c r="V19" i="7"/>
  <c r="L296" i="4"/>
  <c r="L253" i="4"/>
  <c r="L210" i="4"/>
  <c r="L167" i="4"/>
  <c r="G78" i="5"/>
  <c r="F78" i="5"/>
  <c r="F77" i="5"/>
  <c r="G75" i="5"/>
  <c r="F75" i="5"/>
  <c r="F74" i="5"/>
  <c r="G72" i="5"/>
  <c r="F72" i="5"/>
  <c r="F71" i="5"/>
  <c r="P6" i="7"/>
  <c r="B6" i="5"/>
  <c r="H62" i="4"/>
  <c r="H63" i="4"/>
  <c r="K9" i="55" l="1"/>
  <c r="M9" i="55" s="1"/>
  <c r="Q24" i="7"/>
  <c r="K10" i="55"/>
  <c r="M10" i="55" s="1"/>
  <c r="G31" i="4"/>
  <c r="M30" i="4"/>
  <c r="G30" i="4"/>
  <c r="G29" i="4"/>
  <c r="G28" i="4"/>
  <c r="G27" i="4"/>
  <c r="G25" i="4"/>
  <c r="M24" i="4"/>
  <c r="G24" i="4"/>
  <c r="G23" i="4"/>
  <c r="G22" i="4"/>
  <c r="G21" i="4"/>
  <c r="G19" i="4"/>
  <c r="G18" i="4"/>
  <c r="M18" i="4"/>
  <c r="G17" i="4"/>
  <c r="G16" i="4"/>
  <c r="G15" i="4"/>
  <c r="M12" i="4"/>
  <c r="G12" i="4"/>
  <c r="G11" i="4"/>
  <c r="G10" i="4"/>
  <c r="G9" i="4"/>
  <c r="L5" i="4"/>
  <c r="M11" i="55" l="1"/>
  <c r="D18" i="15" s="1"/>
  <c r="F94" i="4" l="1"/>
  <c r="N94" i="4" s="1"/>
  <c r="D9" i="15"/>
  <c r="G69" i="5"/>
  <c r="F69" i="5"/>
  <c r="F68" i="5"/>
  <c r="C9" i="15" l="1"/>
  <c r="AT69" i="44" l="1"/>
  <c r="AS69" i="44"/>
  <c r="AQ69" i="44"/>
  <c r="AT68" i="44"/>
  <c r="AS68" i="44"/>
  <c r="AQ68" i="44"/>
  <c r="AT67" i="44"/>
  <c r="AS67" i="44"/>
  <c r="AQ67" i="44"/>
  <c r="AT66" i="44"/>
  <c r="AS66" i="44"/>
  <c r="AQ66" i="44"/>
  <c r="AT65" i="44"/>
  <c r="AS65" i="44"/>
  <c r="AQ65" i="44"/>
  <c r="AT64" i="44"/>
  <c r="AS64" i="44"/>
  <c r="AQ64" i="44"/>
  <c r="AT63" i="44"/>
  <c r="AS63" i="44"/>
  <c r="AQ63" i="44"/>
  <c r="AT62" i="44"/>
  <c r="AS62" i="44"/>
  <c r="AQ62" i="44"/>
  <c r="AT61" i="44"/>
  <c r="AS61" i="44"/>
  <c r="AQ61" i="44"/>
  <c r="AT60" i="44"/>
  <c r="AS60" i="44"/>
  <c r="AQ60" i="44"/>
  <c r="AT58" i="44"/>
  <c r="AS58" i="44"/>
  <c r="AQ58" i="44"/>
  <c r="AT57" i="44"/>
  <c r="AS57" i="44"/>
  <c r="AQ57" i="44"/>
  <c r="AT56" i="44"/>
  <c r="AS56" i="44"/>
  <c r="AQ56" i="44"/>
  <c r="AT55" i="44"/>
  <c r="AS55" i="44"/>
  <c r="AQ55" i="44"/>
  <c r="AT54" i="44"/>
  <c r="AS54" i="44"/>
  <c r="AQ54" i="44"/>
  <c r="AU54" i="44" s="1"/>
  <c r="AT53" i="44"/>
  <c r="AS53" i="44"/>
  <c r="AQ53" i="44"/>
  <c r="AT52" i="44"/>
  <c r="AS52" i="44"/>
  <c r="AQ52" i="44"/>
  <c r="AT51" i="44"/>
  <c r="AS51" i="44"/>
  <c r="AQ51" i="44"/>
  <c r="AT50" i="44"/>
  <c r="AS50" i="44"/>
  <c r="AQ50" i="44"/>
  <c r="AT49" i="44"/>
  <c r="AS49" i="44"/>
  <c r="AQ49" i="44"/>
  <c r="AT47" i="44"/>
  <c r="AS47" i="44"/>
  <c r="AQ47" i="44"/>
  <c r="AT46" i="44"/>
  <c r="AS46" i="44"/>
  <c r="AQ46" i="44"/>
  <c r="AT45" i="44"/>
  <c r="AS45" i="44"/>
  <c r="AQ45" i="44"/>
  <c r="AT44" i="44"/>
  <c r="AS44" i="44"/>
  <c r="AQ44" i="44"/>
  <c r="AT43" i="44"/>
  <c r="AS43" i="44"/>
  <c r="AQ43" i="44"/>
  <c r="AU43" i="44" s="1"/>
  <c r="AT42" i="44"/>
  <c r="AS42" i="44"/>
  <c r="AQ42" i="44"/>
  <c r="AT41" i="44"/>
  <c r="AS41" i="44"/>
  <c r="AQ41" i="44"/>
  <c r="AT40" i="44"/>
  <c r="AS40" i="44"/>
  <c r="AQ40" i="44"/>
  <c r="AT39" i="44"/>
  <c r="AS39" i="44"/>
  <c r="AQ39" i="44"/>
  <c r="AT38" i="44"/>
  <c r="AS38" i="44"/>
  <c r="AQ38" i="44"/>
  <c r="AT36" i="44"/>
  <c r="AS36" i="44"/>
  <c r="AQ36" i="44"/>
  <c r="AT35" i="44"/>
  <c r="AS35" i="44"/>
  <c r="AQ35" i="44"/>
  <c r="AT34" i="44"/>
  <c r="AS34" i="44"/>
  <c r="AQ34" i="44"/>
  <c r="AU34" i="44" s="1"/>
  <c r="AT33" i="44"/>
  <c r="AS33" i="44"/>
  <c r="AQ33" i="44"/>
  <c r="AT32" i="44"/>
  <c r="AS32" i="44"/>
  <c r="AQ32" i="44"/>
  <c r="AT31" i="44"/>
  <c r="AS31" i="44"/>
  <c r="AQ31" i="44"/>
  <c r="AT30" i="44"/>
  <c r="AS30" i="44"/>
  <c r="AQ30" i="44"/>
  <c r="AT29" i="44"/>
  <c r="AS29" i="44"/>
  <c r="AU29" i="44" s="1"/>
  <c r="AQ29" i="44"/>
  <c r="AT28" i="44"/>
  <c r="AS28" i="44"/>
  <c r="AQ28" i="44"/>
  <c r="AT27" i="44"/>
  <c r="AS27" i="44"/>
  <c r="AQ27" i="44"/>
  <c r="AT25" i="44"/>
  <c r="AS25" i="44"/>
  <c r="AQ25" i="44"/>
  <c r="AT24" i="44"/>
  <c r="AS24" i="44"/>
  <c r="AQ24" i="44"/>
  <c r="AT23" i="44"/>
  <c r="AS23" i="44"/>
  <c r="AQ23" i="44"/>
  <c r="AT22" i="44"/>
  <c r="AS22" i="44"/>
  <c r="AQ22" i="44"/>
  <c r="AT21" i="44"/>
  <c r="AS21" i="44"/>
  <c r="AQ21" i="44"/>
  <c r="AT20" i="44"/>
  <c r="AS20" i="44"/>
  <c r="AQ20" i="44"/>
  <c r="AT19" i="44"/>
  <c r="AS19" i="44"/>
  <c r="AQ19" i="44"/>
  <c r="AT18" i="44"/>
  <c r="AS18" i="44"/>
  <c r="AQ18" i="44"/>
  <c r="AT17" i="44"/>
  <c r="AS17" i="44"/>
  <c r="AQ17" i="44"/>
  <c r="AT16" i="44"/>
  <c r="AS16" i="44"/>
  <c r="AQ16" i="44"/>
  <c r="AH69" i="44"/>
  <c r="AG69" i="44"/>
  <c r="AE69" i="44"/>
  <c r="AH68" i="44"/>
  <c r="AG68" i="44"/>
  <c r="AE68" i="44"/>
  <c r="AH67" i="44"/>
  <c r="AG67" i="44"/>
  <c r="AE67" i="44"/>
  <c r="AH66" i="44"/>
  <c r="AG66" i="44"/>
  <c r="AE66" i="44"/>
  <c r="AH65" i="44"/>
  <c r="AG65" i="44"/>
  <c r="AE65" i="44"/>
  <c r="AH64" i="44"/>
  <c r="AG64" i="44"/>
  <c r="AE64" i="44"/>
  <c r="AH63" i="44"/>
  <c r="AG63" i="44"/>
  <c r="AE63" i="44"/>
  <c r="AH62" i="44"/>
  <c r="AG62" i="44"/>
  <c r="AE62" i="44"/>
  <c r="AH61" i="44"/>
  <c r="AG61" i="44"/>
  <c r="AE61" i="44"/>
  <c r="AH60" i="44"/>
  <c r="AG60" i="44"/>
  <c r="AE60" i="44"/>
  <c r="AH58" i="44"/>
  <c r="AG58" i="44"/>
  <c r="AE58" i="44"/>
  <c r="AH57" i="44"/>
  <c r="AG57" i="44"/>
  <c r="AE57" i="44"/>
  <c r="AH56" i="44"/>
  <c r="AG56" i="44"/>
  <c r="AE56" i="44"/>
  <c r="AH55" i="44"/>
  <c r="AG55" i="44"/>
  <c r="AE55" i="44"/>
  <c r="AH54" i="44"/>
  <c r="AG54" i="44"/>
  <c r="AE54" i="44"/>
  <c r="AH53" i="44"/>
  <c r="AG53" i="44"/>
  <c r="AE53" i="44"/>
  <c r="AH52" i="44"/>
  <c r="AG52" i="44"/>
  <c r="AE52" i="44"/>
  <c r="AH51" i="44"/>
  <c r="AG51" i="44"/>
  <c r="AE51" i="44"/>
  <c r="AH50" i="44"/>
  <c r="AG50" i="44"/>
  <c r="AE50" i="44"/>
  <c r="AH49" i="44"/>
  <c r="AG49" i="44"/>
  <c r="AE49" i="44"/>
  <c r="AH47" i="44"/>
  <c r="AG47" i="44"/>
  <c r="AE47" i="44"/>
  <c r="AH46" i="44"/>
  <c r="AG46" i="44"/>
  <c r="AE46" i="44"/>
  <c r="AH45" i="44"/>
  <c r="AG45" i="44"/>
  <c r="AE45" i="44"/>
  <c r="AH44" i="44"/>
  <c r="AG44" i="44"/>
  <c r="AE44" i="44"/>
  <c r="AH43" i="44"/>
  <c r="AG43" i="44"/>
  <c r="AE43" i="44"/>
  <c r="AH42" i="44"/>
  <c r="AG42" i="44"/>
  <c r="AE42" i="44"/>
  <c r="AH41" i="44"/>
  <c r="AG41" i="44"/>
  <c r="AE41" i="44"/>
  <c r="AH40" i="44"/>
  <c r="AG40" i="44"/>
  <c r="AE40" i="44"/>
  <c r="AH39" i="44"/>
  <c r="AG39" i="44"/>
  <c r="AE39" i="44"/>
  <c r="AH38" i="44"/>
  <c r="AG38" i="44"/>
  <c r="AE38" i="44"/>
  <c r="AH36" i="44"/>
  <c r="AG36" i="44"/>
  <c r="AE36" i="44"/>
  <c r="AH35" i="44"/>
  <c r="AG35" i="44"/>
  <c r="AE35" i="44"/>
  <c r="AH34" i="44"/>
  <c r="AG34" i="44"/>
  <c r="AE34" i="44"/>
  <c r="AH33" i="44"/>
  <c r="AG33" i="44"/>
  <c r="AE33" i="44"/>
  <c r="AH32" i="44"/>
  <c r="AG32" i="44"/>
  <c r="AE32" i="44"/>
  <c r="AH31" i="44"/>
  <c r="AG31" i="44"/>
  <c r="AE31" i="44"/>
  <c r="AH30" i="44"/>
  <c r="AG30" i="44"/>
  <c r="AE30" i="44"/>
  <c r="AH29" i="44"/>
  <c r="AG29" i="44"/>
  <c r="AE29" i="44"/>
  <c r="AH28" i="44"/>
  <c r="AG28" i="44"/>
  <c r="AE28" i="44"/>
  <c r="AI28" i="44" s="1"/>
  <c r="AH27" i="44"/>
  <c r="AG27" i="44"/>
  <c r="AE27" i="44"/>
  <c r="AH25" i="44"/>
  <c r="AG25" i="44"/>
  <c r="AE25" i="44"/>
  <c r="AH24" i="44"/>
  <c r="AG24" i="44"/>
  <c r="AE24" i="44"/>
  <c r="AH23" i="44"/>
  <c r="AG23" i="44"/>
  <c r="AE23" i="44"/>
  <c r="AH22" i="44"/>
  <c r="AG22" i="44"/>
  <c r="AE22" i="44"/>
  <c r="AI22" i="44" s="1"/>
  <c r="AH21" i="44"/>
  <c r="AG21" i="44"/>
  <c r="AE21" i="44"/>
  <c r="AH20" i="44"/>
  <c r="AG20" i="44"/>
  <c r="AE20" i="44"/>
  <c r="AH19" i="44"/>
  <c r="AG19" i="44"/>
  <c r="AE19" i="44"/>
  <c r="AI19" i="44" s="1"/>
  <c r="AH18" i="44"/>
  <c r="AG18" i="44"/>
  <c r="AE18" i="44"/>
  <c r="AH17" i="44"/>
  <c r="AG17" i="44"/>
  <c r="AE17" i="44"/>
  <c r="AH16" i="44"/>
  <c r="AG16" i="44"/>
  <c r="AE16" i="44"/>
  <c r="V69" i="44"/>
  <c r="U69" i="44"/>
  <c r="S69" i="44"/>
  <c r="V68" i="44"/>
  <c r="U68" i="44"/>
  <c r="S68" i="44"/>
  <c r="W68" i="44" s="1"/>
  <c r="V67" i="44"/>
  <c r="U67" i="44"/>
  <c r="S67" i="44"/>
  <c r="V66" i="44"/>
  <c r="U66" i="44"/>
  <c r="S66" i="44"/>
  <c r="V65" i="44"/>
  <c r="U65" i="44"/>
  <c r="S65" i="44"/>
  <c r="V64" i="44"/>
  <c r="U64" i="44"/>
  <c r="S64" i="44"/>
  <c r="V63" i="44"/>
  <c r="U63" i="44"/>
  <c r="S63" i="44"/>
  <c r="V62" i="44"/>
  <c r="U62" i="44"/>
  <c r="S62" i="44"/>
  <c r="V61" i="44"/>
  <c r="U61" i="44"/>
  <c r="S61" i="44"/>
  <c r="V60" i="44"/>
  <c r="U60" i="44"/>
  <c r="S60" i="44"/>
  <c r="V58" i="44"/>
  <c r="U58" i="44"/>
  <c r="S58" i="44"/>
  <c r="V57" i="44"/>
  <c r="U57" i="44"/>
  <c r="S57" i="44"/>
  <c r="V56" i="44"/>
  <c r="U56" i="44"/>
  <c r="S56" i="44"/>
  <c r="V55" i="44"/>
  <c r="U55" i="44"/>
  <c r="S55" i="44"/>
  <c r="V54" i="44"/>
  <c r="U54" i="44"/>
  <c r="S54" i="44"/>
  <c r="V53" i="44"/>
  <c r="U53" i="44"/>
  <c r="S53" i="44"/>
  <c r="V52" i="44"/>
  <c r="U52" i="44"/>
  <c r="S52" i="44"/>
  <c r="V51" i="44"/>
  <c r="U51" i="44"/>
  <c r="S51" i="44"/>
  <c r="V50" i="44"/>
  <c r="U50" i="44"/>
  <c r="S50" i="44"/>
  <c r="V49" i="44"/>
  <c r="U49" i="44"/>
  <c r="S49" i="44"/>
  <c r="V47" i="44"/>
  <c r="U47" i="44"/>
  <c r="S47" i="44"/>
  <c r="V46" i="44"/>
  <c r="U46" i="44"/>
  <c r="S46" i="44"/>
  <c r="V45" i="44"/>
  <c r="U45" i="44"/>
  <c r="S45" i="44"/>
  <c r="V44" i="44"/>
  <c r="U44" i="44"/>
  <c r="S44" i="44"/>
  <c r="V43" i="44"/>
  <c r="U43" i="44"/>
  <c r="S43" i="44"/>
  <c r="V42" i="44"/>
  <c r="U42" i="44"/>
  <c r="S42" i="44"/>
  <c r="V41" i="44"/>
  <c r="U41" i="44"/>
  <c r="S41" i="44"/>
  <c r="V40" i="44"/>
  <c r="U40" i="44"/>
  <c r="S40" i="44"/>
  <c r="V39" i="44"/>
  <c r="U39" i="44"/>
  <c r="S39" i="44"/>
  <c r="V38" i="44"/>
  <c r="U38" i="44"/>
  <c r="S38" i="44"/>
  <c r="V36" i="44"/>
  <c r="U36" i="44"/>
  <c r="S36" i="44"/>
  <c r="V35" i="44"/>
  <c r="U35" i="44"/>
  <c r="S35" i="44"/>
  <c r="V34" i="44"/>
  <c r="U34" i="44"/>
  <c r="S34" i="44"/>
  <c r="V33" i="44"/>
  <c r="U33" i="44"/>
  <c r="S33" i="44"/>
  <c r="V32" i="44"/>
  <c r="U32" i="44"/>
  <c r="S32" i="44"/>
  <c r="V31" i="44"/>
  <c r="U31" i="44"/>
  <c r="S31" i="44"/>
  <c r="V30" i="44"/>
  <c r="U30" i="44"/>
  <c r="S30" i="44"/>
  <c r="V29" i="44"/>
  <c r="U29" i="44"/>
  <c r="S29" i="44"/>
  <c r="V28" i="44"/>
  <c r="U28" i="44"/>
  <c r="S28" i="44"/>
  <c r="V27" i="44"/>
  <c r="U27" i="44"/>
  <c r="S27" i="44"/>
  <c r="V25" i="44"/>
  <c r="U25" i="44"/>
  <c r="S25" i="44"/>
  <c r="V24" i="44"/>
  <c r="U24" i="44"/>
  <c r="S24" i="44"/>
  <c r="V23" i="44"/>
  <c r="U23" i="44"/>
  <c r="S23" i="44"/>
  <c r="V22" i="44"/>
  <c r="U22" i="44"/>
  <c r="S22" i="44"/>
  <c r="V21" i="44"/>
  <c r="U21" i="44"/>
  <c r="S21" i="44"/>
  <c r="V20" i="44"/>
  <c r="U20" i="44"/>
  <c r="S20" i="44"/>
  <c r="V19" i="44"/>
  <c r="U19" i="44"/>
  <c r="S19" i="44"/>
  <c r="V18" i="44"/>
  <c r="U18" i="44"/>
  <c r="S18" i="44"/>
  <c r="V17" i="44"/>
  <c r="U17" i="44"/>
  <c r="S17" i="44"/>
  <c r="V16" i="44"/>
  <c r="U16" i="44"/>
  <c r="S16" i="44"/>
  <c r="J69" i="44"/>
  <c r="I69" i="44"/>
  <c r="G69" i="44"/>
  <c r="J68" i="44"/>
  <c r="I68" i="44"/>
  <c r="G68" i="44"/>
  <c r="J67" i="44"/>
  <c r="I67" i="44"/>
  <c r="G67" i="44"/>
  <c r="J66" i="44"/>
  <c r="I66" i="44"/>
  <c r="G66" i="44"/>
  <c r="J65" i="44"/>
  <c r="I65" i="44"/>
  <c r="G65" i="44"/>
  <c r="J64" i="44"/>
  <c r="I64" i="44"/>
  <c r="G64" i="44"/>
  <c r="J63" i="44"/>
  <c r="I63" i="44"/>
  <c r="G63" i="44"/>
  <c r="J62" i="44"/>
  <c r="I62" i="44"/>
  <c r="G62" i="44"/>
  <c r="J61" i="44"/>
  <c r="I61" i="44"/>
  <c r="G61" i="44"/>
  <c r="K61" i="44" s="1"/>
  <c r="J60" i="44"/>
  <c r="I60" i="44"/>
  <c r="G60" i="44"/>
  <c r="J58" i="44"/>
  <c r="I58" i="44"/>
  <c r="G58" i="44"/>
  <c r="J57" i="44"/>
  <c r="I57" i="44"/>
  <c r="G57" i="44"/>
  <c r="J56" i="44"/>
  <c r="I56" i="44"/>
  <c r="G56" i="44"/>
  <c r="J55" i="44"/>
  <c r="I55" i="44"/>
  <c r="G55" i="44"/>
  <c r="J54" i="44"/>
  <c r="I54" i="44"/>
  <c r="G54" i="44"/>
  <c r="J53" i="44"/>
  <c r="I53" i="44"/>
  <c r="K53" i="44" s="1"/>
  <c r="G53" i="44"/>
  <c r="J52" i="44"/>
  <c r="I52" i="44"/>
  <c r="G52" i="44"/>
  <c r="J51" i="44"/>
  <c r="I51" i="44"/>
  <c r="G51" i="44"/>
  <c r="J50" i="44"/>
  <c r="I50" i="44"/>
  <c r="G50" i="44"/>
  <c r="J49" i="44"/>
  <c r="I49" i="44"/>
  <c r="G49" i="44"/>
  <c r="J47" i="44"/>
  <c r="I47" i="44"/>
  <c r="G47" i="44"/>
  <c r="J46" i="44"/>
  <c r="I46" i="44"/>
  <c r="G46" i="44"/>
  <c r="J45" i="44"/>
  <c r="I45" i="44"/>
  <c r="G45" i="44"/>
  <c r="J44" i="44"/>
  <c r="I44" i="44"/>
  <c r="G44" i="44"/>
  <c r="J43" i="44"/>
  <c r="I43" i="44"/>
  <c r="G43" i="44"/>
  <c r="J42" i="44"/>
  <c r="I42" i="44"/>
  <c r="G42" i="44"/>
  <c r="J41" i="44"/>
  <c r="I41" i="44"/>
  <c r="G41" i="44"/>
  <c r="J40" i="44"/>
  <c r="I40" i="44"/>
  <c r="G40" i="44"/>
  <c r="J39" i="44"/>
  <c r="I39" i="44"/>
  <c r="G39" i="44"/>
  <c r="J38" i="44"/>
  <c r="I38" i="44"/>
  <c r="G38" i="44"/>
  <c r="G35" i="44"/>
  <c r="I35" i="44"/>
  <c r="J35" i="44"/>
  <c r="G36" i="44"/>
  <c r="K36" i="44" s="1"/>
  <c r="I36" i="44"/>
  <c r="J36" i="44"/>
  <c r="J34" i="44"/>
  <c r="I34" i="44"/>
  <c r="G34" i="44"/>
  <c r="J33" i="44"/>
  <c r="I33" i="44"/>
  <c r="G33" i="44"/>
  <c r="J32" i="44"/>
  <c r="I32" i="44"/>
  <c r="G32" i="44"/>
  <c r="K32" i="44" s="1"/>
  <c r="J31" i="44"/>
  <c r="I31" i="44"/>
  <c r="G31" i="44"/>
  <c r="J30" i="44"/>
  <c r="I30" i="44"/>
  <c r="G30" i="44"/>
  <c r="J29" i="44"/>
  <c r="I29" i="44"/>
  <c r="G29" i="44"/>
  <c r="J28" i="44"/>
  <c r="I28" i="44"/>
  <c r="G28" i="44"/>
  <c r="J27" i="44"/>
  <c r="I27" i="44"/>
  <c r="G27" i="44"/>
  <c r="W61" i="44" l="1"/>
  <c r="W65" i="44"/>
  <c r="K31" i="44"/>
  <c r="K60" i="44"/>
  <c r="AI20" i="44"/>
  <c r="AI23" i="44"/>
  <c r="AU47" i="44"/>
  <c r="K35" i="44"/>
  <c r="W29" i="44"/>
  <c r="AI21" i="44"/>
  <c r="AI24" i="44"/>
  <c r="AU57" i="44"/>
  <c r="U59" i="44"/>
  <c r="K57" i="44"/>
  <c r="AI18" i="44"/>
  <c r="AE37" i="44"/>
  <c r="AU60" i="44"/>
  <c r="W32" i="44"/>
  <c r="K58" i="44"/>
  <c r="W35" i="44"/>
  <c r="AG26" i="44"/>
  <c r="AU52" i="44"/>
  <c r="K30" i="44"/>
  <c r="AU55" i="44"/>
  <c r="AE26" i="44"/>
  <c r="K39" i="44"/>
  <c r="K56" i="44"/>
  <c r="K65" i="44"/>
  <c r="AI17" i="44"/>
  <c r="AU41" i="44"/>
  <c r="AU58" i="44"/>
  <c r="K29" i="44"/>
  <c r="K33" i="44"/>
  <c r="K38" i="44"/>
  <c r="K67" i="44"/>
  <c r="K69" i="44"/>
  <c r="W21" i="44"/>
  <c r="W23" i="44"/>
  <c r="W25" i="44"/>
  <c r="W28" i="44"/>
  <c r="AE48" i="44"/>
  <c r="AI57" i="44"/>
  <c r="AU18" i="44"/>
  <c r="AU20" i="44"/>
  <c r="AU24" i="44"/>
  <c r="K42" i="44"/>
  <c r="K44" i="44"/>
  <c r="K46" i="44"/>
  <c r="K49" i="44"/>
  <c r="K55" i="44"/>
  <c r="W41" i="44"/>
  <c r="W45" i="44"/>
  <c r="W47" i="44"/>
  <c r="W52" i="44"/>
  <c r="AQ48" i="44"/>
  <c r="AU40" i="44"/>
  <c r="AU44" i="44"/>
  <c r="AU46" i="44"/>
  <c r="AU49" i="44"/>
  <c r="AU51" i="44"/>
  <c r="AU53" i="44"/>
  <c r="K34" i="44"/>
  <c r="K64" i="44"/>
  <c r="K66" i="44"/>
  <c r="K68" i="44"/>
  <c r="W18" i="44"/>
  <c r="W22" i="44"/>
  <c r="W24" i="44"/>
  <c r="AI54" i="44"/>
  <c r="AI61" i="44"/>
  <c r="AI63" i="44"/>
  <c r="AI65" i="44"/>
  <c r="AI67" i="44"/>
  <c r="AI69" i="44"/>
  <c r="AU17" i="44"/>
  <c r="AU21" i="44"/>
  <c r="AU23" i="44"/>
  <c r="AU28" i="44"/>
  <c r="K43" i="44"/>
  <c r="K45" i="44"/>
  <c r="K47" i="44"/>
  <c r="K50" i="44"/>
  <c r="K54" i="44"/>
  <c r="W38" i="44"/>
  <c r="W42" i="44"/>
  <c r="W44" i="44"/>
  <c r="W49" i="44"/>
  <c r="W53" i="44"/>
  <c r="W57" i="44"/>
  <c r="W60" i="44"/>
  <c r="K27" i="44"/>
  <c r="K41" i="44"/>
  <c r="K51" i="44"/>
  <c r="K63" i="44"/>
  <c r="W33" i="44"/>
  <c r="AI32" i="44"/>
  <c r="AI34" i="44"/>
  <c r="AI36" i="44"/>
  <c r="AU31" i="44"/>
  <c r="AU33" i="44"/>
  <c r="W40" i="44"/>
  <c r="W46" i="44"/>
  <c r="AU35" i="44"/>
  <c r="K28" i="44"/>
  <c r="K40" i="44"/>
  <c r="K52" i="44"/>
  <c r="K62" i="44"/>
  <c r="W34" i="44"/>
  <c r="W64" i="44"/>
  <c r="AI29" i="44"/>
  <c r="AI31" i="44"/>
  <c r="AI33" i="44"/>
  <c r="AI35" i="44"/>
  <c r="AI40" i="44"/>
  <c r="AI42" i="44"/>
  <c r="AI44" i="44"/>
  <c r="AI46" i="44"/>
  <c r="AI51" i="44"/>
  <c r="AI53" i="44"/>
  <c r="AU32" i="44"/>
  <c r="S59" i="44"/>
  <c r="AQ37" i="44"/>
  <c r="AU62" i="44"/>
  <c r="AU64" i="44"/>
  <c r="AU66" i="44"/>
  <c r="AU68" i="44"/>
  <c r="W58" i="44"/>
  <c r="AI55" i="44"/>
  <c r="AU19" i="44"/>
  <c r="AS37" i="44"/>
  <c r="AU42" i="44"/>
  <c r="AQ59" i="44"/>
  <c r="AU61" i="44"/>
  <c r="AU63" i="44"/>
  <c r="AU65" i="44"/>
  <c r="AU67" i="44"/>
  <c r="AU69" i="44"/>
  <c r="AS59" i="44"/>
  <c r="AQ26" i="44"/>
  <c r="AU25" i="44"/>
  <c r="AU36" i="44"/>
  <c r="AU39" i="44"/>
  <c r="AS26" i="44"/>
  <c r="AS48" i="44"/>
  <c r="AU22" i="44"/>
  <c r="AU30" i="44"/>
  <c r="AU45" i="44"/>
  <c r="AU56" i="44"/>
  <c r="AG37" i="44"/>
  <c r="AI49" i="44"/>
  <c r="AI58" i="44"/>
  <c r="AI25" i="44"/>
  <c r="AI39" i="44"/>
  <c r="AI41" i="44"/>
  <c r="AI43" i="44"/>
  <c r="AI45" i="44"/>
  <c r="AI47" i="44"/>
  <c r="AE59" i="44"/>
  <c r="AI60" i="44"/>
  <c r="AI62" i="44"/>
  <c r="AI64" i="44"/>
  <c r="AI66" i="44"/>
  <c r="AI68" i="44"/>
  <c r="AG59" i="44"/>
  <c r="AG48" i="44"/>
  <c r="AI30" i="44"/>
  <c r="AI52" i="44"/>
  <c r="AI56" i="44"/>
  <c r="W17" i="44"/>
  <c r="S37" i="44"/>
  <c r="W36" i="44"/>
  <c r="W54" i="44"/>
  <c r="W56" i="44"/>
  <c r="W66" i="44"/>
  <c r="U26" i="44"/>
  <c r="W19" i="44"/>
  <c r="W31" i="44"/>
  <c r="S48" i="44"/>
  <c r="W63" i="44"/>
  <c r="U48" i="44"/>
  <c r="W51" i="44"/>
  <c r="W67" i="44"/>
  <c r="W69" i="44"/>
  <c r="W43" i="44"/>
  <c r="S26" i="44"/>
  <c r="W20" i="44"/>
  <c r="U37" i="44"/>
  <c r="W30" i="44"/>
  <c r="W55" i="44"/>
  <c r="W62" i="44"/>
  <c r="AU16" i="44"/>
  <c r="AU27" i="44"/>
  <c r="AU50" i="44"/>
  <c r="AU38" i="44"/>
  <c r="AI16" i="44"/>
  <c r="AI27" i="44"/>
  <c r="AI50" i="44"/>
  <c r="AI38" i="44"/>
  <c r="W16" i="44"/>
  <c r="W39" i="44"/>
  <c r="W27" i="44"/>
  <c r="W50" i="44"/>
  <c r="AI26" i="44" l="1"/>
  <c r="W59" i="44"/>
  <c r="AU59" i="44"/>
  <c r="AU37" i="44"/>
  <c r="AU26" i="44"/>
  <c r="AU48" i="44"/>
  <c r="AI48" i="44"/>
  <c r="AI59" i="44"/>
  <c r="AI37" i="44"/>
  <c r="W37" i="44"/>
  <c r="W48" i="44"/>
  <c r="W26" i="44"/>
  <c r="C16" i="15" l="1"/>
  <c r="E16" i="9" l="1"/>
  <c r="E17" i="9"/>
  <c r="E15" i="9"/>
  <c r="D27" i="9"/>
  <c r="E26" i="9"/>
  <c r="G25" i="9"/>
  <c r="D25" i="9"/>
  <c r="D24" i="9"/>
  <c r="D23" i="9"/>
  <c r="E22" i="9"/>
  <c r="G21" i="9"/>
  <c r="D21" i="9"/>
  <c r="D20" i="9"/>
  <c r="I37" i="44" l="1"/>
  <c r="G48" i="44"/>
  <c r="I48" i="44"/>
  <c r="K59" i="44"/>
  <c r="G59" i="44"/>
  <c r="J25" i="44"/>
  <c r="I25" i="44"/>
  <c r="G25" i="44"/>
  <c r="K25" i="44" s="1"/>
  <c r="J24" i="44"/>
  <c r="I24" i="44"/>
  <c r="G24" i="44"/>
  <c r="J23" i="44"/>
  <c r="I23" i="44"/>
  <c r="G23" i="44"/>
  <c r="J22" i="44"/>
  <c r="I22" i="44"/>
  <c r="G22" i="44"/>
  <c r="J21" i="44"/>
  <c r="I21" i="44"/>
  <c r="G21" i="44"/>
  <c r="J20" i="44"/>
  <c r="I20" i="44"/>
  <c r="G20" i="44"/>
  <c r="J19" i="44"/>
  <c r="I19" i="44"/>
  <c r="G19" i="44"/>
  <c r="J18" i="44"/>
  <c r="I18" i="44"/>
  <c r="G18" i="44"/>
  <c r="J17" i="44"/>
  <c r="I17" i="44"/>
  <c r="G17" i="44"/>
  <c r="J16" i="44"/>
  <c r="I16" i="44"/>
  <c r="G16" i="44"/>
  <c r="C36" i="15"/>
  <c r="C30" i="15"/>
  <c r="C24" i="15"/>
  <c r="K19" i="44" l="1"/>
  <c r="AE70" i="44"/>
  <c r="AE71" i="44" s="1"/>
  <c r="AG70" i="44"/>
  <c r="S70" i="44"/>
  <c r="G70" i="44"/>
  <c r="I70" i="44"/>
  <c r="K16" i="44"/>
  <c r="G26" i="44"/>
  <c r="AQ70" i="44"/>
  <c r="AQ71" i="44" s="1"/>
  <c r="AS70" i="44"/>
  <c r="U70" i="44"/>
  <c r="AI70" i="44"/>
  <c r="K37" i="44"/>
  <c r="K48" i="44"/>
  <c r="G37" i="44"/>
  <c r="I59" i="44"/>
  <c r="K22" i="44"/>
  <c r="K21" i="44"/>
  <c r="K18" i="44"/>
  <c r="K20" i="44"/>
  <c r="K24" i="44"/>
  <c r="I26" i="44"/>
  <c r="K23" i="44"/>
  <c r="K17" i="44"/>
  <c r="AU70" i="44" l="1"/>
  <c r="AU71" i="44" s="1"/>
  <c r="E38" i="15" s="1"/>
  <c r="E41" i="15" s="1"/>
  <c r="U71" i="44"/>
  <c r="I43" i="85" s="1"/>
  <c r="S71" i="44"/>
  <c r="W70" i="44"/>
  <c r="W71" i="44" s="1"/>
  <c r="E26" i="15" s="1"/>
  <c r="E29" i="15" s="1"/>
  <c r="K70" i="44"/>
  <c r="I71" i="44"/>
  <c r="G71" i="44"/>
  <c r="AG71" i="44"/>
  <c r="N43" i="85" s="1"/>
  <c r="N44" i="85" s="1"/>
  <c r="M50" i="81" s="1"/>
  <c r="M51" i="81" s="1"/>
  <c r="AI71" i="44"/>
  <c r="E32" i="15" s="1"/>
  <c r="E35" i="15" s="1"/>
  <c r="AS71" i="44"/>
  <c r="S43" i="85" s="1"/>
  <c r="S44" i="85" s="1"/>
  <c r="M50" i="82" s="1"/>
  <c r="M51" i="82" s="1"/>
  <c r="K26" i="44"/>
  <c r="L308" i="18"/>
  <c r="M308" i="18"/>
  <c r="N308" i="18"/>
  <c r="L309" i="18"/>
  <c r="M309" i="18"/>
  <c r="N309" i="18"/>
  <c r="L310" i="18"/>
  <c r="M310" i="18"/>
  <c r="N310" i="18"/>
  <c r="L311" i="18"/>
  <c r="M311" i="18"/>
  <c r="N311" i="18"/>
  <c r="L312" i="18"/>
  <c r="M312" i="18"/>
  <c r="N312" i="18"/>
  <c r="L313" i="18"/>
  <c r="M313" i="18"/>
  <c r="N313" i="18"/>
  <c r="D43" i="85" l="1"/>
  <c r="D44" i="85" s="1"/>
  <c r="M50" i="55" s="1"/>
  <c r="M51" i="55" s="1"/>
  <c r="I44" i="85"/>
  <c r="M50" i="80" s="1"/>
  <c r="M51" i="80" s="1"/>
  <c r="O312" i="18"/>
  <c r="O313" i="18"/>
  <c r="O310" i="18"/>
  <c r="O309" i="18"/>
  <c r="O311" i="18"/>
  <c r="O308" i="18"/>
  <c r="K71" i="44"/>
  <c r="E19" i="15" s="1"/>
  <c r="E20" i="15" s="1"/>
  <c r="E23" i="15" s="1"/>
  <c r="E10" i="15" l="1"/>
  <c r="E11" i="15" s="1"/>
  <c r="E13" i="15" s="1"/>
  <c r="N307" i="18" l="1"/>
  <c r="M307" i="18"/>
  <c r="L307" i="18"/>
  <c r="N306" i="18"/>
  <c r="M306" i="18"/>
  <c r="L306" i="18"/>
  <c r="N305" i="18"/>
  <c r="M305" i="18"/>
  <c r="L305" i="18"/>
  <c r="N304" i="18"/>
  <c r="M304" i="18"/>
  <c r="L304" i="18"/>
  <c r="N303" i="18"/>
  <c r="M303" i="18"/>
  <c r="L303" i="18"/>
  <c r="N302" i="18"/>
  <c r="M302" i="18"/>
  <c r="L302" i="18"/>
  <c r="N301" i="18"/>
  <c r="M301" i="18"/>
  <c r="L301" i="18"/>
  <c r="N300" i="18"/>
  <c r="M300" i="18"/>
  <c r="L300" i="18"/>
  <c r="N299" i="18"/>
  <c r="M299" i="18"/>
  <c r="L299" i="18"/>
  <c r="N298" i="18"/>
  <c r="M298" i="18"/>
  <c r="L298" i="18"/>
  <c r="N297" i="18"/>
  <c r="M297" i="18"/>
  <c r="L297" i="18"/>
  <c r="N296" i="18"/>
  <c r="M296" i="18"/>
  <c r="L296" i="18"/>
  <c r="N295" i="18"/>
  <c r="M295" i="18"/>
  <c r="L295" i="18"/>
  <c r="N294" i="18"/>
  <c r="M294" i="18"/>
  <c r="L294" i="18"/>
  <c r="N293" i="18"/>
  <c r="M293" i="18"/>
  <c r="L293" i="18"/>
  <c r="N292" i="18"/>
  <c r="M292" i="18"/>
  <c r="L292" i="18"/>
  <c r="N291" i="18"/>
  <c r="M291" i="18"/>
  <c r="L291" i="18"/>
  <c r="N290" i="18"/>
  <c r="M290" i="18"/>
  <c r="L290" i="18"/>
  <c r="N289" i="18"/>
  <c r="M289" i="18"/>
  <c r="L289" i="18"/>
  <c r="N288" i="18"/>
  <c r="M288" i="18"/>
  <c r="L288" i="18"/>
  <c r="N287" i="18"/>
  <c r="M287" i="18"/>
  <c r="L287" i="18"/>
  <c r="N286" i="18"/>
  <c r="M286" i="18"/>
  <c r="L286" i="18"/>
  <c r="N285" i="18"/>
  <c r="M285" i="18"/>
  <c r="L285" i="18"/>
  <c r="N284" i="18"/>
  <c r="M284" i="18"/>
  <c r="L284" i="18"/>
  <c r="N283" i="18"/>
  <c r="M283" i="18"/>
  <c r="L283" i="18"/>
  <c r="N282" i="18"/>
  <c r="M282" i="18"/>
  <c r="L282" i="18"/>
  <c r="N281" i="18"/>
  <c r="M281" i="18"/>
  <c r="L281" i="18"/>
  <c r="N280" i="18"/>
  <c r="M280" i="18"/>
  <c r="L280" i="18"/>
  <c r="N279" i="18"/>
  <c r="M279" i="18"/>
  <c r="L279" i="18"/>
  <c r="N278" i="18"/>
  <c r="M278" i="18"/>
  <c r="L278" i="18"/>
  <c r="N277" i="18"/>
  <c r="M277" i="18"/>
  <c r="L277" i="18"/>
  <c r="N276" i="18"/>
  <c r="M276" i="18"/>
  <c r="L276" i="18"/>
  <c r="N275" i="18"/>
  <c r="M275" i="18"/>
  <c r="L275" i="18"/>
  <c r="N274" i="18"/>
  <c r="M274" i="18"/>
  <c r="L274" i="18"/>
  <c r="N273" i="18"/>
  <c r="M273" i="18"/>
  <c r="L273" i="18"/>
  <c r="N272" i="18"/>
  <c r="M272" i="18"/>
  <c r="L272" i="18"/>
  <c r="N271" i="18"/>
  <c r="M271" i="18"/>
  <c r="L271" i="18"/>
  <c r="N270" i="18"/>
  <c r="M270" i="18"/>
  <c r="L270" i="18"/>
  <c r="N269" i="18"/>
  <c r="M269" i="18"/>
  <c r="L269" i="18"/>
  <c r="N268" i="18"/>
  <c r="M268" i="18"/>
  <c r="L268" i="18"/>
  <c r="N267" i="18"/>
  <c r="M267" i="18"/>
  <c r="L267" i="18"/>
  <c r="N266" i="18"/>
  <c r="M266" i="18"/>
  <c r="L266" i="18"/>
  <c r="N265" i="18"/>
  <c r="M265" i="18"/>
  <c r="L265" i="18"/>
  <c r="N264" i="18"/>
  <c r="M264" i="18"/>
  <c r="L264" i="18"/>
  <c r="N263" i="18"/>
  <c r="M263" i="18"/>
  <c r="L263" i="18"/>
  <c r="N262" i="18"/>
  <c r="M262" i="18"/>
  <c r="L262" i="18"/>
  <c r="N261" i="18"/>
  <c r="M261" i="18"/>
  <c r="L261" i="18"/>
  <c r="N260" i="18"/>
  <c r="M260" i="18"/>
  <c r="L260" i="18"/>
  <c r="N259" i="18"/>
  <c r="M259" i="18"/>
  <c r="L259" i="18"/>
  <c r="N258" i="18"/>
  <c r="M258" i="18"/>
  <c r="L258" i="18"/>
  <c r="N257" i="18"/>
  <c r="M257" i="18"/>
  <c r="L257" i="18"/>
  <c r="N256" i="18"/>
  <c r="M256" i="18"/>
  <c r="L256" i="18"/>
  <c r="N255" i="18"/>
  <c r="M255" i="18"/>
  <c r="L255" i="18"/>
  <c r="N254" i="18"/>
  <c r="M254" i="18"/>
  <c r="L254" i="18"/>
  <c r="N253" i="18"/>
  <c r="M253" i="18"/>
  <c r="L253" i="18"/>
  <c r="N252" i="18"/>
  <c r="M252" i="18"/>
  <c r="L252" i="18"/>
  <c r="N251" i="18"/>
  <c r="M251" i="18"/>
  <c r="L251" i="18"/>
  <c r="N250" i="18"/>
  <c r="M250" i="18"/>
  <c r="L250" i="18"/>
  <c r="N249" i="18"/>
  <c r="M249" i="18"/>
  <c r="L249" i="18"/>
  <c r="N248" i="18"/>
  <c r="M248" i="18"/>
  <c r="L248" i="18"/>
  <c r="N247" i="18"/>
  <c r="M247" i="18"/>
  <c r="L247" i="18"/>
  <c r="N246" i="18"/>
  <c r="M246" i="18"/>
  <c r="L246" i="18"/>
  <c r="N245" i="18"/>
  <c r="M245" i="18"/>
  <c r="L245" i="18"/>
  <c r="N244" i="18"/>
  <c r="M244" i="18"/>
  <c r="L244" i="18"/>
  <c r="N243" i="18"/>
  <c r="M243" i="18"/>
  <c r="L243" i="18"/>
  <c r="N242" i="18"/>
  <c r="M242" i="18"/>
  <c r="L242" i="18"/>
  <c r="N241" i="18"/>
  <c r="M241" i="18"/>
  <c r="L241" i="18"/>
  <c r="N240" i="18"/>
  <c r="M240" i="18"/>
  <c r="L240" i="18"/>
  <c r="N239" i="18"/>
  <c r="M239" i="18"/>
  <c r="L239" i="18"/>
  <c r="N238" i="18"/>
  <c r="M238" i="18"/>
  <c r="L238" i="18"/>
  <c r="N237" i="18"/>
  <c r="M237" i="18"/>
  <c r="L237" i="18"/>
  <c r="N236" i="18"/>
  <c r="M236" i="18"/>
  <c r="L236" i="18"/>
  <c r="N235" i="18"/>
  <c r="M235" i="18"/>
  <c r="L235" i="18"/>
  <c r="N234" i="18"/>
  <c r="M234" i="18"/>
  <c r="L234" i="18"/>
  <c r="N233" i="18"/>
  <c r="M233" i="18"/>
  <c r="L233" i="18"/>
  <c r="N232" i="18"/>
  <c r="M232" i="18"/>
  <c r="L232" i="18"/>
  <c r="N231" i="18"/>
  <c r="M231" i="18"/>
  <c r="L231" i="18"/>
  <c r="N230" i="18"/>
  <c r="M230" i="18"/>
  <c r="L230" i="18"/>
  <c r="N229" i="18"/>
  <c r="M229" i="18"/>
  <c r="L229" i="18"/>
  <c r="N228" i="18"/>
  <c r="M228" i="18"/>
  <c r="L228" i="18"/>
  <c r="N227" i="18"/>
  <c r="M227" i="18"/>
  <c r="L227" i="18"/>
  <c r="N226" i="18"/>
  <c r="M226" i="18"/>
  <c r="L226" i="18"/>
  <c r="N225" i="18"/>
  <c r="M225" i="18"/>
  <c r="L225" i="18"/>
  <c r="N224" i="18"/>
  <c r="M224" i="18"/>
  <c r="L224" i="18"/>
  <c r="N223" i="18"/>
  <c r="M223" i="18"/>
  <c r="L223" i="18"/>
  <c r="N222" i="18"/>
  <c r="M222" i="18"/>
  <c r="L222" i="18"/>
  <c r="N221" i="18"/>
  <c r="M221" i="18"/>
  <c r="L221" i="18"/>
  <c r="N220" i="18"/>
  <c r="M220" i="18"/>
  <c r="L220" i="18"/>
  <c r="N219" i="18"/>
  <c r="M219" i="18"/>
  <c r="L219" i="18"/>
  <c r="N218" i="18"/>
  <c r="M218" i="18"/>
  <c r="L218" i="18"/>
  <c r="N217" i="18"/>
  <c r="M217" i="18"/>
  <c r="L217" i="18"/>
  <c r="N216" i="18"/>
  <c r="M216" i="18"/>
  <c r="L216" i="18"/>
  <c r="N215" i="18"/>
  <c r="M215" i="18"/>
  <c r="L215" i="18"/>
  <c r="N214" i="18"/>
  <c r="M214" i="18"/>
  <c r="L214" i="18"/>
  <c r="N213" i="18"/>
  <c r="M213" i="18"/>
  <c r="L213" i="18"/>
  <c r="N212" i="18"/>
  <c r="M212" i="18"/>
  <c r="L212" i="18"/>
  <c r="N211" i="18"/>
  <c r="M211" i="18"/>
  <c r="L211" i="18"/>
  <c r="N210" i="18"/>
  <c r="M210" i="18"/>
  <c r="L210" i="18"/>
  <c r="N209" i="18"/>
  <c r="M209" i="18"/>
  <c r="L209" i="18"/>
  <c r="N208" i="18"/>
  <c r="M208" i="18"/>
  <c r="L208" i="18"/>
  <c r="N207" i="18"/>
  <c r="M207" i="18"/>
  <c r="L207" i="18"/>
  <c r="N206" i="18"/>
  <c r="M206" i="18"/>
  <c r="L206" i="18"/>
  <c r="N205" i="18"/>
  <c r="M205" i="18"/>
  <c r="L205" i="18"/>
  <c r="N204" i="18"/>
  <c r="M204" i="18"/>
  <c r="L204" i="18"/>
  <c r="N203" i="18"/>
  <c r="M203" i="18"/>
  <c r="L203" i="18"/>
  <c r="N202" i="18"/>
  <c r="M202" i="18"/>
  <c r="L202" i="18"/>
  <c r="N201" i="18"/>
  <c r="M201" i="18"/>
  <c r="L201" i="18"/>
  <c r="N200" i="18"/>
  <c r="M200" i="18"/>
  <c r="L200" i="18"/>
  <c r="N199" i="18"/>
  <c r="M199" i="18"/>
  <c r="L199" i="18"/>
  <c r="N198" i="18"/>
  <c r="M198" i="18"/>
  <c r="L198" i="18"/>
  <c r="N197" i="18"/>
  <c r="M197" i="18"/>
  <c r="L197" i="18"/>
  <c r="N196" i="18"/>
  <c r="M196" i="18"/>
  <c r="L196" i="18"/>
  <c r="N195" i="18"/>
  <c r="M195" i="18"/>
  <c r="L195" i="18"/>
  <c r="N194" i="18"/>
  <c r="M194" i="18"/>
  <c r="L194" i="18"/>
  <c r="N193" i="18"/>
  <c r="M193" i="18"/>
  <c r="L193" i="18"/>
  <c r="N192" i="18"/>
  <c r="M192" i="18"/>
  <c r="L192" i="18"/>
  <c r="N191" i="18"/>
  <c r="M191" i="18"/>
  <c r="L191" i="18"/>
  <c r="N190" i="18"/>
  <c r="M190" i="18"/>
  <c r="L190" i="18"/>
  <c r="N189" i="18"/>
  <c r="M189" i="18"/>
  <c r="L189" i="18"/>
  <c r="N188" i="18"/>
  <c r="M188" i="18"/>
  <c r="L188" i="18"/>
  <c r="N187" i="18"/>
  <c r="M187" i="18"/>
  <c r="L187" i="18"/>
  <c r="N186" i="18"/>
  <c r="M186" i="18"/>
  <c r="L186" i="18"/>
  <c r="N185" i="18"/>
  <c r="M185" i="18"/>
  <c r="L185" i="18"/>
  <c r="N184" i="18"/>
  <c r="M184" i="18"/>
  <c r="L184" i="18"/>
  <c r="N183" i="18"/>
  <c r="M183" i="18"/>
  <c r="L183" i="18"/>
  <c r="N182" i="18"/>
  <c r="M182" i="18"/>
  <c r="L182" i="18"/>
  <c r="N181" i="18"/>
  <c r="M181" i="18"/>
  <c r="L181" i="18"/>
  <c r="N180" i="18"/>
  <c r="M180" i="18"/>
  <c r="L180" i="18"/>
  <c r="N179" i="18"/>
  <c r="M179" i="18"/>
  <c r="L179" i="18"/>
  <c r="N178" i="18"/>
  <c r="M178" i="18"/>
  <c r="L178" i="18"/>
  <c r="N177" i="18"/>
  <c r="M177" i="18"/>
  <c r="L177" i="18"/>
  <c r="N176" i="18"/>
  <c r="M176" i="18"/>
  <c r="L176" i="18"/>
  <c r="N175" i="18"/>
  <c r="M175" i="18"/>
  <c r="L175" i="18"/>
  <c r="N174" i="18"/>
  <c r="M174" i="18"/>
  <c r="L174" i="18"/>
  <c r="N173" i="18"/>
  <c r="M173" i="18"/>
  <c r="L173" i="18"/>
  <c r="N172" i="18"/>
  <c r="M172" i="18"/>
  <c r="L172" i="18"/>
  <c r="N171" i="18"/>
  <c r="M171" i="18"/>
  <c r="L171" i="18"/>
  <c r="N170" i="18"/>
  <c r="M170" i="18"/>
  <c r="L170" i="18"/>
  <c r="N169" i="18"/>
  <c r="M169" i="18"/>
  <c r="L169" i="18"/>
  <c r="N168" i="18"/>
  <c r="M168" i="18"/>
  <c r="L168" i="18"/>
  <c r="N167" i="18"/>
  <c r="M167" i="18"/>
  <c r="L167" i="18"/>
  <c r="N166" i="18"/>
  <c r="M166" i="18"/>
  <c r="L166" i="18"/>
  <c r="N165" i="18"/>
  <c r="M165" i="18"/>
  <c r="L165" i="18"/>
  <c r="N164" i="18"/>
  <c r="M164" i="18"/>
  <c r="L164" i="18"/>
  <c r="N163" i="18"/>
  <c r="M163" i="18"/>
  <c r="L163" i="18"/>
  <c r="N162" i="18"/>
  <c r="M162" i="18"/>
  <c r="L162" i="18"/>
  <c r="N161" i="18"/>
  <c r="M161" i="18"/>
  <c r="L161" i="18"/>
  <c r="N160" i="18"/>
  <c r="M160" i="18"/>
  <c r="L160" i="18"/>
  <c r="N159" i="18"/>
  <c r="M159" i="18"/>
  <c r="L159" i="18"/>
  <c r="N158" i="18"/>
  <c r="M158" i="18"/>
  <c r="L158" i="18"/>
  <c r="N157" i="18"/>
  <c r="M157" i="18"/>
  <c r="L157" i="18"/>
  <c r="N156" i="18"/>
  <c r="M156" i="18"/>
  <c r="L156" i="18"/>
  <c r="N155" i="18"/>
  <c r="M155" i="18"/>
  <c r="L155" i="18"/>
  <c r="N154" i="18"/>
  <c r="M154" i="18"/>
  <c r="L154" i="18"/>
  <c r="N153" i="18"/>
  <c r="M153" i="18"/>
  <c r="L153" i="18"/>
  <c r="N152" i="18"/>
  <c r="M152" i="18"/>
  <c r="L152" i="18"/>
  <c r="N151" i="18"/>
  <c r="M151" i="18"/>
  <c r="L151" i="18"/>
  <c r="N150" i="18"/>
  <c r="M150" i="18"/>
  <c r="L150" i="18"/>
  <c r="N149" i="18"/>
  <c r="M149" i="18"/>
  <c r="L149" i="18"/>
  <c r="N148" i="18"/>
  <c r="M148" i="18"/>
  <c r="L148" i="18"/>
  <c r="N147" i="18"/>
  <c r="M147" i="18"/>
  <c r="L147" i="18"/>
  <c r="N146" i="18"/>
  <c r="M146" i="18"/>
  <c r="L146" i="18"/>
  <c r="N145" i="18"/>
  <c r="M145" i="18"/>
  <c r="L145" i="18"/>
  <c r="N144" i="18"/>
  <c r="M144" i="18"/>
  <c r="L144" i="18"/>
  <c r="N143" i="18"/>
  <c r="M143" i="18"/>
  <c r="L143" i="18"/>
  <c r="N142" i="18"/>
  <c r="M142" i="18"/>
  <c r="L142" i="18"/>
  <c r="N141" i="18"/>
  <c r="M141" i="18"/>
  <c r="L141" i="18"/>
  <c r="N140" i="18"/>
  <c r="M140" i="18"/>
  <c r="L140" i="18"/>
  <c r="N139" i="18"/>
  <c r="M139" i="18"/>
  <c r="L139" i="18"/>
  <c r="N138" i="18"/>
  <c r="M138" i="18"/>
  <c r="L138" i="18"/>
  <c r="N137" i="18"/>
  <c r="M137" i="18"/>
  <c r="L137" i="18"/>
  <c r="N136" i="18"/>
  <c r="M136" i="18"/>
  <c r="L136" i="18"/>
  <c r="N135" i="18"/>
  <c r="M135" i="18"/>
  <c r="L135" i="18"/>
  <c r="N134" i="18"/>
  <c r="M134" i="18"/>
  <c r="L134" i="18"/>
  <c r="N133" i="18"/>
  <c r="M133" i="18"/>
  <c r="L133" i="18"/>
  <c r="N132" i="18"/>
  <c r="M132" i="18"/>
  <c r="L132" i="18"/>
  <c r="N131" i="18"/>
  <c r="M131" i="18"/>
  <c r="L131" i="18"/>
  <c r="N130" i="18"/>
  <c r="M130" i="18"/>
  <c r="L130" i="18"/>
  <c r="N129" i="18"/>
  <c r="M129" i="18"/>
  <c r="L129" i="18"/>
  <c r="N128" i="18"/>
  <c r="M128" i="18"/>
  <c r="L128" i="18"/>
  <c r="N127" i="18"/>
  <c r="M127" i="18"/>
  <c r="L127" i="18"/>
  <c r="N126" i="18"/>
  <c r="M126" i="18"/>
  <c r="L126" i="18"/>
  <c r="N125" i="18"/>
  <c r="M125" i="18"/>
  <c r="L125" i="18"/>
  <c r="N124" i="18"/>
  <c r="M124" i="18"/>
  <c r="L124" i="18"/>
  <c r="N123" i="18"/>
  <c r="M123" i="18"/>
  <c r="L123" i="18"/>
  <c r="N122" i="18"/>
  <c r="M122" i="18"/>
  <c r="L122" i="18"/>
  <c r="N121" i="18"/>
  <c r="M121" i="18"/>
  <c r="L121" i="18"/>
  <c r="N120" i="18"/>
  <c r="M120" i="18"/>
  <c r="L120" i="18"/>
  <c r="N119" i="18"/>
  <c r="M119" i="18"/>
  <c r="L119" i="18"/>
  <c r="N118" i="18"/>
  <c r="M118" i="18"/>
  <c r="L118" i="18"/>
  <c r="N117" i="18"/>
  <c r="M117" i="18"/>
  <c r="L117" i="18"/>
  <c r="N116" i="18"/>
  <c r="M116" i="18"/>
  <c r="L116" i="18"/>
  <c r="N115" i="18"/>
  <c r="M115" i="18"/>
  <c r="L115" i="18"/>
  <c r="N114" i="18"/>
  <c r="M114" i="18"/>
  <c r="L114" i="18"/>
  <c r="N113" i="18"/>
  <c r="M113" i="18"/>
  <c r="L113" i="18"/>
  <c r="N112" i="18"/>
  <c r="M112" i="18"/>
  <c r="L112" i="18"/>
  <c r="N111" i="18"/>
  <c r="M111" i="18"/>
  <c r="L111" i="18"/>
  <c r="N110" i="18"/>
  <c r="M110" i="18"/>
  <c r="L110" i="18"/>
  <c r="N109" i="18"/>
  <c r="M109" i="18"/>
  <c r="L109" i="18"/>
  <c r="N108" i="18"/>
  <c r="M108" i="18"/>
  <c r="L108" i="18"/>
  <c r="N107" i="18"/>
  <c r="M107" i="18"/>
  <c r="L107" i="18"/>
  <c r="N106" i="18"/>
  <c r="M106" i="18"/>
  <c r="L106" i="18"/>
  <c r="N105" i="18"/>
  <c r="M105" i="18"/>
  <c r="L105" i="18"/>
  <c r="N104" i="18"/>
  <c r="M104" i="18"/>
  <c r="L104" i="18"/>
  <c r="N103" i="18"/>
  <c r="M103" i="18"/>
  <c r="L103" i="18"/>
  <c r="N102" i="18"/>
  <c r="M102" i="18"/>
  <c r="L102" i="18"/>
  <c r="N101" i="18"/>
  <c r="M101" i="18"/>
  <c r="L101" i="18"/>
  <c r="N100" i="18"/>
  <c r="M100" i="18"/>
  <c r="L100" i="18"/>
  <c r="N99" i="18"/>
  <c r="M99" i="18"/>
  <c r="L99" i="18"/>
  <c r="N98" i="18"/>
  <c r="M98" i="18"/>
  <c r="L98" i="18"/>
  <c r="N97" i="18"/>
  <c r="M97" i="18"/>
  <c r="L97" i="18"/>
  <c r="N96" i="18"/>
  <c r="M96" i="18"/>
  <c r="L96" i="18"/>
  <c r="N95" i="18"/>
  <c r="M95" i="18"/>
  <c r="L95" i="18"/>
  <c r="N94" i="18"/>
  <c r="M94" i="18"/>
  <c r="L94" i="18"/>
  <c r="N93" i="18"/>
  <c r="M93" i="18"/>
  <c r="L93" i="18"/>
  <c r="N92" i="18"/>
  <c r="M92" i="18"/>
  <c r="L92" i="18"/>
  <c r="N91" i="18"/>
  <c r="M91" i="18"/>
  <c r="L91" i="18"/>
  <c r="N90" i="18"/>
  <c r="M90" i="18"/>
  <c r="L90" i="18"/>
  <c r="N89" i="18"/>
  <c r="M89" i="18"/>
  <c r="L89" i="18"/>
  <c r="N88" i="18"/>
  <c r="M88" i="18"/>
  <c r="L88" i="18"/>
  <c r="N87" i="18"/>
  <c r="M87" i="18"/>
  <c r="L87" i="18"/>
  <c r="N86" i="18"/>
  <c r="M86" i="18"/>
  <c r="L86" i="18"/>
  <c r="N85" i="18"/>
  <c r="M85" i="18"/>
  <c r="L85" i="18"/>
  <c r="N84" i="18"/>
  <c r="M84" i="18"/>
  <c r="L84" i="18"/>
  <c r="N83" i="18"/>
  <c r="M83" i="18"/>
  <c r="L83" i="18"/>
  <c r="N82" i="18"/>
  <c r="M82" i="18"/>
  <c r="L82" i="18"/>
  <c r="N81" i="18"/>
  <c r="M81" i="18"/>
  <c r="L81" i="18"/>
  <c r="N80" i="18"/>
  <c r="M80" i="18"/>
  <c r="L80" i="18"/>
  <c r="N79" i="18"/>
  <c r="M79" i="18"/>
  <c r="L79" i="18"/>
  <c r="N78" i="18"/>
  <c r="M78" i="18"/>
  <c r="L78" i="18"/>
  <c r="N77" i="18"/>
  <c r="M77" i="18"/>
  <c r="L77" i="18"/>
  <c r="N76" i="18"/>
  <c r="M76" i="18"/>
  <c r="L76" i="18"/>
  <c r="N75" i="18"/>
  <c r="M75" i="18"/>
  <c r="L75" i="18"/>
  <c r="N74" i="18"/>
  <c r="M74" i="18"/>
  <c r="L74" i="18"/>
  <c r="N73" i="18"/>
  <c r="M73" i="18"/>
  <c r="L73" i="18"/>
  <c r="N72" i="18"/>
  <c r="M72" i="18"/>
  <c r="L72" i="18"/>
  <c r="N71" i="18"/>
  <c r="M71" i="18"/>
  <c r="L71" i="18"/>
  <c r="N70" i="18"/>
  <c r="M70" i="18"/>
  <c r="L70" i="18"/>
  <c r="N69" i="18"/>
  <c r="M69" i="18"/>
  <c r="L69" i="18"/>
  <c r="N68" i="18"/>
  <c r="M68" i="18"/>
  <c r="L68" i="18"/>
  <c r="N67" i="18"/>
  <c r="M67" i="18"/>
  <c r="L67" i="18"/>
  <c r="N66" i="18"/>
  <c r="M66" i="18"/>
  <c r="L66" i="18"/>
  <c r="N65" i="18"/>
  <c r="M65" i="18"/>
  <c r="L65" i="18"/>
  <c r="N64" i="18"/>
  <c r="M64" i="18"/>
  <c r="L64" i="18"/>
  <c r="N63" i="18"/>
  <c r="M63" i="18"/>
  <c r="L63" i="18"/>
  <c r="N62" i="18"/>
  <c r="M62" i="18"/>
  <c r="L62" i="18"/>
  <c r="N61" i="18"/>
  <c r="M61" i="18"/>
  <c r="L61" i="18"/>
  <c r="N60" i="18"/>
  <c r="M60" i="18"/>
  <c r="L60" i="18"/>
  <c r="N59" i="18"/>
  <c r="M59" i="18"/>
  <c r="L59" i="18"/>
  <c r="N58" i="18"/>
  <c r="M58" i="18"/>
  <c r="L58" i="18"/>
  <c r="N57" i="18"/>
  <c r="M57" i="18"/>
  <c r="L57" i="18"/>
  <c r="N56" i="18"/>
  <c r="M56" i="18"/>
  <c r="L56" i="18"/>
  <c r="N55" i="18"/>
  <c r="M55" i="18"/>
  <c r="L55" i="18"/>
  <c r="N54" i="18"/>
  <c r="M54" i="18"/>
  <c r="L54" i="18"/>
  <c r="N53" i="18"/>
  <c r="M53" i="18"/>
  <c r="L53" i="18"/>
  <c r="N52" i="18"/>
  <c r="M52" i="18"/>
  <c r="L52" i="18"/>
  <c r="N51" i="18"/>
  <c r="M51" i="18"/>
  <c r="L51" i="18"/>
  <c r="N50" i="18"/>
  <c r="M50" i="18"/>
  <c r="L50" i="18"/>
  <c r="N49" i="18"/>
  <c r="M49" i="18"/>
  <c r="L49" i="18"/>
  <c r="N48" i="18"/>
  <c r="M48" i="18"/>
  <c r="L48" i="18"/>
  <c r="N47" i="18"/>
  <c r="M47" i="18"/>
  <c r="L47" i="18"/>
  <c r="N46" i="18"/>
  <c r="M46" i="18"/>
  <c r="L46" i="18"/>
  <c r="N45" i="18"/>
  <c r="M45" i="18"/>
  <c r="L45" i="18"/>
  <c r="N44" i="18"/>
  <c r="M44" i="18"/>
  <c r="L44" i="18"/>
  <c r="N43" i="18"/>
  <c r="M43" i="18"/>
  <c r="L43" i="18"/>
  <c r="N42" i="18"/>
  <c r="M42" i="18"/>
  <c r="L42" i="18"/>
  <c r="N41" i="18"/>
  <c r="M41" i="18"/>
  <c r="L41" i="18"/>
  <c r="N40" i="18"/>
  <c r="M40" i="18"/>
  <c r="L40" i="18"/>
  <c r="N39" i="18"/>
  <c r="M39" i="18"/>
  <c r="L39" i="18"/>
  <c r="N38" i="18"/>
  <c r="M38" i="18"/>
  <c r="L38" i="18"/>
  <c r="N37" i="18"/>
  <c r="M37" i="18"/>
  <c r="L37" i="18"/>
  <c r="N36" i="18"/>
  <c r="M36" i="18"/>
  <c r="L36" i="18"/>
  <c r="N35" i="18"/>
  <c r="M35" i="18"/>
  <c r="L35" i="18"/>
  <c r="N34" i="18"/>
  <c r="M34" i="18"/>
  <c r="L34" i="18"/>
  <c r="N33" i="18"/>
  <c r="M33" i="18"/>
  <c r="L33" i="18"/>
  <c r="N32" i="18"/>
  <c r="M32" i="18"/>
  <c r="L32" i="18"/>
  <c r="N31" i="18"/>
  <c r="M31" i="18"/>
  <c r="L31" i="18"/>
  <c r="N30" i="18"/>
  <c r="M30" i="18"/>
  <c r="L30" i="18"/>
  <c r="N29" i="18"/>
  <c r="M29" i="18"/>
  <c r="L29" i="18"/>
  <c r="N28" i="18"/>
  <c r="M28" i="18"/>
  <c r="L28" i="18"/>
  <c r="N27" i="18"/>
  <c r="M27" i="18"/>
  <c r="L27" i="18"/>
  <c r="N26" i="18"/>
  <c r="M26" i="18"/>
  <c r="L26" i="18"/>
  <c r="N25" i="18"/>
  <c r="M25" i="18"/>
  <c r="L25" i="18"/>
  <c r="N24" i="18"/>
  <c r="M24" i="18"/>
  <c r="L24" i="18"/>
  <c r="N23" i="18"/>
  <c r="M23" i="18"/>
  <c r="L23" i="18"/>
  <c r="N22" i="18"/>
  <c r="M22" i="18"/>
  <c r="L22" i="18"/>
  <c r="N21" i="18"/>
  <c r="M21" i="18"/>
  <c r="L21" i="18"/>
  <c r="N20" i="18"/>
  <c r="M20" i="18"/>
  <c r="L20" i="18"/>
  <c r="N19" i="18"/>
  <c r="M19" i="18"/>
  <c r="L19" i="18"/>
  <c r="N18" i="18"/>
  <c r="M18" i="18"/>
  <c r="L18" i="18"/>
  <c r="N17" i="18"/>
  <c r="M17" i="18"/>
  <c r="L17" i="18"/>
  <c r="N16" i="18"/>
  <c r="M16" i="18"/>
  <c r="L16" i="18"/>
  <c r="N15" i="18"/>
  <c r="M15" i="18"/>
  <c r="L15" i="18"/>
  <c r="N14" i="18"/>
  <c r="M14" i="18"/>
  <c r="L14" i="18"/>
  <c r="B51" i="4"/>
  <c r="C7" i="7" s="1"/>
  <c r="G67" i="5"/>
  <c r="G6" i="55" l="1"/>
  <c r="G6" i="81"/>
  <c r="G6" i="80"/>
  <c r="G6" i="82"/>
  <c r="O26" i="18"/>
  <c r="O28" i="18"/>
  <c r="O34" i="18"/>
  <c r="O38" i="18"/>
  <c r="O42" i="18"/>
  <c r="O46" i="18"/>
  <c r="O50" i="18"/>
  <c r="O54" i="18"/>
  <c r="O58" i="18"/>
  <c r="O62" i="18"/>
  <c r="O66" i="18"/>
  <c r="O68" i="18"/>
  <c r="O72" i="18"/>
  <c r="O74" i="18"/>
  <c r="O78" i="18"/>
  <c r="O82" i="18"/>
  <c r="O86" i="18"/>
  <c r="O94" i="18"/>
  <c r="O98" i="18"/>
  <c r="O104" i="18"/>
  <c r="O112" i="18"/>
  <c r="O134" i="18"/>
  <c r="O30" i="18"/>
  <c r="O32" i="18"/>
  <c r="O36" i="18"/>
  <c r="O40" i="18"/>
  <c r="O44" i="18"/>
  <c r="O48" i="18"/>
  <c r="O52" i="18"/>
  <c r="O56" i="18"/>
  <c r="O60" i="18"/>
  <c r="O64" i="18"/>
  <c r="O70" i="18"/>
  <c r="O76" i="18"/>
  <c r="O80" i="18"/>
  <c r="O84" i="18"/>
  <c r="O88" i="18"/>
  <c r="O92" i="18"/>
  <c r="O96" i="18"/>
  <c r="O100" i="18"/>
  <c r="O102" i="18"/>
  <c r="O106" i="18"/>
  <c r="O108" i="18"/>
  <c r="O110" i="18"/>
  <c r="O114" i="18"/>
  <c r="O116" i="18"/>
  <c r="O118" i="18"/>
  <c r="O120" i="18"/>
  <c r="O122" i="18"/>
  <c r="O124" i="18"/>
  <c r="O126" i="18"/>
  <c r="O128" i="18"/>
  <c r="O130" i="18"/>
  <c r="O132" i="18"/>
  <c r="O136" i="18"/>
  <c r="O138" i="18"/>
  <c r="O140" i="18"/>
  <c r="O142" i="18"/>
  <c r="O144" i="18"/>
  <c r="O146" i="18"/>
  <c r="O148" i="18"/>
  <c r="O150" i="18"/>
  <c r="O152" i="18"/>
  <c r="O154" i="18"/>
  <c r="O156" i="18"/>
  <c r="O158" i="18"/>
  <c r="O160" i="18"/>
  <c r="O162" i="18"/>
  <c r="O164" i="18"/>
  <c r="O166" i="18"/>
  <c r="O168" i="18"/>
  <c r="O170" i="18"/>
  <c r="O172" i="18"/>
  <c r="O174" i="18"/>
  <c r="O176" i="18"/>
  <c r="O178" i="18"/>
  <c r="O180" i="18"/>
  <c r="O182" i="18"/>
  <c r="O184" i="18"/>
  <c r="O186" i="18"/>
  <c r="O188" i="18"/>
  <c r="O190" i="18"/>
  <c r="O192" i="18"/>
  <c r="O194" i="18"/>
  <c r="O196" i="18"/>
  <c r="O198" i="18"/>
  <c r="O200" i="18"/>
  <c r="O202" i="18"/>
  <c r="O204" i="18"/>
  <c r="O206" i="18"/>
  <c r="O208" i="18"/>
  <c r="O210" i="18"/>
  <c r="O212" i="18"/>
  <c r="O214" i="18"/>
  <c r="O216" i="18"/>
  <c r="O218" i="18"/>
  <c r="O220" i="18"/>
  <c r="O222" i="18"/>
  <c r="O224" i="18"/>
  <c r="O226" i="18"/>
  <c r="O228" i="18"/>
  <c r="O230" i="18"/>
  <c r="O232" i="18"/>
  <c r="O234" i="18"/>
  <c r="O236" i="18"/>
  <c r="O238" i="18"/>
  <c r="O240" i="18"/>
  <c r="O242" i="18"/>
  <c r="O244" i="18"/>
  <c r="O246" i="18"/>
  <c r="O248" i="18"/>
  <c r="O250" i="18"/>
  <c r="O252" i="18"/>
  <c r="O254" i="18"/>
  <c r="O256" i="18"/>
  <c r="O258" i="18"/>
  <c r="O260" i="18"/>
  <c r="O262" i="18"/>
  <c r="O264" i="18"/>
  <c r="O266" i="18"/>
  <c r="O268" i="18"/>
  <c r="O270" i="18"/>
  <c r="O272" i="18"/>
  <c r="O274" i="18"/>
  <c r="O276" i="18"/>
  <c r="O278" i="18"/>
  <c r="O280" i="18"/>
  <c r="O282" i="18"/>
  <c r="O284" i="18"/>
  <c r="O286" i="18"/>
  <c r="O288" i="18"/>
  <c r="O290" i="18"/>
  <c r="O292" i="18"/>
  <c r="O294" i="18"/>
  <c r="O296" i="18"/>
  <c r="O298" i="18"/>
  <c r="O300" i="18"/>
  <c r="O302" i="18"/>
  <c r="O304" i="18"/>
  <c r="O306" i="18"/>
  <c r="O25" i="18"/>
  <c r="O90" i="18"/>
  <c r="O24" i="18"/>
  <c r="O27" i="18"/>
  <c r="O29" i="18"/>
  <c r="O31" i="18"/>
  <c r="O33" i="18"/>
  <c r="O35" i="18"/>
  <c r="O37" i="18"/>
  <c r="O39" i="18"/>
  <c r="O41" i="18"/>
  <c r="O43" i="18"/>
  <c r="O45" i="18"/>
  <c r="O47" i="18"/>
  <c r="O49" i="18"/>
  <c r="O51" i="18"/>
  <c r="O53" i="18"/>
  <c r="O55" i="18"/>
  <c r="O57" i="18"/>
  <c r="O59" i="18"/>
  <c r="O61" i="18"/>
  <c r="O63" i="18"/>
  <c r="O65" i="18"/>
  <c r="O67" i="18"/>
  <c r="O69" i="18"/>
  <c r="O71" i="18"/>
  <c r="O73" i="18"/>
  <c r="O75" i="18"/>
  <c r="O77" i="18"/>
  <c r="O79" i="18"/>
  <c r="O81" i="18"/>
  <c r="O83" i="18"/>
  <c r="O85" i="18"/>
  <c r="O87" i="18"/>
  <c r="O89" i="18"/>
  <c r="O91" i="18"/>
  <c r="O93" i="18"/>
  <c r="O95" i="18"/>
  <c r="O97" i="18"/>
  <c r="O99" i="18"/>
  <c r="O101" i="18"/>
  <c r="O103" i="18"/>
  <c r="O105" i="18"/>
  <c r="O107" i="18"/>
  <c r="O109" i="18"/>
  <c r="O111" i="18"/>
  <c r="O113" i="18"/>
  <c r="O115" i="18"/>
  <c r="O117" i="18"/>
  <c r="O119" i="18"/>
  <c r="O121" i="18"/>
  <c r="O123" i="18"/>
  <c r="O125" i="18"/>
  <c r="O127" i="18"/>
  <c r="O129" i="18"/>
  <c r="O131" i="18"/>
  <c r="O133" i="18"/>
  <c r="O135" i="18"/>
  <c r="O137" i="18"/>
  <c r="O139" i="18"/>
  <c r="O141" i="18"/>
  <c r="O143" i="18"/>
  <c r="O145" i="18"/>
  <c r="O147" i="18"/>
  <c r="O149" i="18"/>
  <c r="O151" i="18"/>
  <c r="O153" i="18"/>
  <c r="O155" i="18"/>
  <c r="O157" i="18"/>
  <c r="O159" i="18"/>
  <c r="O161" i="18"/>
  <c r="O163" i="18"/>
  <c r="O165" i="18"/>
  <c r="O167" i="18"/>
  <c r="O169" i="18"/>
  <c r="O171" i="18"/>
  <c r="O173" i="18"/>
  <c r="O175" i="18"/>
  <c r="O177" i="18"/>
  <c r="O179" i="18"/>
  <c r="O181" i="18"/>
  <c r="O183" i="18"/>
  <c r="O185" i="18"/>
  <c r="O187" i="18"/>
  <c r="O189" i="18"/>
  <c r="O191" i="18"/>
  <c r="O193" i="18"/>
  <c r="O195" i="18"/>
  <c r="O197" i="18"/>
  <c r="O199" i="18"/>
  <c r="O201" i="18"/>
  <c r="O203" i="18"/>
  <c r="O205" i="18"/>
  <c r="O207" i="18"/>
  <c r="O209" i="18"/>
  <c r="O211" i="18"/>
  <c r="O213" i="18"/>
  <c r="O215" i="18"/>
  <c r="O217" i="18"/>
  <c r="O219" i="18"/>
  <c r="O221" i="18"/>
  <c r="O223" i="18"/>
  <c r="O225" i="18"/>
  <c r="O227" i="18"/>
  <c r="O229" i="18"/>
  <c r="O231" i="18"/>
  <c r="O233" i="18"/>
  <c r="O235" i="18"/>
  <c r="O237" i="18"/>
  <c r="O239" i="18"/>
  <c r="O241" i="18"/>
  <c r="O243" i="18"/>
  <c r="O245" i="18"/>
  <c r="O247" i="18"/>
  <c r="O249" i="18"/>
  <c r="O251" i="18"/>
  <c r="O253" i="18"/>
  <c r="O255" i="18"/>
  <c r="O257" i="18"/>
  <c r="O259" i="18"/>
  <c r="O261" i="18"/>
  <c r="O263" i="18"/>
  <c r="O265" i="18"/>
  <c r="O267" i="18"/>
  <c r="O269" i="18"/>
  <c r="O271" i="18"/>
  <c r="O273" i="18"/>
  <c r="O275" i="18"/>
  <c r="O277" i="18"/>
  <c r="O279" i="18"/>
  <c r="O281" i="18"/>
  <c r="O283" i="18"/>
  <c r="O285" i="18"/>
  <c r="O287" i="18"/>
  <c r="O289" i="18"/>
  <c r="O291" i="18"/>
  <c r="O293" i="18"/>
  <c r="O295" i="18"/>
  <c r="O297" i="18"/>
  <c r="O299" i="18"/>
  <c r="O301" i="18"/>
  <c r="O303" i="18"/>
  <c r="O305" i="18"/>
  <c r="O307" i="18"/>
  <c r="O16" i="18"/>
  <c r="M12" i="82" s="1"/>
  <c r="M49" i="82" s="1"/>
  <c r="M52" i="82" s="1"/>
  <c r="D38" i="15" s="1"/>
  <c r="O18" i="18"/>
  <c r="O20" i="18"/>
  <c r="O22" i="18"/>
  <c r="O19" i="18"/>
  <c r="O21" i="18"/>
  <c r="O23" i="18"/>
  <c r="O17" i="18"/>
  <c r="M12" i="55" s="1"/>
  <c r="M49" i="55" s="1"/>
  <c r="M52" i="55" s="1"/>
  <c r="D19" i="15" s="1"/>
  <c r="O15" i="18"/>
  <c r="M12" i="81" s="1"/>
  <c r="M49" i="81" s="1"/>
  <c r="M52" i="81" s="1"/>
  <c r="D32" i="15" s="1"/>
  <c r="O14" i="18"/>
  <c r="M12" i="80" s="1"/>
  <c r="M49" i="80" s="1"/>
  <c r="M52" i="80" s="1"/>
  <c r="D26" i="15" s="1"/>
  <c r="C5" i="15"/>
  <c r="F7" i="18"/>
  <c r="D10" i="15" l="1"/>
  <c r="D11" i="15" s="1"/>
  <c r="D13" i="15" s="1"/>
  <c r="C19" i="15"/>
  <c r="C95" i="4" s="1"/>
  <c r="D20" i="15"/>
  <c r="D23" i="15" s="1"/>
  <c r="F95" i="4"/>
  <c r="D35" i="15"/>
  <c r="F32" i="15"/>
  <c r="F33" i="15" s="1"/>
  <c r="F35" i="15" s="1"/>
  <c r="F26" i="15"/>
  <c r="F27" i="15" s="1"/>
  <c r="F29" i="15" s="1"/>
  <c r="D29" i="15"/>
  <c r="D41" i="15"/>
  <c r="F38" i="15"/>
  <c r="F39" i="15" s="1"/>
  <c r="F41" i="15" s="1"/>
  <c r="F18" i="15"/>
  <c r="S15" i="7"/>
  <c r="N95" i="4" l="1"/>
  <c r="N96" i="4" s="1"/>
  <c r="N98" i="4" s="1"/>
  <c r="C57" i="4" s="1"/>
  <c r="F96" i="4"/>
  <c r="F98" i="4" s="1"/>
  <c r="C18" i="15"/>
  <c r="X15" i="7"/>
  <c r="S16" i="7"/>
  <c r="C94" i="4" l="1"/>
  <c r="C96" i="4" s="1"/>
  <c r="C98" i="4" s="1"/>
  <c r="C20" i="15"/>
  <c r="C23" i="15" s="1"/>
  <c r="F19" i="15"/>
  <c r="F20" i="15" s="1"/>
  <c r="F21" i="15" s="1"/>
  <c r="C38" i="15"/>
  <c r="C41" i="15" s="1"/>
  <c r="C26" i="15"/>
  <c r="C29" i="15" s="1"/>
  <c r="F23" i="15" l="1"/>
  <c r="F13" i="15" s="1"/>
  <c r="C32" i="15"/>
  <c r="C35" i="15" s="1"/>
  <c r="C10" i="15" l="1"/>
  <c r="C11" i="15" l="1"/>
  <c r="C13"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yumi</author>
  </authors>
  <commentList>
    <comment ref="J41" authorId="0" shapeId="0" xr:uid="{BB9B7758-807C-48EA-8D61-D7F89F690EF9}">
      <text>
        <r>
          <rPr>
            <sz val="12"/>
            <color indexed="81"/>
            <rFont val="MS P ゴシック"/>
            <family val="3"/>
            <charset val="128"/>
          </rPr>
          <t>マイナスの値を入力すること</t>
        </r>
      </text>
    </comment>
    <comment ref="J42" authorId="0" shapeId="0" xr:uid="{45CD6BD9-19B6-43BF-B23D-818C4D6C00BD}">
      <text>
        <r>
          <rPr>
            <sz val="12"/>
            <color indexed="81"/>
            <rFont val="MS P ゴシック"/>
            <family val="3"/>
            <charset val="128"/>
          </rPr>
          <t>マイナスの値を入力すること</t>
        </r>
      </text>
    </comment>
    <comment ref="J43" authorId="0" shapeId="0" xr:uid="{3AC7F399-436B-4ECA-95EA-2A87B11B8BA3}">
      <text>
        <r>
          <rPr>
            <sz val="12"/>
            <color indexed="81"/>
            <rFont val="MS P ゴシック"/>
            <family val="3"/>
            <charset val="128"/>
          </rPr>
          <t>マイナスの値を入力すること</t>
        </r>
      </text>
    </comment>
    <comment ref="J44" authorId="0" shapeId="0" xr:uid="{14CE8273-25EF-4F77-9840-8496414DB72A}">
      <text>
        <r>
          <rPr>
            <sz val="12"/>
            <color indexed="81"/>
            <rFont val="MS P ゴシック"/>
            <family val="3"/>
            <charset val="128"/>
          </rPr>
          <t>マイナスの値を入力すること</t>
        </r>
      </text>
    </comment>
    <comment ref="J46" authorId="0" shapeId="0" xr:uid="{A33796E9-BB6F-4915-9867-711BD97518EE}">
      <text>
        <r>
          <rPr>
            <sz val="12"/>
            <color indexed="81"/>
            <rFont val="MS P ゴシック"/>
            <family val="3"/>
            <charset val="128"/>
          </rPr>
          <t>マイナスの値を入力すること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惇輝</author>
    <author>eriko sasaki</author>
    <author>中村 友香</author>
    <author>小原 大輔</author>
    <author>田口 拓弥</author>
  </authors>
  <commentList>
    <comment ref="I9" authorId="0" shapeId="0" xr:uid="{73A43A72-724B-4E81-9A25-B7D5FADD001F}">
      <text>
        <r>
          <rPr>
            <b/>
            <sz val="12"/>
            <color indexed="81"/>
            <rFont val="MS P ゴシック"/>
            <family val="3"/>
            <charset val="128"/>
          </rPr>
          <t>公募要領P33,Ｐ34参照</t>
        </r>
      </text>
    </comment>
    <comment ref="K13" authorId="0" shapeId="0" xr:uid="{1703D7DC-8E46-4036-AFAD-41AC31C9D9BE}">
      <text>
        <r>
          <rPr>
            <b/>
            <sz val="12"/>
            <color indexed="81"/>
            <rFont val="MS P ゴシック"/>
            <family val="3"/>
            <charset val="128"/>
          </rPr>
          <t>該当なしの場合、入力不要</t>
        </r>
      </text>
    </comment>
    <comment ref="P13" authorId="0" shapeId="0" xr:uid="{FBF5098E-58B4-4E4E-B9BE-C02D27E5E025}">
      <text>
        <r>
          <rPr>
            <b/>
            <sz val="12"/>
            <color indexed="81"/>
            <rFont val="MS P ゴシック"/>
            <family val="3"/>
            <charset val="128"/>
          </rPr>
          <t>補助対象外の場合、"-"を記入のこと</t>
        </r>
        <r>
          <rPr>
            <sz val="9"/>
            <color indexed="81"/>
            <rFont val="MS P ゴシック"/>
            <family val="3"/>
            <charset val="128"/>
          </rPr>
          <t xml:space="preserve">
</t>
        </r>
      </text>
    </comment>
    <comment ref="Q13" authorId="1" shapeId="0" xr:uid="{F144FCD4-CA05-4901-ACB0-8CA74D040200}">
      <text>
        <r>
          <rPr>
            <b/>
            <sz val="12"/>
            <color indexed="81"/>
            <rFont val="MS P ゴシック"/>
            <family val="3"/>
            <charset val="128"/>
          </rPr>
          <t>冷房時の値</t>
        </r>
      </text>
    </comment>
    <comment ref="AJ13" authorId="2" shapeId="0" xr:uid="{5FD709F0-A79B-44B5-AE0E-178DE65A3E01}">
      <text>
        <r>
          <rPr>
            <b/>
            <sz val="12"/>
            <color indexed="81"/>
            <rFont val="MS P ゴシック"/>
            <family val="3"/>
            <charset val="128"/>
          </rPr>
          <t>本体の補助対象経費
＋水害対策120,000円（補助対象経費）を入力する</t>
        </r>
      </text>
    </comment>
    <comment ref="AO13" authorId="3" shapeId="0" xr:uid="{0C5E6EB4-0930-45AA-8436-F147B86D29B5}">
      <text>
        <r>
          <rPr>
            <b/>
            <sz val="9"/>
            <color indexed="81"/>
            <rFont val="MS P ゴシック"/>
            <family val="3"/>
            <charset val="128"/>
          </rPr>
          <t>7.パネルラジエーター設備費用算出シートで算出した該当の導入タイプを選択してください</t>
        </r>
      </text>
    </comment>
    <comment ref="AS13" authorId="4" shapeId="0" xr:uid="{51C1AFF9-B035-45FC-BEE2-0825F0657A27}">
      <text>
        <r>
          <rPr>
            <b/>
            <sz val="9"/>
            <color indexed="81"/>
            <rFont val="MS P ゴシック"/>
            <family val="3"/>
            <charset val="128"/>
          </rPr>
          <t>補助金額は「17.地中熱ヒートポンプ・システム明細」シート及び「20.V2H充電設備（充放電設備）明細（専有部）」シートで算定した金額を住戸毎に入力して下さい。複数導入の場合は住戸毎に合算した金額を入力して下さい。</t>
        </r>
      </text>
    </comment>
    <comment ref="Q20" authorId="1" shapeId="0" xr:uid="{7566A40C-416C-45B7-BA1C-2ED9155F7F5C}">
      <text>
        <r>
          <rPr>
            <b/>
            <sz val="12"/>
            <color indexed="81"/>
            <rFont val="MS P ゴシック"/>
            <family val="3"/>
            <charset val="128"/>
          </rPr>
          <t>冷房時の値</t>
        </r>
      </text>
    </comment>
    <comment ref="Q27" authorId="1" shapeId="0" xr:uid="{0C6BBEBE-B14E-4050-A9EB-0995FE7AD431}">
      <text>
        <r>
          <rPr>
            <b/>
            <sz val="12"/>
            <color indexed="81"/>
            <rFont val="MS P ゴシック"/>
            <family val="3"/>
            <charset val="128"/>
          </rPr>
          <t>冷房時の値</t>
        </r>
      </text>
    </comment>
    <comment ref="Q34" authorId="1" shapeId="0" xr:uid="{76903791-754B-4FAB-8B25-BDCE41C73024}">
      <text>
        <r>
          <rPr>
            <b/>
            <sz val="12"/>
            <color indexed="81"/>
            <rFont val="MS P ゴシック"/>
            <family val="3"/>
            <charset val="128"/>
          </rPr>
          <t>冷房時の値</t>
        </r>
      </text>
    </comment>
    <comment ref="Q41" authorId="1" shapeId="0" xr:uid="{D7225403-38BA-47AB-92B9-E4FCE38B0131}">
      <text>
        <r>
          <rPr>
            <b/>
            <sz val="12"/>
            <color indexed="81"/>
            <rFont val="MS P ゴシック"/>
            <family val="3"/>
            <charset val="128"/>
          </rPr>
          <t>冷房時の値</t>
        </r>
      </text>
    </comment>
    <comment ref="Q48" authorId="1" shapeId="0" xr:uid="{8F681CA4-79E0-4452-9609-60E9A83253E5}">
      <text>
        <r>
          <rPr>
            <b/>
            <sz val="12"/>
            <color indexed="81"/>
            <rFont val="MS P ゴシック"/>
            <family val="3"/>
            <charset val="128"/>
          </rPr>
          <t>冷房時の値</t>
        </r>
      </text>
    </comment>
    <comment ref="Q55" authorId="1" shapeId="0" xr:uid="{62726D94-9860-43A8-9621-8B879CE20FF9}">
      <text>
        <r>
          <rPr>
            <b/>
            <sz val="12"/>
            <color indexed="81"/>
            <rFont val="MS P ゴシック"/>
            <family val="3"/>
            <charset val="128"/>
          </rPr>
          <t>冷房時の値</t>
        </r>
      </text>
    </comment>
    <comment ref="Q62" authorId="1" shapeId="0" xr:uid="{C63EE683-9F13-4B8C-8F29-977121F58C41}">
      <text>
        <r>
          <rPr>
            <b/>
            <sz val="12"/>
            <color indexed="81"/>
            <rFont val="MS P ゴシック"/>
            <family val="3"/>
            <charset val="128"/>
          </rPr>
          <t>冷房時の値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6" authorId="0" shapeId="0" xr:uid="{BBF4C1ED-6CC8-4BB2-9338-B8F0529DD56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16" authorId="0" shapeId="0" xr:uid="{1F517EA0-271A-4197-B19C-EDA5FC82BBD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16" authorId="0" shapeId="0" xr:uid="{56834707-7C60-4B5D-B6E2-627C1CA57F7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16" authorId="0" shapeId="0" xr:uid="{F336F05F-5646-4C97-A273-1CBFA759683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27" authorId="0" shapeId="0" xr:uid="{79B2E9E3-8A98-4229-95AD-016BDC11E94B}">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27" authorId="0" shapeId="0" xr:uid="{F428D2DD-C3F1-407A-B0E5-F4FEAE309213}">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27" authorId="0" shapeId="0" xr:uid="{282FE7C6-9B51-4595-BE1E-6EDFAF2BF63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27" authorId="0" shapeId="0" xr:uid="{E7F34DF4-7205-4A32-B90E-B0DCC6B6A4FA}">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38" authorId="0" shapeId="0" xr:uid="{AD47E0EA-D58A-4197-95E3-8A798417EFA1}">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38" authorId="0" shapeId="0" xr:uid="{70142D93-F5C3-4BEE-821C-8BA16243957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38" authorId="0" shapeId="0" xr:uid="{B81CD82F-76A6-4F6B-B527-E9CEFE7E407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38" authorId="0" shapeId="0" xr:uid="{9CE6FF83-DDB9-48C7-940C-C104729C920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49" authorId="0" shapeId="0" xr:uid="{75C7EA8A-D5F1-4828-8631-954BAB10F54F}">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49" authorId="0" shapeId="0" xr:uid="{655B6023-EC43-44B6-8BE9-BAB1B456E66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49" authorId="0" shapeId="0" xr:uid="{539BEA5C-14D0-422D-8EAF-5B4379E10669}">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49" authorId="0" shapeId="0" xr:uid="{9A905E38-2B54-4616-A43C-7E40CAD7F98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60" authorId="0" shapeId="0" xr:uid="{96AB2B77-023C-4F8F-A896-80477A80EB6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60" authorId="0" shapeId="0" xr:uid="{AE05ED0E-3FD1-4AEB-8194-ACEA26401A9D}">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60" authorId="0" shapeId="0" xr:uid="{CB1B23D1-2084-4003-A522-36730AC9D22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60" authorId="0" shapeId="0" xr:uid="{7EE89A78-C184-4BA7-BDD0-1C1EF51C05BB}">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List>
</comments>
</file>

<file path=xl/sharedStrings.xml><?xml version="1.0" encoding="utf-8"?>
<sst xmlns="http://schemas.openxmlformats.org/spreadsheetml/2006/main" count="3513" uniqueCount="1295">
  <si>
    <t>基礎情報</t>
    <rPh sb="0" eb="2">
      <t>キソ</t>
    </rPh>
    <rPh sb="2" eb="4">
      <t>ジョウホウ</t>
    </rPh>
    <phoneticPr fontId="14"/>
  </si>
  <si>
    <t>補助事業の名称</t>
    <rPh sb="0" eb="2">
      <t>ホジョ</t>
    </rPh>
    <rPh sb="2" eb="4">
      <t>ジギョウ</t>
    </rPh>
    <rPh sb="5" eb="7">
      <t>メイショウ</t>
    </rPh>
    <phoneticPr fontId="15"/>
  </si>
  <si>
    <t>事業期間区分</t>
    <rPh sb="0" eb="2">
      <t>ジギョウ</t>
    </rPh>
    <rPh sb="2" eb="4">
      <t>キカン</t>
    </rPh>
    <rPh sb="4" eb="6">
      <t>クブン</t>
    </rPh>
    <phoneticPr fontId="15"/>
  </si>
  <si>
    <t xml:space="preserve"> </t>
  </si>
  <si>
    <t>事業着手予定日</t>
    <rPh sb="0" eb="2">
      <t>ジギョウ</t>
    </rPh>
    <rPh sb="2" eb="4">
      <t>チャクシュ</t>
    </rPh>
    <rPh sb="4" eb="6">
      <t>ヨテイ</t>
    </rPh>
    <rPh sb="6" eb="7">
      <t>ビ</t>
    </rPh>
    <phoneticPr fontId="15"/>
  </si>
  <si>
    <t>当該年度事業完了予定日</t>
    <rPh sb="0" eb="2">
      <t>トウガイ</t>
    </rPh>
    <rPh sb="2" eb="4">
      <t>ネンド</t>
    </rPh>
    <rPh sb="4" eb="6">
      <t>ジギョウ</t>
    </rPh>
    <rPh sb="6" eb="8">
      <t>カンリョウ</t>
    </rPh>
    <rPh sb="8" eb="10">
      <t>ヨテイ</t>
    </rPh>
    <rPh sb="10" eb="11">
      <t>ビ</t>
    </rPh>
    <phoneticPr fontId="15"/>
  </si>
  <si>
    <t>申請者１</t>
    <rPh sb="0" eb="3">
      <t>シンセイシャ</t>
    </rPh>
    <phoneticPr fontId="15"/>
  </si>
  <si>
    <t>申請者名（ふりがな）</t>
    <rPh sb="0" eb="3">
      <t>シンセイシャ</t>
    </rPh>
    <phoneticPr fontId="15"/>
  </si>
  <si>
    <t>ひらがなで入力</t>
    <rPh sb="5" eb="7">
      <t>ニュウリョク</t>
    </rPh>
    <phoneticPr fontId="14"/>
  </si>
  <si>
    <t>申請者名（法人名、氏名）</t>
    <rPh sb="0" eb="3">
      <t>シンセイシャ</t>
    </rPh>
    <rPh sb="5" eb="7">
      <t>ホウジン</t>
    </rPh>
    <rPh sb="7" eb="8">
      <t>メイ</t>
    </rPh>
    <rPh sb="9" eb="11">
      <t>シメイ</t>
    </rPh>
    <phoneticPr fontId="15"/>
  </si>
  <si>
    <t>申請者名（法人名または氏名）を入力</t>
    <rPh sb="0" eb="3">
      <t>シンセイシャ</t>
    </rPh>
    <rPh sb="3" eb="4">
      <t>メイ</t>
    </rPh>
    <rPh sb="5" eb="7">
      <t>ホウジン</t>
    </rPh>
    <rPh sb="7" eb="8">
      <t>メイ</t>
    </rPh>
    <rPh sb="11" eb="13">
      <t>シメイ</t>
    </rPh>
    <rPh sb="15" eb="17">
      <t>ニュウリョク</t>
    </rPh>
    <phoneticPr fontId="14"/>
  </si>
  <si>
    <t>役職名</t>
    <rPh sb="0" eb="3">
      <t>ヤクショクメイ</t>
    </rPh>
    <phoneticPr fontId="15"/>
  </si>
  <si>
    <t>氏名（ふりがな）</t>
    <rPh sb="0" eb="2">
      <t>シメイ</t>
    </rPh>
    <phoneticPr fontId="15"/>
  </si>
  <si>
    <t>申請者が法人の場合入力不要</t>
    <rPh sb="0" eb="3">
      <t>シンセイシャ</t>
    </rPh>
    <rPh sb="4" eb="6">
      <t>ホウジン</t>
    </rPh>
    <rPh sb="7" eb="9">
      <t>バアイ</t>
    </rPh>
    <rPh sb="9" eb="11">
      <t>ニュウリョク</t>
    </rPh>
    <rPh sb="11" eb="13">
      <t>フヨウ</t>
    </rPh>
    <phoneticPr fontId="14"/>
  </si>
  <si>
    <t>所在地</t>
    <rPh sb="0" eb="3">
      <t>ショザイチ</t>
    </rPh>
    <phoneticPr fontId="15"/>
  </si>
  <si>
    <t>郵便番号</t>
    <rPh sb="0" eb="4">
      <t>ユウビンバンゴウ</t>
    </rPh>
    <phoneticPr fontId="15"/>
  </si>
  <si>
    <t>電話番号</t>
    <rPh sb="0" eb="2">
      <t>デンワ</t>
    </rPh>
    <rPh sb="2" eb="4">
      <t>バンゴウ</t>
    </rPh>
    <phoneticPr fontId="15"/>
  </si>
  <si>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14"/>
  </si>
  <si>
    <t>メールアドレス（個人申請のみ）</t>
    <rPh sb="8" eb="10">
      <t>コジン</t>
    </rPh>
    <rPh sb="10" eb="12">
      <t>シンセイ</t>
    </rPh>
    <phoneticPr fontId="15"/>
  </si>
  <si>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14"/>
  </si>
  <si>
    <t>13桁（国税庁｜法人番号公表サイト参照）</t>
    <rPh sb="2" eb="3">
      <t>ケタ</t>
    </rPh>
    <rPh sb="4" eb="7">
      <t>コクゼイチョウ</t>
    </rPh>
    <rPh sb="8" eb="10">
      <t>ホウジン</t>
    </rPh>
    <rPh sb="10" eb="12">
      <t>バンゴウ</t>
    </rPh>
    <rPh sb="12" eb="14">
      <t>コウヒョウ</t>
    </rPh>
    <rPh sb="17" eb="19">
      <t>サンショウ</t>
    </rPh>
    <phoneticPr fontId="14"/>
  </si>
  <si>
    <t>申請者２</t>
    <rPh sb="0" eb="3">
      <t>シンセイシャ</t>
    </rPh>
    <phoneticPr fontId="15"/>
  </si>
  <si>
    <t>代表者</t>
    <rPh sb="0" eb="3">
      <t>ダイヒョウシャ</t>
    </rPh>
    <phoneticPr fontId="15"/>
  </si>
  <si>
    <t>登録情報</t>
    <rPh sb="0" eb="2">
      <t>トウロク</t>
    </rPh>
    <rPh sb="2" eb="4">
      <t>ジョウホウ</t>
    </rPh>
    <phoneticPr fontId="15"/>
  </si>
  <si>
    <t>登録名称</t>
  </si>
  <si>
    <t>登録番号</t>
    <rPh sb="0" eb="2">
      <t>トウロク</t>
    </rPh>
    <rPh sb="2" eb="4">
      <t>バンゴウ</t>
    </rPh>
    <phoneticPr fontId="15"/>
  </si>
  <si>
    <t>登録状況</t>
    <rPh sb="0" eb="2">
      <t>トウロク</t>
    </rPh>
    <rPh sb="2" eb="4">
      <t>ジョウキョウ</t>
    </rPh>
    <phoneticPr fontId="15"/>
  </si>
  <si>
    <t>申請者１
担当者情報</t>
    <rPh sb="0" eb="3">
      <t>シンセイシャ</t>
    </rPh>
    <rPh sb="5" eb="8">
      <t>タントウシャ</t>
    </rPh>
    <rPh sb="8" eb="10">
      <t>ジョウホウ</t>
    </rPh>
    <phoneticPr fontId="14"/>
  </si>
  <si>
    <t>代表担当者</t>
    <rPh sb="0" eb="2">
      <t>ダイヒョウ</t>
    </rPh>
    <rPh sb="2" eb="5">
      <t>タントウシャ</t>
    </rPh>
    <phoneticPr fontId="15"/>
  </si>
  <si>
    <t>担当者</t>
    <rPh sb="0" eb="3">
      <t>タントウシャ</t>
    </rPh>
    <phoneticPr fontId="15"/>
  </si>
  <si>
    <t>所属</t>
    <rPh sb="0" eb="2">
      <t>ショゾク</t>
    </rPh>
    <phoneticPr fontId="15"/>
  </si>
  <si>
    <t>記載事項がない場合は「－」を入力すること</t>
    <rPh sb="0" eb="2">
      <t>キサイ</t>
    </rPh>
    <rPh sb="2" eb="4">
      <t>ジコウ</t>
    </rPh>
    <rPh sb="7" eb="9">
      <t>バアイ</t>
    </rPh>
    <rPh sb="14" eb="16">
      <t>ニュウリョク</t>
    </rPh>
    <phoneticPr fontId="14"/>
  </si>
  <si>
    <t>申請者内における補助事業担当者情報を入力すること</t>
    <rPh sb="0" eb="3">
      <t>シンセイシャ</t>
    </rPh>
    <rPh sb="3" eb="4">
      <t>ナイ</t>
    </rPh>
    <rPh sb="8" eb="10">
      <t>ホジョ</t>
    </rPh>
    <rPh sb="10" eb="12">
      <t>ジギョウ</t>
    </rPh>
    <rPh sb="12" eb="15">
      <t>タントウシャ</t>
    </rPh>
    <rPh sb="15" eb="17">
      <t>ジョウホウ</t>
    </rPh>
    <rPh sb="18" eb="20">
      <t>ニュウリョク</t>
    </rPh>
    <phoneticPr fontId="14"/>
  </si>
  <si>
    <t>連絡先</t>
    <rPh sb="0" eb="3">
      <t>レンラクサキ</t>
    </rPh>
    <phoneticPr fontId="15"/>
  </si>
  <si>
    <t>入力必須</t>
    <rPh sb="0" eb="2">
      <t>ニュウリョク</t>
    </rPh>
    <rPh sb="2" eb="4">
      <t>ヒッス</t>
    </rPh>
    <phoneticPr fontId="14"/>
  </si>
  <si>
    <t>携帯番号</t>
    <rPh sb="0" eb="2">
      <t>ケイタイ</t>
    </rPh>
    <rPh sb="2" eb="4">
      <t>バンゴウ</t>
    </rPh>
    <phoneticPr fontId="15"/>
  </si>
  <si>
    <t>キャリアメール（携帯メール）は入力不可</t>
    <rPh sb="8" eb="10">
      <t>ケイタイ</t>
    </rPh>
    <rPh sb="15" eb="17">
      <t>ニュウリョク</t>
    </rPh>
    <rPh sb="17" eb="19">
      <t>フカ</t>
    </rPh>
    <phoneticPr fontId="14"/>
  </si>
  <si>
    <t>申請者２
担当者情報</t>
    <rPh sb="0" eb="3">
      <t>シンセイシャ</t>
    </rPh>
    <rPh sb="5" eb="8">
      <t>タントウシャ</t>
    </rPh>
    <rPh sb="8" eb="10">
      <t>ジョウホウ</t>
    </rPh>
    <phoneticPr fontId="14"/>
  </si>
  <si>
    <t>事業報告期間（始点）</t>
    <rPh sb="0" eb="2">
      <t>ジギョウ</t>
    </rPh>
    <rPh sb="2" eb="4">
      <t>ホウコク</t>
    </rPh>
    <rPh sb="4" eb="6">
      <t>キカン</t>
    </rPh>
    <rPh sb="7" eb="9">
      <t>シテン</t>
    </rPh>
    <phoneticPr fontId="15"/>
  </si>
  <si>
    <t>　</t>
  </si>
  <si>
    <t>事業報告期間（終点）</t>
    <rPh sb="0" eb="2">
      <t>ジギョウ</t>
    </rPh>
    <rPh sb="2" eb="4">
      <t>ホウコク</t>
    </rPh>
    <rPh sb="4" eb="6">
      <t>キカン</t>
    </rPh>
    <rPh sb="7" eb="9">
      <t>シュウテン</t>
    </rPh>
    <phoneticPr fontId="15"/>
  </si>
  <si>
    <t>資産合計（円）</t>
    <rPh sb="0" eb="2">
      <t>シサン</t>
    </rPh>
    <rPh sb="2" eb="4">
      <t>ゴウケイ</t>
    </rPh>
    <rPh sb="5" eb="6">
      <t>エン</t>
    </rPh>
    <phoneticPr fontId="15"/>
  </si>
  <si>
    <t>負債合計（円）</t>
    <rPh sb="0" eb="2">
      <t>フサイ</t>
    </rPh>
    <rPh sb="2" eb="4">
      <t>ゴウケイ</t>
    </rPh>
    <rPh sb="5" eb="6">
      <t>エン</t>
    </rPh>
    <phoneticPr fontId="15"/>
  </si>
  <si>
    <t>純資産合計（円）</t>
    <rPh sb="0" eb="3">
      <t>ジュンシサン</t>
    </rPh>
    <rPh sb="3" eb="5">
      <t>ゴウケイ</t>
    </rPh>
    <rPh sb="6" eb="7">
      <t>エン</t>
    </rPh>
    <phoneticPr fontId="15"/>
  </si>
  <si>
    <t>売上高（円）</t>
    <rPh sb="0" eb="2">
      <t>ウリアゲ</t>
    </rPh>
    <rPh sb="2" eb="3">
      <t>ダカ</t>
    </rPh>
    <rPh sb="4" eb="5">
      <t>エン</t>
    </rPh>
    <phoneticPr fontId="15"/>
  </si>
  <si>
    <t>経常利益（円）</t>
    <rPh sb="0" eb="2">
      <t>ケイツネ</t>
    </rPh>
    <rPh sb="2" eb="4">
      <t>リエキ</t>
    </rPh>
    <rPh sb="5" eb="6">
      <t>エン</t>
    </rPh>
    <phoneticPr fontId="15"/>
  </si>
  <si>
    <t>当期純利益（円）</t>
    <rPh sb="0" eb="2">
      <t>トウキ</t>
    </rPh>
    <rPh sb="2" eb="5">
      <t>ジュンリエキ</t>
    </rPh>
    <rPh sb="6" eb="7">
      <t>エン</t>
    </rPh>
    <phoneticPr fontId="15"/>
  </si>
  <si>
    <t>他の補助金への申請有無</t>
    <rPh sb="0" eb="1">
      <t>ホカ</t>
    </rPh>
    <rPh sb="2" eb="5">
      <t>ホジョキン</t>
    </rPh>
    <rPh sb="7" eb="9">
      <t>シンセイ</t>
    </rPh>
    <rPh sb="9" eb="11">
      <t>ウム</t>
    </rPh>
    <phoneticPr fontId="15"/>
  </si>
  <si>
    <t>他の補助金への申請有無をプルダウンリストより選択すること</t>
    <rPh sb="0" eb="1">
      <t>ホカ</t>
    </rPh>
    <rPh sb="2" eb="5">
      <t>ホジョキン</t>
    </rPh>
    <rPh sb="7" eb="9">
      <t>シンセイ</t>
    </rPh>
    <rPh sb="9" eb="11">
      <t>ウム</t>
    </rPh>
    <rPh sb="22" eb="24">
      <t>センタク</t>
    </rPh>
    <phoneticPr fontId="14"/>
  </si>
  <si>
    <t>他の補助金名</t>
    <rPh sb="0" eb="1">
      <t>ホカ</t>
    </rPh>
    <rPh sb="2" eb="5">
      <t>ホジョキン</t>
    </rPh>
    <rPh sb="5" eb="6">
      <t>メイ</t>
    </rPh>
    <phoneticPr fontId="15"/>
  </si>
  <si>
    <t>同上</t>
    <rPh sb="0" eb="2">
      <t>ドウジョウ</t>
    </rPh>
    <phoneticPr fontId="14"/>
  </si>
  <si>
    <t>補助事業遂行のための融資計画の有無を選択すること</t>
    <rPh sb="0" eb="2">
      <t>ホジョ</t>
    </rPh>
    <rPh sb="2" eb="4">
      <t>ジギョウ</t>
    </rPh>
    <rPh sb="4" eb="6">
      <t>スイコウ</t>
    </rPh>
    <rPh sb="10" eb="12">
      <t>ユウシ</t>
    </rPh>
    <rPh sb="12" eb="14">
      <t>ケイカク</t>
    </rPh>
    <rPh sb="15" eb="17">
      <t>ウム</t>
    </rPh>
    <rPh sb="18" eb="20">
      <t>センタク</t>
    </rPh>
    <phoneticPr fontId="14"/>
  </si>
  <si>
    <t>抵当権設定予定</t>
    <rPh sb="0" eb="3">
      <t>テイトウケン</t>
    </rPh>
    <rPh sb="3" eb="5">
      <t>セッテイ</t>
    </rPh>
    <rPh sb="5" eb="7">
      <t>ヨテイ</t>
    </rPh>
    <phoneticPr fontId="15"/>
  </si>
  <si>
    <t>補助事業の名称</t>
    <rPh sb="0" eb="2">
      <t>ホジョ</t>
    </rPh>
    <rPh sb="2" eb="4">
      <t>ジギョウ</t>
    </rPh>
    <rPh sb="5" eb="7">
      <t>メイショウ</t>
    </rPh>
    <phoneticPr fontId="0"/>
  </si>
  <si>
    <t>補助事業者名</t>
    <rPh sb="0" eb="2">
      <t>ホジョ</t>
    </rPh>
    <rPh sb="2" eb="4">
      <t>ジギョウ</t>
    </rPh>
    <rPh sb="4" eb="5">
      <t>シャ</t>
    </rPh>
    <rPh sb="5" eb="6">
      <t>メイ</t>
    </rPh>
    <phoneticPr fontId="0"/>
  </si>
  <si>
    <t>２．全体概要</t>
    <rPh sb="2" eb="4">
      <t>ゼンタイ</t>
    </rPh>
    <rPh sb="4" eb="6">
      <t>ガイヨウ</t>
    </rPh>
    <phoneticPr fontId="14"/>
  </si>
  <si>
    <t>❶　申請者概要</t>
    <rPh sb="2" eb="4">
      <t>シンセイ</t>
    </rPh>
    <rPh sb="4" eb="5">
      <t>シャ</t>
    </rPh>
    <phoneticPr fontId="15"/>
  </si>
  <si>
    <t>事業期間区分</t>
  </si>
  <si>
    <t>申請者名</t>
    <rPh sb="0" eb="3">
      <t>シンセイシャ</t>
    </rPh>
    <rPh sb="2" eb="3">
      <t>シャ</t>
    </rPh>
    <rPh sb="3" eb="4">
      <t>メイ</t>
    </rPh>
    <phoneticPr fontId="15"/>
  </si>
  <si>
    <t>登録名称</t>
    <rPh sb="0" eb="2">
      <t>トウロク</t>
    </rPh>
    <rPh sb="2" eb="4">
      <t>メイショウ</t>
    </rPh>
    <phoneticPr fontId="15"/>
  </si>
  <si>
    <t>〒</t>
  </si>
  <si>
    <t>-</t>
  </si>
  <si>
    <t>建物用途</t>
    <rPh sb="0" eb="2">
      <t>タテモノ</t>
    </rPh>
    <rPh sb="2" eb="4">
      <t>ヨウト</t>
    </rPh>
    <phoneticPr fontId="14"/>
  </si>
  <si>
    <t>構　造</t>
    <rPh sb="0" eb="1">
      <t>カマエ</t>
    </rPh>
    <rPh sb="2" eb="3">
      <t>ゾウ</t>
    </rPh>
    <phoneticPr fontId="14"/>
  </si>
  <si>
    <t>地域区分</t>
    <rPh sb="0" eb="2">
      <t>チイキ</t>
    </rPh>
    <rPh sb="2" eb="4">
      <t>クブン</t>
    </rPh>
    <phoneticPr fontId="15"/>
  </si>
  <si>
    <t>住戸数</t>
    <rPh sb="0" eb="2">
      <t>ジュウコ</t>
    </rPh>
    <rPh sb="2" eb="3">
      <t>スウ</t>
    </rPh>
    <phoneticPr fontId="15"/>
  </si>
  <si>
    <t>戸</t>
    <rPh sb="0" eb="1">
      <t>コ</t>
    </rPh>
    <phoneticPr fontId="15"/>
  </si>
  <si>
    <t>全体床面積</t>
    <rPh sb="0" eb="2">
      <t>ゼンタイ</t>
    </rPh>
    <rPh sb="2" eb="3">
      <t>ユカ</t>
    </rPh>
    <rPh sb="3" eb="5">
      <t>メンセキ</t>
    </rPh>
    <phoneticPr fontId="14"/>
  </si>
  <si>
    <t>㎡</t>
  </si>
  <si>
    <t>住戸
平均
床面積</t>
    <rPh sb="0" eb="2">
      <t>ジュウコ</t>
    </rPh>
    <rPh sb="3" eb="5">
      <t>ヘイキン</t>
    </rPh>
    <rPh sb="6" eb="9">
      <t>ユカメンセキ</t>
    </rPh>
    <phoneticPr fontId="14"/>
  </si>
  <si>
    <t>階数</t>
    <rPh sb="0" eb="2">
      <t>カイスウ</t>
    </rPh>
    <phoneticPr fontId="15"/>
  </si>
  <si>
    <t>全体</t>
    <rPh sb="0" eb="2">
      <t>ゼンタイ</t>
    </rPh>
    <phoneticPr fontId="15"/>
  </si>
  <si>
    <t>地下</t>
    <rPh sb="0" eb="2">
      <t>チカ</t>
    </rPh>
    <phoneticPr fontId="15"/>
  </si>
  <si>
    <t>階</t>
    <rPh sb="0" eb="1">
      <t>カイ</t>
    </rPh>
    <phoneticPr fontId="15"/>
  </si>
  <si>
    <t>地上</t>
    <rPh sb="0" eb="2">
      <t>チジョウ</t>
    </rPh>
    <phoneticPr fontId="15"/>
  </si>
  <si>
    <t>住宅部分</t>
    <rPh sb="0" eb="2">
      <t>ジュウタク</t>
    </rPh>
    <rPh sb="2" eb="4">
      <t>ブブン</t>
    </rPh>
    <phoneticPr fontId="15"/>
  </si>
  <si>
    <t>層</t>
    <rPh sb="0" eb="1">
      <t>ソウ</t>
    </rPh>
    <phoneticPr fontId="15"/>
  </si>
  <si>
    <t>住宅外用途部分</t>
    <rPh sb="0" eb="2">
      <t>ジュウタク</t>
    </rPh>
    <rPh sb="2" eb="3">
      <t>ガイ</t>
    </rPh>
    <rPh sb="3" eb="5">
      <t>ヨウト</t>
    </rPh>
    <rPh sb="5" eb="7">
      <t>ブブン</t>
    </rPh>
    <phoneticPr fontId="15"/>
  </si>
  <si>
    <t>住戸平均</t>
    <rPh sb="0" eb="2">
      <t>ジュウコ</t>
    </rPh>
    <rPh sb="2" eb="4">
      <t>ヘイキン</t>
    </rPh>
    <phoneticPr fontId="15"/>
  </si>
  <si>
    <t>最大</t>
    <rPh sb="0" eb="2">
      <t>サイダイ</t>
    </rPh>
    <phoneticPr fontId="15"/>
  </si>
  <si>
    <t>最小</t>
    <rPh sb="0" eb="1">
      <t>サイ</t>
    </rPh>
    <rPh sb="1" eb="2">
      <t>ショウ</t>
    </rPh>
    <phoneticPr fontId="15"/>
  </si>
  <si>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</si>
  <si>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15"/>
  </si>
  <si>
    <t>８地域における要件</t>
    <rPh sb="1" eb="3">
      <t>チイキ</t>
    </rPh>
    <rPh sb="7" eb="9">
      <t>ヨウケン</t>
    </rPh>
    <phoneticPr fontId="14"/>
  </si>
  <si>
    <t>通風の積極利用</t>
    <rPh sb="0" eb="2">
      <t>ツウフウ</t>
    </rPh>
    <rPh sb="3" eb="5">
      <t>セッキョク</t>
    </rPh>
    <rPh sb="5" eb="7">
      <t>リヨウ</t>
    </rPh>
    <phoneticPr fontId="14"/>
  </si>
  <si>
    <t>効果的な日射遮蔽</t>
    <rPh sb="0" eb="3">
      <t>コウカテキ</t>
    </rPh>
    <rPh sb="4" eb="6">
      <t>ニッシャ</t>
    </rPh>
    <rPh sb="6" eb="8">
      <t>シャヘイ</t>
    </rPh>
    <phoneticPr fontId="14"/>
  </si>
  <si>
    <t>最上階の屋上断熱強化</t>
    <rPh sb="0" eb="2">
      <t>サイジョウ</t>
    </rPh>
    <rPh sb="2" eb="3">
      <t>カイ</t>
    </rPh>
    <rPh sb="4" eb="6">
      <t>オクジョウ</t>
    </rPh>
    <rPh sb="6" eb="8">
      <t>ダンネツ</t>
    </rPh>
    <rPh sb="8" eb="10">
      <t>キョウカ</t>
    </rPh>
    <phoneticPr fontId="14"/>
  </si>
  <si>
    <t>屋上緑化、壁面緑化</t>
    <rPh sb="0" eb="2">
      <t>オクジョウ</t>
    </rPh>
    <rPh sb="2" eb="4">
      <t>リョッカ</t>
    </rPh>
    <rPh sb="5" eb="7">
      <t>ヘキメン</t>
    </rPh>
    <rPh sb="7" eb="9">
      <t>リョッカ</t>
    </rPh>
    <phoneticPr fontId="14"/>
  </si>
  <si>
    <t>その他</t>
    <rPh sb="2" eb="3">
      <t>タ</t>
    </rPh>
    <phoneticPr fontId="14"/>
  </si>
  <si>
    <t>太陽光パネル
の設置の有無</t>
    <rPh sb="0" eb="3">
      <t>タイヨウコウ</t>
    </rPh>
    <rPh sb="8" eb="10">
      <t>セッチ</t>
    </rPh>
    <rPh sb="11" eb="13">
      <t>ウム</t>
    </rPh>
    <phoneticPr fontId="15"/>
  </si>
  <si>
    <t>公称最大
出力の合計</t>
    <rPh sb="0" eb="2">
      <t>コウショウ</t>
    </rPh>
    <rPh sb="2" eb="4">
      <t>サイダイ</t>
    </rPh>
    <rPh sb="5" eb="7">
      <t>シュツリョク</t>
    </rPh>
    <rPh sb="8" eb="10">
      <t>ゴウケイ</t>
    </rPh>
    <phoneticPr fontId="14"/>
  </si>
  <si>
    <t>分配方法</t>
    <rPh sb="0" eb="2">
      <t>ブンパイ</t>
    </rPh>
    <rPh sb="2" eb="4">
      <t>ホウホウ</t>
    </rPh>
    <phoneticPr fontId="15"/>
  </si>
  <si>
    <t>専有部住戸配分数</t>
    <rPh sb="0" eb="2">
      <t>センユウ</t>
    </rPh>
    <rPh sb="2" eb="3">
      <t>ブ</t>
    </rPh>
    <rPh sb="3" eb="5">
      <t>ジュウコ</t>
    </rPh>
    <rPh sb="5" eb="7">
      <t>ハイブン</t>
    </rPh>
    <rPh sb="7" eb="8">
      <t>スウ</t>
    </rPh>
    <phoneticPr fontId="14"/>
  </si>
  <si>
    <t>容量の合計</t>
    <rPh sb="0" eb="2">
      <t>ヨウリョウ</t>
    </rPh>
    <rPh sb="3" eb="5">
      <t>ゴウケイ</t>
    </rPh>
    <phoneticPr fontId="14"/>
  </si>
  <si>
    <t>供給住戸割合</t>
    <rPh sb="0" eb="2">
      <t>キョウキュウ</t>
    </rPh>
    <rPh sb="2" eb="4">
      <t>ジュウコ</t>
    </rPh>
    <rPh sb="4" eb="6">
      <t>ワリアイ</t>
    </rPh>
    <phoneticPr fontId="14"/>
  </si>
  <si>
    <t>共用部</t>
    <rPh sb="0" eb="2">
      <t>キョウヨウ</t>
    </rPh>
    <rPh sb="2" eb="3">
      <t>ブ</t>
    </rPh>
    <phoneticPr fontId="14"/>
  </si>
  <si>
    <t>設備用途区分</t>
    <rPh sb="0" eb="2">
      <t>セツビ</t>
    </rPh>
    <rPh sb="2" eb="4">
      <t>ヨウト</t>
    </rPh>
    <rPh sb="4" eb="6">
      <t>クブン</t>
    </rPh>
    <phoneticPr fontId="15"/>
  </si>
  <si>
    <t>一次エネルギー消費量</t>
    <rPh sb="0" eb="2">
      <t>イチジ</t>
    </rPh>
    <rPh sb="7" eb="10">
      <t>ショウヒリョウ</t>
    </rPh>
    <phoneticPr fontId="15"/>
  </si>
  <si>
    <t>専有部</t>
    <rPh sb="0" eb="2">
      <t>センユウ</t>
    </rPh>
    <rPh sb="2" eb="3">
      <t>ブ</t>
    </rPh>
    <phoneticPr fontId="15"/>
  </si>
  <si>
    <t>暖房</t>
    <rPh sb="0" eb="2">
      <t>ダンボウ</t>
    </rPh>
    <phoneticPr fontId="14"/>
  </si>
  <si>
    <t>冷房</t>
    <rPh sb="0" eb="2">
      <t>レイボウ</t>
    </rPh>
    <phoneticPr fontId="14"/>
  </si>
  <si>
    <t>共用部</t>
    <rPh sb="0" eb="2">
      <t>キョウヨウ</t>
    </rPh>
    <rPh sb="2" eb="3">
      <t>ブ</t>
    </rPh>
    <phoneticPr fontId="15"/>
  </si>
  <si>
    <t>項目</t>
    <rPh sb="0" eb="2">
      <t>コウモク</t>
    </rPh>
    <phoneticPr fontId="15"/>
  </si>
  <si>
    <t>設備・システム名</t>
  </si>
  <si>
    <t>システム概要（能力・性能・規模・他）</t>
    <rPh sb="4" eb="6">
      <t>ガイヨウ</t>
    </rPh>
    <rPh sb="7" eb="9">
      <t>ノウリョク</t>
    </rPh>
    <rPh sb="10" eb="12">
      <t>セイノウ</t>
    </rPh>
    <rPh sb="13" eb="15">
      <t>キボ</t>
    </rPh>
    <rPh sb="16" eb="17">
      <t>タ</t>
    </rPh>
    <phoneticPr fontId="15"/>
  </si>
  <si>
    <t>補助</t>
    <rPh sb="0" eb="2">
      <t>ホジョ</t>
    </rPh>
    <phoneticPr fontId="15"/>
  </si>
  <si>
    <t>断熱</t>
    <rPh sb="0" eb="2">
      <t>ダンネツ</t>
    </rPh>
    <phoneticPr fontId="14"/>
  </si>
  <si>
    <t>コージェネ</t>
  </si>
  <si>
    <t>計</t>
    <rPh sb="0" eb="1">
      <t>ケイ</t>
    </rPh>
    <phoneticPr fontId="14"/>
  </si>
  <si>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14"/>
  </si>
  <si>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14"/>
  </si>
  <si>
    <t>ＺＥＨ-Ｍの種類</t>
    <rPh sb="6" eb="8">
      <t>シュルイ</t>
    </rPh>
    <phoneticPr fontId="14"/>
  </si>
  <si>
    <t>合計</t>
    <rPh sb="0" eb="2">
      <t>ゴウケイ</t>
    </rPh>
    <phoneticPr fontId="14"/>
  </si>
  <si>
    <t>【片面印刷】で印刷すること</t>
    <rPh sb="1" eb="3">
      <t>カタメン</t>
    </rPh>
    <rPh sb="3" eb="5">
      <t>インサツ</t>
    </rPh>
    <rPh sb="7" eb="9">
      <t>インサツ</t>
    </rPh>
    <phoneticPr fontId="15"/>
  </si>
  <si>
    <t>実施計画書</t>
    <rPh sb="0" eb="2">
      <t>ジッシ</t>
    </rPh>
    <rPh sb="2" eb="5">
      <t>ケイカクショ</t>
    </rPh>
    <phoneticPr fontId="15"/>
  </si>
  <si>
    <t>（１）申請者概要</t>
  </si>
  <si>
    <t>申請者１</t>
    <rPh sb="0" eb="3">
      <t>シンセイシャ</t>
    </rPh>
    <phoneticPr fontId="14"/>
  </si>
  <si>
    <t>ふりがな</t>
  </si>
  <si>
    <t>法人名又は氏名</t>
  </si>
  <si>
    <t>法人番号（１３桁）</t>
    <rPh sb="0" eb="2">
      <t>ホウジン</t>
    </rPh>
    <rPh sb="2" eb="4">
      <t>バンゴウ</t>
    </rPh>
    <rPh sb="7" eb="8">
      <t>ケタ</t>
    </rPh>
    <phoneticPr fontId="15"/>
  </si>
  <si>
    <t>代表者役職</t>
    <rPh sb="3" eb="5">
      <t>ヤクショク</t>
    </rPh>
    <phoneticPr fontId="15"/>
  </si>
  <si>
    <t>代表者名</t>
    <rPh sb="3" eb="4">
      <t>メイ</t>
    </rPh>
    <phoneticPr fontId="15"/>
  </si>
  <si>
    <t>住    所</t>
    <rPh sb="0" eb="1">
      <t>ジュウ</t>
    </rPh>
    <rPh sb="5" eb="6">
      <t>トコロ</t>
    </rPh>
    <phoneticPr fontId="15"/>
  </si>
  <si>
    <t>（２）ＺＥＨデベロッパー登録情報</t>
  </si>
  <si>
    <t>（３）補助事業担当者情報</t>
  </si>
  <si>
    <t>所属部署</t>
    <rPh sb="0" eb="2">
      <t>ショゾク</t>
    </rPh>
    <rPh sb="2" eb="4">
      <t>ブショ</t>
    </rPh>
    <phoneticPr fontId="15"/>
  </si>
  <si>
    <t>担当者役職</t>
    <rPh sb="0" eb="3">
      <t>タントウシャ</t>
    </rPh>
    <rPh sb="3" eb="5">
      <t>ヤクショク</t>
    </rPh>
    <phoneticPr fontId="15"/>
  </si>
  <si>
    <t>携帯電話番号</t>
    <rPh sb="0" eb="2">
      <t>ケイタイ</t>
    </rPh>
    <rPh sb="2" eb="4">
      <t>デンワ</t>
    </rPh>
    <rPh sb="4" eb="6">
      <t>バンゴウ</t>
    </rPh>
    <phoneticPr fontId="15"/>
  </si>
  <si>
    <t>事業報告期間</t>
    <rPh sb="0" eb="2">
      <t>ジギョウ</t>
    </rPh>
    <rPh sb="2" eb="4">
      <t>ホウコク</t>
    </rPh>
    <rPh sb="4" eb="6">
      <t>キカン</t>
    </rPh>
    <phoneticPr fontId="15"/>
  </si>
  <si>
    <t>～</t>
  </si>
  <si>
    <t>他の補助金の有無</t>
    <rPh sb="0" eb="8">
      <t>タホジョキンウム</t>
    </rPh>
    <phoneticPr fontId="15"/>
  </si>
  <si>
    <t>他の補助金名</t>
    <rPh sb="0" eb="6">
      <t>タホジョキンメイ</t>
    </rPh>
    <phoneticPr fontId="15"/>
  </si>
  <si>
    <t>◆本シートは入力はすべて自動転記のため、表示内容を確認し印刷すること。</t>
    <rPh sb="1" eb="2">
      <t>ホン</t>
    </rPh>
    <rPh sb="6" eb="8">
      <t>ニュウリョク</t>
    </rPh>
    <rPh sb="12" eb="14">
      <t>ジドウ</t>
    </rPh>
    <rPh sb="14" eb="16">
      <t>テンキ</t>
    </rPh>
    <rPh sb="20" eb="22">
      <t>ヒョウジ</t>
    </rPh>
    <rPh sb="22" eb="24">
      <t>ナイヨウ</t>
    </rPh>
    <rPh sb="25" eb="27">
      <t>カクニン</t>
    </rPh>
    <rPh sb="28" eb="30">
      <t>インサツ</t>
    </rPh>
    <phoneticPr fontId="15"/>
  </si>
  <si>
    <t>一般社団法人　環境共創イニシアチブ</t>
  </si>
  <si>
    <t>１.</t>
  </si>
  <si>
    <t>交付申請</t>
    <rPh sb="0" eb="2">
      <t>コウフ</t>
    </rPh>
    <rPh sb="2" eb="4">
      <t>シンセイ</t>
    </rPh>
    <phoneticPr fontId="15"/>
  </si>
  <si>
    <t>本事業の交付規程及び公募要領の内容を全て承知の上で、申請者の役割及び要件等について確認し、了承している。</t>
    <rPh sb="26" eb="28">
      <t>シンセイ</t>
    </rPh>
    <rPh sb="28" eb="29">
      <t>シャ</t>
    </rPh>
    <phoneticPr fontId="15"/>
  </si>
  <si>
    <t>２.</t>
  </si>
  <si>
    <t>暴力団排除</t>
    <rPh sb="0" eb="3">
      <t>ボウリョクダン</t>
    </rPh>
    <rPh sb="3" eb="5">
      <t>ハイジョ</t>
    </rPh>
    <phoneticPr fontId="15"/>
  </si>
  <si>
    <t>暴力団排除に関する誓約事項について熟読し、理解の上、これに同意している。</t>
  </si>
  <si>
    <t>３.</t>
  </si>
  <si>
    <t>交付決定前の事業着手の禁止</t>
    <rPh sb="0" eb="2">
      <t>コウフ</t>
    </rPh>
    <rPh sb="2" eb="4">
      <t>ケッテイ</t>
    </rPh>
    <rPh sb="4" eb="5">
      <t>マエ</t>
    </rPh>
    <rPh sb="6" eb="8">
      <t>ジギョウ</t>
    </rPh>
    <rPh sb="8" eb="10">
      <t>チャクシュ</t>
    </rPh>
    <rPh sb="11" eb="13">
      <t>キンシ</t>
    </rPh>
    <phoneticPr fontId="15"/>
  </si>
  <si>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15"/>
  </si>
  <si>
    <t>４.</t>
  </si>
  <si>
    <t>重複申請の禁止</t>
    <rPh sb="0" eb="2">
      <t>ジュウフク</t>
    </rPh>
    <rPh sb="2" eb="4">
      <t>シンセイ</t>
    </rPh>
    <rPh sb="5" eb="7">
      <t>キンシ</t>
    </rPh>
    <phoneticPr fontId="15"/>
  </si>
  <si>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15"/>
  </si>
  <si>
    <t>５.</t>
  </si>
  <si>
    <t>申請の無効</t>
    <rPh sb="0" eb="2">
      <t>シンセイ</t>
    </rPh>
    <rPh sb="3" eb="5">
      <t>ムコウ</t>
    </rPh>
    <phoneticPr fontId="15"/>
  </si>
  <si>
    <t>申請書及び添付書類一式について責任をもち、虚偽、不正の記入が一切ないことを確認している。</t>
  </si>
  <si>
    <t>万が一、違反する行為が発生した場合の罰則等を理解し、了承している。</t>
  </si>
  <si>
    <t>６.</t>
  </si>
  <si>
    <t>個人情報の利用</t>
    <rPh sb="5" eb="7">
      <t>リヨウ</t>
    </rPh>
    <phoneticPr fontId="15"/>
  </si>
  <si>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15"/>
  </si>
  <si>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15"/>
  </si>
  <si>
    <t>ための調査・分析、SIIが作成するパンフレット・事例集、国が行うその他調査業務等に利用されることがあり、</t>
  </si>
  <si>
    <t>その場合、国が指定する外部機関に個人情報等が提供されることに同意している。</t>
    <rPh sb="20" eb="21">
      <t>ナド</t>
    </rPh>
    <phoneticPr fontId="15"/>
  </si>
  <si>
    <t>７.</t>
  </si>
  <si>
    <t>申請内容の変更及び取下げ</t>
    <rPh sb="0" eb="2">
      <t>シンセイ</t>
    </rPh>
    <rPh sb="2" eb="4">
      <t>ナイヨウ</t>
    </rPh>
    <rPh sb="5" eb="7">
      <t>ヘンコウ</t>
    </rPh>
    <rPh sb="7" eb="8">
      <t>オヨ</t>
    </rPh>
    <rPh sb="9" eb="11">
      <t>トリサ</t>
    </rPh>
    <phoneticPr fontId="15"/>
  </si>
  <si>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15"/>
  </si>
  <si>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15"/>
  </si>
  <si>
    <t>８.</t>
  </si>
  <si>
    <t>現地調査等の協力</t>
    <rPh sb="0" eb="2">
      <t>ゲンチ</t>
    </rPh>
    <rPh sb="2" eb="4">
      <t>チョウサ</t>
    </rPh>
    <rPh sb="4" eb="5">
      <t>トウ</t>
    </rPh>
    <rPh sb="6" eb="8">
      <t>キョウリョク</t>
    </rPh>
    <phoneticPr fontId="15"/>
  </si>
  <si>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15"/>
  </si>
  <si>
    <t>９.</t>
  </si>
  <si>
    <t>事業の不履行等</t>
    <rPh sb="0" eb="2">
      <t>ジギョウ</t>
    </rPh>
    <rPh sb="3" eb="6">
      <t>フリコウ</t>
    </rPh>
    <rPh sb="6" eb="7">
      <t>トウ</t>
    </rPh>
    <phoneticPr fontId="15"/>
  </si>
  <si>
    <t>申請者がSIIに連絡することを怠ったことにより、事業の不履行等が生じ審査が継続できないとSIIが</t>
    <rPh sb="0" eb="3">
      <t>シンセイシャ</t>
    </rPh>
    <rPh sb="8" eb="10">
      <t>レンラク</t>
    </rPh>
    <rPh sb="15" eb="16">
      <t>オコタ</t>
    </rPh>
    <rPh sb="32" eb="33">
      <t>ショウ</t>
    </rPh>
    <rPh sb="34" eb="36">
      <t>シンサ</t>
    </rPh>
    <rPh sb="37" eb="39">
      <t>ケイゾク</t>
    </rPh>
    <phoneticPr fontId="15"/>
  </si>
  <si>
    <t>判断した場合は、当該申請者の申請及び登録を無効とすることができることを理解し、了承している。</t>
    <rPh sb="35" eb="37">
      <t>リカイ</t>
    </rPh>
    <rPh sb="39" eb="41">
      <t>リョウショウ</t>
    </rPh>
    <phoneticPr fontId="15"/>
  </si>
  <si>
    <t>免責</t>
    <rPh sb="0" eb="2">
      <t>メンセキ</t>
    </rPh>
    <phoneticPr fontId="15"/>
  </si>
  <si>
    <t>SIIは、ＺＥＨデベロッパー、補助事業者（補助事業を行おうとするもの）、その他の者との間に生じるトラブルや</t>
    <rPh sb="21" eb="23">
      <t>ホジョ</t>
    </rPh>
    <rPh sb="23" eb="25">
      <t>ジギョウ</t>
    </rPh>
    <rPh sb="26" eb="27">
      <t>オコナ</t>
    </rPh>
    <phoneticPr fontId="15"/>
  </si>
  <si>
    <t>損害について、一切の関与・責任を負わないことを理解し、了承している。</t>
    <rPh sb="16" eb="17">
      <t>オ</t>
    </rPh>
    <rPh sb="23" eb="25">
      <t>リカイ</t>
    </rPh>
    <rPh sb="27" eb="29">
      <t>リョウショウ</t>
    </rPh>
    <phoneticPr fontId="15"/>
  </si>
  <si>
    <t>事業の内容変更、終了</t>
    <rPh sb="0" eb="2">
      <t>ジギョウ</t>
    </rPh>
    <rPh sb="3" eb="5">
      <t>ナイヨウ</t>
    </rPh>
    <rPh sb="5" eb="7">
      <t>ヘンコウ</t>
    </rPh>
    <rPh sb="8" eb="10">
      <t>シュウリョウ</t>
    </rPh>
    <phoneticPr fontId="15"/>
  </si>
  <si>
    <t>SIIは、国との協議に基づき、本事業を終了、又はその制度内容の変更を行うことができることを承知している。</t>
    <rPh sb="31" eb="33">
      <t>ヘンコウ</t>
    </rPh>
    <rPh sb="34" eb="35">
      <t>オコナ</t>
    </rPh>
    <rPh sb="45" eb="47">
      <t>ショウチ</t>
    </rPh>
    <phoneticPr fontId="15"/>
  </si>
  <si>
    <t>年</t>
    <rPh sb="0" eb="1">
      <t>ネン</t>
    </rPh>
    <phoneticPr fontId="15"/>
  </si>
  <si>
    <t>月</t>
    <rPh sb="0" eb="1">
      <t>ツキ</t>
    </rPh>
    <phoneticPr fontId="15"/>
  </si>
  <si>
    <t>名称</t>
    <rPh sb="0" eb="2">
      <t>メイショウ</t>
    </rPh>
    <phoneticPr fontId="17"/>
  </si>
  <si>
    <t>代表者等名</t>
  </si>
  <si>
    <t>様式第1</t>
    <rPh sb="0" eb="2">
      <t>ヨウシキ</t>
    </rPh>
    <rPh sb="2" eb="3">
      <t>ダイ</t>
    </rPh>
    <phoneticPr fontId="14"/>
  </si>
  <si>
    <t>代表者等名</t>
    <rPh sb="0" eb="3">
      <t>ダイヒョウシャ</t>
    </rPh>
    <rPh sb="4" eb="5">
      <t>メイ</t>
    </rPh>
    <phoneticPr fontId="17"/>
  </si>
  <si>
    <t>生年月日</t>
    <rPh sb="0" eb="2">
      <t>セイネン</t>
    </rPh>
    <rPh sb="2" eb="4">
      <t>ガッピ</t>
    </rPh>
    <phoneticPr fontId="17"/>
  </si>
  <si>
    <t>交付申請書</t>
    <rPh sb="0" eb="2">
      <t>コウフ</t>
    </rPh>
    <rPh sb="2" eb="5">
      <t>シンセイショ</t>
    </rPh>
    <phoneticPr fontId="15"/>
  </si>
  <si>
    <t>記</t>
    <rPh sb="0" eb="1">
      <t>キ</t>
    </rPh>
    <phoneticPr fontId="15"/>
  </si>
  <si>
    <t>１.申請する補助事業</t>
    <rPh sb="2" eb="4">
      <t>シンセイ</t>
    </rPh>
    <rPh sb="6" eb="8">
      <t>ホジョ</t>
    </rPh>
    <rPh sb="8" eb="10">
      <t>ジギョウ</t>
    </rPh>
    <phoneticPr fontId="15"/>
  </si>
  <si>
    <t>２.補助事業の名称</t>
    <rPh sb="2" eb="4">
      <t>ホジョ</t>
    </rPh>
    <rPh sb="4" eb="6">
      <t>ジギョウ</t>
    </rPh>
    <rPh sb="7" eb="9">
      <t>メイショウ</t>
    </rPh>
    <phoneticPr fontId="15"/>
  </si>
  <si>
    <t>３.補助事業の実施計画</t>
    <rPh sb="2" eb="4">
      <t>ホジョ</t>
    </rPh>
    <rPh sb="4" eb="6">
      <t>ジギョウ</t>
    </rPh>
    <rPh sb="7" eb="9">
      <t>ジッシ</t>
    </rPh>
    <rPh sb="9" eb="11">
      <t>ケイカク</t>
    </rPh>
    <phoneticPr fontId="15"/>
  </si>
  <si>
    <t>円</t>
    <rPh sb="0" eb="1">
      <t>エン</t>
    </rPh>
    <phoneticPr fontId="15"/>
  </si>
  <si>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15"/>
  </si>
  <si>
    <t>６.補助事業の開始及び完了予定日</t>
    <rPh sb="2" eb="4">
      <t>ホジョ</t>
    </rPh>
    <rPh sb="4" eb="6">
      <t>ジギョウ</t>
    </rPh>
    <rPh sb="7" eb="9">
      <t>カイシ</t>
    </rPh>
    <rPh sb="9" eb="10">
      <t>オヨ</t>
    </rPh>
    <rPh sb="11" eb="13">
      <t>カンリョウ</t>
    </rPh>
    <rPh sb="13" eb="15">
      <t>ヨテイ</t>
    </rPh>
    <rPh sb="15" eb="16">
      <t>ヒ</t>
    </rPh>
    <phoneticPr fontId="15"/>
  </si>
  <si>
    <t>日</t>
    <rPh sb="0" eb="1">
      <t>ヒ</t>
    </rPh>
    <phoneticPr fontId="15"/>
  </si>
  <si>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</si>
  <si>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15"/>
  </si>
  <si>
    <t>　　　役員名簿（別紙３）</t>
    <rPh sb="3" eb="5">
      <t>ヤクイン</t>
    </rPh>
    <rPh sb="5" eb="7">
      <t>メイボ</t>
    </rPh>
    <rPh sb="8" eb="10">
      <t>ベッシ</t>
    </rPh>
    <phoneticPr fontId="18"/>
  </si>
  <si>
    <t>（別紙１）</t>
    <rPh sb="1" eb="3">
      <t>ベッシ</t>
    </rPh>
    <phoneticPr fontId="15"/>
  </si>
  <si>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15"/>
  </si>
  <si>
    <t>（単位：円）</t>
  </si>
  <si>
    <t>補助対象</t>
  </si>
  <si>
    <t>補助事業に要する経費</t>
  </si>
  <si>
    <t>補助金の額</t>
  </si>
  <si>
    <t>経費の区分</t>
    <rPh sb="0" eb="2">
      <t>ケイヒ</t>
    </rPh>
    <rPh sb="3" eb="5">
      <t>クブン</t>
    </rPh>
    <phoneticPr fontId="14"/>
  </si>
  <si>
    <t>（参考値）</t>
  </si>
  <si>
    <t>設計費</t>
    <rPh sb="0" eb="2">
      <t>セッケイ</t>
    </rPh>
    <rPh sb="2" eb="3">
      <t>ヒ</t>
    </rPh>
    <phoneticPr fontId="14"/>
  </si>
  <si>
    <t>設備・工事費</t>
    <rPh sb="0" eb="2">
      <t>セツビ</t>
    </rPh>
    <rPh sb="3" eb="5">
      <t>コウジ</t>
    </rPh>
    <rPh sb="5" eb="6">
      <t>ヒ</t>
    </rPh>
    <phoneticPr fontId="14"/>
  </si>
  <si>
    <t>（別紙２）</t>
    <rPh sb="1" eb="3">
      <t>ベッシ</t>
    </rPh>
    <phoneticPr fontId="15"/>
  </si>
  <si>
    <t>記</t>
  </si>
  <si>
    <t>（別紙３）</t>
    <rPh sb="1" eb="3">
      <t>ベッシ</t>
    </rPh>
    <phoneticPr fontId="15"/>
  </si>
  <si>
    <t>氏名　カナ</t>
    <rPh sb="0" eb="2">
      <t>シメイ</t>
    </rPh>
    <phoneticPr fontId="15"/>
  </si>
  <si>
    <t>氏名　漢字</t>
    <rPh sb="0" eb="2">
      <t>シメイ</t>
    </rPh>
    <rPh sb="3" eb="5">
      <t>カンジ</t>
    </rPh>
    <phoneticPr fontId="15"/>
  </si>
  <si>
    <t>生年月日</t>
    <rPh sb="0" eb="2">
      <t>セイネン</t>
    </rPh>
    <rPh sb="2" eb="4">
      <t>ガッピ</t>
    </rPh>
    <phoneticPr fontId="15"/>
  </si>
  <si>
    <t>会社名</t>
    <rPh sb="0" eb="2">
      <t>カイシャ</t>
    </rPh>
    <rPh sb="2" eb="3">
      <t>メイ</t>
    </rPh>
    <phoneticPr fontId="15"/>
  </si>
  <si>
    <t>和暦</t>
    <rPh sb="0" eb="2">
      <t>ワレキ</t>
    </rPh>
    <phoneticPr fontId="15"/>
  </si>
  <si>
    <t>←（注１）、（注２）の内容をよく確認の上、商業登記簿に記載されているすべての役員を入力すること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8" eb="40">
      <t>ヤクイン</t>
    </rPh>
    <rPh sb="41" eb="43">
      <t>ニュウリョク</t>
    </rPh>
    <phoneticPr fontId="14"/>
  </si>
  <si>
    <t>インデックス名</t>
  </si>
  <si>
    <t>書類名</t>
  </si>
  <si>
    <t>作成
形式</t>
  </si>
  <si>
    <t>提出
区分</t>
  </si>
  <si>
    <t>特記事項</t>
  </si>
  <si>
    <t>①交付申請書</t>
  </si>
  <si>
    <t>様式第１　交付申請書</t>
  </si>
  <si>
    <t>指定</t>
    <rPh sb="0" eb="2">
      <t>シテイ</t>
    </rPh>
    <phoneticPr fontId="14"/>
  </si>
  <si>
    <t>必須</t>
  </si>
  <si>
    <t>別紙２　暴力団排除に関する誓約事項</t>
  </si>
  <si>
    <t>別紙３　役員名簿</t>
  </si>
  <si>
    <t>②誓約書</t>
    <rPh sb="1" eb="4">
      <t>セイヤクショ</t>
    </rPh>
    <phoneticPr fontId="14"/>
  </si>
  <si>
    <t>誓約書</t>
  </si>
  <si>
    <t>１．申請者の詳細</t>
  </si>
  <si>
    <t>２．全体概要</t>
  </si>
  <si>
    <t>A３サイズでカラー印刷</t>
  </si>
  <si>
    <t>３．補助事業概要図</t>
  </si>
  <si>
    <t>該当</t>
  </si>
  <si>
    <t>参考見積書</t>
  </si>
  <si>
    <t>写し</t>
  </si>
  <si>
    <t>自由</t>
  </si>
  <si>
    <t>・個人の場合は、確定申告書の写しを提出すること
・共同申請の場合は、全申請者分提出すること</t>
    <rPh sb="4" eb="6">
      <t>バアイ</t>
    </rPh>
    <rPh sb="8" eb="10">
      <t>カクテイ</t>
    </rPh>
    <rPh sb="10" eb="12">
      <t>シンコク</t>
    </rPh>
    <rPh sb="12" eb="13">
      <t>ショ</t>
    </rPh>
    <rPh sb="14" eb="15">
      <t>ウツ</t>
    </rPh>
    <rPh sb="17" eb="19">
      <t>テイシュツ</t>
    </rPh>
    <rPh sb="25" eb="27">
      <t>キョウドウ</t>
    </rPh>
    <rPh sb="27" eb="29">
      <t>シンセイ</t>
    </rPh>
    <rPh sb="30" eb="32">
      <t>バアイ</t>
    </rPh>
    <rPh sb="34" eb="35">
      <t>ゼン</t>
    </rPh>
    <rPh sb="35" eb="38">
      <t>シンセイシャ</t>
    </rPh>
    <rPh sb="38" eb="39">
      <t>ブン</t>
    </rPh>
    <rPh sb="39" eb="41">
      <t>テイシュツ</t>
    </rPh>
    <phoneticPr fontId="14"/>
  </si>
  <si>
    <t>土地賃貸契約書</t>
    <rPh sb="0" eb="2">
      <t>トチ</t>
    </rPh>
    <rPh sb="2" eb="4">
      <t>チンタイ</t>
    </rPh>
    <rPh sb="4" eb="7">
      <t>ケイヤクショ</t>
    </rPh>
    <phoneticPr fontId="14"/>
  </si>
  <si>
    <t>建物案内図</t>
  </si>
  <si>
    <t>建物配置図</t>
  </si>
  <si>
    <t>建物概要</t>
  </si>
  <si>
    <t>その他申請に必要な書類がある場合</t>
  </si>
  <si>
    <t>４．事業予定</t>
    <rPh sb="2" eb="4">
      <t>ヨテイ</t>
    </rPh>
    <phoneticPr fontId="15"/>
  </si>
  <si>
    <t>１）事業全体の予定</t>
    <rPh sb="2" eb="4">
      <t>ジギョウ</t>
    </rPh>
    <rPh sb="4" eb="6">
      <t>ゼンタイ</t>
    </rPh>
    <rPh sb="7" eb="9">
      <t>ヨテイ</t>
    </rPh>
    <phoneticPr fontId="14"/>
  </si>
  <si>
    <t>２）資金調達計画</t>
    <rPh sb="2" eb="4">
      <t>シキン</t>
    </rPh>
    <rPh sb="4" eb="6">
      <t>チョウタツ</t>
    </rPh>
    <rPh sb="6" eb="8">
      <t>ケイカク</t>
    </rPh>
    <phoneticPr fontId="14"/>
  </si>
  <si>
    <t>３）事業に係る設計者等情報</t>
    <rPh sb="2" eb="4">
      <t>ジギョウ</t>
    </rPh>
    <rPh sb="5" eb="6">
      <t>カカワ</t>
    </rPh>
    <rPh sb="7" eb="10">
      <t>セッケイシャ</t>
    </rPh>
    <rPh sb="10" eb="11">
      <t>トウ</t>
    </rPh>
    <rPh sb="11" eb="13">
      <t>ジョウホウ</t>
    </rPh>
    <phoneticPr fontId="14"/>
  </si>
  <si>
    <t>法人名称</t>
    <rPh sb="0" eb="2">
      <t>ホウジン</t>
    </rPh>
    <rPh sb="2" eb="4">
      <t>メイショウ</t>
    </rPh>
    <phoneticPr fontId="15"/>
  </si>
  <si>
    <t>代表者名</t>
    <rPh sb="0" eb="3">
      <t>ダイヒョウシャ</t>
    </rPh>
    <rPh sb="3" eb="4">
      <t>メイ</t>
    </rPh>
    <phoneticPr fontId="15"/>
  </si>
  <si>
    <t>事業
内容</t>
    <rPh sb="0" eb="2">
      <t>ジギョウ</t>
    </rPh>
    <rPh sb="3" eb="5">
      <t>ナイヨウ</t>
    </rPh>
    <phoneticPr fontId="15"/>
  </si>
  <si>
    <t>住所</t>
    <rPh sb="0" eb="2">
      <t>ジュウショ</t>
    </rPh>
    <phoneticPr fontId="15"/>
  </si>
  <si>
    <t>５．補助事業実施体制（スキーム等で事業体制を示す）</t>
  </si>
  <si>
    <t>←直接入力すること</t>
    <rPh sb="1" eb="3">
      <t>チョクセツ</t>
    </rPh>
    <rPh sb="3" eb="5">
      <t>ニュウリョク</t>
    </rPh>
    <phoneticPr fontId="14"/>
  </si>
  <si>
    <t>【A４カラー】【片面印刷】で印刷すること</t>
    <rPh sb="8" eb="10">
      <t>カタメン</t>
    </rPh>
    <rPh sb="10" eb="12">
      <t>インサツ</t>
    </rPh>
    <rPh sb="14" eb="16">
      <t>インサツ</t>
    </rPh>
    <phoneticPr fontId="15"/>
  </si>
  <si>
    <t>事業年度</t>
    <rPh sb="0" eb="2">
      <t>ジギョウ</t>
    </rPh>
    <rPh sb="2" eb="4">
      <t>ネンド</t>
    </rPh>
    <phoneticPr fontId="14"/>
  </si>
  <si>
    <t>補助事業の名称</t>
    <rPh sb="0" eb="2">
      <t>ホジョ</t>
    </rPh>
    <rPh sb="2" eb="4">
      <t>ジギョウ</t>
    </rPh>
    <rPh sb="5" eb="7">
      <t>メイショウ</t>
    </rPh>
    <phoneticPr fontId="14"/>
  </si>
  <si>
    <t>項目</t>
    <rPh sb="0" eb="2">
      <t>コウモク</t>
    </rPh>
    <phoneticPr fontId="14"/>
  </si>
  <si>
    <t>数量</t>
    <rPh sb="0" eb="2">
      <t>スウリョウ</t>
    </rPh>
    <phoneticPr fontId="15"/>
  </si>
  <si>
    <t>補助対象経費</t>
    <rPh sb="0" eb="2">
      <t>ホジョ</t>
    </rPh>
    <rPh sb="2" eb="4">
      <t>タイショウ</t>
    </rPh>
    <rPh sb="4" eb="6">
      <t>ケイヒ</t>
    </rPh>
    <phoneticPr fontId="15"/>
  </si>
  <si>
    <t>備　考</t>
    <rPh sb="0" eb="1">
      <t>ビ</t>
    </rPh>
    <rPh sb="2" eb="3">
      <t>コウ</t>
    </rPh>
    <phoneticPr fontId="15"/>
  </si>
  <si>
    <t>設備費・工事費</t>
    <rPh sb="2" eb="3">
      <t>ヒ</t>
    </rPh>
    <rPh sb="4" eb="6">
      <t>セツビコウジヒ</t>
    </rPh>
    <phoneticPr fontId="14"/>
  </si>
  <si>
    <t>住戸に係る高性能断熱材</t>
    <rPh sb="0" eb="2">
      <t>ジュウコ</t>
    </rPh>
    <rPh sb="3" eb="4">
      <t>カカワ</t>
    </rPh>
    <rPh sb="5" eb="8">
      <t>コウセイノウ</t>
    </rPh>
    <rPh sb="8" eb="10">
      <t>ダンネツ</t>
    </rPh>
    <rPh sb="10" eb="11">
      <t>ザイ</t>
    </rPh>
    <phoneticPr fontId="15"/>
  </si>
  <si>
    <t>専有部</t>
    <rPh sb="0" eb="3">
      <t>センユウブ</t>
    </rPh>
    <phoneticPr fontId="15"/>
  </si>
  <si>
    <t>高効率個別エアコン</t>
  </si>
  <si>
    <t>台</t>
    <rPh sb="0" eb="1">
      <t>ダイ</t>
    </rPh>
    <phoneticPr fontId="15"/>
  </si>
  <si>
    <t>床暖房</t>
    <rPh sb="0" eb="1">
      <t>ユカ</t>
    </rPh>
    <rPh sb="1" eb="3">
      <t>ダンボウ</t>
    </rPh>
    <phoneticPr fontId="14"/>
  </si>
  <si>
    <t>給湯設備</t>
    <rPh sb="0" eb="2">
      <t>キュウトウ</t>
    </rPh>
    <rPh sb="2" eb="4">
      <t>セツビ</t>
    </rPh>
    <phoneticPr fontId="14"/>
  </si>
  <si>
    <t>ハイブリッド給湯機</t>
    <rPh sb="6" eb="8">
      <t>キュウトウ</t>
    </rPh>
    <rPh sb="8" eb="9">
      <t>キ</t>
    </rPh>
    <phoneticPr fontId="15"/>
  </si>
  <si>
    <t>床面積（㎡）</t>
  </si>
  <si>
    <t>属性</t>
  </si>
  <si>
    <t>50㎡以上</t>
  </si>
  <si>
    <t>中住戸中間階</t>
  </si>
  <si>
    <t>中住戸最下階</t>
  </si>
  <si>
    <t>中住戸最上階</t>
  </si>
  <si>
    <t>角住戸中間階</t>
  </si>
  <si>
    <t>角住戸最下階</t>
  </si>
  <si>
    <t>角住戸最上階</t>
  </si>
  <si>
    <t>（全体）</t>
    <rPh sb="1" eb="3">
      <t>ゼンタイ</t>
    </rPh>
    <phoneticPr fontId="15"/>
  </si>
  <si>
    <t>補助事業に要する経費</t>
    <rPh sb="0" eb="2">
      <t>ホジョ</t>
    </rPh>
    <rPh sb="2" eb="4">
      <t>ジギョウ</t>
    </rPh>
    <rPh sb="5" eb="6">
      <t>ヨウ</t>
    </rPh>
    <rPh sb="8" eb="10">
      <t>ケイヒ</t>
    </rPh>
    <phoneticPr fontId="15"/>
  </si>
  <si>
    <t>補助対象外経費</t>
    <rPh sb="0" eb="2">
      <t>ホジョ</t>
    </rPh>
    <rPh sb="2" eb="4">
      <t>タイショウ</t>
    </rPh>
    <rPh sb="4" eb="5">
      <t>ガイ</t>
    </rPh>
    <rPh sb="5" eb="7">
      <t>ケイヒ</t>
    </rPh>
    <phoneticPr fontId="15"/>
  </si>
  <si>
    <t>設計費</t>
    <rPh sb="0" eb="2">
      <t>セッケイ</t>
    </rPh>
    <rPh sb="2" eb="3">
      <t>ヒ</t>
    </rPh>
    <phoneticPr fontId="15"/>
  </si>
  <si>
    <t>設備費・工事費</t>
    <rPh sb="0" eb="2">
      <t>セツビ</t>
    </rPh>
    <rPh sb="2" eb="3">
      <t>ヒ</t>
    </rPh>
    <rPh sb="4" eb="6">
      <t>コウジ</t>
    </rPh>
    <rPh sb="6" eb="7">
      <t>ヒ</t>
    </rPh>
    <phoneticPr fontId="15"/>
  </si>
  <si>
    <t>合計</t>
    <rPh sb="0" eb="2">
      <t>ゴウケイ</t>
    </rPh>
    <phoneticPr fontId="15"/>
  </si>
  <si>
    <t>補助対象経費の区分</t>
    <rPh sb="0" eb="2">
      <t>ホジョ</t>
    </rPh>
    <rPh sb="2" eb="4">
      <t>タイショウ</t>
    </rPh>
    <rPh sb="4" eb="6">
      <t>ケイヒ</t>
    </rPh>
    <rPh sb="7" eb="9">
      <t>クブン</t>
    </rPh>
    <phoneticPr fontId="15"/>
  </si>
  <si>
    <t>◆作図等を用いての説明も可とする。ただし、以下の情報が記載されていること。</t>
    <rPh sb="21" eb="23">
      <t>イカ</t>
    </rPh>
    <rPh sb="24" eb="26">
      <t>ジョウホウ</t>
    </rPh>
    <rPh sb="27" eb="29">
      <t>キサイ</t>
    </rPh>
    <phoneticPr fontId="14"/>
  </si>
  <si>
    <t>（一部のシートは、白色のセルへの入力もあるので確認すること）</t>
    <phoneticPr fontId="15"/>
  </si>
  <si>
    <t>交付申請日</t>
    <phoneticPr fontId="15"/>
  </si>
  <si>
    <t>１．基本情報</t>
    <rPh sb="2" eb="4">
      <t>キホン</t>
    </rPh>
    <rPh sb="4" eb="6">
      <t>ジョウホウ</t>
    </rPh>
    <phoneticPr fontId="15"/>
  </si>
  <si>
    <t>２．申請者情報</t>
    <rPh sb="2" eb="5">
      <t>シンセイシャ</t>
    </rPh>
    <rPh sb="5" eb="7">
      <t>ジョウホウ</t>
    </rPh>
    <phoneticPr fontId="15"/>
  </si>
  <si>
    <t>３．ZEHデベロッパー情報</t>
    <rPh sb="11" eb="13">
      <t>ジョウホウ</t>
    </rPh>
    <phoneticPr fontId="15"/>
  </si>
  <si>
    <t>６．他の補助金に関する事項</t>
    <rPh sb="2" eb="3">
      <t>ホカ</t>
    </rPh>
    <rPh sb="4" eb="7">
      <t>ホジョキン</t>
    </rPh>
    <rPh sb="8" eb="9">
      <t>カン</t>
    </rPh>
    <rPh sb="11" eb="13">
      <t>ジコウ</t>
    </rPh>
    <phoneticPr fontId="15"/>
  </si>
  <si>
    <t>７．資金調達計画</t>
    <rPh sb="2" eb="4">
      <t>シキン</t>
    </rPh>
    <rPh sb="4" eb="6">
      <t>チョウタツ</t>
    </rPh>
    <rPh sb="6" eb="8">
      <t>ケイカク</t>
    </rPh>
    <phoneticPr fontId="15"/>
  </si>
  <si>
    <t>本シートに入力すると、各種申請様式に自動転記されます。</t>
    <rPh sb="0" eb="1">
      <t>ホン</t>
    </rPh>
    <rPh sb="5" eb="7">
      <t>ニュウリョク</t>
    </rPh>
    <rPh sb="11" eb="13">
      <t>カクシュ</t>
    </rPh>
    <rPh sb="13" eb="15">
      <t>シンセイ</t>
    </rPh>
    <rPh sb="15" eb="17">
      <t>ヨウシキ</t>
    </rPh>
    <rPh sb="18" eb="20">
      <t>ジドウ</t>
    </rPh>
    <rPh sb="20" eb="22">
      <t>テンキ</t>
    </rPh>
    <phoneticPr fontId="15"/>
  </si>
  <si>
    <t>法人番号</t>
    <rPh sb="0" eb="2">
      <t>ホウジン</t>
    </rPh>
    <rPh sb="2" eb="4">
      <t>バンゴウ</t>
    </rPh>
    <phoneticPr fontId="15"/>
  </si>
  <si>
    <t>登録名称</t>
    <phoneticPr fontId="15"/>
  </si>
  <si>
    <t>補助事業の遂行に係る融資計画</t>
    <phoneticPr fontId="15"/>
  </si>
  <si>
    <t>住所</t>
    <phoneticPr fontId="15"/>
  </si>
  <si>
    <t>氏名</t>
    <phoneticPr fontId="15"/>
  </si>
  <si>
    <t>役職名</t>
    <phoneticPr fontId="15"/>
  </si>
  <si>
    <t>氏名（ふりがな）</t>
    <phoneticPr fontId="15"/>
  </si>
  <si>
    <t>メールアドレス</t>
    <phoneticPr fontId="15"/>
  </si>
  <si>
    <t>←yyyy/m/dで入力</t>
    <rPh sb="9" eb="11">
      <t>ニュウリョク</t>
    </rPh>
    <phoneticPr fontId="14"/>
  </si>
  <si>
    <t>８．事業に係る設計者等情報</t>
    <phoneticPr fontId="15"/>
  </si>
  <si>
    <t>設計者</t>
    <rPh sb="0" eb="3">
      <t>セッケイシャ</t>
    </rPh>
    <phoneticPr fontId="14"/>
  </si>
  <si>
    <t>法人名称</t>
    <rPh sb="0" eb="2">
      <t>ホウジン</t>
    </rPh>
    <rPh sb="2" eb="4">
      <t>メイショウ</t>
    </rPh>
    <phoneticPr fontId="14"/>
  </si>
  <si>
    <t>代表者</t>
    <rPh sb="0" eb="3">
      <t>ダイヒョウシャ</t>
    </rPh>
    <phoneticPr fontId="14"/>
  </si>
  <si>
    <t>事業内容</t>
    <rPh sb="0" eb="2">
      <t>ジギョウ</t>
    </rPh>
    <rPh sb="2" eb="4">
      <t>ナイヨウ</t>
    </rPh>
    <phoneticPr fontId="14"/>
  </si>
  <si>
    <t>郵便番号</t>
    <rPh sb="0" eb="4">
      <t>ユウビンバンゴウ</t>
    </rPh>
    <phoneticPr fontId="14"/>
  </si>
  <si>
    <t>住所</t>
    <rPh sb="0" eb="2">
      <t>ジュウショ</t>
    </rPh>
    <phoneticPr fontId="14"/>
  </si>
  <si>
    <t>建築工事
施工者</t>
    <rPh sb="0" eb="2">
      <t>ケンチク</t>
    </rPh>
    <rPh sb="2" eb="4">
      <t>コウジ</t>
    </rPh>
    <rPh sb="5" eb="8">
      <t>セコウシャ</t>
    </rPh>
    <phoneticPr fontId="14"/>
  </si>
  <si>
    <t>都道府県から入力</t>
    <rPh sb="0" eb="4">
      <t>トドウフケン</t>
    </rPh>
    <rPh sb="6" eb="8">
      <t>ニュウリョク</t>
    </rPh>
    <phoneticPr fontId="15"/>
  </si>
  <si>
    <t>※法人申請の場合のみ入力する</t>
    <phoneticPr fontId="14"/>
  </si>
  <si>
    <t>５．事業者の実務実績に関する事項　</t>
    <rPh sb="2" eb="4">
      <t>ジギョウ</t>
    </rPh>
    <rPh sb="4" eb="5">
      <t>シャ</t>
    </rPh>
    <rPh sb="6" eb="8">
      <t>ジツム</t>
    </rPh>
    <rPh sb="8" eb="10">
      <t>ジッセキ</t>
    </rPh>
    <rPh sb="11" eb="12">
      <t>カン</t>
    </rPh>
    <rPh sb="14" eb="16">
      <t>ジコウ</t>
    </rPh>
    <phoneticPr fontId="15"/>
  </si>
  <si>
    <t>４．補助事業担当者情報</t>
    <rPh sb="4" eb="6">
      <t>ジギョウ</t>
    </rPh>
    <rPh sb="6" eb="9">
      <t>タントウシャ</t>
    </rPh>
    <rPh sb="9" eb="11">
      <t>ジョウホウ</t>
    </rPh>
    <phoneticPr fontId="15"/>
  </si>
  <si>
    <t>　</t>
    <phoneticPr fontId="14"/>
  </si>
  <si>
    <t>（単位：円）</t>
    <phoneticPr fontId="15"/>
  </si>
  <si>
    <t>別添による</t>
    <phoneticPr fontId="15"/>
  </si>
  <si>
    <t>（１）開始年月日</t>
    <phoneticPr fontId="15"/>
  </si>
  <si>
    <t>（２）完了予定年月日</t>
    <phoneticPr fontId="15"/>
  </si>
  <si>
    <t>　　　最終年度の事業完了予定日</t>
    <phoneticPr fontId="15"/>
  </si>
  <si>
    <t>補助対象経費</t>
    <phoneticPr fontId="15"/>
  </si>
  <si>
    <t>　※２行目以降も直接入力　</t>
    <phoneticPr fontId="15"/>
  </si>
  <si>
    <r>
      <t>また</t>
    </r>
    <r>
      <rPr>
        <sz val="14"/>
        <color theme="1"/>
        <rFont val="ＭＳ Ｐ明朝"/>
        <family val="1"/>
        <charset val="128"/>
      </rPr>
      <t>、</t>
    </r>
    <r>
      <rPr>
        <sz val="14"/>
        <color theme="1"/>
        <rFont val="ＭＳ 明朝"/>
        <family val="1"/>
        <charset val="128"/>
      </rPr>
      <t>本情報が同一の設備等に対</t>
    </r>
    <r>
      <rPr>
        <sz val="14"/>
        <color theme="1"/>
        <rFont val="ＭＳ Ｐ明朝"/>
        <family val="1"/>
        <charset val="128"/>
      </rPr>
      <t>し、</t>
    </r>
    <r>
      <rPr>
        <sz val="14"/>
        <color theme="1"/>
        <rFont val="ＭＳ 明朝"/>
        <family val="1"/>
        <charset val="128"/>
      </rPr>
      <t>国から他の補助金を受</t>
    </r>
    <r>
      <rPr>
        <sz val="14"/>
        <color theme="1"/>
        <rFont val="ＭＳ Ｐ明朝"/>
        <family val="1"/>
        <charset val="128"/>
      </rPr>
      <t>けていないかを</t>
    </r>
    <r>
      <rPr>
        <sz val="14"/>
        <color theme="1"/>
        <rFont val="ＭＳ 明朝"/>
        <family val="1"/>
        <charset val="128"/>
      </rPr>
      <t>調査するために利用</t>
    </r>
    <r>
      <rPr>
        <sz val="14"/>
        <color theme="1"/>
        <rFont val="ＭＳ Ｐ明朝"/>
        <family val="1"/>
        <charset val="128"/>
      </rPr>
      <t>されることに</t>
    </r>
    <r>
      <rPr>
        <sz val="14"/>
        <color theme="1"/>
        <rFont val="ＭＳ 明朝"/>
        <family val="1"/>
        <charset val="128"/>
      </rPr>
      <t>同意している。</t>
    </r>
    <rPh sb="3" eb="4">
      <t>ホン</t>
    </rPh>
    <rPh sb="4" eb="6">
      <t>ジョウホウ</t>
    </rPh>
    <rPh sb="49" eb="51">
      <t>ドウイ</t>
    </rPh>
    <phoneticPr fontId="15"/>
  </si>
  <si>
    <t>　E-MAIL（個人のみ）</t>
    <rPh sb="8" eb="10">
      <t>コジン</t>
    </rPh>
    <phoneticPr fontId="15"/>
  </si>
  <si>
    <t>代表担当者</t>
  </si>
  <si>
    <t>入力方法</t>
    <phoneticPr fontId="14"/>
  </si>
  <si>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15"/>
  </si>
  <si>
    <t>空調</t>
    <rPh sb="0" eb="1">
      <t>ソラ</t>
    </rPh>
    <rPh sb="1" eb="2">
      <t>チョウ</t>
    </rPh>
    <phoneticPr fontId="14"/>
  </si>
  <si>
    <t>換気</t>
    <rPh sb="0" eb="1">
      <t>カン</t>
    </rPh>
    <rPh sb="1" eb="2">
      <t>キ</t>
    </rPh>
    <phoneticPr fontId="14"/>
  </si>
  <si>
    <t>照明</t>
    <rPh sb="0" eb="1">
      <t>アキラ</t>
    </rPh>
    <rPh sb="1" eb="2">
      <t>メイ</t>
    </rPh>
    <phoneticPr fontId="14"/>
  </si>
  <si>
    <t>給湯</t>
    <rPh sb="0" eb="1">
      <t>キュウ</t>
    </rPh>
    <rPh sb="1" eb="2">
      <t>ユ</t>
    </rPh>
    <phoneticPr fontId="14"/>
  </si>
  <si>
    <t>昇降機</t>
    <rPh sb="0" eb="1">
      <t>ノボル</t>
    </rPh>
    <rPh sb="1" eb="2">
      <t>タカシ</t>
    </rPh>
    <rPh sb="2" eb="3">
      <t>キ</t>
    </rPh>
    <phoneticPr fontId="14"/>
  </si>
  <si>
    <t>％</t>
    <phoneticPr fontId="14"/>
  </si>
  <si>
    <t>専有部</t>
  </si>
  <si>
    <t>□</t>
  </si>
  <si>
    <r>
      <t>３．補助事業概要図</t>
    </r>
    <r>
      <rPr>
        <sz val="16"/>
        <rFont val="ＭＳ 明朝"/>
        <family val="1"/>
        <charset val="128"/>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15"/>
  </si>
  <si>
    <t>補助事業の遂行に係る融資計画</t>
    <rPh sb="0" eb="2">
      <t>ホジョ</t>
    </rPh>
    <rPh sb="2" eb="4">
      <t>ジギョウ</t>
    </rPh>
    <rPh sb="5" eb="7">
      <t>スイコウ</t>
    </rPh>
    <rPh sb="8" eb="9">
      <t>カカワ</t>
    </rPh>
    <rPh sb="10" eb="12">
      <t>ユウシ</t>
    </rPh>
    <rPh sb="12" eb="14">
      <t>ケイカク</t>
    </rPh>
    <phoneticPr fontId="14"/>
  </si>
  <si>
    <t>融資計画予定時期</t>
    <rPh sb="0" eb="2">
      <t>ユウシ</t>
    </rPh>
    <rPh sb="2" eb="4">
      <t>ケイカク</t>
    </rPh>
    <rPh sb="4" eb="6">
      <t>ヨテイ</t>
    </rPh>
    <rPh sb="6" eb="8">
      <t>ジキ</t>
    </rPh>
    <phoneticPr fontId="14"/>
  </si>
  <si>
    <t>補助対象建築物に対する抵当権設定予定</t>
    <rPh sb="0" eb="2">
      <t>ホジョ</t>
    </rPh>
    <rPh sb="2" eb="4">
      <t>タイショウ</t>
    </rPh>
    <rPh sb="4" eb="7">
      <t>ケンチクブツ</t>
    </rPh>
    <rPh sb="8" eb="9">
      <t>タイ</t>
    </rPh>
    <rPh sb="11" eb="14">
      <t>テイトウケン</t>
    </rPh>
    <rPh sb="14" eb="16">
      <t>セッテイ</t>
    </rPh>
    <rPh sb="16" eb="18">
      <t>ヨテイ</t>
    </rPh>
    <phoneticPr fontId="14"/>
  </si>
  <si>
    <t>設計者</t>
    <rPh sb="0" eb="2">
      <t>セッケイ</t>
    </rPh>
    <rPh sb="2" eb="3">
      <t>シャ</t>
    </rPh>
    <phoneticPr fontId="14"/>
  </si>
  <si>
    <t>建築工事
施工者</t>
    <rPh sb="0" eb="1">
      <t>ケン</t>
    </rPh>
    <rPh sb="1" eb="2">
      <t>チク</t>
    </rPh>
    <rPh sb="2" eb="4">
      <t>コウジ</t>
    </rPh>
    <rPh sb="5" eb="8">
      <t>セコウシャ</t>
    </rPh>
    <phoneticPr fontId="14"/>
  </si>
  <si>
    <t xml:space="preserve"> </t>
    <phoneticPr fontId="74"/>
  </si>
  <si>
    <t>補助事業の名称</t>
    <rPh sb="0" eb="2">
      <t>ホジョ</t>
    </rPh>
    <rPh sb="2" eb="4">
      <t>ジギョウ</t>
    </rPh>
    <rPh sb="5" eb="7">
      <t>メイショウ</t>
    </rPh>
    <phoneticPr fontId="74"/>
  </si>
  <si>
    <t>各住戸の
外皮平均
熱貫流率
（ＵＡ値）</t>
    <phoneticPr fontId="74"/>
  </si>
  <si>
    <t>番号</t>
    <rPh sb="0" eb="2">
      <t>バンゴウ</t>
    </rPh>
    <phoneticPr fontId="74"/>
  </si>
  <si>
    <t>階数</t>
    <rPh sb="0" eb="2">
      <t>カイスウ</t>
    </rPh>
    <phoneticPr fontId="74"/>
  </si>
  <si>
    <t>部屋
番号</t>
    <rPh sb="0" eb="2">
      <t>ヘヤ</t>
    </rPh>
    <rPh sb="3" eb="5">
      <t>バンゴウ</t>
    </rPh>
    <phoneticPr fontId="74"/>
  </si>
  <si>
    <t>間取り</t>
    <phoneticPr fontId="74"/>
  </si>
  <si>
    <t>床面積
（㎡）</t>
    <rPh sb="0" eb="3">
      <t>ユカメンセキ</t>
    </rPh>
    <phoneticPr fontId="74"/>
  </si>
  <si>
    <t>各住戸の
外皮平均
熱貫流率
（ＵＡ値）</t>
    <rPh sb="0" eb="1">
      <t>カク</t>
    </rPh>
    <rPh sb="1" eb="3">
      <t>ジュウコ</t>
    </rPh>
    <phoneticPr fontId="74"/>
  </si>
  <si>
    <t>住戸の位置属性</t>
    <rPh sb="0" eb="2">
      <t>ジュウコ</t>
    </rPh>
    <rPh sb="3" eb="5">
      <t>イチ</t>
    </rPh>
    <rPh sb="5" eb="7">
      <t>ゾクセイ</t>
    </rPh>
    <phoneticPr fontId="74"/>
  </si>
  <si>
    <t>住戸に係る高性能断熱材</t>
    <rPh sb="0" eb="2">
      <t>ジュウコ</t>
    </rPh>
    <rPh sb="3" eb="4">
      <t>カカワ</t>
    </rPh>
    <rPh sb="5" eb="8">
      <t>コウセイノウ</t>
    </rPh>
    <rPh sb="8" eb="11">
      <t>ダンネツザイ</t>
    </rPh>
    <phoneticPr fontId="74"/>
  </si>
  <si>
    <t>空調設備</t>
    <rPh sb="0" eb="2">
      <t>クウチョウ</t>
    </rPh>
    <rPh sb="2" eb="4">
      <t>セツビ</t>
    </rPh>
    <phoneticPr fontId="74"/>
  </si>
  <si>
    <t>換気設備</t>
    <rPh sb="0" eb="2">
      <t>カンキ</t>
    </rPh>
    <rPh sb="2" eb="4">
      <t>セツビ</t>
    </rPh>
    <phoneticPr fontId="74"/>
  </si>
  <si>
    <t>給湯設備</t>
    <rPh sb="0" eb="2">
      <t>キュウトウ</t>
    </rPh>
    <rPh sb="2" eb="4">
      <t>セツビ</t>
    </rPh>
    <phoneticPr fontId="74"/>
  </si>
  <si>
    <t>エネルギー
計測装置</t>
    <rPh sb="6" eb="8">
      <t>ケイソク</t>
    </rPh>
    <rPh sb="8" eb="10">
      <t>ソウチ</t>
    </rPh>
    <phoneticPr fontId="74"/>
  </si>
  <si>
    <t>平面＆断面</t>
    <rPh sb="0" eb="2">
      <t>ヘイメン</t>
    </rPh>
    <rPh sb="3" eb="5">
      <t>ダンメン</t>
    </rPh>
    <phoneticPr fontId="74"/>
  </si>
  <si>
    <t>係数</t>
    <rPh sb="0" eb="2">
      <t>ケイスウ</t>
    </rPh>
    <phoneticPr fontId="74"/>
  </si>
  <si>
    <t>床面積
50㎡未満</t>
    <rPh sb="0" eb="3">
      <t>ユカメンセキ</t>
    </rPh>
    <phoneticPr fontId="74"/>
  </si>
  <si>
    <t>平面</t>
    <rPh sb="0" eb="2">
      <t>ヘイメン</t>
    </rPh>
    <phoneticPr fontId="74"/>
  </si>
  <si>
    <t>断面</t>
    <rPh sb="0" eb="2">
      <t>ダンメン</t>
    </rPh>
    <phoneticPr fontId="74"/>
  </si>
  <si>
    <t>住宅モデル区分による係数</t>
    <rPh sb="0" eb="2">
      <t>ジュウタク</t>
    </rPh>
    <rPh sb="5" eb="7">
      <t>クブン</t>
    </rPh>
    <rPh sb="10" eb="12">
      <t>ケイスウ</t>
    </rPh>
    <phoneticPr fontId="74"/>
  </si>
  <si>
    <t>補助対象経費</t>
    <rPh sb="0" eb="2">
      <t>ホジョ</t>
    </rPh>
    <rPh sb="2" eb="4">
      <t>タイショウ</t>
    </rPh>
    <rPh sb="4" eb="6">
      <t>ケイヒ</t>
    </rPh>
    <phoneticPr fontId="74"/>
  </si>
  <si>
    <t>導入年</t>
    <rPh sb="0" eb="2">
      <t>ドウニュウ</t>
    </rPh>
    <rPh sb="2" eb="3">
      <t>ネン</t>
    </rPh>
    <phoneticPr fontId="74"/>
  </si>
  <si>
    <t>定格出力</t>
    <rPh sb="0" eb="2">
      <t>テイカク</t>
    </rPh>
    <rPh sb="2" eb="4">
      <t>シュツリョク</t>
    </rPh>
    <phoneticPr fontId="74"/>
  </si>
  <si>
    <t>数量</t>
    <rPh sb="0" eb="2">
      <t>スウリョウ</t>
    </rPh>
    <phoneticPr fontId="74"/>
  </si>
  <si>
    <t>設備</t>
    <rPh sb="0" eb="2">
      <t>セツビ</t>
    </rPh>
    <phoneticPr fontId="74"/>
  </si>
  <si>
    <t>換気種別</t>
    <rPh sb="0" eb="2">
      <t>カンキ</t>
    </rPh>
    <rPh sb="2" eb="4">
      <t>シュベツ</t>
    </rPh>
    <phoneticPr fontId="74"/>
  </si>
  <si>
    <t>設備種別</t>
    <rPh sb="0" eb="2">
      <t>セツビ</t>
    </rPh>
    <rPh sb="2" eb="4">
      <t>シュベツ</t>
    </rPh>
    <phoneticPr fontId="74"/>
  </si>
  <si>
    <t>仕様・燃料種別による加算</t>
    <rPh sb="0" eb="2">
      <t>シヨウ</t>
    </rPh>
    <rPh sb="3" eb="5">
      <t>ネンリョウ</t>
    </rPh>
    <rPh sb="5" eb="7">
      <t>シュベツ</t>
    </rPh>
    <rPh sb="10" eb="12">
      <t>カサン</t>
    </rPh>
    <phoneticPr fontId="74"/>
  </si>
  <si>
    <t>通常</t>
    <rPh sb="0" eb="2">
      <t>ツウジョウ</t>
    </rPh>
    <phoneticPr fontId="74"/>
  </si>
  <si>
    <t>妻側
住戸の妻面
開口率
25%以上</t>
    <phoneticPr fontId="74"/>
  </si>
  <si>
    <t>床面積</t>
    <rPh sb="0" eb="3">
      <t>ユカメンセキ</t>
    </rPh>
    <phoneticPr fontId="74"/>
  </si>
  <si>
    <t>住戸の
外皮
性能</t>
    <rPh sb="0" eb="2">
      <t>ジュウコ</t>
    </rPh>
    <rPh sb="4" eb="6">
      <t>ガイヒ</t>
    </rPh>
    <rPh sb="7" eb="9">
      <t>セイノウ</t>
    </rPh>
    <phoneticPr fontId="74"/>
  </si>
  <si>
    <t>住戸の
位置
属性</t>
    <rPh sb="0" eb="2">
      <t>ジュウコ</t>
    </rPh>
    <rPh sb="4" eb="6">
      <t>イチ</t>
    </rPh>
    <rPh sb="7" eb="9">
      <t>ゾクセイ</t>
    </rPh>
    <phoneticPr fontId="74"/>
  </si>
  <si>
    <t>以上</t>
    <rPh sb="0" eb="2">
      <t>イジョウ</t>
    </rPh>
    <phoneticPr fontId="74"/>
  </si>
  <si>
    <t>以下</t>
    <rPh sb="0" eb="2">
      <t>イカ</t>
    </rPh>
    <phoneticPr fontId="74"/>
  </si>
  <si>
    <t>a</t>
    <phoneticPr fontId="16"/>
  </si>
  <si>
    <t>b</t>
    <phoneticPr fontId="16"/>
  </si>
  <si>
    <t>戸</t>
    <rPh sb="0" eb="1">
      <t>ト</t>
    </rPh>
    <phoneticPr fontId="15"/>
  </si>
  <si>
    <t>設計費の補助対象経費　総計</t>
    <rPh sb="0" eb="2">
      <t>セッケイ</t>
    </rPh>
    <rPh sb="2" eb="3">
      <t>ヒ</t>
    </rPh>
    <rPh sb="4" eb="6">
      <t>ホジョ</t>
    </rPh>
    <rPh sb="6" eb="8">
      <t>タイショウ</t>
    </rPh>
    <rPh sb="8" eb="10">
      <t>ケイヒ</t>
    </rPh>
    <rPh sb="11" eb="12">
      <t>ソウ</t>
    </rPh>
    <rPh sb="12" eb="13">
      <t>ケイ</t>
    </rPh>
    <phoneticPr fontId="15"/>
  </si>
  <si>
    <t>２００,０００円＋（２,０００円×住戸数）</t>
    <phoneticPr fontId="15"/>
  </si>
  <si>
    <t>１</t>
    <phoneticPr fontId="15"/>
  </si>
  <si>
    <t xml:space="preserve"> 補助金の額（参考値）</t>
    <rPh sb="1" eb="3">
      <t>ホジョ</t>
    </rPh>
    <rPh sb="5" eb="6">
      <t>ガク</t>
    </rPh>
    <rPh sb="7" eb="9">
      <t>サンコウ</t>
    </rPh>
    <rPh sb="9" eb="10">
      <t>チ</t>
    </rPh>
    <phoneticPr fontId="15"/>
  </si>
  <si>
    <t>_</t>
    <phoneticPr fontId="15"/>
  </si>
  <si>
    <t>２</t>
    <phoneticPr fontId="15"/>
  </si>
  <si>
    <t>３</t>
    <phoneticPr fontId="15"/>
  </si>
  <si>
    <t>４</t>
    <phoneticPr fontId="15"/>
  </si>
  <si>
    <t>1</t>
    <phoneticPr fontId="15"/>
  </si>
  <si>
    <t>蓄電システム</t>
    <rPh sb="0" eb="2">
      <t>チクデン</t>
    </rPh>
    <phoneticPr fontId="74"/>
  </si>
  <si>
    <t>円</t>
    <rPh sb="0" eb="1">
      <t>エン</t>
    </rPh>
    <phoneticPr fontId="72"/>
  </si>
  <si>
    <t>(Ⅱ)</t>
    <phoneticPr fontId="74"/>
  </si>
  <si>
    <t>PCSの定格出力</t>
    <rPh sb="4" eb="6">
      <t>テイカク</t>
    </rPh>
    <rPh sb="6" eb="8">
      <t>シュツリョク</t>
    </rPh>
    <phoneticPr fontId="72"/>
  </si>
  <si>
    <t>PCSのタイプ</t>
    <phoneticPr fontId="72"/>
  </si>
  <si>
    <t>蓄電容量</t>
    <rPh sb="0" eb="2">
      <t>チクデン</t>
    </rPh>
    <rPh sb="2" eb="4">
      <t>ヨウリョウ</t>
    </rPh>
    <phoneticPr fontId="72"/>
  </si>
  <si>
    <t>(Ⅰ)</t>
    <phoneticPr fontId="74"/>
  </si>
  <si>
    <t>初期実効容量</t>
    <rPh sb="0" eb="2">
      <t>ショキ</t>
    </rPh>
    <rPh sb="2" eb="4">
      <t>ジッコウ</t>
    </rPh>
    <rPh sb="4" eb="6">
      <t>ヨウリョウ</t>
    </rPh>
    <phoneticPr fontId="72"/>
  </si>
  <si>
    <t>パッケージ型番</t>
    <rPh sb="5" eb="7">
      <t>カタバン</t>
    </rPh>
    <phoneticPr fontId="72"/>
  </si>
  <si>
    <t>メーカー名</t>
    <rPh sb="4" eb="5">
      <t>メイ</t>
    </rPh>
    <phoneticPr fontId="72"/>
  </si>
  <si>
    <t>補助事業の名称</t>
    <phoneticPr fontId="74"/>
  </si>
  <si>
    <t>　１．補助事業情報</t>
    <rPh sb="3" eb="5">
      <t>ホジョ</t>
    </rPh>
    <rPh sb="5" eb="7">
      <t>ジギョウ</t>
    </rPh>
    <rPh sb="7" eb="9">
      <t>ジョウホウ</t>
    </rPh>
    <phoneticPr fontId="72"/>
  </si>
  <si>
    <t>設備区分</t>
    <rPh sb="0" eb="2">
      <t>セツビ</t>
    </rPh>
    <rPh sb="2" eb="4">
      <t>クブン</t>
    </rPh>
    <phoneticPr fontId="86"/>
  </si>
  <si>
    <t>設備名</t>
    <rPh sb="0" eb="2">
      <t>セツビ</t>
    </rPh>
    <rPh sb="2" eb="3">
      <t>メイ</t>
    </rPh>
    <phoneticPr fontId="86"/>
  </si>
  <si>
    <t>費目</t>
    <rPh sb="0" eb="2">
      <t>ヒモク</t>
    </rPh>
    <phoneticPr fontId="72"/>
  </si>
  <si>
    <t>単位</t>
    <rPh sb="0" eb="2">
      <t>タンイ</t>
    </rPh>
    <phoneticPr fontId="72"/>
  </si>
  <si>
    <t>本年度 交付申請時</t>
    <rPh sb="0" eb="3">
      <t>ホンネンド</t>
    </rPh>
    <rPh sb="4" eb="6">
      <t>コウフ</t>
    </rPh>
    <rPh sb="6" eb="8">
      <t>シンセイ</t>
    </rPh>
    <rPh sb="8" eb="9">
      <t>ジ</t>
    </rPh>
    <phoneticPr fontId="72"/>
  </si>
  <si>
    <t>備　考</t>
    <rPh sb="0" eb="1">
      <t>ビ</t>
    </rPh>
    <rPh sb="2" eb="3">
      <t>コウ</t>
    </rPh>
    <phoneticPr fontId="72"/>
  </si>
  <si>
    <t>単　価</t>
    <rPh sb="0" eb="1">
      <t>タン</t>
    </rPh>
    <rPh sb="2" eb="3">
      <t>アタイ</t>
    </rPh>
    <phoneticPr fontId="72"/>
  </si>
  <si>
    <t>補助事業に要する経費</t>
    <rPh sb="0" eb="2">
      <t>ホジョ</t>
    </rPh>
    <rPh sb="2" eb="4">
      <t>ジギョウ</t>
    </rPh>
    <rPh sb="5" eb="6">
      <t>ヨウ</t>
    </rPh>
    <rPh sb="8" eb="10">
      <t>ケイヒ</t>
    </rPh>
    <phoneticPr fontId="72"/>
  </si>
  <si>
    <t>補助対象経費</t>
    <rPh sb="0" eb="2">
      <t>ホジョ</t>
    </rPh>
    <rPh sb="2" eb="4">
      <t>タイショウ</t>
    </rPh>
    <rPh sb="4" eb="6">
      <t>ケイヒ</t>
    </rPh>
    <phoneticPr fontId="72"/>
  </si>
  <si>
    <t>補助対象外経費</t>
    <rPh sb="0" eb="2">
      <t>ホジョ</t>
    </rPh>
    <rPh sb="2" eb="4">
      <t>タイショウ</t>
    </rPh>
    <rPh sb="4" eb="5">
      <t>ガイ</t>
    </rPh>
    <rPh sb="5" eb="7">
      <t>ケイヒ</t>
    </rPh>
    <phoneticPr fontId="72"/>
  </si>
  <si>
    <t>数量</t>
    <rPh sb="0" eb="2">
      <t>スウリョウ</t>
    </rPh>
    <phoneticPr fontId="72"/>
  </si>
  <si>
    <t>金　額</t>
    <rPh sb="0" eb="1">
      <t>キン</t>
    </rPh>
    <rPh sb="2" eb="3">
      <t>ガク</t>
    </rPh>
    <phoneticPr fontId="72"/>
  </si>
  <si>
    <t>蓄電システム</t>
    <rPh sb="0" eb="2">
      <t>チクデン</t>
    </rPh>
    <phoneticPr fontId="15"/>
  </si>
  <si>
    <t>共用部に導入する設備</t>
    <rPh sb="0" eb="3">
      <t>キョウヨウブ</t>
    </rPh>
    <rPh sb="4" eb="6">
      <t>ドウニュウ</t>
    </rPh>
    <rPh sb="8" eb="10">
      <t>セツビ</t>
    </rPh>
    <phoneticPr fontId="15"/>
  </si>
  <si>
    <t>共用部</t>
    <rPh sb="0" eb="3">
      <t>キョウヨウブ</t>
    </rPh>
    <phoneticPr fontId="15"/>
  </si>
  <si>
    <t>合計</t>
    <rPh sb="0" eb="2">
      <t>ゴウケイ</t>
    </rPh>
    <phoneticPr fontId="16"/>
  </si>
  <si>
    <t>小計（Ａ）</t>
    <rPh sb="0" eb="2">
      <t>ショウケイ</t>
    </rPh>
    <phoneticPr fontId="16"/>
  </si>
  <si>
    <t>導入台数</t>
    <rPh sb="0" eb="2">
      <t>ドウニュウ</t>
    </rPh>
    <rPh sb="2" eb="4">
      <t>ダイスウ</t>
    </rPh>
    <phoneticPr fontId="72"/>
  </si>
  <si>
    <t>台</t>
    <rPh sb="0" eb="1">
      <t>ダイ</t>
    </rPh>
    <phoneticPr fontId="72"/>
  </si>
  <si>
    <t>(Ⅲ)</t>
    <phoneticPr fontId="74"/>
  </si>
  <si>
    <t>kWh</t>
    <phoneticPr fontId="72"/>
  </si>
  <si>
    <t xml:space="preserve"> 円</t>
    <phoneticPr fontId="72"/>
  </si>
  <si>
    <t>その他</t>
    <rPh sb="2" eb="3">
      <t>ホカ</t>
    </rPh>
    <phoneticPr fontId="16"/>
  </si>
  <si>
    <t>定額単価表にない設備</t>
    <rPh sb="0" eb="2">
      <t>テイガク</t>
    </rPh>
    <rPh sb="2" eb="4">
      <t>タンカ</t>
    </rPh>
    <rPh sb="4" eb="5">
      <t>ヒョウ</t>
    </rPh>
    <rPh sb="8" eb="10">
      <t>セツビ</t>
    </rPh>
    <phoneticPr fontId="16"/>
  </si>
  <si>
    <t>事業年度　2年目</t>
    <rPh sb="0" eb="2">
      <t>ジギョウ</t>
    </rPh>
    <rPh sb="2" eb="4">
      <t>ネンド</t>
    </rPh>
    <rPh sb="6" eb="8">
      <t>ネンメ</t>
    </rPh>
    <phoneticPr fontId="16"/>
  </si>
  <si>
    <t>事業年度　3年目</t>
    <rPh sb="0" eb="2">
      <t>ジギョウ</t>
    </rPh>
    <rPh sb="2" eb="4">
      <t>ネンド</t>
    </rPh>
    <rPh sb="6" eb="8">
      <t>ネンメ</t>
    </rPh>
    <phoneticPr fontId="16"/>
  </si>
  <si>
    <t>事業年度　4年目</t>
    <rPh sb="0" eb="2">
      <t>ジギョウ</t>
    </rPh>
    <rPh sb="2" eb="4">
      <t>ネンド</t>
    </rPh>
    <rPh sb="6" eb="8">
      <t>ネンメ</t>
    </rPh>
    <phoneticPr fontId="16"/>
  </si>
  <si>
    <t>事業年度　1年目</t>
    <rPh sb="0" eb="2">
      <t>ジギョウ</t>
    </rPh>
    <rPh sb="2" eb="4">
      <t>ネンド</t>
    </rPh>
    <rPh sb="6" eb="8">
      <t>ネンメ</t>
    </rPh>
    <phoneticPr fontId="16"/>
  </si>
  <si>
    <t>C</t>
    <phoneticPr fontId="16"/>
  </si>
  <si>
    <t>D</t>
    <phoneticPr fontId="16"/>
  </si>
  <si>
    <t>E</t>
    <phoneticPr fontId="16"/>
  </si>
  <si>
    <t>必須</t>
    <rPh sb="0" eb="2">
      <t>ヒッス</t>
    </rPh>
    <phoneticPr fontId="16"/>
  </si>
  <si>
    <t>(例)　まるまるまるかぶしきがいしゃ</t>
    <rPh sb="1" eb="2">
      <t>レイ</t>
    </rPh>
    <phoneticPr fontId="14"/>
  </si>
  <si>
    <t>(例)　代表取締役</t>
    <rPh sb="1" eb="2">
      <t>レイ</t>
    </rPh>
    <rPh sb="4" eb="6">
      <t>ダイヒョウ</t>
    </rPh>
    <rPh sb="6" eb="9">
      <t>トリシマリヤク</t>
    </rPh>
    <phoneticPr fontId="14"/>
  </si>
  <si>
    <t>(例)　かんきょう　たろう</t>
    <rPh sb="1" eb="2">
      <t>レイ</t>
    </rPh>
    <phoneticPr fontId="14"/>
  </si>
  <si>
    <t>(例)　環境　太郎</t>
    <rPh sb="1" eb="2">
      <t>レイ</t>
    </rPh>
    <rPh sb="4" eb="6">
      <t>カンキョウ</t>
    </rPh>
    <rPh sb="7" eb="9">
      <t>タロウ</t>
    </rPh>
    <phoneticPr fontId="14"/>
  </si>
  <si>
    <t>(例)　▽▽株式会社</t>
    <rPh sb="6" eb="10">
      <t>カブシキガイシャ</t>
    </rPh>
    <phoneticPr fontId="14"/>
  </si>
  <si>
    <t>登録状況</t>
    <phoneticPr fontId="15"/>
  </si>
  <si>
    <t>(例)　○○〇部○○課</t>
    <rPh sb="1" eb="2">
      <t>レイ</t>
    </rPh>
    <rPh sb="7" eb="8">
      <t>ブ</t>
    </rPh>
    <rPh sb="10" eb="11">
      <t>カ</t>
    </rPh>
    <phoneticPr fontId="14"/>
  </si>
  <si>
    <t>(例)　課長</t>
    <rPh sb="1" eb="2">
      <t>レイ</t>
    </rPh>
    <rPh sb="4" eb="6">
      <t>カチョウ</t>
    </rPh>
    <phoneticPr fontId="14"/>
  </si>
  <si>
    <t>(例)　まる　たろう</t>
    <rPh sb="1" eb="2">
      <t>レイ</t>
    </rPh>
    <phoneticPr fontId="14"/>
  </si>
  <si>
    <t>(例)　丸　太郎</t>
    <rPh sb="1" eb="2">
      <t>レイ</t>
    </rPh>
    <rPh sb="4" eb="5">
      <t>マル</t>
    </rPh>
    <rPh sb="6" eb="8">
      <t>タロウ</t>
    </rPh>
    <phoneticPr fontId="14"/>
  </si>
  <si>
    <t>(例)　104-0000</t>
    <rPh sb="1" eb="2">
      <t>レイ</t>
    </rPh>
    <phoneticPr fontId="14"/>
  </si>
  <si>
    <t>(例)　東京都中央区○○町○○丁目○○番○○号</t>
    <rPh sb="1" eb="2">
      <t>レイ</t>
    </rPh>
    <phoneticPr fontId="14"/>
  </si>
  <si>
    <t>(例)　03-0000-1111</t>
    <rPh sb="1" eb="2">
      <t>レイ</t>
    </rPh>
    <phoneticPr fontId="14"/>
  </si>
  <si>
    <t>(例)　090-0000-1112</t>
    <rPh sb="1" eb="2">
      <t>レイ</t>
    </rPh>
    <phoneticPr fontId="14"/>
  </si>
  <si>
    <t>(例)　t-maru@zehzeh.com</t>
    <rPh sb="1" eb="2">
      <t>レイ</t>
    </rPh>
    <phoneticPr fontId="14"/>
  </si>
  <si>
    <t>(例)　〇▽□補助金</t>
    <rPh sb="7" eb="10">
      <t>ホジョキン</t>
    </rPh>
    <phoneticPr fontId="14"/>
  </si>
  <si>
    <t>(例)　□□設計事務所</t>
    <rPh sb="1" eb="2">
      <t>レイ</t>
    </rPh>
    <rPh sb="6" eb="8">
      <t>セッケイ</t>
    </rPh>
    <rPh sb="8" eb="10">
      <t>ジム</t>
    </rPh>
    <rPh sb="10" eb="11">
      <t>ショ</t>
    </rPh>
    <phoneticPr fontId="14"/>
  </si>
  <si>
    <t>(例)　設計　次郎</t>
    <rPh sb="1" eb="2">
      <t>レイ</t>
    </rPh>
    <rPh sb="4" eb="6">
      <t>セッケイ</t>
    </rPh>
    <rPh sb="7" eb="9">
      <t>ジロウ</t>
    </rPh>
    <phoneticPr fontId="14"/>
  </si>
  <si>
    <t>(例)　設計</t>
    <rPh sb="1" eb="2">
      <t>レイ</t>
    </rPh>
    <rPh sb="4" eb="6">
      <t>セッケイ</t>
    </rPh>
    <phoneticPr fontId="14"/>
  </si>
  <si>
    <t>(例)　105-0000</t>
    <rPh sb="1" eb="2">
      <t>レイ</t>
    </rPh>
    <phoneticPr fontId="14"/>
  </si>
  <si>
    <t>(例)　東京都港区□□町□□丁目□番地□号</t>
    <rPh sb="1" eb="2">
      <t>レイ</t>
    </rPh>
    <rPh sb="4" eb="7">
      <t>トウキョウト</t>
    </rPh>
    <rPh sb="7" eb="9">
      <t>ミナトク</t>
    </rPh>
    <rPh sb="11" eb="12">
      <t>チョウ</t>
    </rPh>
    <rPh sb="14" eb="15">
      <t>チョウ</t>
    </rPh>
    <rPh sb="15" eb="16">
      <t>メ</t>
    </rPh>
    <rPh sb="17" eb="19">
      <t>バンチ</t>
    </rPh>
    <rPh sb="20" eb="21">
      <t>ゴウ</t>
    </rPh>
    <phoneticPr fontId="14"/>
  </si>
  <si>
    <t>(例)　△△建築株式会社</t>
    <rPh sb="1" eb="2">
      <t>レイ</t>
    </rPh>
    <rPh sb="6" eb="8">
      <t>ケンチク</t>
    </rPh>
    <rPh sb="8" eb="10">
      <t>カブシキ</t>
    </rPh>
    <rPh sb="10" eb="12">
      <t>ガイシャ</t>
    </rPh>
    <phoneticPr fontId="14"/>
  </si>
  <si>
    <t>(例)　建築　次郎</t>
    <rPh sb="1" eb="2">
      <t>レイ</t>
    </rPh>
    <rPh sb="4" eb="6">
      <t>ケンチク</t>
    </rPh>
    <rPh sb="7" eb="9">
      <t>ジロウ</t>
    </rPh>
    <phoneticPr fontId="14"/>
  </si>
  <si>
    <t>(例)　施工</t>
    <rPh sb="1" eb="2">
      <t>レイ</t>
    </rPh>
    <rPh sb="4" eb="6">
      <t>セコウ</t>
    </rPh>
    <phoneticPr fontId="14"/>
  </si>
  <si>
    <t>(例)　100-0000</t>
    <rPh sb="1" eb="2">
      <t>レイ</t>
    </rPh>
    <phoneticPr fontId="14"/>
  </si>
  <si>
    <t>(例)　東京都千代田区△△町△△丁目△番地△号</t>
    <rPh sb="1" eb="2">
      <t>レイ</t>
    </rPh>
    <rPh sb="4" eb="7">
      <t>トウキョウト</t>
    </rPh>
    <rPh sb="7" eb="11">
      <t>チヨダク</t>
    </rPh>
    <rPh sb="13" eb="14">
      <t>チョウ</t>
    </rPh>
    <rPh sb="16" eb="17">
      <t>チョウ</t>
    </rPh>
    <rPh sb="17" eb="18">
      <t>メ</t>
    </rPh>
    <rPh sb="19" eb="21">
      <t>バンチ</t>
    </rPh>
    <rPh sb="22" eb="23">
      <t>ゴウ</t>
    </rPh>
    <phoneticPr fontId="14"/>
  </si>
  <si>
    <t>他の補助金
への申請</t>
    <rPh sb="0" eb="1">
      <t>ホカ</t>
    </rPh>
    <rPh sb="2" eb="5">
      <t>ホジョキン</t>
    </rPh>
    <rPh sb="8" eb="10">
      <t>シンセイ</t>
    </rPh>
    <phoneticPr fontId="14"/>
  </si>
  <si>
    <t>B</t>
    <phoneticPr fontId="16"/>
  </si>
  <si>
    <t>A</t>
    <phoneticPr fontId="16"/>
  </si>
  <si>
    <t>H</t>
    <phoneticPr fontId="16"/>
  </si>
  <si>
    <t>小計</t>
    <phoneticPr fontId="15"/>
  </si>
  <si>
    <t>該当</t>
    <phoneticPr fontId="16"/>
  </si>
  <si>
    <t>データ
提出</t>
    <rPh sb="4" eb="6">
      <t>テイシュツ</t>
    </rPh>
    <phoneticPr fontId="16"/>
  </si>
  <si>
    <t>●</t>
    <phoneticPr fontId="16"/>
  </si>
  <si>
    <t>1</t>
    <phoneticPr fontId="16"/>
  </si>
  <si>
    <t>申請者情報</t>
    <rPh sb="0" eb="3">
      <t>シンセイシャ</t>
    </rPh>
    <rPh sb="3" eb="5">
      <t>ジョウホウ</t>
    </rPh>
    <phoneticPr fontId="15"/>
  </si>
  <si>
    <t>←プルダウンより選択</t>
    <phoneticPr fontId="16"/>
  </si>
  <si>
    <t>2</t>
    <phoneticPr fontId="15"/>
  </si>
  <si>
    <t>3</t>
    <phoneticPr fontId="15"/>
  </si>
  <si>
    <t>4</t>
    <phoneticPr fontId="15"/>
  </si>
  <si>
    <t>専有部・共用部</t>
    <rPh sb="0" eb="3">
      <t>センユウブ</t>
    </rPh>
    <rPh sb="4" eb="7">
      <t>キョウヨウブ</t>
    </rPh>
    <phoneticPr fontId="15"/>
  </si>
  <si>
    <t>　設備費・工事費　合計</t>
    <rPh sb="1" eb="4">
      <t>セツビヒ</t>
    </rPh>
    <rPh sb="5" eb="8">
      <t>コウジヒ</t>
    </rPh>
    <rPh sb="9" eb="10">
      <t>ゴウ</t>
    </rPh>
    <phoneticPr fontId="15"/>
  </si>
  <si>
    <t>完了実績報告書 提出予定日</t>
    <rPh sb="0" eb="2">
      <t>カンリョウ</t>
    </rPh>
    <rPh sb="2" eb="4">
      <t>ジッセキ</t>
    </rPh>
    <rPh sb="4" eb="6">
      <t>ホウコク</t>
    </rPh>
    <rPh sb="6" eb="7">
      <t>ショ</t>
    </rPh>
    <rPh sb="8" eb="10">
      <t>テイシュツ</t>
    </rPh>
    <rPh sb="10" eb="12">
      <t>ヨテイ</t>
    </rPh>
    <rPh sb="12" eb="13">
      <t>ビ</t>
    </rPh>
    <phoneticPr fontId="16"/>
  </si>
  <si>
    <t>I</t>
    <phoneticPr fontId="16"/>
  </si>
  <si>
    <t>小計（Ｃ）</t>
    <rPh sb="0" eb="2">
      <t>ショウケイ</t>
    </rPh>
    <phoneticPr fontId="16"/>
  </si>
  <si>
    <t>小計（Ｂ）</t>
    <rPh sb="0" eb="2">
      <t>ショウケイ</t>
    </rPh>
    <phoneticPr fontId="16"/>
  </si>
  <si>
    <t>型式</t>
    <rPh sb="0" eb="2">
      <t>カタシキ</t>
    </rPh>
    <phoneticPr fontId="72"/>
  </si>
  <si>
    <t>型式</t>
    <rPh sb="0" eb="2">
      <t>カタシキ</t>
    </rPh>
    <phoneticPr fontId="16"/>
  </si>
  <si>
    <t>４．５．事業予定・補助事業実施体制</t>
    <phoneticPr fontId="16"/>
  </si>
  <si>
    <t>7桁半角数字を「-（ハイフン）」なしで入力</t>
    <phoneticPr fontId="16"/>
  </si>
  <si>
    <t>断面図または矩計図</t>
    <phoneticPr fontId="16"/>
  </si>
  <si>
    <t>建物立面図</t>
    <phoneticPr fontId="16"/>
  </si>
  <si>
    <t>事業期間区分</t>
    <rPh sb="0" eb="2">
      <t>ジギョウ</t>
    </rPh>
    <rPh sb="2" eb="4">
      <t>キカン</t>
    </rPh>
    <rPh sb="4" eb="6">
      <t>クブン</t>
    </rPh>
    <phoneticPr fontId="86"/>
  </si>
  <si>
    <t>導入戸数
（戸)</t>
    <rPh sb="0" eb="2">
      <t>ドウニュウ</t>
    </rPh>
    <rPh sb="2" eb="4">
      <t>コスウ</t>
    </rPh>
    <rPh sb="6" eb="7">
      <t>コ</t>
    </rPh>
    <phoneticPr fontId="14"/>
  </si>
  <si>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phoneticPr fontId="14"/>
  </si>
  <si>
    <r>
      <t>補助対象建築物に対する抵当権設定予定の有無を選択</t>
    </r>
    <r>
      <rPr>
        <sz val="14"/>
        <color rgb="FFFF0000"/>
        <rFont val="Yu Gothic UI"/>
        <family val="3"/>
        <charset val="128"/>
      </rPr>
      <t>（原則、根抵当権設定は認められない）</t>
    </r>
    <rPh sb="0" eb="2">
      <t>ホジョ</t>
    </rPh>
    <rPh sb="2" eb="4">
      <t>タイショウ</t>
    </rPh>
    <rPh sb="4" eb="7">
      <t>ケンチクブツ</t>
    </rPh>
    <rPh sb="8" eb="9">
      <t>タイ</t>
    </rPh>
    <rPh sb="11" eb="14">
      <t>テイトウケン</t>
    </rPh>
    <rPh sb="14" eb="16">
      <t>セッテイ</t>
    </rPh>
    <rPh sb="16" eb="18">
      <t>ヨテイ</t>
    </rPh>
    <rPh sb="19" eb="21">
      <t>ウム</t>
    </rPh>
    <rPh sb="22" eb="24">
      <t>センタク</t>
    </rPh>
    <rPh sb="25" eb="27">
      <t>ゲンソク</t>
    </rPh>
    <rPh sb="28" eb="29">
      <t>ネ</t>
    </rPh>
    <rPh sb="29" eb="31">
      <t>テイトウ</t>
    </rPh>
    <rPh sb="31" eb="32">
      <t>ケン</t>
    </rPh>
    <rPh sb="32" eb="34">
      <t>セッテイ</t>
    </rPh>
    <rPh sb="35" eb="36">
      <t>ミト</t>
    </rPh>
    <phoneticPr fontId="14"/>
  </si>
  <si>
    <t>←入力シートから日付が転記されるので、必ず入力シートを作成してから</t>
    <rPh sb="1" eb="3">
      <t>ニュウリョク</t>
    </rPh>
    <rPh sb="8" eb="10">
      <t>ヒヅケ</t>
    </rPh>
    <rPh sb="11" eb="13">
      <t>テンキ</t>
    </rPh>
    <rPh sb="19" eb="20">
      <t>カナラ</t>
    </rPh>
    <rPh sb="21" eb="23">
      <t>ニュウリョク</t>
    </rPh>
    <rPh sb="27" eb="29">
      <t>サクセイ</t>
    </rPh>
    <phoneticPr fontId="14"/>
  </si>
  <si>
    <t>　印刷すること。手書きしないように注意。</t>
    <rPh sb="1" eb="3">
      <t>インサツ</t>
    </rPh>
    <rPh sb="8" eb="10">
      <t>テガ</t>
    </rPh>
    <rPh sb="17" eb="19">
      <t>チュウイ</t>
    </rPh>
    <phoneticPr fontId="16"/>
  </si>
  <si>
    <t>←共同申請の場合は、全申請者分提出が必要</t>
    <rPh sb="1" eb="3">
      <t>キョウドウ</t>
    </rPh>
    <rPh sb="3" eb="5">
      <t>シンセイ</t>
    </rPh>
    <rPh sb="6" eb="8">
      <t>バアイ</t>
    </rPh>
    <rPh sb="10" eb="11">
      <t>ゼン</t>
    </rPh>
    <rPh sb="11" eb="14">
      <t>シンセイシャ</t>
    </rPh>
    <rPh sb="14" eb="15">
      <t>ブン</t>
    </rPh>
    <rPh sb="15" eb="17">
      <t>テイシュツ</t>
    </rPh>
    <rPh sb="18" eb="20">
      <t>ヒツヨウ</t>
    </rPh>
    <phoneticPr fontId="14"/>
  </si>
  <si>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15"/>
  </si>
  <si>
    <t>該当する区分を選択する</t>
    <rPh sb="0" eb="2">
      <t>ガイトウ</t>
    </rPh>
    <rPh sb="4" eb="6">
      <t>クブン</t>
    </rPh>
    <rPh sb="7" eb="9">
      <t>センタク</t>
    </rPh>
    <phoneticPr fontId="16"/>
  </si>
  <si>
    <t>③実施計画書</t>
    <phoneticPr fontId="16"/>
  </si>
  <si>
    <t>④財務資料</t>
    <phoneticPr fontId="16"/>
  </si>
  <si>
    <t>⑤土地登記簿等</t>
    <phoneticPr fontId="16"/>
  </si>
  <si>
    <t>各階平面図</t>
    <phoneticPr fontId="16"/>
  </si>
  <si>
    <t>◆金額に係る項目を入力する際は「単価」、「補助事業に要する経費」の数量、「補助対象経費」の数量を入力する。他の欄には数式が入っているので注意。</t>
    <rPh sb="1" eb="3">
      <t>キンガク</t>
    </rPh>
    <rPh sb="4" eb="5">
      <t>カカワ</t>
    </rPh>
    <rPh sb="6" eb="8">
      <t>コウモク</t>
    </rPh>
    <rPh sb="9" eb="11">
      <t>ニュウリョク</t>
    </rPh>
    <rPh sb="13" eb="14">
      <t>サイ</t>
    </rPh>
    <rPh sb="16" eb="18">
      <t>タンカ</t>
    </rPh>
    <rPh sb="21" eb="23">
      <t>ホジョ</t>
    </rPh>
    <rPh sb="23" eb="25">
      <t>ジギョウ</t>
    </rPh>
    <rPh sb="26" eb="27">
      <t>ヨウ</t>
    </rPh>
    <rPh sb="29" eb="31">
      <t>ケイヒ</t>
    </rPh>
    <rPh sb="33" eb="35">
      <t>スウリョウ</t>
    </rPh>
    <rPh sb="37" eb="39">
      <t>ホジョ</t>
    </rPh>
    <rPh sb="39" eb="41">
      <t>タイショウ</t>
    </rPh>
    <rPh sb="41" eb="43">
      <t>ケイヒ</t>
    </rPh>
    <rPh sb="45" eb="47">
      <t>スウリョウ</t>
    </rPh>
    <rPh sb="48" eb="50">
      <t>ニュウリョク</t>
    </rPh>
    <rPh sb="53" eb="54">
      <t>ホカ</t>
    </rPh>
    <rPh sb="55" eb="56">
      <t>ラン</t>
    </rPh>
    <rPh sb="58" eb="60">
      <t>スウシキ</t>
    </rPh>
    <rPh sb="61" eb="62">
      <t>ハイ</t>
    </rPh>
    <rPh sb="68" eb="70">
      <t>チュウイ</t>
    </rPh>
    <phoneticPr fontId="72"/>
  </si>
  <si>
    <t>7桁半角数字を「-（ハイフン）」なしで入力</t>
  </si>
  <si>
    <t>←役職が２つ以上ある場合、上位の役職にて記入すること</t>
    <rPh sb="1" eb="3">
      <t>ヤクショク</t>
    </rPh>
    <rPh sb="6" eb="8">
      <t>イジョウ</t>
    </rPh>
    <rPh sb="10" eb="12">
      <t>バアイ</t>
    </rPh>
    <rPh sb="13" eb="15">
      <t>ジョウイ</t>
    </rPh>
    <rPh sb="16" eb="18">
      <t>ヤクショク</t>
    </rPh>
    <rPh sb="20" eb="22">
      <t>キニュウ</t>
    </rPh>
    <phoneticPr fontId="14"/>
  </si>
  <si>
    <t>A３サイズでカラー印刷</t>
    <phoneticPr fontId="16"/>
  </si>
  <si>
    <t>該当する申請区分を選択　</t>
    <rPh sb="0" eb="2">
      <t>ガイトウ</t>
    </rPh>
    <rPh sb="4" eb="6">
      <t>シンセイ</t>
    </rPh>
    <rPh sb="6" eb="8">
      <t>クブン</t>
    </rPh>
    <rPh sb="9" eb="11">
      <t>センタク</t>
    </rPh>
    <phoneticPr fontId="16"/>
  </si>
  <si>
    <t>ひらがなで入力　※共同申請が個人と法人の組み合わせの場合は、グレーセルを気にせずに必要事項を入力する</t>
    <rPh sb="5" eb="7">
      <t>ニュウリョク</t>
    </rPh>
    <rPh sb="9" eb="11">
      <t>キョウドウ</t>
    </rPh>
    <rPh sb="11" eb="13">
      <t>シンセイ</t>
    </rPh>
    <rPh sb="14" eb="16">
      <t>コジン</t>
    </rPh>
    <rPh sb="17" eb="19">
      <t>ホウジン</t>
    </rPh>
    <rPh sb="20" eb="21">
      <t>ク</t>
    </rPh>
    <rPh sb="22" eb="23">
      <t>ア</t>
    </rPh>
    <rPh sb="26" eb="28">
      <t>バアイ</t>
    </rPh>
    <rPh sb="36" eb="37">
      <t>キ</t>
    </rPh>
    <rPh sb="41" eb="43">
      <t>ヒツヨウ</t>
    </rPh>
    <rPh sb="43" eb="45">
      <t>ジコウ</t>
    </rPh>
    <rPh sb="46" eb="48">
      <t>ニュウリョク</t>
    </rPh>
    <phoneticPr fontId="14"/>
  </si>
  <si>
    <t>(例)　無し</t>
    <rPh sb="4" eb="5">
      <t>ナ</t>
    </rPh>
    <phoneticPr fontId="14"/>
  </si>
  <si>
    <t>未取得の場合は、その旨と取得時期を説明した紙面を添付すること</t>
    <rPh sb="0" eb="1">
      <t>ミ</t>
    </rPh>
    <rPh sb="1" eb="3">
      <t>シュトク</t>
    </rPh>
    <rPh sb="4" eb="6">
      <t>バアイ</t>
    </rPh>
    <rPh sb="10" eb="11">
      <t>ムネ</t>
    </rPh>
    <rPh sb="12" eb="14">
      <t>シュトク</t>
    </rPh>
    <rPh sb="14" eb="16">
      <t>ジキ</t>
    </rPh>
    <rPh sb="17" eb="19">
      <t>セツメイ</t>
    </rPh>
    <rPh sb="21" eb="23">
      <t>シメン</t>
    </rPh>
    <rPh sb="24" eb="26">
      <t>テンプ</t>
    </rPh>
    <phoneticPr fontId="14"/>
  </si>
  <si>
    <t>床暖房</t>
    <rPh sb="0" eb="1">
      <t>ユカ</t>
    </rPh>
    <rPh sb="1" eb="3">
      <t>ダンボウ</t>
    </rPh>
    <phoneticPr fontId="74"/>
  </si>
  <si>
    <t>妻側住戸の
妻面開口率
25%以上</t>
    <rPh sb="0" eb="1">
      <t>ツマ</t>
    </rPh>
    <rPh sb="1" eb="2">
      <t>ガワ</t>
    </rPh>
    <rPh sb="2" eb="4">
      <t>ジュウコ</t>
    </rPh>
    <rPh sb="9" eb="11">
      <t>カイコウ</t>
    </rPh>
    <rPh sb="11" eb="12">
      <t>リツイジョウ</t>
    </rPh>
    <phoneticPr fontId="74"/>
  </si>
  <si>
    <t>設置の
有無</t>
    <rPh sb="0" eb="2">
      <t>セッチ</t>
    </rPh>
    <rPh sb="4" eb="6">
      <t>ウム</t>
    </rPh>
    <phoneticPr fontId="74"/>
  </si>
  <si>
    <t>住棟の種別</t>
    <rPh sb="0" eb="1">
      <t>ス</t>
    </rPh>
    <rPh sb="1" eb="2">
      <t>トウ</t>
    </rPh>
    <rPh sb="3" eb="5">
      <t>シュベツ</t>
    </rPh>
    <phoneticPr fontId="15"/>
  </si>
  <si>
    <t>該当する種別を選択する</t>
    <rPh sb="0" eb="2">
      <t>ガイトウ</t>
    </rPh>
    <rPh sb="4" eb="6">
      <t>シュベツ</t>
    </rPh>
    <rPh sb="7" eb="9">
      <t>センタク</t>
    </rPh>
    <phoneticPr fontId="16"/>
  </si>
  <si>
    <t>本事業に関与するZEHデベロッパーの登録状況を選択する　（登録済みのデベロッパーは実績報告を提出済であること）</t>
    <rPh sb="0" eb="1">
      <t>ホン</t>
    </rPh>
    <rPh sb="1" eb="3">
      <t>ジギョウ</t>
    </rPh>
    <rPh sb="4" eb="6">
      <t>カンヨ</t>
    </rPh>
    <rPh sb="18" eb="20">
      <t>トウロク</t>
    </rPh>
    <rPh sb="20" eb="22">
      <t>ジョウキョウ</t>
    </rPh>
    <rPh sb="23" eb="25">
      <t>センタク</t>
    </rPh>
    <rPh sb="29" eb="31">
      <t>トウロク</t>
    </rPh>
    <rPh sb="31" eb="32">
      <t>ズ</t>
    </rPh>
    <rPh sb="41" eb="43">
      <t>ジッセキ</t>
    </rPh>
    <rPh sb="43" eb="45">
      <t>ホウコク</t>
    </rPh>
    <rPh sb="46" eb="48">
      <t>テイシュツ</t>
    </rPh>
    <rPh sb="48" eb="49">
      <t>スミ</t>
    </rPh>
    <phoneticPr fontId="14"/>
  </si>
  <si>
    <t>他の補助金に申請する（している場合）、その補助金の正式名称を入力すること</t>
    <rPh sb="0" eb="1">
      <t>ホカ</t>
    </rPh>
    <rPh sb="2" eb="5">
      <t>ホジョキン</t>
    </rPh>
    <rPh sb="6" eb="8">
      <t>シンセイ</t>
    </rPh>
    <rPh sb="15" eb="17">
      <t>バアイ</t>
    </rPh>
    <rPh sb="21" eb="24">
      <t>ホジョキン</t>
    </rPh>
    <rPh sb="25" eb="27">
      <t>セイシキ</t>
    </rPh>
    <rPh sb="27" eb="29">
      <t>メイショウ</t>
    </rPh>
    <rPh sb="30" eb="32">
      <t>ニュウリョク</t>
    </rPh>
    <phoneticPr fontId="14"/>
  </si>
  <si>
    <t>融資予定時期</t>
    <rPh sb="0" eb="2">
      <t>ユウシ</t>
    </rPh>
    <rPh sb="2" eb="4">
      <t>ヨテイ</t>
    </rPh>
    <rPh sb="4" eb="6">
      <t>ジキ</t>
    </rPh>
    <phoneticPr fontId="15"/>
  </si>
  <si>
    <t>（４）事業者の業務実績に関する事項</t>
    <rPh sb="7" eb="9">
      <t>ギョウム</t>
    </rPh>
    <phoneticPr fontId="16"/>
  </si>
  <si>
    <t>◆オレンジ色のセルに必要事項を入力すること。（自動反映箇所のセルは白色）</t>
    <rPh sb="5" eb="6">
      <t>イロ</t>
    </rPh>
    <rPh sb="10" eb="12">
      <t>ヒツヨウ</t>
    </rPh>
    <rPh sb="12" eb="14">
      <t>ジコウ</t>
    </rPh>
    <rPh sb="15" eb="17">
      <t>ニュウリョク</t>
    </rPh>
    <rPh sb="23" eb="25">
      <t>ジドウ</t>
    </rPh>
    <rPh sb="33" eb="35">
      <t>ハクショク</t>
    </rPh>
    <phoneticPr fontId="15"/>
  </si>
  <si>
    <t>❷　ＺＥＨデベロッパー</t>
    <phoneticPr fontId="14"/>
  </si>
  <si>
    <t>❸　建物概要</t>
    <rPh sb="2" eb="4">
      <t>タテモノ</t>
    </rPh>
    <rPh sb="4" eb="6">
      <t>ガイヨウ</t>
    </rPh>
    <phoneticPr fontId="15"/>
  </si>
  <si>
    <t>❹　建物性能</t>
    <rPh sb="2" eb="4">
      <t>タテモノ</t>
    </rPh>
    <rPh sb="4" eb="6">
      <t>セイノウ</t>
    </rPh>
    <phoneticPr fontId="15"/>
  </si>
  <si>
    <t>❺　一次エネルギー計算</t>
    <rPh sb="2" eb="4">
      <t>イチジ</t>
    </rPh>
    <rPh sb="9" eb="11">
      <t>ケイサン</t>
    </rPh>
    <phoneticPr fontId="15"/>
  </si>
  <si>
    <t>　削減量　(ＭＪ/年)</t>
    <rPh sb="1" eb="3">
      <t>サクゲン</t>
    </rPh>
    <rPh sb="3" eb="4">
      <t>リョウ</t>
    </rPh>
    <phoneticPr fontId="15"/>
  </si>
  <si>
    <t>←共同申請の場合は、補助事業における関係持分、関与の仕方などをスキーム図で明示すること</t>
    <rPh sb="1" eb="3">
      <t>キョウドウ</t>
    </rPh>
    <rPh sb="3" eb="5">
      <t>シンセイ</t>
    </rPh>
    <rPh sb="6" eb="8">
      <t>バアイ</t>
    </rPh>
    <rPh sb="10" eb="12">
      <t>ホジョ</t>
    </rPh>
    <rPh sb="12" eb="14">
      <t>ジギョウ</t>
    </rPh>
    <rPh sb="18" eb="20">
      <t>カンケイ</t>
    </rPh>
    <rPh sb="20" eb="21">
      <t>モ</t>
    </rPh>
    <rPh sb="21" eb="22">
      <t>ブン</t>
    </rPh>
    <rPh sb="23" eb="25">
      <t>カンヨ</t>
    </rPh>
    <rPh sb="26" eb="28">
      <t>シカタ</t>
    </rPh>
    <rPh sb="35" eb="36">
      <t>ズ</t>
    </rPh>
    <rPh sb="37" eb="39">
      <t>メイジ</t>
    </rPh>
    <phoneticPr fontId="14"/>
  </si>
  <si>
    <t>一次エネルギー
消費削減率（％）
（再エネ除く）</t>
    <rPh sb="18" eb="19">
      <t>サイ</t>
    </rPh>
    <rPh sb="21" eb="22">
      <t>ノゾ</t>
    </rPh>
    <phoneticPr fontId="74"/>
  </si>
  <si>
    <t xml:space="preserve"> 住宅専有部分</t>
    <rPh sb="1" eb="3">
      <t>ジュウタク</t>
    </rPh>
    <rPh sb="3" eb="5">
      <t>センユウ</t>
    </rPh>
    <rPh sb="5" eb="7">
      <t>ブブン</t>
    </rPh>
    <phoneticPr fontId="15"/>
  </si>
  <si>
    <t>小計（Ｄ）</t>
    <rPh sb="0" eb="2">
      <t>ショウケイ</t>
    </rPh>
    <phoneticPr fontId="16"/>
  </si>
  <si>
    <t>小計（Ｅ）</t>
    <rPh sb="0" eb="2">
      <t>ショウケイ</t>
    </rPh>
    <phoneticPr fontId="16"/>
  </si>
  <si>
    <t>提出書類チェックシート</t>
    <rPh sb="0" eb="2">
      <t>テイシュツ</t>
    </rPh>
    <rPh sb="2" eb="4">
      <t>ショルイ</t>
    </rPh>
    <phoneticPr fontId="115"/>
  </si>
  <si>
    <t>提出ファイル形式、書式</t>
    <rPh sb="0" eb="2">
      <t>テイシュツ</t>
    </rPh>
    <phoneticPr fontId="115"/>
  </si>
  <si>
    <t>確認欄</t>
    <rPh sb="0" eb="2">
      <t>カクニン</t>
    </rPh>
    <rPh sb="2" eb="3">
      <t>ラン</t>
    </rPh>
    <phoneticPr fontId="74"/>
  </si>
  <si>
    <t>✔</t>
    <phoneticPr fontId="74"/>
  </si>
  <si>
    <t>ファイルの種類、背表紙や表紙の記載事項は適切ですか</t>
    <rPh sb="5" eb="7">
      <t>シュルイ</t>
    </rPh>
    <rPh sb="8" eb="11">
      <t>セビョウシ</t>
    </rPh>
    <rPh sb="12" eb="14">
      <t>ヒョウシ</t>
    </rPh>
    <rPh sb="15" eb="17">
      <t>キサイ</t>
    </rPh>
    <rPh sb="17" eb="19">
      <t>ジコウ</t>
    </rPh>
    <rPh sb="20" eb="22">
      <t>テキセツ</t>
    </rPh>
    <phoneticPr fontId="74"/>
  </si>
  <si>
    <t>提出の必要な書類をすべてファイリングしていますか</t>
    <rPh sb="0" eb="2">
      <t>テイシュツ</t>
    </rPh>
    <rPh sb="3" eb="5">
      <t>ヒツヨウ</t>
    </rPh>
    <rPh sb="6" eb="8">
      <t>ショルイ</t>
    </rPh>
    <phoneticPr fontId="74"/>
  </si>
  <si>
    <t>入力シートの情報が各書類にきちんと反映されていますか</t>
    <rPh sb="0" eb="2">
      <t>ニュウリョク</t>
    </rPh>
    <rPh sb="6" eb="8">
      <t>ジョウホウ</t>
    </rPh>
    <rPh sb="9" eb="12">
      <t>カクショルイ</t>
    </rPh>
    <rPh sb="17" eb="19">
      <t>ハンエイ</t>
    </rPh>
    <phoneticPr fontId="74"/>
  </si>
  <si>
    <t>主な書類等</t>
    <rPh sb="0" eb="1">
      <t>オモ</t>
    </rPh>
    <rPh sb="4" eb="5">
      <t>トウ</t>
    </rPh>
    <phoneticPr fontId="74"/>
  </si>
  <si>
    <t>チェック内容</t>
    <rPh sb="4" eb="6">
      <t>ナイヨウ</t>
    </rPh>
    <phoneticPr fontId="74"/>
  </si>
  <si>
    <t>申請者によるチェック済のものをファイリングしていますか</t>
    <rPh sb="0" eb="3">
      <t>シンセイシャ</t>
    </rPh>
    <rPh sb="10" eb="11">
      <t>スミ</t>
    </rPh>
    <phoneticPr fontId="115"/>
  </si>
  <si>
    <t>①交付
　申請書</t>
    <phoneticPr fontId="74"/>
  </si>
  <si>
    <t>様式第１
交付申請書</t>
    <phoneticPr fontId="74"/>
  </si>
  <si>
    <t>別紙１</t>
    <phoneticPr fontId="118"/>
  </si>
  <si>
    <t>別紙３</t>
    <phoneticPr fontId="74"/>
  </si>
  <si>
    <t>商業登記簿に記載の役員情報と整合がとれていますか</t>
    <rPh sb="0" eb="2">
      <t>ショウギョウ</t>
    </rPh>
    <rPh sb="2" eb="5">
      <t>トウキボ</t>
    </rPh>
    <rPh sb="9" eb="11">
      <t>ヤクイン</t>
    </rPh>
    <rPh sb="11" eb="13">
      <t>ジョウホウ</t>
    </rPh>
    <phoneticPr fontId="115"/>
  </si>
  <si>
    <t>欄外の注意書きの通りに記載されていますか</t>
    <rPh sb="0" eb="2">
      <t>ランガイ</t>
    </rPh>
    <rPh sb="3" eb="6">
      <t>チュウイガ</t>
    </rPh>
    <rPh sb="8" eb="9">
      <t>トオ</t>
    </rPh>
    <rPh sb="11" eb="13">
      <t>キサイ</t>
    </rPh>
    <phoneticPr fontId="115"/>
  </si>
  <si>
    <t>②誓約書</t>
    <rPh sb="1" eb="4">
      <t>セイヤクショ</t>
    </rPh>
    <phoneticPr fontId="118"/>
  </si>
  <si>
    <t>③実施
　計画書</t>
    <phoneticPr fontId="74"/>
  </si>
  <si>
    <t>１．申請者の詳細</t>
    <rPh sb="2" eb="5">
      <t>シンセイシャ</t>
    </rPh>
    <rPh sb="6" eb="8">
      <t>ショウサイ</t>
    </rPh>
    <phoneticPr fontId="118"/>
  </si>
  <si>
    <t>記入（入力）した情報に誤りや抜け漏れはありませんか</t>
    <phoneticPr fontId="74"/>
  </si>
  <si>
    <t>２．全体概要</t>
    <rPh sb="2" eb="4">
      <t>ゼンタイ</t>
    </rPh>
    <rPh sb="4" eb="6">
      <t>ガイヨウ</t>
    </rPh>
    <phoneticPr fontId="118"/>
  </si>
  <si>
    <t>Ａ３カラーで印刷されていますか</t>
    <rPh sb="6" eb="8">
      <t>インサツ</t>
    </rPh>
    <phoneticPr fontId="74"/>
  </si>
  <si>
    <t>３．補助事業概要図</t>
    <rPh sb="2" eb="4">
      <t>ホジョ</t>
    </rPh>
    <rPh sb="4" eb="6">
      <t>ジギョウ</t>
    </rPh>
    <rPh sb="6" eb="8">
      <t>ガイヨウ</t>
    </rPh>
    <rPh sb="8" eb="9">
      <t>ズ</t>
    </rPh>
    <phoneticPr fontId="118"/>
  </si>
  <si>
    <t>事業年度ごとの色分けが正しくされていますか</t>
    <rPh sb="0" eb="2">
      <t>ジギョウ</t>
    </rPh>
    <rPh sb="2" eb="4">
      <t>ネンド</t>
    </rPh>
    <rPh sb="7" eb="9">
      <t>イロワ</t>
    </rPh>
    <rPh sb="11" eb="12">
      <t>タダ</t>
    </rPh>
    <phoneticPr fontId="74"/>
  </si>
  <si>
    <t>４．事業予定
５．補助事業実施体制</t>
    <phoneticPr fontId="74"/>
  </si>
  <si>
    <t>実施体制がわかりやすく図示されていますか</t>
    <rPh sb="0" eb="2">
      <t>ジッシ</t>
    </rPh>
    <rPh sb="2" eb="4">
      <t>タイセイ</t>
    </rPh>
    <rPh sb="11" eb="13">
      <t>ズシ</t>
    </rPh>
    <phoneticPr fontId="74"/>
  </si>
  <si>
    <t>導入する住戸すべてについて、住戸ごとに作成されていますか</t>
    <rPh sb="0" eb="2">
      <t>ドウニュウ</t>
    </rPh>
    <rPh sb="4" eb="6">
      <t>ジュウコ</t>
    </rPh>
    <rPh sb="14" eb="16">
      <t>ジュウコ</t>
    </rPh>
    <rPh sb="19" eb="21">
      <t>サクセイ</t>
    </rPh>
    <phoneticPr fontId="74"/>
  </si>
  <si>
    <t>補助対象経費や補助金申請額が正しく算出されているか、申請者自身で検算を行いましたか</t>
    <rPh sb="0" eb="2">
      <t>ホジョ</t>
    </rPh>
    <rPh sb="2" eb="4">
      <t>タイショウ</t>
    </rPh>
    <rPh sb="4" eb="6">
      <t>ケイヒ</t>
    </rPh>
    <rPh sb="7" eb="10">
      <t>ホジョキン</t>
    </rPh>
    <rPh sb="10" eb="12">
      <t>シンセイ</t>
    </rPh>
    <rPh sb="12" eb="13">
      <t>ガク</t>
    </rPh>
    <rPh sb="14" eb="15">
      <t>タダ</t>
    </rPh>
    <rPh sb="17" eb="19">
      <t>サンシュツ</t>
    </rPh>
    <rPh sb="26" eb="29">
      <t>シンセイシャ</t>
    </rPh>
    <rPh sb="29" eb="31">
      <t>ジシン</t>
    </rPh>
    <rPh sb="32" eb="34">
      <t>ケンザン</t>
    </rPh>
    <rPh sb="35" eb="36">
      <t>オコナ</t>
    </rPh>
    <phoneticPr fontId="74"/>
  </si>
  <si>
    <t>補助対象経費の算出漏れがないか、申請者自身で検算を行いましたか</t>
    <rPh sb="0" eb="2">
      <t>ホジョ</t>
    </rPh>
    <rPh sb="2" eb="4">
      <t>タイショウ</t>
    </rPh>
    <rPh sb="4" eb="6">
      <t>ケイヒ</t>
    </rPh>
    <rPh sb="7" eb="9">
      <t>サンシュツ</t>
    </rPh>
    <rPh sb="9" eb="10">
      <t>モ</t>
    </rPh>
    <rPh sb="16" eb="19">
      <t>シンセイシャ</t>
    </rPh>
    <rPh sb="19" eb="21">
      <t>ジシン</t>
    </rPh>
    <rPh sb="22" eb="24">
      <t>ケンザン</t>
    </rPh>
    <rPh sb="25" eb="26">
      <t>オコナ</t>
    </rPh>
    <phoneticPr fontId="74"/>
  </si>
  <si>
    <t>Ａ４カラーで印刷されていますか</t>
    <rPh sb="6" eb="8">
      <t>インサツ</t>
    </rPh>
    <phoneticPr fontId="74"/>
  </si>
  <si>
    <t>見やすくわかりやすい図で示されていますか</t>
    <rPh sb="0" eb="1">
      <t>ミ</t>
    </rPh>
    <rPh sb="10" eb="11">
      <t>ズ</t>
    </rPh>
    <rPh sb="12" eb="13">
      <t>シメ</t>
    </rPh>
    <phoneticPr fontId="74"/>
  </si>
  <si>
    <t>定額単価を用いない設備を導入する場合、添付されていますか</t>
    <rPh sb="19" eb="21">
      <t>テンプ</t>
    </rPh>
    <phoneticPr fontId="74"/>
  </si>
  <si>
    <t>④財務資料</t>
    <rPh sb="1" eb="3">
      <t>ザイム</t>
    </rPh>
    <rPh sb="3" eb="5">
      <t>シリョウ</t>
    </rPh>
    <phoneticPr fontId="74"/>
  </si>
  <si>
    <t>財務諸表・決算短信表等</t>
    <rPh sb="0" eb="2">
      <t>ザイム</t>
    </rPh>
    <rPh sb="2" eb="4">
      <t>ショヒョウ</t>
    </rPh>
    <rPh sb="5" eb="7">
      <t>ケッサン</t>
    </rPh>
    <rPh sb="7" eb="9">
      <t>タンシン</t>
    </rPh>
    <rPh sb="9" eb="10">
      <t>ヒョウ</t>
    </rPh>
    <rPh sb="10" eb="11">
      <t>ナド</t>
    </rPh>
    <phoneticPr fontId="74"/>
  </si>
  <si>
    <t>土地賃貸契約書</t>
    <phoneticPr fontId="74"/>
  </si>
  <si>
    <t>各種図面</t>
    <rPh sb="0" eb="2">
      <t>カクシュ</t>
    </rPh>
    <rPh sb="2" eb="4">
      <t>ズメン</t>
    </rPh>
    <phoneticPr fontId="74"/>
  </si>
  <si>
    <t>断熱/空調/給湯/換気/照明/太陽光発電設備/蓄電システム/HEMS/MEMS/その他</t>
    <rPh sb="23" eb="25">
      <t>チクデン</t>
    </rPh>
    <phoneticPr fontId="74"/>
  </si>
  <si>
    <t>定額単価を用いない設備を導入する場合は、設備ごとに機器表/仕様書またはカタログ等が添付されていますか</t>
    <rPh sb="41" eb="43">
      <t>テンプ</t>
    </rPh>
    <phoneticPr fontId="74"/>
  </si>
  <si>
    <t>設備工事ごとに編集し、カラー印刷していますか</t>
    <phoneticPr fontId="74"/>
  </si>
  <si>
    <t>現在事項全部証明書</t>
    <rPh sb="0" eb="2">
      <t>ゲンザイ</t>
    </rPh>
    <rPh sb="2" eb="4">
      <t>ジコウ</t>
    </rPh>
    <rPh sb="4" eb="6">
      <t>ゼンブ</t>
    </rPh>
    <rPh sb="6" eb="9">
      <t>ショウメイショ</t>
    </rPh>
    <phoneticPr fontId="118"/>
  </si>
  <si>
    <t>発行から３ヵ月以内の写しが添付されていますか（登記情報提供サービスの出力可）</t>
    <rPh sb="0" eb="2">
      <t>ハッコウ</t>
    </rPh>
    <rPh sb="7" eb="9">
      <t>イナイ</t>
    </rPh>
    <rPh sb="10" eb="11">
      <t>ウツ</t>
    </rPh>
    <rPh sb="23" eb="25">
      <t>トウキ</t>
    </rPh>
    <phoneticPr fontId="115"/>
  </si>
  <si>
    <t>提出書類チェックシート</t>
    <rPh sb="0" eb="2">
      <t>テイシュツ</t>
    </rPh>
    <rPh sb="2" eb="4">
      <t>ショルイ</t>
    </rPh>
    <phoneticPr fontId="16"/>
  </si>
  <si>
    <t>←「省エネ性能評価取得に係る費用」を補助対象としない場合、</t>
    <rPh sb="2" eb="3">
      <t>ショウ</t>
    </rPh>
    <rPh sb="5" eb="7">
      <t>セイノウ</t>
    </rPh>
    <rPh sb="7" eb="9">
      <t>ヒョウカ</t>
    </rPh>
    <rPh sb="9" eb="11">
      <t>シュトク</t>
    </rPh>
    <rPh sb="12" eb="13">
      <t>カカワ</t>
    </rPh>
    <rPh sb="14" eb="16">
      <t>ヒヨウ</t>
    </rPh>
    <rPh sb="18" eb="20">
      <t>ホジョ</t>
    </rPh>
    <rPh sb="20" eb="22">
      <t>タイショウ</t>
    </rPh>
    <rPh sb="26" eb="28">
      <t>バアイ</t>
    </rPh>
    <phoneticPr fontId="15"/>
  </si>
  <si>
    <t>本シートに無い情報は、各種申請様式に直接入力してください。</t>
  </si>
  <si>
    <t>※各種書類は不備の無いよう、申請者自身でよく確認し、提出すること。</t>
    <rPh sb="14" eb="16">
      <t>シンセイ</t>
    </rPh>
    <rPh sb="16" eb="17">
      <t>シャ</t>
    </rPh>
    <phoneticPr fontId="15"/>
  </si>
  <si>
    <t>書類の不備、不足、誤りがあり、審査の継続が困難であるとSIIが判断した際は、申請書類の不受理や不採択になる場合があるので注意すること。</t>
    <phoneticPr fontId="15"/>
  </si>
  <si>
    <t>住　　　所</t>
    <rPh sb="0" eb="1">
      <t>ジュウ</t>
    </rPh>
    <rPh sb="4" eb="5">
      <t>ショ</t>
    </rPh>
    <phoneticPr fontId="17"/>
  </si>
  <si>
    <t>名　　　称</t>
    <rPh sb="0" eb="1">
      <t>メイ</t>
    </rPh>
    <rPh sb="4" eb="5">
      <t>ショウ</t>
    </rPh>
    <phoneticPr fontId="17"/>
  </si>
  <si>
    <t>申請者３</t>
    <rPh sb="0" eb="3">
      <t>シンセイシャ</t>
    </rPh>
    <phoneticPr fontId="15"/>
  </si>
  <si>
    <t>申請者４</t>
    <rPh sb="0" eb="3">
      <t>シンセイシャ</t>
    </rPh>
    <phoneticPr fontId="15"/>
  </si>
  <si>
    <t>←共同申請者２がいる場合、左の「＋」ボタンを押下し、入力欄を出現させる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4"/>
  </si>
  <si>
    <t>←共同申請者３がいる場合、左の「＋」ボタンを押下し、入力欄を出現させる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4"/>
  </si>
  <si>
    <t>←共同申請者４がいる場合、左の「＋」ボタンを押下し、入力欄を出現させる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4"/>
  </si>
  <si>
    <t>申請者３
担当者情報</t>
    <rPh sb="0" eb="3">
      <t>シンセイシャ</t>
    </rPh>
    <rPh sb="5" eb="8">
      <t>タントウシャ</t>
    </rPh>
    <rPh sb="8" eb="10">
      <t>ジョウホウ</t>
    </rPh>
    <phoneticPr fontId="14"/>
  </si>
  <si>
    <t>申請者４
担当者情報</t>
    <rPh sb="0" eb="3">
      <t>シンセイシャ</t>
    </rPh>
    <rPh sb="5" eb="8">
      <t>タントウシャ</t>
    </rPh>
    <rPh sb="8" eb="10">
      <t>ジョウホウ</t>
    </rPh>
    <phoneticPr fontId="14"/>
  </si>
  <si>
    <t>(例)　東京都中央区○○町○丁目○番○号</t>
    <rPh sb="4" eb="7">
      <t>トウキョウト</t>
    </rPh>
    <rPh sb="7" eb="10">
      <t>チュウオウク</t>
    </rPh>
    <rPh sb="12" eb="13">
      <t>チョウ</t>
    </rPh>
    <rPh sb="14" eb="16">
      <t>チョウメ</t>
    </rPh>
    <rPh sb="17" eb="18">
      <t>バン</t>
    </rPh>
    <rPh sb="19" eb="20">
      <t>ゴウ</t>
    </rPh>
    <phoneticPr fontId="14"/>
  </si>
  <si>
    <t>←共同申請者２がいる場合は左端の「+」を押下し、印刷すること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4"/>
  </si>
  <si>
    <t>←共同申請者３がいる場合は左端の「+」を押下し、印刷すること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4"/>
  </si>
  <si>
    <t>←共同申請者４がいる場合は左端の「+」を押下し、印刷すること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4"/>
  </si>
  <si>
    <t>４.補助金交付申請額</t>
    <rPh sb="2" eb="5">
      <t>ホジョキン</t>
    </rPh>
    <rPh sb="5" eb="7">
      <t>コウフ</t>
    </rPh>
    <rPh sb="7" eb="9">
      <t>シンセイ</t>
    </rPh>
    <rPh sb="9" eb="10">
      <t>テイガク</t>
    </rPh>
    <phoneticPr fontId="15"/>
  </si>
  <si>
    <t>補助金交付申請額</t>
    <phoneticPr fontId="15"/>
  </si>
  <si>
    <t>役員名簿</t>
    <rPh sb="0" eb="4">
      <t>ヤクインメイボ</t>
    </rPh>
    <phoneticPr fontId="15"/>
  </si>
  <si>
    <t>（注１）申請者が個人の場合は不要とする。ただし、リース事業者等との共同申請の場合は、リース事業者等の
　　　　役員名簿を提出すること。</t>
    <phoneticPr fontId="15"/>
  </si>
  <si>
    <t>誓約書</t>
    <rPh sb="0" eb="3">
      <t>セイヤクショ</t>
    </rPh>
    <phoneticPr fontId="16"/>
  </si>
  <si>
    <t>ひらがなで入力（個人申請者は入力不要）</t>
    <rPh sb="5" eb="7">
      <t>ニュウリョク</t>
    </rPh>
    <phoneticPr fontId="14"/>
  </si>
  <si>
    <t>申請者の押印不要</t>
    <rPh sb="0" eb="3">
      <t>シンセイシャ</t>
    </rPh>
    <rPh sb="4" eb="8">
      <t>オウインフヨウ</t>
    </rPh>
    <phoneticPr fontId="16"/>
  </si>
  <si>
    <r>
      <t xml:space="preserve">・共同申請の場合は、全申請者分署名すること
</t>
    </r>
    <r>
      <rPr>
        <sz val="14"/>
        <color rgb="FFFF0000"/>
        <rFont val="Yu Gothic UI"/>
        <family val="3"/>
        <charset val="128"/>
      </rPr>
      <t>・申請者の押印不要</t>
    </r>
    <rPh sb="1" eb="3">
      <t>キョウドウ</t>
    </rPh>
    <rPh sb="3" eb="5">
      <t>シンセイ</t>
    </rPh>
    <rPh sb="6" eb="8">
      <t>バアイ</t>
    </rPh>
    <rPh sb="10" eb="11">
      <t>ゼン</t>
    </rPh>
    <rPh sb="11" eb="14">
      <t>シンセイシャ</t>
    </rPh>
    <rPh sb="14" eb="15">
      <t>ブン</t>
    </rPh>
    <rPh sb="15" eb="17">
      <t>ショメイ</t>
    </rPh>
    <rPh sb="23" eb="25">
      <t>シンセイ</t>
    </rPh>
    <rPh sb="25" eb="26">
      <t>シャ</t>
    </rPh>
    <phoneticPr fontId="14"/>
  </si>
  <si>
    <t>（注２）役員名簿については、氏名カナ（全角、姓と名の間を全角で１マス空け）、氏名漢字（全角、姓と名の
　　　　間を全角で１マス空け）、生年月日（全角で大正はＴ、昭和はＳ、平成はＨ、数字は２桁全角）、会社
　　　　名及び役職名を記載する。また、外国人については、氏名漢字欄は商業登記簿に記載のとおりに記入し、
　　　　氏名カナ欄はカナ読みを記入すること。</t>
    <phoneticPr fontId="15"/>
  </si>
  <si>
    <t>　その場合は以下の役員名簿に入力すること</t>
    <rPh sb="3" eb="5">
      <t>バアイ</t>
    </rPh>
    <rPh sb="6" eb="8">
      <t>イカ</t>
    </rPh>
    <rPh sb="9" eb="13">
      <t>ヤクインメイボ</t>
    </rPh>
    <rPh sb="14" eb="16">
      <t>ニュウリョク</t>
    </rPh>
    <phoneticPr fontId="15"/>
  </si>
  <si>
    <t>　私は、補助金の交付の申請を一般社団法人環境共創イニシアチブ（以下「SII」という。）に提出するに当たって、
また、補助事業の実施期間内及び完了後においては、下記の事項について誓約いたします。
　この誓約が虚偽であり、又はこの誓約に反したことにより、当方が不利益を被ることとなっても、一切異議は申し
立てません。</t>
    <phoneticPr fontId="16"/>
  </si>
  <si>
    <t>上記を誓約し、申請内容に間違いがないことを確認した上で署名します。</t>
    <rPh sb="3" eb="5">
      <t>セイヤク</t>
    </rPh>
    <phoneticPr fontId="15"/>
  </si>
  <si>
    <t>（２）補助事業担当者情報</t>
    <phoneticPr fontId="16"/>
  </si>
  <si>
    <t>申請者２の詳細</t>
    <rPh sb="0" eb="3">
      <t>シンセイシャ</t>
    </rPh>
    <rPh sb="5" eb="7">
      <t>ショウサイ</t>
    </rPh>
    <phoneticPr fontId="15"/>
  </si>
  <si>
    <t>申請者４の詳細</t>
    <rPh sb="0" eb="3">
      <t>シンセイシャ</t>
    </rPh>
    <rPh sb="5" eb="7">
      <t>ショウサイ</t>
    </rPh>
    <phoneticPr fontId="15"/>
  </si>
  <si>
    <t>申請者３の詳細</t>
    <rPh sb="0" eb="3">
      <t>シンセイシャ</t>
    </rPh>
    <rPh sb="5" eb="7">
      <t>ショウサイ</t>
    </rPh>
    <phoneticPr fontId="15"/>
  </si>
  <si>
    <t>事業全体の完了予定時期</t>
    <rPh sb="0" eb="2">
      <t>ジギョウ</t>
    </rPh>
    <rPh sb="2" eb="4">
      <t>ゼンタイ</t>
    </rPh>
    <rPh sb="5" eb="7">
      <t>カンリョウ</t>
    </rPh>
    <rPh sb="7" eb="9">
      <t>ヨテイ</t>
    </rPh>
    <rPh sb="9" eb="11">
      <t>ジキ</t>
    </rPh>
    <phoneticPr fontId="15"/>
  </si>
  <si>
    <t>外皮平均熱貫流率（ＵＡ値）</t>
    <rPh sb="0" eb="2">
      <t>ガイヒ</t>
    </rPh>
    <rPh sb="2" eb="4">
      <t>ヘイキン</t>
    </rPh>
    <rPh sb="4" eb="5">
      <t>ネツ</t>
    </rPh>
    <rPh sb="5" eb="7">
      <t>カンリュウ</t>
    </rPh>
    <rPh sb="7" eb="8">
      <t>リツ</t>
    </rPh>
    <rPh sb="11" eb="12">
      <t>チ</t>
    </rPh>
    <phoneticPr fontId="15"/>
  </si>
  <si>
    <t>複数年度事業について</t>
    <rPh sb="0" eb="4">
      <t>フクスウネンド</t>
    </rPh>
    <rPh sb="4" eb="6">
      <t>ジギョウ</t>
    </rPh>
    <phoneticPr fontId="16"/>
  </si>
  <si>
    <t>本年度の交付決定は、翌年度以降の交付決定を保証するものではないことを了承している。</t>
    <rPh sb="0" eb="3">
      <t>ホンネンド</t>
    </rPh>
    <rPh sb="4" eb="8">
      <t>コウフケッテイ</t>
    </rPh>
    <rPh sb="10" eb="13">
      <t>ヨクネンド</t>
    </rPh>
    <rPh sb="13" eb="15">
      <t>イコウ</t>
    </rPh>
    <rPh sb="16" eb="20">
      <t>コウフケッテイ</t>
    </rPh>
    <rPh sb="21" eb="23">
      <t>ホショウ</t>
    </rPh>
    <rPh sb="34" eb="36">
      <t>リョウショウ</t>
    </rPh>
    <phoneticPr fontId="16"/>
  </si>
  <si>
    <t>翌年度以降において公募予算額を超える申請があった場合等には、補助金額が減額される（状況によっては交付</t>
    <rPh sb="0" eb="3">
      <t>ヨクネンド</t>
    </rPh>
    <rPh sb="3" eb="5">
      <t>イコウ</t>
    </rPh>
    <rPh sb="9" eb="14">
      <t>コウボヨサンガク</t>
    </rPh>
    <rPh sb="15" eb="16">
      <t>コ</t>
    </rPh>
    <rPh sb="18" eb="20">
      <t>シンセイ</t>
    </rPh>
    <rPh sb="24" eb="27">
      <t>バアイトウ</t>
    </rPh>
    <rPh sb="30" eb="34">
      <t>ホジョキンガク</t>
    </rPh>
    <rPh sb="35" eb="37">
      <t>ゲンガク</t>
    </rPh>
    <rPh sb="41" eb="43">
      <t>ジョウキョウ</t>
    </rPh>
    <rPh sb="48" eb="50">
      <t>コウフ</t>
    </rPh>
    <phoneticPr fontId="16"/>
  </si>
  <si>
    <t>決定されない）場合がある。その場合でも、原則、竣工まで事業を継続すること、及び、途中で事業を中止した</t>
    <rPh sb="0" eb="2">
      <t>ケッテイ</t>
    </rPh>
    <rPh sb="7" eb="9">
      <t>バアイ</t>
    </rPh>
    <rPh sb="15" eb="17">
      <t>バアイ</t>
    </rPh>
    <rPh sb="20" eb="22">
      <t>ゲンソク</t>
    </rPh>
    <rPh sb="23" eb="25">
      <t>シュンコウ</t>
    </rPh>
    <rPh sb="27" eb="29">
      <t>ジギョウ</t>
    </rPh>
    <rPh sb="30" eb="32">
      <t>ケイゾク</t>
    </rPh>
    <rPh sb="37" eb="38">
      <t>オヨ</t>
    </rPh>
    <rPh sb="40" eb="42">
      <t>トチュウ</t>
    </rPh>
    <rPh sb="43" eb="45">
      <t>ジギョウ</t>
    </rPh>
    <rPh sb="46" eb="48">
      <t>チュウシ</t>
    </rPh>
    <phoneticPr fontId="16"/>
  </si>
  <si>
    <t>場合には、原則として既に交付した補助金の返還が必要となる場合があることを了承している。</t>
    <rPh sb="0" eb="2">
      <t>バアイ</t>
    </rPh>
    <rPh sb="5" eb="7">
      <t>ゲンソク</t>
    </rPh>
    <rPh sb="10" eb="11">
      <t>スデ</t>
    </rPh>
    <rPh sb="12" eb="14">
      <t>コウフ</t>
    </rPh>
    <rPh sb="16" eb="19">
      <t>ホジョキン</t>
    </rPh>
    <rPh sb="20" eb="22">
      <t>ヘンカン</t>
    </rPh>
    <rPh sb="23" eb="25">
      <t>ヒツヨウ</t>
    </rPh>
    <rPh sb="28" eb="30">
      <t>バアイ</t>
    </rPh>
    <rPh sb="36" eb="38">
      <t>リョウショウ</t>
    </rPh>
    <phoneticPr fontId="16"/>
  </si>
  <si>
    <t>※販売開始までに最終版の重要事項説明書をSIIへ提出（定期報告
　アンケートや財産処分に係る内容の確認）が必要なので注意すること</t>
    <rPh sb="1" eb="3">
      <t>ハンバイ</t>
    </rPh>
    <rPh sb="3" eb="5">
      <t>カイシ</t>
    </rPh>
    <rPh sb="8" eb="11">
      <t>サイシュウバン</t>
    </rPh>
    <rPh sb="12" eb="19">
      <t>ジュウヨウジコウセツメイショ</t>
    </rPh>
    <rPh sb="24" eb="26">
      <t>テイシュツ</t>
    </rPh>
    <rPh sb="39" eb="43">
      <t>ザイサンショブン</t>
    </rPh>
    <rPh sb="44" eb="45">
      <t>カカワ</t>
    </rPh>
    <rPh sb="46" eb="48">
      <t>ナイヨウ</t>
    </rPh>
    <rPh sb="49" eb="51">
      <t>カクニン</t>
    </rPh>
    <rPh sb="53" eb="55">
      <t>ヒツヨウ</t>
    </rPh>
    <rPh sb="58" eb="60">
      <t>チュウイ</t>
    </rPh>
    <phoneticPr fontId="14"/>
  </si>
  <si>
    <t>最終事業年度 事業完了予定日</t>
    <rPh sb="0" eb="2">
      <t>サイシュウ</t>
    </rPh>
    <rPh sb="2" eb="4">
      <t>ジギョウ</t>
    </rPh>
    <rPh sb="4" eb="6">
      <t>ネンド</t>
    </rPh>
    <rPh sb="7" eb="9">
      <t>ジギョウ</t>
    </rPh>
    <rPh sb="9" eb="11">
      <t>カンリョウ</t>
    </rPh>
    <rPh sb="11" eb="13">
      <t>ヨテイ</t>
    </rPh>
    <rPh sb="13" eb="14">
      <t>ビ</t>
    </rPh>
    <phoneticPr fontId="14"/>
  </si>
  <si>
    <t>【片面印刷】で印刷すること（入力があるページのみ提出）</t>
    <rPh sb="1" eb="3">
      <t>カタメン</t>
    </rPh>
    <rPh sb="3" eb="5">
      <t>インサツ</t>
    </rPh>
    <rPh sb="7" eb="9">
      <t>インサツ</t>
    </rPh>
    <rPh sb="14" eb="16">
      <t>ニュウリョク</t>
    </rPh>
    <rPh sb="24" eb="26">
      <t>テイシュツ</t>
    </rPh>
    <phoneticPr fontId="72"/>
  </si>
  <si>
    <t>◆オレンジ色のセルに必要事項を入力すること。</t>
    <rPh sb="5" eb="6">
      <t>イロ</t>
    </rPh>
    <rPh sb="10" eb="12">
      <t>ヒツヨウ</t>
    </rPh>
    <rPh sb="12" eb="14">
      <t>ジコウ</t>
    </rPh>
    <rPh sb="15" eb="17">
      <t>ニュウリョク</t>
    </rPh>
    <phoneticPr fontId="72"/>
  </si>
  <si>
    <t>kW</t>
    <phoneticPr fontId="72"/>
  </si>
  <si>
    <t>住棟形状</t>
    <rPh sb="0" eb="4">
      <t>ジュウトウケイジョウ</t>
    </rPh>
    <phoneticPr fontId="14"/>
  </si>
  <si>
    <t>政府が推進する国民活動「COOL CHOICE」の趣旨に賛同し、「COOL CHOICE賛同登録」を行いました。</t>
    <phoneticPr fontId="16"/>
  </si>
  <si>
    <t>❻　エネルギー管理体制</t>
    <rPh sb="7" eb="9">
      <t>カンリ</t>
    </rPh>
    <rPh sb="9" eb="11">
      <t>タイセイ</t>
    </rPh>
    <phoneticPr fontId="15"/>
  </si>
  <si>
    <t>全住戸のBELS
取得と訴求</t>
    <phoneticPr fontId="14"/>
  </si>
  <si>
    <t>快適性、
健康面への
言及</t>
    <phoneticPr fontId="14"/>
  </si>
  <si>
    <t>媒体の分類</t>
    <rPh sb="0" eb="2">
      <t>バイタイ</t>
    </rPh>
    <rPh sb="3" eb="5">
      <t>ブンルイ</t>
    </rPh>
    <phoneticPr fontId="14"/>
  </si>
  <si>
    <t>全住戸の
光熱費
削減効果の
訴求</t>
    <phoneticPr fontId="14"/>
  </si>
  <si>
    <t>水害時の機能確保を目的とした地上階への機械設備等の配置</t>
    <phoneticPr fontId="14"/>
  </si>
  <si>
    <t>停電時に太陽光発電による非常用電源確保がなされる計画</t>
    <phoneticPr fontId="14"/>
  </si>
  <si>
    <t>創蓄連携システムによる災害時の電力確保計画</t>
    <phoneticPr fontId="14"/>
  </si>
  <si>
    <t>その他（下記の記入欄に具体的に記載すること）</t>
    <rPh sb="2" eb="3">
      <t>タ</t>
    </rPh>
    <rPh sb="4" eb="6">
      <t>カキ</t>
    </rPh>
    <rPh sb="7" eb="10">
      <t>キニュウラン</t>
    </rPh>
    <rPh sb="11" eb="14">
      <t>グタイテキ</t>
    </rPh>
    <rPh sb="15" eb="17">
      <t>キサイ</t>
    </rPh>
    <phoneticPr fontId="14"/>
  </si>
  <si>
    <t/>
  </si>
  <si>
    <t>別紙１　補助事業に要する経費、補助対象経費及び
　　　　補助金の額並びに区分ごとの配分</t>
    <rPh sb="4" eb="6">
      <t>ホジョ</t>
    </rPh>
    <rPh sb="6" eb="8">
      <t>ジギョウ</t>
    </rPh>
    <rPh sb="9" eb="10">
      <t>ヨウ</t>
    </rPh>
    <rPh sb="12" eb="14">
      <t>ケイヒ</t>
    </rPh>
    <rPh sb="15" eb="17">
      <t>ホジョ</t>
    </rPh>
    <rPh sb="17" eb="19">
      <t>タイショウ</t>
    </rPh>
    <rPh sb="19" eb="21">
      <t>ケイヒ</t>
    </rPh>
    <rPh sb="21" eb="22">
      <t>オヨ</t>
    </rPh>
    <rPh sb="28" eb="31">
      <t>ホジョキン</t>
    </rPh>
    <rPh sb="32" eb="33">
      <t>ガク</t>
    </rPh>
    <rPh sb="33" eb="34">
      <t>ナラ</t>
    </rPh>
    <rPh sb="36" eb="38">
      <t>クブン</t>
    </rPh>
    <rPh sb="41" eb="43">
      <t>ハイブン</t>
    </rPh>
    <phoneticPr fontId="14"/>
  </si>
  <si>
    <t>・共同申請の場合は、全申請者分提出すること
・個人申請の場合は不要</t>
    <rPh sb="1" eb="3">
      <t>キョウドウ</t>
    </rPh>
    <rPh sb="3" eb="5">
      <t>シンセイ</t>
    </rPh>
    <rPh sb="6" eb="8">
      <t>バアイ</t>
    </rPh>
    <rPh sb="10" eb="11">
      <t>ゼン</t>
    </rPh>
    <rPh sb="11" eb="14">
      <t>シンセイシャ</t>
    </rPh>
    <rPh sb="14" eb="15">
      <t>ブン</t>
    </rPh>
    <rPh sb="15" eb="17">
      <t>テイシュツ</t>
    </rPh>
    <phoneticPr fontId="14"/>
  </si>
  <si>
    <t xml:space="preserve"> その他一般社団法人環境共創イニシアチブが指示する書面</t>
    <rPh sb="3" eb="4">
      <t>タ</t>
    </rPh>
    <rPh sb="4" eb="10">
      <t>イッパンシャダンホウジン</t>
    </rPh>
    <rPh sb="10" eb="14">
      <t>カンキョウキョウソウ</t>
    </rPh>
    <rPh sb="21" eb="23">
      <t>シジ</t>
    </rPh>
    <rPh sb="25" eb="27">
      <t>ショメン</t>
    </rPh>
    <phoneticPr fontId="15"/>
  </si>
  <si>
    <t>【A３カラー】で印刷すること。</t>
    <rPh sb="8" eb="10">
      <t>インサツ</t>
    </rPh>
    <phoneticPr fontId="15"/>
  </si>
  <si>
    <t>土地登記簿謄本</t>
    <rPh sb="5" eb="7">
      <t>トウホン</t>
    </rPh>
    <phoneticPr fontId="74"/>
  </si>
  <si>
    <t>申請者２</t>
    <rPh sb="0" eb="3">
      <t>シンセイシャ</t>
    </rPh>
    <phoneticPr fontId="14"/>
  </si>
  <si>
    <t>申請者３</t>
    <rPh sb="0" eb="3">
      <t>シンセイシャ</t>
    </rPh>
    <phoneticPr fontId="14"/>
  </si>
  <si>
    <t>申請者４</t>
    <rPh sb="0" eb="3">
      <t>シンセイシャ</t>
    </rPh>
    <phoneticPr fontId="14"/>
  </si>
  <si>
    <t>住宅共用部等</t>
    <rPh sb="5" eb="6">
      <t>トウ</t>
    </rPh>
    <phoneticPr fontId="14"/>
  </si>
  <si>
    <t>住戸番号（部屋番号）</t>
    <rPh sb="0" eb="2">
      <t>ジュウコ</t>
    </rPh>
    <rPh sb="2" eb="4">
      <t>バンゴウ</t>
    </rPh>
    <phoneticPr fontId="74"/>
  </si>
  <si>
    <t>　２．設備情報</t>
    <rPh sb="3" eb="7">
      <t>セツビジョウホウ</t>
    </rPh>
    <phoneticPr fontId="72"/>
  </si>
  <si>
    <t>←「入力シート」より自動転記</t>
    <rPh sb="2" eb="4">
      <t>ニュウリョク</t>
    </rPh>
    <rPh sb="10" eb="12">
      <t>ジドウ</t>
    </rPh>
    <rPh sb="12" eb="14">
      <t>テンキ</t>
    </rPh>
    <phoneticPr fontId="79"/>
  </si>
  <si>
    <t>←必要事項を入力すること</t>
    <rPh sb="1" eb="3">
      <t>ヒツヨウ</t>
    </rPh>
    <rPh sb="3" eb="5">
      <t>ジコウ</t>
    </rPh>
    <rPh sb="6" eb="8">
      <t>ニュウリョク</t>
    </rPh>
    <phoneticPr fontId="79"/>
  </si>
  <si>
    <t>①</t>
    <phoneticPr fontId="16"/>
  </si>
  <si>
    <t>[１]補助対象蓄電システム</t>
    <rPh sb="3" eb="5">
      <t>ホジョ</t>
    </rPh>
    <rPh sb="5" eb="7">
      <t>タイショウ</t>
    </rPh>
    <rPh sb="7" eb="9">
      <t>チクデン</t>
    </rPh>
    <phoneticPr fontId="72"/>
  </si>
  <si>
    <t>該当するものにチェックをすること　（複数回答可、「その他」を選択した場合は下のセルに概要を入力すること）</t>
    <rPh sb="37" eb="38">
      <t>シタ</t>
    </rPh>
    <phoneticPr fontId="14"/>
  </si>
  <si>
    <t>（備考）用紙は日本産業規格Ａ４とし、縦位置とする。</t>
  </si>
  <si>
    <t>BELS簡易表示による
住棟のエネルギー消費
削減率表示</t>
    <rPh sb="4" eb="8">
      <t>カンイヒョウジ</t>
    </rPh>
    <rPh sb="12" eb="14">
      <t>ジュウトウ</t>
    </rPh>
    <rPh sb="20" eb="22">
      <t>ショウヒ</t>
    </rPh>
    <rPh sb="23" eb="26">
      <t>サクゲンリツ</t>
    </rPh>
    <rPh sb="26" eb="28">
      <t>ヒョウジ</t>
    </rPh>
    <phoneticPr fontId="14"/>
  </si>
  <si>
    <t>補助対象経費</t>
    <rPh sb="0" eb="6">
      <t>ホジョタイショウケイヒ</t>
    </rPh>
    <phoneticPr fontId="16"/>
  </si>
  <si>
    <t>←押印不要</t>
    <rPh sb="1" eb="3">
      <t>オウイン</t>
    </rPh>
    <rPh sb="3" eb="5">
      <t>フヨウ</t>
    </rPh>
    <phoneticPr fontId="74"/>
  </si>
  <si>
    <t>◆SIIは、審査に必要な書類の追加提出を申請者に求めることがあるので対応すること。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14"/>
  </si>
  <si>
    <t>【片面印刷】で印刷すること</t>
    <rPh sb="1" eb="3">
      <t>カタメン</t>
    </rPh>
    <rPh sb="3" eb="5">
      <t>インサツ</t>
    </rPh>
    <rPh sb="7" eb="9">
      <t>インサツ</t>
    </rPh>
    <phoneticPr fontId="14"/>
  </si>
  <si>
    <t>◆オレンジ色のセルに必要事項を入力すること。（自動反映箇所のセルは白色）　※本シートでは役員名簿のみ直接入力</t>
    <rPh sb="5" eb="6">
      <t>イロ</t>
    </rPh>
    <rPh sb="10" eb="12">
      <t>ヒツヨウ</t>
    </rPh>
    <rPh sb="12" eb="14">
      <t>ジコウ</t>
    </rPh>
    <rPh sb="15" eb="17">
      <t>ニュウリョク</t>
    </rPh>
    <rPh sb="38" eb="39">
      <t>ホン</t>
    </rPh>
    <rPh sb="44" eb="46">
      <t>ヤクイン</t>
    </rPh>
    <rPh sb="46" eb="48">
      <t>メイボ</t>
    </rPh>
    <rPh sb="50" eb="52">
      <t>チョクセツ</t>
    </rPh>
    <rPh sb="52" eb="54">
      <t>ニュウリョク</t>
    </rPh>
    <phoneticPr fontId="14"/>
  </si>
  <si>
    <t>←個人の場合、提出不要</t>
    <rPh sb="1" eb="3">
      <t>コジン</t>
    </rPh>
    <rPh sb="4" eb="6">
      <t>バアイ</t>
    </rPh>
    <rPh sb="7" eb="9">
      <t>テイシュツ</t>
    </rPh>
    <rPh sb="9" eb="11">
      <t>フヨウ</t>
    </rPh>
    <phoneticPr fontId="12"/>
  </si>
  <si>
    <t>←全体床面積には確認済証と同一の面積を記載する</t>
    <rPh sb="1" eb="3">
      <t>ゼンタイ</t>
    </rPh>
    <rPh sb="3" eb="6">
      <t>ユカメンセキ</t>
    </rPh>
    <rPh sb="8" eb="11">
      <t>カクニンズ</t>
    </rPh>
    <rPh sb="11" eb="12">
      <t>ショウ</t>
    </rPh>
    <rPh sb="13" eb="15">
      <t>ドウイツ</t>
    </rPh>
    <rPh sb="16" eb="18">
      <t>メンセキ</t>
    </rPh>
    <rPh sb="19" eb="21">
      <t>キサイ</t>
    </rPh>
    <phoneticPr fontId="15"/>
  </si>
  <si>
    <t>【Ａ４カラー】で印刷すること</t>
    <rPh sb="8" eb="10">
      <t>インサツ</t>
    </rPh>
    <phoneticPr fontId="14"/>
  </si>
  <si>
    <t>◆全住戸の住戸情報を入力すること。</t>
    <rPh sb="1" eb="2">
      <t>ゼン</t>
    </rPh>
    <rPh sb="2" eb="4">
      <t>ジュウコ</t>
    </rPh>
    <rPh sb="5" eb="7">
      <t>ジュウコ</t>
    </rPh>
    <rPh sb="7" eb="9">
      <t>ジョウホウ</t>
    </rPh>
    <rPh sb="10" eb="12">
      <t>ニュウリョク</t>
    </rPh>
    <phoneticPr fontId="16"/>
  </si>
  <si>
    <t>◆補助対象経費総括表の数式に影響が出るため行を追加する場合には、項目の先頭や最後ではなく、中程で行の追加をすること</t>
    <rPh sb="1" eb="7">
      <t>ホジョタイショウケイヒ</t>
    </rPh>
    <rPh sb="7" eb="10">
      <t>ソウカツヒョウ</t>
    </rPh>
    <phoneticPr fontId="16"/>
  </si>
  <si>
    <t>土地が賃貸の場合は提出必須</t>
    <rPh sb="0" eb="2">
      <t>トチ</t>
    </rPh>
    <rPh sb="3" eb="5">
      <t>チンタイ</t>
    </rPh>
    <rPh sb="6" eb="8">
      <t>バアイ</t>
    </rPh>
    <rPh sb="9" eb="11">
      <t>テイシュツ</t>
    </rPh>
    <rPh sb="11" eb="13">
      <t>ヒッス</t>
    </rPh>
    <phoneticPr fontId="14"/>
  </si>
  <si>
    <t>ｋＷ</t>
    <phoneticPr fontId="14"/>
  </si>
  <si>
    <t>１．申請者の詳細</t>
    <rPh sb="2" eb="5">
      <t>シンセイシャ</t>
    </rPh>
    <rPh sb="6" eb="8">
      <t>ショウサイ</t>
    </rPh>
    <phoneticPr fontId="15"/>
  </si>
  <si>
    <t>合計</t>
    <rPh sb="0" eb="2">
      <t>ゴウケイ</t>
    </rPh>
    <phoneticPr fontId="86"/>
  </si>
  <si>
    <t>１０.</t>
    <phoneticPr fontId="16"/>
  </si>
  <si>
    <t>１１.</t>
    <phoneticPr fontId="16"/>
  </si>
  <si>
    <t>１２.</t>
    <phoneticPr fontId="16"/>
  </si>
  <si>
    <t>2.5ｋＷ</t>
  </si>
  <si>
    <t>2.8ｋＷ</t>
  </si>
  <si>
    <t>3.6ｋＷ</t>
  </si>
  <si>
    <t>4.0ｋＷ</t>
  </si>
  <si>
    <t>5.6ｋＷ</t>
  </si>
  <si>
    <t>6.3ｋＷ</t>
  </si>
  <si>
    <t>7.1ｋＷ以上</t>
    <rPh sb="5" eb="7">
      <t>イジョウ</t>
    </rPh>
    <phoneticPr fontId="15"/>
  </si>
  <si>
    <t>5.6ｋＷ以上</t>
    <rPh sb="5" eb="7">
      <t>イジョウ</t>
    </rPh>
    <phoneticPr fontId="15"/>
  </si>
  <si>
    <t>5.6ｋＷ未満</t>
    <rPh sb="5" eb="7">
      <t>ミマン</t>
    </rPh>
    <phoneticPr fontId="15"/>
  </si>
  <si>
    <t>(例)　有り</t>
    <rPh sb="4" eb="5">
      <t>ア</t>
    </rPh>
    <phoneticPr fontId="16"/>
  </si>
  <si>
    <t>⑤土地
　登記簿等</t>
    <rPh sb="1" eb="3">
      <t>トチ</t>
    </rPh>
    <rPh sb="5" eb="7">
      <t>トウキ</t>
    </rPh>
    <rPh sb="7" eb="8">
      <t>ボ</t>
    </rPh>
    <rPh sb="8" eb="9">
      <t>トウ</t>
    </rPh>
    <phoneticPr fontId="74"/>
  </si>
  <si>
    <t>補助対象設備は導入事業年度の指定色にマーキングしていますか</t>
    <rPh sb="0" eb="2">
      <t>ホジョ</t>
    </rPh>
    <rPh sb="2" eb="4">
      <t>タイショウ</t>
    </rPh>
    <rPh sb="4" eb="6">
      <t>セツビ</t>
    </rPh>
    <rPh sb="7" eb="9">
      <t>ドウニュウ</t>
    </rPh>
    <rPh sb="9" eb="11">
      <t>ジギョウ</t>
    </rPh>
    <rPh sb="11" eb="13">
      <t>ネンド</t>
    </rPh>
    <rPh sb="14" eb="16">
      <t>シテイ</t>
    </rPh>
    <rPh sb="16" eb="17">
      <t>イロ</t>
    </rPh>
    <phoneticPr fontId="74"/>
  </si>
  <si>
    <t>補助対象建築物を建設する土地の登記簿の写し（発行日から３ヵ月以内のもの）を添付していますか（登記情報提供サービスの出力可）
未取得の場合は、その旨と取得時期を記載した紙を添付していますか</t>
    <rPh sb="0" eb="2">
      <t>ホジョ</t>
    </rPh>
    <rPh sb="2" eb="4">
      <t>タイショウ</t>
    </rPh>
    <rPh sb="4" eb="7">
      <t>ケンチクブツ</t>
    </rPh>
    <rPh sb="8" eb="10">
      <t>ケンセツ</t>
    </rPh>
    <rPh sb="12" eb="14">
      <t>トチ</t>
    </rPh>
    <rPh sb="15" eb="18">
      <t>トウキボ</t>
    </rPh>
    <rPh sb="19" eb="20">
      <t>ウツ</t>
    </rPh>
    <rPh sb="22" eb="24">
      <t>ハッコウ</t>
    </rPh>
    <rPh sb="24" eb="25">
      <t>ビ</t>
    </rPh>
    <rPh sb="29" eb="30">
      <t>ゲツ</t>
    </rPh>
    <rPh sb="30" eb="32">
      <t>イナイ</t>
    </rPh>
    <rPh sb="37" eb="39">
      <t>テンプ</t>
    </rPh>
    <rPh sb="46" eb="48">
      <t>トウキ</t>
    </rPh>
    <rPh sb="48" eb="50">
      <t>ジョウホウ</t>
    </rPh>
    <phoneticPr fontId="74"/>
  </si>
  <si>
    <t>申請可能な導入価格の
上限額</t>
    <rPh sb="0" eb="2">
      <t>シンセイ</t>
    </rPh>
    <rPh sb="2" eb="4">
      <t>カノウ</t>
    </rPh>
    <rPh sb="5" eb="7">
      <t>ドウニュウ</t>
    </rPh>
    <rPh sb="7" eb="9">
      <t>カカク</t>
    </rPh>
    <rPh sb="11" eb="14">
      <t>ジョウゲンガク</t>
    </rPh>
    <phoneticPr fontId="72"/>
  </si>
  <si>
    <t>断熱/空調/給湯/換気/照明/太陽光発電設備/蓄電システム/
HEMS/MEMS/その他</t>
    <rPh sb="20" eb="22">
      <t>セツビ</t>
    </rPh>
    <rPh sb="23" eb="25">
      <t>チクデン</t>
    </rPh>
    <phoneticPr fontId="16"/>
  </si>
  <si>
    <t>-</t>
    <phoneticPr fontId="16"/>
  </si>
  <si>
    <t>チェックシート</t>
    <phoneticPr fontId="16"/>
  </si>
  <si>
    <t>土地登記簿謄本（登記情報提供サービスの出力可）</t>
    <rPh sb="8" eb="10">
      <t>トウキ</t>
    </rPh>
    <rPh sb="10" eb="12">
      <t>ジョウホウ</t>
    </rPh>
    <rPh sb="12" eb="14">
      <t>テイキョウ</t>
    </rPh>
    <rPh sb="19" eb="21">
      <t>シュツリョク</t>
    </rPh>
    <rPh sb="21" eb="22">
      <t>カ</t>
    </rPh>
    <phoneticPr fontId="16"/>
  </si>
  <si>
    <t>直近３年分の財務諸表・決算短信表（単独決算）等の写し</t>
    <rPh sb="0" eb="2">
      <t>チョッキン</t>
    </rPh>
    <rPh sb="3" eb="5">
      <t>ネンブン</t>
    </rPh>
    <rPh sb="17" eb="19">
      <t>タンドク</t>
    </rPh>
    <rPh sb="19" eb="21">
      <t>ケッサン</t>
    </rPh>
    <phoneticPr fontId="14"/>
  </si>
  <si>
    <t>現在事項全部証明書（登記情報提供サービスの出力可）</t>
    <rPh sb="0" eb="2">
      <t>ゲンザイ</t>
    </rPh>
    <rPh sb="2" eb="4">
      <t>ジコウ</t>
    </rPh>
    <rPh sb="4" eb="6">
      <t>ゼンブ</t>
    </rPh>
    <rPh sb="6" eb="9">
      <t>ショウメイショ</t>
    </rPh>
    <rPh sb="10" eb="12">
      <t>トウキ</t>
    </rPh>
    <rPh sb="12" eb="14">
      <t>ジョウホウ</t>
    </rPh>
    <rPh sb="14" eb="16">
      <t>テイキョウ</t>
    </rPh>
    <rPh sb="21" eb="23">
      <t>シュツリョク</t>
    </rPh>
    <rPh sb="23" eb="24">
      <t>カ</t>
    </rPh>
    <phoneticPr fontId="14"/>
  </si>
  <si>
    <t>単独決算の直近３年分の資料の写しが添付されていますか</t>
    <rPh sb="0" eb="4">
      <t>タンドクケッサン</t>
    </rPh>
    <rPh sb="5" eb="7">
      <t>チョッキン</t>
    </rPh>
    <rPh sb="8" eb="10">
      <t>ネンブン</t>
    </rPh>
    <rPh sb="11" eb="13">
      <t>シリョウ</t>
    </rPh>
    <rPh sb="14" eb="15">
      <t>ウツ</t>
    </rPh>
    <rPh sb="17" eb="19">
      <t>テンプ</t>
    </rPh>
    <phoneticPr fontId="74"/>
  </si>
  <si>
    <t>◆オレンジ色のセルに必要事項を入力すること。（自動反映箇所のセルは白色※一部除く）　※「COOL CHOICE賛同登録」の項目は直接入力</t>
    <rPh sb="5" eb="6">
      <t>イロ</t>
    </rPh>
    <rPh sb="10" eb="12">
      <t>ヒツヨウ</t>
    </rPh>
    <rPh sb="12" eb="14">
      <t>ジコウ</t>
    </rPh>
    <rPh sb="15" eb="17">
      <t>ニュウリョク</t>
    </rPh>
    <rPh sb="36" eb="38">
      <t>イチブ</t>
    </rPh>
    <rPh sb="38" eb="39">
      <t>ノゾ</t>
    </rPh>
    <rPh sb="61" eb="63">
      <t>コウモク</t>
    </rPh>
    <rPh sb="64" eb="66">
      <t>チョクセツ</t>
    </rPh>
    <rPh sb="66" eb="68">
      <t>ニュウリョク</t>
    </rPh>
    <phoneticPr fontId="15"/>
  </si>
  <si>
    <t>　※目標価格以下でないと申請できないので注意すること</t>
    <phoneticPr fontId="16"/>
  </si>
  <si>
    <t>←消費税を除く設備費のみの見積金額を入力すること</t>
    <rPh sb="1" eb="4">
      <t>ショウヒゼイ</t>
    </rPh>
    <rPh sb="5" eb="6">
      <t>ノゾ</t>
    </rPh>
    <rPh sb="7" eb="9">
      <t>セツビ</t>
    </rPh>
    <rPh sb="9" eb="10">
      <t>ヒ</t>
    </rPh>
    <rPh sb="13" eb="15">
      <t>ミツモリ</t>
    </rPh>
    <rPh sb="15" eb="17">
      <t>キンガク</t>
    </rPh>
    <rPh sb="18" eb="20">
      <t>ニュウリョク</t>
    </rPh>
    <phoneticPr fontId="74"/>
  </si>
  <si>
    <t>【片面印刷】で印刷すること。</t>
    <rPh sb="1" eb="3">
      <t>カタメン</t>
    </rPh>
    <rPh sb="3" eb="5">
      <t>インサツ</t>
    </rPh>
    <rPh sb="7" eb="9">
      <t>インサツ</t>
    </rPh>
    <phoneticPr fontId="15"/>
  </si>
  <si>
    <t>▼ 各年度の内訳</t>
    <rPh sb="2" eb="5">
      <t>カクネンド</t>
    </rPh>
    <rPh sb="6" eb="8">
      <t>ウチワケ</t>
    </rPh>
    <phoneticPr fontId="15"/>
  </si>
  <si>
    <t>設備費
・工事費</t>
    <rPh sb="2" eb="3">
      <t>ヒ</t>
    </rPh>
    <rPh sb="5" eb="8">
      <t>コウジヒ</t>
    </rPh>
    <phoneticPr fontId="14"/>
  </si>
  <si>
    <t>◆定額単価表にない補助対象設備については、このシートを用いて明細書を作成すること。</t>
    <rPh sb="1" eb="3">
      <t>テイガク</t>
    </rPh>
    <rPh sb="3" eb="5">
      <t>タンカ</t>
    </rPh>
    <rPh sb="5" eb="6">
      <t>ヒョウ</t>
    </rPh>
    <rPh sb="9" eb="11">
      <t>ホジョ</t>
    </rPh>
    <rPh sb="11" eb="13">
      <t>タイショウ</t>
    </rPh>
    <rPh sb="13" eb="15">
      <t>セツビ</t>
    </rPh>
    <rPh sb="27" eb="28">
      <t>モチ</t>
    </rPh>
    <rPh sb="30" eb="33">
      <t>メイサイショ</t>
    </rPh>
    <rPh sb="34" eb="36">
      <t>サクセイ</t>
    </rPh>
    <phoneticPr fontId="72"/>
  </si>
  <si>
    <t>◆金額はすべて税抜・小数点以下切り捨てとすること。</t>
    <rPh sb="1" eb="3">
      <t>キンガク</t>
    </rPh>
    <rPh sb="7" eb="8">
      <t>ゼイ</t>
    </rPh>
    <rPh sb="8" eb="9">
      <t>ヌ</t>
    </rPh>
    <rPh sb="10" eb="12">
      <t>ショウスウ</t>
    </rPh>
    <rPh sb="12" eb="13">
      <t>テン</t>
    </rPh>
    <rPh sb="13" eb="15">
      <t>イカ</t>
    </rPh>
    <rPh sb="15" eb="16">
      <t>キ</t>
    </rPh>
    <rPh sb="17" eb="18">
      <t>ス</t>
    </rPh>
    <phoneticPr fontId="72"/>
  </si>
  <si>
    <t>◆小計・合計・集計欄の数式に影響が出るため行を追加する場合には、項目の先頭や最後ではなく、中程で行の追加をすること。</t>
    <phoneticPr fontId="16"/>
  </si>
  <si>
    <t>　①専有部及び共用部のエネルギーの利用状況の情報収集方法の詳細を明示すること。（計測項目、収集方法、計測粒度等）</t>
    <rPh sb="5" eb="6">
      <t>オヨ</t>
    </rPh>
    <rPh sb="7" eb="10">
      <t>キョウヨウブ</t>
    </rPh>
    <rPh sb="32" eb="34">
      <t>メイジ</t>
    </rPh>
    <phoneticPr fontId="14"/>
  </si>
  <si>
    <t>【A３カラー】で印刷すること。　※作成時には記入例を削除すること</t>
    <rPh sb="8" eb="10">
      <t>インサツ</t>
    </rPh>
    <rPh sb="17" eb="19">
      <t>サクセイ</t>
    </rPh>
    <rPh sb="19" eb="20">
      <t>ジ</t>
    </rPh>
    <rPh sb="22" eb="24">
      <t>キニュウ</t>
    </rPh>
    <rPh sb="24" eb="25">
      <t>レイ</t>
    </rPh>
    <rPh sb="26" eb="28">
      <t>サクジョ</t>
    </rPh>
    <phoneticPr fontId="14"/>
  </si>
  <si>
    <t>◆複数年度事業の場合は全年度の事業実施工程がわかるように工程表を作成すること。（年度の間は補助対象事業着手できない期間があるので注意すること）</t>
    <rPh sb="1" eb="3">
      <t>フクスウ</t>
    </rPh>
    <rPh sb="3" eb="5">
      <t>ネンド</t>
    </rPh>
    <rPh sb="5" eb="7">
      <t>ジギョウ</t>
    </rPh>
    <rPh sb="8" eb="10">
      <t>バアイ</t>
    </rPh>
    <rPh sb="11" eb="12">
      <t>ゼン</t>
    </rPh>
    <rPh sb="12" eb="14">
      <t>ネンド</t>
    </rPh>
    <rPh sb="15" eb="19">
      <t>ジギョウジッシ</t>
    </rPh>
    <rPh sb="19" eb="21">
      <t>コウテイ</t>
    </rPh>
    <rPh sb="28" eb="31">
      <t>コウテイヒョウ</t>
    </rPh>
    <rPh sb="32" eb="34">
      <t>サクセイ</t>
    </rPh>
    <rPh sb="40" eb="42">
      <t>ネンド</t>
    </rPh>
    <rPh sb="43" eb="44">
      <t>アイダ</t>
    </rPh>
    <rPh sb="45" eb="47">
      <t>ホジョ</t>
    </rPh>
    <rPh sb="47" eb="49">
      <t>タイショウ</t>
    </rPh>
    <rPh sb="49" eb="51">
      <t>ジギョウ</t>
    </rPh>
    <rPh sb="51" eb="53">
      <t>チャクシュ</t>
    </rPh>
    <rPh sb="57" eb="59">
      <t>キカン</t>
    </rPh>
    <rPh sb="64" eb="66">
      <t>チュウイ</t>
    </rPh>
    <phoneticPr fontId="12"/>
  </si>
  <si>
    <t>　複数年度事業における事業全体の上限は８億円とする</t>
    <phoneticPr fontId="15"/>
  </si>
  <si>
    <t>補助対象事業の費用対効果に伴う補助金の上限額</t>
    <phoneticPr fontId="15"/>
  </si>
  <si>
    <t>蓄電システム導入価格※1</t>
    <rPh sb="0" eb="2">
      <t>チクデン</t>
    </rPh>
    <rPh sb="6" eb="8">
      <t>ドウニュウ</t>
    </rPh>
    <rPh sb="8" eb="10">
      <t>カカク</t>
    </rPh>
    <phoneticPr fontId="72"/>
  </si>
  <si>
    <t>補助対象事業の費用対効果に伴う補助金額の上限確認</t>
    <rPh sb="0" eb="2">
      <t>ホジョ</t>
    </rPh>
    <rPh sb="2" eb="4">
      <t>タイショウ</t>
    </rPh>
    <rPh sb="4" eb="6">
      <t>ジギョウ</t>
    </rPh>
    <rPh sb="7" eb="12">
      <t>ヒヨウタイコウカ</t>
    </rPh>
    <rPh sb="13" eb="14">
      <t>トモナ</t>
    </rPh>
    <rPh sb="15" eb="17">
      <t>ホジョ</t>
    </rPh>
    <rPh sb="17" eb="19">
      <t>キンガク</t>
    </rPh>
    <rPh sb="20" eb="22">
      <t>ジョウゲン</t>
    </rPh>
    <rPh sb="22" eb="24">
      <t>カクニン</t>
    </rPh>
    <phoneticPr fontId="15"/>
  </si>
  <si>
    <t>　E-MAIL</t>
    <phoneticPr fontId="15"/>
  </si>
  <si>
    <t>※補助金の額≦108.15×年間一次エネルギー消費削減量となるように</t>
    <phoneticPr fontId="15"/>
  </si>
  <si>
    <t xml:space="preserve"> 「2.全体概要」の➎一次エネルギー計算を見直すこと</t>
    <phoneticPr fontId="15"/>
  </si>
  <si>
    <t>複数年度事業は、各階平面図および断面図または矩計図に住戸毎で補助対象設備等の導入年別（１年目は赤、２年目は青、３年目は緑、４年目はオレンジ）に
色分けしてマーキングすること</t>
    <rPh sb="0" eb="2">
      <t>フクスウ</t>
    </rPh>
    <rPh sb="2" eb="4">
      <t>ネンド</t>
    </rPh>
    <rPh sb="4" eb="6">
      <t>ジギョウ</t>
    </rPh>
    <rPh sb="8" eb="10">
      <t>カクカイ</t>
    </rPh>
    <rPh sb="10" eb="13">
      <t>ヘイメンズ</t>
    </rPh>
    <rPh sb="26" eb="28">
      <t>ジュウコ</t>
    </rPh>
    <rPh sb="28" eb="29">
      <t>ゴト</t>
    </rPh>
    <rPh sb="30" eb="32">
      <t>ホジョ</t>
    </rPh>
    <rPh sb="32" eb="34">
      <t>タイショウ</t>
    </rPh>
    <rPh sb="34" eb="36">
      <t>セツビ</t>
    </rPh>
    <rPh sb="36" eb="37">
      <t>ナド</t>
    </rPh>
    <rPh sb="38" eb="40">
      <t>ドウニュウ</t>
    </rPh>
    <rPh sb="40" eb="42">
      <t>ネンベツ</t>
    </rPh>
    <rPh sb="44" eb="46">
      <t>ネンメ</t>
    </rPh>
    <rPh sb="47" eb="48">
      <t>アカ</t>
    </rPh>
    <rPh sb="50" eb="52">
      <t>ネンメ</t>
    </rPh>
    <rPh sb="53" eb="54">
      <t>アオ</t>
    </rPh>
    <rPh sb="56" eb="58">
      <t>ネンメ</t>
    </rPh>
    <rPh sb="59" eb="60">
      <t>ミドリ</t>
    </rPh>
    <rPh sb="62" eb="63">
      <t>ネン</t>
    </rPh>
    <rPh sb="63" eb="64">
      <t>メ</t>
    </rPh>
    <rPh sb="72" eb="74">
      <t>イロワ</t>
    </rPh>
    <phoneticPr fontId="14"/>
  </si>
  <si>
    <r>
      <t>Ａ４・黒文字・片面印刷で出力を基本とし、出力方法に指定のあるものは指定に準じていますか
（</t>
    </r>
    <r>
      <rPr>
        <sz val="8"/>
        <color rgb="FFFF0000"/>
        <rFont val="ＭＳ 明朝"/>
        <family val="1"/>
        <charset val="128"/>
      </rPr>
      <t>※書類によりカラー印刷やＡ３印刷といった指定があるので注意</t>
    </r>
    <r>
      <rPr>
        <sz val="8"/>
        <color theme="1"/>
        <rFont val="ＭＳ 明朝"/>
        <family val="1"/>
        <charset val="128"/>
      </rPr>
      <t>）</t>
    </r>
    <rPh sb="4" eb="5">
      <t>ブン</t>
    </rPh>
    <rPh sb="7" eb="9">
      <t>カタメン</t>
    </rPh>
    <rPh sb="9" eb="11">
      <t>インサツ</t>
    </rPh>
    <rPh sb="15" eb="17">
      <t>キホン</t>
    </rPh>
    <rPh sb="20" eb="22">
      <t>シュツリョク</t>
    </rPh>
    <rPh sb="33" eb="35">
      <t>シテイ</t>
    </rPh>
    <rPh sb="36" eb="37">
      <t>ジュン</t>
    </rPh>
    <rPh sb="46" eb="48">
      <t>ショルイ</t>
    </rPh>
    <rPh sb="54" eb="56">
      <t>インサツ</t>
    </rPh>
    <rPh sb="59" eb="61">
      <t>インサツ</t>
    </rPh>
    <rPh sb="65" eb="67">
      <t>シテイ</t>
    </rPh>
    <rPh sb="72" eb="74">
      <t>チュウイ</t>
    </rPh>
    <phoneticPr fontId="115"/>
  </si>
  <si>
    <r>
      <t>インデックス付の中仕切りがそれぞれの書類の前にファイリングされていますか
（</t>
    </r>
    <r>
      <rPr>
        <sz val="8"/>
        <color rgb="FFFF0000"/>
        <rFont val="ＭＳ 明朝"/>
        <family val="1"/>
        <charset val="128"/>
      </rPr>
      <t>※提出書類にはインデックスをつけない</t>
    </r>
    <r>
      <rPr>
        <sz val="8"/>
        <color theme="1"/>
        <rFont val="ＭＳ 明朝"/>
        <family val="1"/>
        <charset val="128"/>
      </rPr>
      <t>）</t>
    </r>
    <rPh sb="6" eb="7">
      <t>ツキ</t>
    </rPh>
    <rPh sb="8" eb="11">
      <t>ナカジキ</t>
    </rPh>
    <rPh sb="18" eb="20">
      <t>ショルイ</t>
    </rPh>
    <rPh sb="21" eb="22">
      <t>マエ</t>
    </rPh>
    <rPh sb="39" eb="41">
      <t>テイシュツ</t>
    </rPh>
    <rPh sb="41" eb="43">
      <t>ショルイ</t>
    </rPh>
    <phoneticPr fontId="74"/>
  </si>
  <si>
    <t>申請者の住所、名称、代表者等名は商業登記簿と整合がとれていますか
（個人等の場合は公的機関発行の本人確認ができる書類（運転免許証の写し等）と整合をとること）</t>
    <rPh sb="0" eb="3">
      <t>シンセイシャ</t>
    </rPh>
    <rPh sb="4" eb="6">
      <t>ジュウショ</t>
    </rPh>
    <rPh sb="7" eb="9">
      <t>メイショウ</t>
    </rPh>
    <rPh sb="10" eb="13">
      <t>ダイヒョウシャ</t>
    </rPh>
    <rPh sb="13" eb="14">
      <t>トウ</t>
    </rPh>
    <rPh sb="14" eb="15">
      <t>メイ</t>
    </rPh>
    <rPh sb="16" eb="18">
      <t>ショウギョウ</t>
    </rPh>
    <rPh sb="18" eb="21">
      <t>トウキボ</t>
    </rPh>
    <rPh sb="22" eb="24">
      <t>セイゴウ</t>
    </rPh>
    <rPh sb="70" eb="72">
      <t>セイゴウ</t>
    </rPh>
    <phoneticPr fontId="74"/>
  </si>
  <si>
    <t>補助事業の名称は、補助事業を特定しやすい名称としていますか
（個人申請の場合、個人名を補助事業名称に使用しない）</t>
    <rPh sb="0" eb="2">
      <t>ホジョ</t>
    </rPh>
    <rPh sb="2" eb="4">
      <t>ジギョウ</t>
    </rPh>
    <rPh sb="5" eb="7">
      <t>メイショウ</t>
    </rPh>
    <rPh sb="9" eb="11">
      <t>ホジョ</t>
    </rPh>
    <rPh sb="11" eb="13">
      <t>ジギョウ</t>
    </rPh>
    <rPh sb="14" eb="16">
      <t>トクテイ</t>
    </rPh>
    <rPh sb="20" eb="22">
      <t>メイショウ</t>
    </rPh>
    <rPh sb="31" eb="33">
      <t>コジン</t>
    </rPh>
    <rPh sb="33" eb="35">
      <t>シンセイ</t>
    </rPh>
    <rPh sb="36" eb="38">
      <t>バアイ</t>
    </rPh>
    <rPh sb="39" eb="42">
      <t>コジンメイ</t>
    </rPh>
    <rPh sb="43" eb="45">
      <t>ホジョ</t>
    </rPh>
    <rPh sb="45" eb="47">
      <t>ジギョウ</t>
    </rPh>
    <rPh sb="47" eb="49">
      <t>メイショウ</t>
    </rPh>
    <rPh sb="50" eb="52">
      <t>シヨウ</t>
    </rPh>
    <phoneticPr fontId="115"/>
  </si>
  <si>
    <t>入力漏れがないか、申請者自身で最終確認を行いましたか
※入力漏れがあると正しく補助金額が算出されません</t>
    <rPh sb="0" eb="2">
      <t>ニュウリョク</t>
    </rPh>
    <rPh sb="2" eb="3">
      <t>モ</t>
    </rPh>
    <rPh sb="9" eb="12">
      <t>シンセイシャ</t>
    </rPh>
    <rPh sb="12" eb="14">
      <t>ジシン</t>
    </rPh>
    <rPh sb="15" eb="17">
      <t>サイシュウ</t>
    </rPh>
    <rPh sb="17" eb="19">
      <t>カクニン</t>
    </rPh>
    <rPh sb="20" eb="21">
      <t>オコナ</t>
    </rPh>
    <rPh sb="28" eb="30">
      <t>ニュウリョク</t>
    </rPh>
    <rPh sb="30" eb="31">
      <t>モ</t>
    </rPh>
    <rPh sb="36" eb="37">
      <t>タダ</t>
    </rPh>
    <rPh sb="39" eb="41">
      <t>ホジョ</t>
    </rPh>
    <rPh sb="41" eb="43">
      <t>キンガク</t>
    </rPh>
    <rPh sb="44" eb="46">
      <t>サンシュツ</t>
    </rPh>
    <phoneticPr fontId="74"/>
  </si>
  <si>
    <t>定額単価表にない補助対象設備を導入する場合入力し、申請者自身で検算を行いましたか</t>
    <rPh sb="0" eb="2">
      <t>テイガク</t>
    </rPh>
    <rPh sb="2" eb="4">
      <t>タンカ</t>
    </rPh>
    <rPh sb="4" eb="5">
      <t>オモテ</t>
    </rPh>
    <rPh sb="8" eb="10">
      <t>ホジョ</t>
    </rPh>
    <rPh sb="10" eb="12">
      <t>タイショウ</t>
    </rPh>
    <rPh sb="12" eb="14">
      <t>セツビ</t>
    </rPh>
    <rPh sb="15" eb="17">
      <t>ドウニュウ</t>
    </rPh>
    <rPh sb="19" eb="21">
      <t>バアイ</t>
    </rPh>
    <rPh sb="21" eb="23">
      <t>ニュウリョク</t>
    </rPh>
    <rPh sb="34" eb="35">
      <t>オコナ</t>
    </rPh>
    <phoneticPr fontId="74"/>
  </si>
  <si>
    <t>借地の場合、土地賃貸契約書の写しを添付し、契約期間が明示されていますか</t>
    <rPh sb="0" eb="2">
      <t>シャクチ</t>
    </rPh>
    <rPh sb="3" eb="5">
      <t>バアイ</t>
    </rPh>
    <rPh sb="6" eb="8">
      <t>トチ</t>
    </rPh>
    <rPh sb="8" eb="10">
      <t>チンタイ</t>
    </rPh>
    <rPh sb="10" eb="12">
      <t>ケイヤク</t>
    </rPh>
    <rPh sb="12" eb="13">
      <t>ショ</t>
    </rPh>
    <rPh sb="14" eb="15">
      <t>ウツ</t>
    </rPh>
    <rPh sb="17" eb="19">
      <t>テンプ</t>
    </rPh>
    <rPh sb="21" eb="23">
      <t>ケイヤク</t>
    </rPh>
    <rPh sb="23" eb="25">
      <t>キカン</t>
    </rPh>
    <rPh sb="26" eb="28">
      <t>メイジ</t>
    </rPh>
    <phoneticPr fontId="74"/>
  </si>
  <si>
    <r>
      <rPr>
        <b/>
        <sz val="14"/>
        <color rgb="FFFFCC99"/>
        <rFont val="Meiryo UI"/>
        <family val="3"/>
        <charset val="128"/>
      </rPr>
      <t>██</t>
    </r>
    <r>
      <rPr>
        <b/>
        <sz val="14"/>
        <color theme="9" tint="0.59999389629810485"/>
        <rFont val="Meiryo UI"/>
        <family val="3"/>
        <charset val="128"/>
      </rPr>
      <t>　</t>
    </r>
    <r>
      <rPr>
        <b/>
        <sz val="14"/>
        <color theme="1" tint="0.14999847407452621"/>
        <rFont val="Meiryo UI"/>
        <family val="3"/>
        <charset val="128"/>
      </rPr>
      <t>オレンジ色のセルは入力必須項目。</t>
    </r>
    <rPh sb="7" eb="8">
      <t>イロ</t>
    </rPh>
    <rPh sb="12" eb="14">
      <t>ニュウリョク</t>
    </rPh>
    <rPh sb="14" eb="16">
      <t>ヒッス</t>
    </rPh>
    <rPh sb="16" eb="18">
      <t>コウモク</t>
    </rPh>
    <phoneticPr fontId="15"/>
  </si>
  <si>
    <t>最終事業年度の事業完了予定日</t>
    <rPh sb="0" eb="2">
      <t>サイシュウ</t>
    </rPh>
    <rPh sb="2" eb="4">
      <t>ジギョウ</t>
    </rPh>
    <rPh sb="4" eb="6">
      <t>ネンド</t>
    </rPh>
    <rPh sb="7" eb="9">
      <t>ジギョウ</t>
    </rPh>
    <rPh sb="9" eb="11">
      <t>カンリョウ</t>
    </rPh>
    <rPh sb="11" eb="13">
      <t>ヨテイ</t>
    </rPh>
    <rPh sb="13" eb="14">
      <t>ビ</t>
    </rPh>
    <phoneticPr fontId="15"/>
  </si>
  <si>
    <t>正本（正）と・副本（副）を作成し（正）に原本、（副）に「正本」のコピーを綴じていますか</t>
    <rPh sb="0" eb="2">
      <t>セイホン</t>
    </rPh>
    <rPh sb="3" eb="4">
      <t>セイ</t>
    </rPh>
    <rPh sb="7" eb="9">
      <t>フクホン</t>
    </rPh>
    <rPh sb="10" eb="11">
      <t>フク</t>
    </rPh>
    <rPh sb="13" eb="15">
      <t>サクセイ</t>
    </rPh>
    <rPh sb="17" eb="18">
      <t>セイ</t>
    </rPh>
    <rPh sb="20" eb="22">
      <t>ゲンポン</t>
    </rPh>
    <rPh sb="24" eb="25">
      <t>フク</t>
    </rPh>
    <rPh sb="28" eb="30">
      <t>セイホン</t>
    </rPh>
    <rPh sb="36" eb="37">
      <t>ト</t>
    </rPh>
    <phoneticPr fontId="115"/>
  </si>
  <si>
    <t>必要な図面をすべて添付していますか</t>
    <rPh sb="0" eb="2">
      <t>ヒツヨウ</t>
    </rPh>
    <rPh sb="3" eb="5">
      <t>ズメン</t>
    </rPh>
    <rPh sb="9" eb="11">
      <t>テンプ</t>
    </rPh>
    <phoneticPr fontId="74"/>
  </si>
  <si>
    <t>(例)　〇〇〇株式会社</t>
    <rPh sb="1" eb="2">
      <t>レイ</t>
    </rPh>
    <rPh sb="7" eb="11">
      <t>カブシキガイシャ</t>
    </rPh>
    <phoneticPr fontId="14"/>
  </si>
  <si>
    <r>
      <t>法人申請の場合、商業登記簿の記載と一致させること（個人申請者は入力不要）</t>
    </r>
    <r>
      <rPr>
        <sz val="14"/>
        <color rgb="FFFF0000"/>
        <rFont val="Yu Gothic UI"/>
        <family val="3"/>
        <charset val="128"/>
      </rPr>
      <t>（社内役職（社長等）は入力不要）</t>
    </r>
    <rPh sb="0" eb="2">
      <t>ホウジン</t>
    </rPh>
    <rPh sb="2" eb="4">
      <t>シンセイ</t>
    </rPh>
    <rPh sb="5" eb="7">
      <t>バアイ</t>
    </rPh>
    <rPh sb="25" eb="27">
      <t>コジン</t>
    </rPh>
    <rPh sb="27" eb="30">
      <t>シンセイシャ</t>
    </rPh>
    <rPh sb="31" eb="33">
      <t>ニュウリョク</t>
    </rPh>
    <rPh sb="33" eb="35">
      <t>フヨウ</t>
    </rPh>
    <phoneticPr fontId="14"/>
  </si>
  <si>
    <t>法人申請の場合、商業登記簿の記載と一致させること（個人申請者は入力不要）</t>
    <rPh sb="0" eb="2">
      <t>ホウジン</t>
    </rPh>
    <rPh sb="2" eb="4">
      <t>シンセイ</t>
    </rPh>
    <rPh sb="5" eb="7">
      <t>バアイ</t>
    </rPh>
    <rPh sb="25" eb="27">
      <t>コジン</t>
    </rPh>
    <rPh sb="27" eb="30">
      <t>シンセイシャ</t>
    </rPh>
    <rPh sb="31" eb="33">
      <t>ニュウリョク</t>
    </rPh>
    <rPh sb="33" eb="35">
      <t>フヨウ</t>
    </rPh>
    <phoneticPr fontId="14"/>
  </si>
  <si>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rPh sb="64" eb="66">
      <t>ダイヒョウ</t>
    </rPh>
    <rPh sb="66" eb="68">
      <t>タントウ</t>
    </rPh>
    <rPh sb="68" eb="69">
      <t>シャ</t>
    </rPh>
    <phoneticPr fontId="14"/>
  </si>
  <si>
    <t>◆インデックス名に沿ってインデックスを作成し、作成した申請書類を下記に示した順番でファイリングして公募期間内にSIIへ送付すること。</t>
    <rPh sb="7" eb="8">
      <t>メイ</t>
    </rPh>
    <rPh sb="9" eb="10">
      <t>ソ</t>
    </rPh>
    <rPh sb="19" eb="21">
      <t>サクセイ</t>
    </rPh>
    <rPh sb="23" eb="25">
      <t>サクセイ</t>
    </rPh>
    <rPh sb="27" eb="29">
      <t>シンセイ</t>
    </rPh>
    <rPh sb="29" eb="31">
      <t>ショルイ</t>
    </rPh>
    <rPh sb="49" eb="51">
      <t>コウボ</t>
    </rPh>
    <rPh sb="51" eb="53">
      <t>キカン</t>
    </rPh>
    <rPh sb="53" eb="54">
      <t>ウチ</t>
    </rPh>
    <rPh sb="59" eb="61">
      <t>ソウフ</t>
    </rPh>
    <phoneticPr fontId="15"/>
  </si>
  <si>
    <t>　４者以上が関与する共同申請の場合、SIIへ事前に相談すること</t>
    <rPh sb="2" eb="3">
      <t>シャ</t>
    </rPh>
    <rPh sb="3" eb="5">
      <t>イジョウ</t>
    </rPh>
    <rPh sb="6" eb="8">
      <t>カンヨ</t>
    </rPh>
    <rPh sb="10" eb="14">
      <t>キョウドウシンセイ</t>
    </rPh>
    <rPh sb="15" eb="17">
      <t>バアイ</t>
    </rPh>
    <rPh sb="22" eb="24">
      <t>ジゼン</t>
    </rPh>
    <rPh sb="25" eb="27">
      <t>ソウダン</t>
    </rPh>
    <phoneticPr fontId="15"/>
  </si>
  <si>
    <t>代　表　理　事　　 　村上　孝　殿</t>
    <phoneticPr fontId="16"/>
  </si>
  <si>
    <t>←補助事業者がSIIへ報告を行う体制とすること</t>
    <phoneticPr fontId="14"/>
  </si>
  <si>
    <t>中高層ＺＥＨ－Ｍ支援事業</t>
    <rPh sb="0" eb="1">
      <t>チュウ</t>
    </rPh>
    <phoneticPr fontId="16"/>
  </si>
  <si>
    <t>中高層ＺＥＨ－Ｍ支援事業</t>
    <rPh sb="0" eb="1">
      <t>チュウ</t>
    </rPh>
    <phoneticPr fontId="15"/>
  </si>
  <si>
    <t>令和4年度 交付申請時</t>
    <rPh sb="6" eb="8">
      <t>コウフ</t>
    </rPh>
    <rPh sb="8" eb="10">
      <t>シンセイ</t>
    </rPh>
    <rPh sb="10" eb="11">
      <t>ジ</t>
    </rPh>
    <phoneticPr fontId="72"/>
  </si>
  <si>
    <t>　②専有部及び共用部のエネルギーの利用状況の報告体制（各戸の利用状況を誰がどのようにSIIへ報告するのか）を明示すること。</t>
    <rPh sb="5" eb="6">
      <t>オヨ</t>
    </rPh>
    <rPh sb="7" eb="10">
      <t>キョウヨウブ</t>
    </rPh>
    <rPh sb="54" eb="56">
      <t>メイジ</t>
    </rPh>
    <phoneticPr fontId="14"/>
  </si>
  <si>
    <r>
      <t>法人申</t>
    </r>
    <r>
      <rPr>
        <sz val="14"/>
        <rFont val="Yu Gothic UI"/>
        <family val="3"/>
        <charset val="128"/>
      </rPr>
      <t>請の場合、商業登記簿の記載と一致させること</t>
    </r>
    <r>
      <rPr>
        <sz val="14"/>
        <color theme="1"/>
        <rFont val="Yu Gothic UI"/>
        <family val="2"/>
        <charset val="128"/>
      </rPr>
      <t>（個人申請者は入力不要）</t>
    </r>
    <r>
      <rPr>
        <sz val="14"/>
        <color rgb="FFFF0000"/>
        <rFont val="Yu Gothic UI"/>
        <family val="3"/>
        <charset val="128"/>
      </rPr>
      <t>（社内役職（社長等）は入力不要）</t>
    </r>
    <rPh sb="0" eb="2">
      <t>ホウジン</t>
    </rPh>
    <rPh sb="2" eb="4">
      <t>シンセイ</t>
    </rPh>
    <rPh sb="5" eb="7">
      <t>バアイ</t>
    </rPh>
    <rPh sb="25" eb="27">
      <t>コジン</t>
    </rPh>
    <rPh sb="27" eb="30">
      <t>シンセイシャ</t>
    </rPh>
    <rPh sb="31" eb="33">
      <t>ニュウリョク</t>
    </rPh>
    <rPh sb="33" eb="35">
      <t>フヨウ</t>
    </rPh>
    <phoneticPr fontId="14"/>
  </si>
  <si>
    <t>代　表　理　事　 　　村上　孝　殿</t>
    <rPh sb="0" eb="1">
      <t>ダイ</t>
    </rPh>
    <rPh sb="2" eb="3">
      <t>ヒョウ</t>
    </rPh>
    <rPh sb="4" eb="5">
      <t>リ</t>
    </rPh>
    <rPh sb="6" eb="7">
      <t>コト</t>
    </rPh>
    <rPh sb="16" eb="17">
      <t>ドノ</t>
    </rPh>
    <phoneticPr fontId="15"/>
  </si>
  <si>
    <t>時期が未定の場合は『未定』と入力すること</t>
    <phoneticPr fontId="16"/>
  </si>
  <si>
    <t>令和４年度　中高層ＺＥＨ－Ｍ支援事業　　交付申請書情報入力シート</t>
    <rPh sb="0" eb="2">
      <t>レイワ</t>
    </rPh>
    <rPh sb="3" eb="5">
      <t>ネンド</t>
    </rPh>
    <rPh sb="6" eb="7">
      <t>チュウ</t>
    </rPh>
    <rPh sb="7" eb="9">
      <t>コウソウ</t>
    </rPh>
    <rPh sb="14" eb="16">
      <t>シエン</t>
    </rPh>
    <rPh sb="16" eb="18">
      <t>ジギョウ</t>
    </rPh>
    <rPh sb="20" eb="22">
      <t>コウフ</t>
    </rPh>
    <rPh sb="22" eb="25">
      <t>シンセイショ</t>
    </rPh>
    <rPh sb="25" eb="27">
      <t>ジョウホウ</t>
    </rPh>
    <rPh sb="27" eb="29">
      <t>ニュウリョク</t>
    </rPh>
    <phoneticPr fontId="15"/>
  </si>
  <si>
    <t>㎡</t>
    <phoneticPr fontId="16"/>
  </si>
  <si>
    <t>セントラル空調</t>
    <rPh sb="5" eb="7">
      <t>クウチョウ</t>
    </rPh>
    <phoneticPr fontId="16"/>
  </si>
  <si>
    <t>20号以下</t>
    <rPh sb="2" eb="3">
      <t>ゴウ</t>
    </rPh>
    <rPh sb="3" eb="5">
      <t>イカ</t>
    </rPh>
    <phoneticPr fontId="16"/>
  </si>
  <si>
    <t>24号</t>
    <rPh sb="2" eb="3">
      <t>ゴウ</t>
    </rPh>
    <phoneticPr fontId="16"/>
  </si>
  <si>
    <t>エネルギー計測装置</t>
    <phoneticPr fontId="15"/>
  </si>
  <si>
    <t>J</t>
    <phoneticPr fontId="16"/>
  </si>
  <si>
    <t>（J）＝（B）+（C）+（D）+（E）+（F）+（G）+（H）+（I）</t>
    <phoneticPr fontId="15"/>
  </si>
  <si>
    <t>K</t>
    <phoneticPr fontId="16"/>
  </si>
  <si>
    <t>設置する設備</t>
    <rPh sb="0" eb="2">
      <t>セッチ</t>
    </rPh>
    <rPh sb="4" eb="6">
      <t>セツビ</t>
    </rPh>
    <phoneticPr fontId="72"/>
  </si>
  <si>
    <t>Ｖ２Ｈ充電設備（充放電設備）</t>
    <phoneticPr fontId="74"/>
  </si>
  <si>
    <t>住戸番号</t>
    <rPh sb="0" eb="4">
      <t>ジュウコバンゴウ</t>
    </rPh>
    <phoneticPr fontId="72"/>
  </si>
  <si>
    <t>２．設備情報</t>
    <rPh sb="2" eb="4">
      <t>セツビ</t>
    </rPh>
    <rPh sb="4" eb="6">
      <t>ジョウホウ</t>
    </rPh>
    <phoneticPr fontId="72"/>
  </si>
  <si>
    <t>①</t>
    <phoneticPr fontId="74"/>
  </si>
  <si>
    <t>補助額上限</t>
    <rPh sb="0" eb="2">
      <t>ホジョ</t>
    </rPh>
    <rPh sb="2" eb="3">
      <t>ガク</t>
    </rPh>
    <rPh sb="3" eb="5">
      <t>ジョウゲン</t>
    </rPh>
    <phoneticPr fontId="72"/>
  </si>
  <si>
    <t>使用する部位</t>
    <phoneticPr fontId="72"/>
  </si>
  <si>
    <t>壁</t>
    <rPh sb="0" eb="1">
      <t>カベ</t>
    </rPh>
    <phoneticPr fontId="72"/>
  </si>
  <si>
    <t>床</t>
    <rPh sb="0" eb="1">
      <t>ユカ</t>
    </rPh>
    <phoneticPr fontId="72"/>
  </si>
  <si>
    <t>屋根</t>
    <rPh sb="0" eb="2">
      <t>ヤネ</t>
    </rPh>
    <phoneticPr fontId="72"/>
  </si>
  <si>
    <t>ｍ³</t>
    <phoneticPr fontId="72"/>
  </si>
  <si>
    <t>導入年度</t>
    <rPh sb="0" eb="4">
      <t>ドウニュウネンド</t>
    </rPh>
    <phoneticPr fontId="86"/>
  </si>
  <si>
    <t>補助金申請額</t>
    <rPh sb="0" eb="3">
      <t>ホジョキン</t>
    </rPh>
    <rPh sb="3" eb="6">
      <t>シンセイガク</t>
    </rPh>
    <phoneticPr fontId="86"/>
  </si>
  <si>
    <t>１年目</t>
    <rPh sb="1" eb="3">
      <t>ネンメ</t>
    </rPh>
    <phoneticPr fontId="86"/>
  </si>
  <si>
    <t>円</t>
    <rPh sb="0" eb="1">
      <t>エン</t>
    </rPh>
    <phoneticPr fontId="86"/>
  </si>
  <si>
    <t>２年目</t>
    <rPh sb="1" eb="3">
      <t>ネンメ</t>
    </rPh>
    <phoneticPr fontId="72"/>
  </si>
  <si>
    <t>３年目</t>
    <rPh sb="1" eb="3">
      <t>ネンメ</t>
    </rPh>
    <phoneticPr fontId="86"/>
  </si>
  <si>
    <t>定格能力（暖房）</t>
    <rPh sb="0" eb="2">
      <t>テイカク</t>
    </rPh>
    <rPh sb="2" eb="4">
      <t>ノウリョク</t>
    </rPh>
    <rPh sb="5" eb="7">
      <t>ダンボウ</t>
    </rPh>
    <phoneticPr fontId="72"/>
  </si>
  <si>
    <t>蓄熱槽品番</t>
    <rPh sb="0" eb="2">
      <t>チクネツ</t>
    </rPh>
    <rPh sb="2" eb="3">
      <t>ソウ</t>
    </rPh>
    <rPh sb="3" eb="5">
      <t>ヒンバン</t>
    </rPh>
    <phoneticPr fontId="72"/>
  </si>
  <si>
    <t>パネル面積</t>
    <phoneticPr fontId="86"/>
  </si>
  <si>
    <t>　二酸化炭素排出抑制対策事業費等補助金（集合住宅の省ＣＯ２化促進事業）交付規程（以下「交付規程」という。）第４条の規定に基づき、下記のとおり申請します。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交付要綱（令和４年４月１日環地温発第２２０３３０１９号）及び交付規程の定めるところに従うことを承知の上、申請します。</t>
    <phoneticPr fontId="15"/>
  </si>
  <si>
    <t>令和４年度
二酸化炭素排出抑制対策事業費等補助金
（集合住宅の省ＣＯ２化促進事業）</t>
    <phoneticPr fontId="15"/>
  </si>
  <si>
    <t>「６.住戸情報入力」から自動転記（検算すること）</t>
    <phoneticPr fontId="16"/>
  </si>
  <si>
    <t>ファンコンベクター</t>
    <phoneticPr fontId="74"/>
  </si>
  <si>
    <t>温水パネルラジエーター</t>
    <rPh sb="0" eb="2">
      <t>オンスイ</t>
    </rPh>
    <phoneticPr fontId="74"/>
  </si>
  <si>
    <r>
      <t>省エネ性能評価取得に係る費用（住戸</t>
    </r>
    <r>
      <rPr>
        <sz val="13"/>
        <rFont val="ＭＳ Ｐ明朝"/>
        <family val="1"/>
        <charset val="128"/>
      </rPr>
      <t>BELS取得費用を含む</t>
    </r>
    <r>
      <rPr>
        <sz val="14"/>
        <rFont val="ＭＳ Ｐ明朝"/>
        <family val="1"/>
        <charset val="128"/>
      </rPr>
      <t>）</t>
    </r>
    <rPh sb="15" eb="17">
      <t>ジュウコ</t>
    </rPh>
    <rPh sb="21" eb="23">
      <t>シュトク</t>
    </rPh>
    <rPh sb="23" eb="25">
      <t>ヒヨウ</t>
    </rPh>
    <rPh sb="26" eb="27">
      <t>フク</t>
    </rPh>
    <phoneticPr fontId="14"/>
  </si>
  <si>
    <t>エアコン①</t>
    <phoneticPr fontId="74"/>
  </si>
  <si>
    <t>エアコン②</t>
    <phoneticPr fontId="74"/>
  </si>
  <si>
    <t>定格出力</t>
    <rPh sb="0" eb="4">
      <t>テイカクシュツリョク</t>
    </rPh>
    <phoneticPr fontId="74"/>
  </si>
  <si>
    <t>暖房能力</t>
    <rPh sb="0" eb="4">
      <t>ダンボウノウリョク</t>
    </rPh>
    <phoneticPr fontId="74"/>
  </si>
  <si>
    <t>数量</t>
    <rPh sb="0" eb="2">
      <t>スウリョウ</t>
    </rPh>
    <phoneticPr fontId="16"/>
  </si>
  <si>
    <t>金額</t>
    <rPh sb="0" eb="2">
      <t>キンガク</t>
    </rPh>
    <phoneticPr fontId="74"/>
  </si>
  <si>
    <t>セントラル
空調システム</t>
    <phoneticPr fontId="74"/>
  </si>
  <si>
    <t>仕様・燃料種別による加算</t>
    <rPh sb="0" eb="2">
      <t>シヨウ</t>
    </rPh>
    <rPh sb="3" eb="5">
      <t>ネンリョウ</t>
    </rPh>
    <rPh sb="5" eb="6">
      <t>シュ</t>
    </rPh>
    <rPh sb="6" eb="7">
      <t>ベツ</t>
    </rPh>
    <rPh sb="10" eb="12">
      <t>カサン</t>
    </rPh>
    <phoneticPr fontId="14"/>
  </si>
  <si>
    <t>設置台数</t>
    <rPh sb="0" eb="2">
      <t>セッチ</t>
    </rPh>
    <rPh sb="2" eb="4">
      <t>ダイスウ</t>
    </rPh>
    <phoneticPr fontId="74"/>
  </si>
  <si>
    <r>
      <rPr>
        <b/>
        <sz val="14"/>
        <color rgb="FFFFFF00"/>
        <rFont val="HGｺﾞｼｯｸM"/>
        <family val="3"/>
        <charset val="128"/>
      </rPr>
      <t>◆補助対象設備を赤でマーキング。複数年度事業は、</t>
    </r>
    <r>
      <rPr>
        <b/>
        <sz val="14"/>
        <color rgb="FFFF0000"/>
        <rFont val="HGｺﾞｼｯｸM"/>
        <family val="3"/>
        <charset val="128"/>
      </rPr>
      <t>1年目：赤</t>
    </r>
    <r>
      <rPr>
        <b/>
        <sz val="14"/>
        <color rgb="FFFFFF00"/>
        <rFont val="HGｺﾞｼｯｸM"/>
        <family val="3"/>
        <charset val="128"/>
      </rPr>
      <t>、</t>
    </r>
    <r>
      <rPr>
        <b/>
        <sz val="14"/>
        <color rgb="FF0070C0"/>
        <rFont val="HGｺﾞｼｯｸM"/>
        <family val="3"/>
        <charset val="128"/>
      </rPr>
      <t>2年目：青</t>
    </r>
    <r>
      <rPr>
        <b/>
        <sz val="14"/>
        <color rgb="FFFFFF00"/>
        <rFont val="HGｺﾞｼｯｸM"/>
        <family val="3"/>
        <charset val="128"/>
      </rPr>
      <t>、</t>
    </r>
    <r>
      <rPr>
        <b/>
        <sz val="14"/>
        <color rgb="FF00B050"/>
        <rFont val="HGｺﾞｼｯｸM"/>
        <family val="3"/>
        <charset val="128"/>
      </rPr>
      <t>3年目：緑、</t>
    </r>
    <r>
      <rPr>
        <b/>
        <sz val="14"/>
        <color rgb="FFFFC000"/>
        <rFont val="HGｺﾞｼｯｸM"/>
        <family val="3"/>
        <charset val="128"/>
      </rPr>
      <t>４年目：オレンジ</t>
    </r>
    <r>
      <rPr>
        <b/>
        <sz val="14"/>
        <color rgb="FFFFFF00"/>
        <rFont val="HGｺﾞｼｯｸM"/>
        <family val="3"/>
        <charset val="128"/>
      </rPr>
      <t xml:space="preserve"> に色分けする</t>
    </r>
    <rPh sb="43" eb="45">
      <t>ネンメ</t>
    </rPh>
    <phoneticPr fontId="14"/>
  </si>
  <si>
    <t>補助対象費用の１/３</t>
    <rPh sb="0" eb="2">
      <t>ホジョ</t>
    </rPh>
    <rPh sb="2" eb="4">
      <t>タイショウ</t>
    </rPh>
    <rPh sb="4" eb="6">
      <t>ヒヨウ</t>
    </rPh>
    <phoneticPr fontId="72"/>
  </si>
  <si>
    <t>１．補助事業名</t>
    <rPh sb="2" eb="6">
      <t>ホジョジギョウ</t>
    </rPh>
    <rPh sb="6" eb="7">
      <t>メイ</t>
    </rPh>
    <phoneticPr fontId="72"/>
  </si>
  <si>
    <t>補助事業名</t>
    <rPh sb="0" eb="5">
      <t>ホジョジギョウメイ</t>
    </rPh>
    <phoneticPr fontId="72"/>
  </si>
  <si>
    <t>ＥＶ充電設備</t>
    <phoneticPr fontId="74"/>
  </si>
  <si>
    <t>台数</t>
    <rPh sb="0" eb="2">
      <t>ダイスウ</t>
    </rPh>
    <phoneticPr fontId="72"/>
  </si>
  <si>
    <t>台</t>
    <rPh sb="0" eb="1">
      <t>ダイ</t>
    </rPh>
    <phoneticPr fontId="74"/>
  </si>
  <si>
    <t>②</t>
    <phoneticPr fontId="74"/>
  </si>
  <si>
    <t>V2H充電設備（充放電設備）・
EV充電設備　導入補助金申請額</t>
    <rPh sb="23" eb="25">
      <t>ドウニュウ</t>
    </rPh>
    <rPh sb="25" eb="27">
      <t>ホジョ</t>
    </rPh>
    <rPh sb="27" eb="28">
      <t>キン</t>
    </rPh>
    <rPh sb="28" eb="30">
      <t>シンセイ</t>
    </rPh>
    <rPh sb="30" eb="31">
      <t>ガク</t>
    </rPh>
    <phoneticPr fontId="72"/>
  </si>
  <si>
    <t>V2H充電設備（充放電設備）・
EV充電設備
導入補助金申請額　合計</t>
    <rPh sb="23" eb="25">
      <t>ドウニュウ</t>
    </rPh>
    <rPh sb="25" eb="27">
      <t>ホジョ</t>
    </rPh>
    <rPh sb="27" eb="28">
      <t>キン</t>
    </rPh>
    <rPh sb="28" eb="30">
      <t>シンセイ</t>
    </rPh>
    <rPh sb="30" eb="31">
      <t>ガク</t>
    </rPh>
    <rPh sb="32" eb="34">
      <t>ゴウケイ</t>
    </rPh>
    <phoneticPr fontId="72"/>
  </si>
  <si>
    <t>２．建材情報</t>
    <rPh sb="2" eb="4">
      <t>ケンザイ</t>
    </rPh>
    <rPh sb="4" eb="6">
      <t>ジョウホウ</t>
    </rPh>
    <phoneticPr fontId="72"/>
  </si>
  <si>
    <t>メーカー名（工場名）</t>
    <rPh sb="4" eb="5">
      <t>メイ</t>
    </rPh>
    <rPh sb="6" eb="8">
      <t>コウジョウ</t>
    </rPh>
    <rPh sb="8" eb="9">
      <t>メイ</t>
    </rPh>
    <phoneticPr fontId="72"/>
  </si>
  <si>
    <t>使用量</t>
    <rPh sb="0" eb="3">
      <t>シヨウリョウ</t>
    </rPh>
    <phoneticPr fontId="72"/>
  </si>
  <si>
    <t>ｍ³</t>
  </si>
  <si>
    <t>３．補助金額の算出</t>
    <rPh sb="2" eb="4">
      <t>ホジョ</t>
    </rPh>
    <rPh sb="4" eb="6">
      <t>キンガク</t>
    </rPh>
    <rPh sb="7" eb="9">
      <t>サンシュツ</t>
    </rPh>
    <phoneticPr fontId="72"/>
  </si>
  <si>
    <t>CLT体積</t>
    <rPh sb="3" eb="5">
      <t>タイセキ</t>
    </rPh>
    <phoneticPr fontId="86"/>
  </si>
  <si>
    <t>補助金申請額（上限金額）</t>
    <rPh sb="0" eb="3">
      <t>ホジョキン</t>
    </rPh>
    <rPh sb="3" eb="6">
      <t>シンセイガク</t>
    </rPh>
    <rPh sb="7" eb="11">
      <t>ジョウゲンキンガク</t>
    </rPh>
    <phoneticPr fontId="86"/>
  </si>
  <si>
    <t>※CLTの補助額上限額は１棟あたり１，５００万円</t>
    <rPh sb="10" eb="11">
      <t>ガク</t>
    </rPh>
    <phoneticPr fontId="74"/>
  </si>
  <si>
    <t>（１）工法</t>
    <rPh sb="3" eb="5">
      <t>コウホウ</t>
    </rPh>
    <phoneticPr fontId="74"/>
  </si>
  <si>
    <t>埋設方法</t>
    <phoneticPr fontId="72"/>
  </si>
  <si>
    <t>クローズドループ</t>
    <phoneticPr fontId="74"/>
  </si>
  <si>
    <t>オープンループ</t>
    <phoneticPr fontId="74"/>
  </si>
  <si>
    <t>クローズドループ</t>
    <phoneticPr fontId="72"/>
  </si>
  <si>
    <t>垂直埋設型</t>
  </si>
  <si>
    <t>水平埋設型</t>
  </si>
  <si>
    <t>工法・名称</t>
    <phoneticPr fontId="72"/>
  </si>
  <si>
    <t>採熱深度</t>
    <rPh sb="0" eb="1">
      <t>ト</t>
    </rPh>
    <rPh sb="1" eb="2">
      <t>ネツ</t>
    </rPh>
    <rPh sb="2" eb="4">
      <t>シンド</t>
    </rPh>
    <phoneticPr fontId="72"/>
  </si>
  <si>
    <t>ｍ</t>
  </si>
  <si>
    <t>地中熱交換器の総長</t>
    <rPh sb="0" eb="2">
      <t>チチュウ</t>
    </rPh>
    <rPh sb="2" eb="6">
      <t>ネツコウカンキ</t>
    </rPh>
    <rPh sb="7" eb="9">
      <t>ソウチョウ</t>
    </rPh>
    <phoneticPr fontId="72"/>
  </si>
  <si>
    <t>地中熱交換器用いるパイプの総長</t>
    <rPh sb="0" eb="2">
      <t>チチュウ</t>
    </rPh>
    <rPh sb="2" eb="6">
      <t>ネツコウカンキ</t>
    </rPh>
    <rPh sb="13" eb="15">
      <t>ソウチョウ</t>
    </rPh>
    <phoneticPr fontId="72"/>
  </si>
  <si>
    <t>施設面積</t>
    <phoneticPr fontId="74"/>
  </si>
  <si>
    <t>オープンループ</t>
    <phoneticPr fontId="72"/>
  </si>
  <si>
    <t>放流型</t>
    <phoneticPr fontId="74"/>
  </si>
  <si>
    <t>還元井型</t>
    <phoneticPr fontId="74"/>
  </si>
  <si>
    <t>浸透枡型</t>
    <phoneticPr fontId="74"/>
  </si>
  <si>
    <t>揚水深度</t>
    <rPh sb="0" eb="2">
      <t>ヨウスイ</t>
    </rPh>
    <rPh sb="2" eb="4">
      <t>シンド</t>
    </rPh>
    <phoneticPr fontId="72"/>
  </si>
  <si>
    <t>還元深度</t>
    <phoneticPr fontId="74"/>
  </si>
  <si>
    <t>（２）熱源機</t>
    <rPh sb="3" eb="6">
      <t>ネツゲンキ</t>
    </rPh>
    <phoneticPr fontId="74"/>
  </si>
  <si>
    <t>kW</t>
    <phoneticPr fontId="74"/>
  </si>
  <si>
    <t>消費電力（暖房）</t>
    <phoneticPr fontId="74"/>
  </si>
  <si>
    <t>W</t>
    <phoneticPr fontId="74"/>
  </si>
  <si>
    <t>暖房時COP</t>
    <phoneticPr fontId="74"/>
  </si>
  <si>
    <t>補助金申請額</t>
    <phoneticPr fontId="74"/>
  </si>
  <si>
    <t>円</t>
    <rPh sb="0" eb="1">
      <t>エン</t>
    </rPh>
    <phoneticPr fontId="74"/>
  </si>
  <si>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72"/>
  </si>
  <si>
    <t>空気集熱式</t>
    <rPh sb="0" eb="2">
      <t>クウキ</t>
    </rPh>
    <rPh sb="2" eb="4">
      <t>シュウネツ</t>
    </rPh>
    <rPh sb="4" eb="5">
      <t>シキ</t>
    </rPh>
    <phoneticPr fontId="72"/>
  </si>
  <si>
    <t>液体集熱式</t>
    <rPh sb="0" eb="2">
      <t>エキタイ</t>
    </rPh>
    <rPh sb="2" eb="4">
      <t>シュウネツ</t>
    </rPh>
    <rPh sb="4" eb="5">
      <t>シキ</t>
    </rPh>
    <phoneticPr fontId="72"/>
  </si>
  <si>
    <t>集熱パネル①</t>
    <phoneticPr fontId="72"/>
  </si>
  <si>
    <t>品番</t>
    <rPh sb="0" eb="2">
      <t>ヒンバン</t>
    </rPh>
    <phoneticPr fontId="74"/>
  </si>
  <si>
    <t>枚数</t>
    <rPh sb="0" eb="2">
      <t>マイスウ</t>
    </rPh>
    <phoneticPr fontId="74"/>
  </si>
  <si>
    <t>枚</t>
    <rPh sb="0" eb="1">
      <t>マイ</t>
    </rPh>
    <phoneticPr fontId="74"/>
  </si>
  <si>
    <t>集熱パネル②</t>
    <phoneticPr fontId="72"/>
  </si>
  <si>
    <t>集熱パネル③</t>
    <phoneticPr fontId="72"/>
  </si>
  <si>
    <t>集熱パネル総面積</t>
    <rPh sb="0" eb="2">
      <t>シュウネツ</t>
    </rPh>
    <rPh sb="5" eb="8">
      <t>ソウメンセキ</t>
    </rPh>
    <phoneticPr fontId="72"/>
  </si>
  <si>
    <t>㎡</t>
    <phoneticPr fontId="74"/>
  </si>
  <si>
    <t>平板形</t>
    <rPh sb="0" eb="2">
      <t>ヘイバン</t>
    </rPh>
    <rPh sb="2" eb="3">
      <t>ガタ</t>
    </rPh>
    <phoneticPr fontId="72"/>
  </si>
  <si>
    <t>真空ガラス管形</t>
    <rPh sb="0" eb="2">
      <t>シンクウ</t>
    </rPh>
    <rPh sb="5" eb="6">
      <t>カン</t>
    </rPh>
    <rPh sb="6" eb="7">
      <t>ガタ</t>
    </rPh>
    <phoneticPr fontId="72"/>
  </si>
  <si>
    <t>【Ａ４カラー】で印刷すること</t>
    <rPh sb="8" eb="10">
      <t>インサツ</t>
    </rPh>
    <phoneticPr fontId="72"/>
  </si>
  <si>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72"/>
  </si>
  <si>
    <t>（１）建設予定地の水害等に係る情報（ハザードマップ引用）</t>
    <rPh sb="3" eb="8">
      <t>ケンセツヨテイチ</t>
    </rPh>
    <rPh sb="9" eb="12">
      <t>スイガイトウ</t>
    </rPh>
    <rPh sb="13" eb="14">
      <t>カカワ</t>
    </rPh>
    <rPh sb="15" eb="17">
      <t>ジョウホウ</t>
    </rPh>
    <rPh sb="25" eb="27">
      <t>インヨウ</t>
    </rPh>
    <phoneticPr fontId="74"/>
  </si>
  <si>
    <t>洪水によって想定される浸水深さ</t>
    <rPh sb="0" eb="2">
      <t>コウズイ</t>
    </rPh>
    <rPh sb="6" eb="8">
      <t>ソウテイ</t>
    </rPh>
    <rPh sb="11" eb="14">
      <t>シンスイフカ</t>
    </rPh>
    <phoneticPr fontId="74"/>
  </si>
  <si>
    <t>ｍ</t>
    <phoneticPr fontId="74"/>
  </si>
  <si>
    <t>内水によって想定される浸水深さ</t>
    <rPh sb="0" eb="2">
      <t>ナイスイ</t>
    </rPh>
    <rPh sb="6" eb="8">
      <t>ソウテイ</t>
    </rPh>
    <rPh sb="11" eb="13">
      <t>シンスイ</t>
    </rPh>
    <rPh sb="13" eb="14">
      <t>フカ</t>
    </rPh>
    <phoneticPr fontId="74"/>
  </si>
  <si>
    <t>（２）電源確保のための具体的な対策</t>
    <rPh sb="3" eb="7">
      <t>デンゲンカクホ</t>
    </rPh>
    <rPh sb="11" eb="14">
      <t>グタイテキ</t>
    </rPh>
    <rPh sb="15" eb="17">
      <t>タイサク</t>
    </rPh>
    <phoneticPr fontId="74"/>
  </si>
  <si>
    <t>小計</t>
    <rPh sb="0" eb="2">
      <t>ショウケイ</t>
    </rPh>
    <phoneticPr fontId="16"/>
  </si>
  <si>
    <t>(F)</t>
    <phoneticPr fontId="16"/>
  </si>
  <si>
    <t>※1　蓄電システム１台あたりの導入価格（機器費+据付設置工事費）を記入すること。</t>
    <rPh sb="3" eb="5">
      <t>チクデン</t>
    </rPh>
    <rPh sb="10" eb="11">
      <t>ダイ</t>
    </rPh>
    <rPh sb="15" eb="17">
      <t>ドウニュウ</t>
    </rPh>
    <rPh sb="17" eb="19">
      <t>カカク</t>
    </rPh>
    <rPh sb="20" eb="22">
      <t>キキ</t>
    </rPh>
    <rPh sb="22" eb="23">
      <t>ヒ</t>
    </rPh>
    <rPh sb="24" eb="25">
      <t>ス</t>
    </rPh>
    <rPh sb="25" eb="26">
      <t>ツキ</t>
    </rPh>
    <rPh sb="26" eb="28">
      <t>セッチ</t>
    </rPh>
    <rPh sb="28" eb="31">
      <t>コウジヒ</t>
    </rPh>
    <rPh sb="33" eb="35">
      <t>キニュウ</t>
    </rPh>
    <phoneticPr fontId="16"/>
  </si>
  <si>
    <t>災害時の電源確保に配慮した
4kWh以上の蓄電システムの場合の加算※3</t>
    <rPh sb="5" eb="7">
      <t>イジョウ</t>
    </rPh>
    <rPh sb="8" eb="10">
      <t>チクデン</t>
    </rPh>
    <rPh sb="15" eb="17">
      <t>バアイ</t>
    </rPh>
    <rPh sb="18" eb="20">
      <t>カサン</t>
    </rPh>
    <phoneticPr fontId="72"/>
  </si>
  <si>
    <t>補助率
（参考値）</t>
    <phoneticPr fontId="15"/>
  </si>
  <si>
    <t>V2H充電設備（充放電設備）</t>
    <phoneticPr fontId="14"/>
  </si>
  <si>
    <t>台数</t>
    <rPh sb="0" eb="2">
      <t>ダイスウ</t>
    </rPh>
    <phoneticPr fontId="14"/>
  </si>
  <si>
    <t>台</t>
    <rPh sb="0" eb="1">
      <t>ダイ</t>
    </rPh>
    <phoneticPr fontId="14"/>
  </si>
  <si>
    <t>設置場所</t>
    <rPh sb="0" eb="4">
      <t>セッチバショ</t>
    </rPh>
    <phoneticPr fontId="14"/>
  </si>
  <si>
    <t>EV充電設備</t>
    <phoneticPr fontId="14"/>
  </si>
  <si>
    <t>蓄電システム導入の有無</t>
    <phoneticPr fontId="14"/>
  </si>
  <si>
    <t>地中熱ヒートポンプ・システム導入の有無</t>
    <phoneticPr fontId="14"/>
  </si>
  <si>
    <t>PVTシステム導入の有無</t>
    <phoneticPr fontId="14"/>
  </si>
  <si>
    <t>６．住戸情報入力</t>
    <rPh sb="2" eb="4">
      <t>ジュウコ</t>
    </rPh>
    <rPh sb="4" eb="6">
      <t>ジョウホウ</t>
    </rPh>
    <rPh sb="6" eb="8">
      <t>ニュウリョク</t>
    </rPh>
    <phoneticPr fontId="72"/>
  </si>
  <si>
    <t>専有部・共用部における設備費・工事費の補助対象経費　総計</t>
    <rPh sb="0" eb="3">
      <t>センユウブ</t>
    </rPh>
    <rPh sb="4" eb="7">
      <t>キョウヨウブ</t>
    </rPh>
    <rPh sb="6" eb="7">
      <t>ブ</t>
    </rPh>
    <rPh sb="11" eb="13">
      <t>セツビ</t>
    </rPh>
    <rPh sb="13" eb="14">
      <t>ヒ</t>
    </rPh>
    <rPh sb="15" eb="18">
      <t>コウジヒ</t>
    </rPh>
    <rPh sb="19" eb="21">
      <t>ホジョ</t>
    </rPh>
    <rPh sb="21" eb="23">
      <t>タイショウ</t>
    </rPh>
    <rPh sb="23" eb="25">
      <t>ケイヒ</t>
    </rPh>
    <rPh sb="26" eb="27">
      <t>ソウ</t>
    </rPh>
    <rPh sb="27" eb="28">
      <t>ケイ</t>
    </rPh>
    <phoneticPr fontId="13"/>
  </si>
  <si>
    <t>M</t>
    <phoneticPr fontId="16"/>
  </si>
  <si>
    <t>照明センサー
（単体センサー、
センサー付き照明）</t>
    <rPh sb="0" eb="2">
      <t>ショウメイ</t>
    </rPh>
    <phoneticPr fontId="74"/>
  </si>
  <si>
    <t>建物登記事項証明書取得予定日</t>
    <phoneticPr fontId="15"/>
  </si>
  <si>
    <t>最終事業年度の事業完了前に必ず取得すること</t>
  </si>
  <si>
    <t>最終事業年度の完了実績報告書の提出前に必ず取得すること</t>
  </si>
  <si>
    <t>具体的な導入計画がわかりやすく記載されていますか</t>
  </si>
  <si>
    <t>直交集成板（ＣＬＴ）を導入した場合添付していますか</t>
  </si>
  <si>
    <t>地中熱ヒートポンプ・システムを導入した場合添付していますか</t>
  </si>
  <si>
    <t>ＰＶＴシステムを導入した場合添付していますか</t>
  </si>
  <si>
    <t>液体集熱式太陽熱利用システムを導入した場合添付していますか</t>
  </si>
  <si>
    <t>Ｖ２Ｈ充電設備（充放電設備）・ＥＶ充電設備明細を共用部に導入した場合添付していますか</t>
  </si>
  <si>
    <t>必須項目がすべて記載されていますか</t>
    <rPh sb="0" eb="4">
      <t>ヒッスコウモク</t>
    </rPh>
    <rPh sb="8" eb="10">
      <t>キサイ</t>
    </rPh>
    <phoneticPr fontId="74"/>
  </si>
  <si>
    <t>直交集成板（ＣＬＴ）を導入する場合、提出すること</t>
  </si>
  <si>
    <t>地中熱ヒートポンプ・システムを導入する場合、提出すること</t>
  </si>
  <si>
    <t>ＰＶＴ（太陽光発電パネルと太陽熱集熱器が一体となったもの）システムを導入する場合、提出すること</t>
  </si>
  <si>
    <t>暴力団排除に関する誓約事項</t>
    <phoneticPr fontId="15"/>
  </si>
  <si>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15"/>
  </si>
  <si>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15"/>
  </si>
  <si>
    <t>　　(２)　役員等が、自己、自社若しくは第三者の不正の利益を図る目的又は第三者に損害を加える目的を
　　　　　もって、暴力団又は暴力団員を利用するなどしているとき。</t>
    <phoneticPr fontId="15"/>
  </si>
  <si>
    <t>　　(３)　役員等が、暴力団又は暴力団員に対して、資金等を供給し、又は便宜を供与するなど直接的ある
　　　　　いは積極的に暴力団の維持、運営に協力し、若しくは関与しているとき。</t>
    <phoneticPr fontId="15"/>
  </si>
  <si>
    <t>　　(４)　役員等が、暴力団又は暴力団員であることを知りながらこれと社会的に非難されるべき関係を有
　　　　　しているとき。</t>
    <phoneticPr fontId="15"/>
  </si>
  <si>
    <t>エネルギー
利用効率化設備</t>
    <rPh sb="6" eb="8">
      <t>リヨウ</t>
    </rPh>
    <rPh sb="8" eb="11">
      <t>コウリツカ</t>
    </rPh>
    <rPh sb="11" eb="13">
      <t>セツビ</t>
    </rPh>
    <phoneticPr fontId="15"/>
  </si>
  <si>
    <t>総発電量</t>
    <rPh sb="0" eb="1">
      <t>ソウ</t>
    </rPh>
    <rPh sb="1" eb="4">
      <t>ハツデンリョウ</t>
    </rPh>
    <phoneticPr fontId="14"/>
  </si>
  <si>
    <t>自家消費量</t>
    <rPh sb="0" eb="4">
      <t>ジカショウヒ</t>
    </rPh>
    <rPh sb="4" eb="5">
      <t>リョウ</t>
    </rPh>
    <phoneticPr fontId="14"/>
  </si>
  <si>
    <t>控除量</t>
    <rPh sb="0" eb="3">
      <t>コウジョリョウ</t>
    </rPh>
    <phoneticPr fontId="14"/>
  </si>
  <si>
    <t>売電量</t>
    <rPh sb="0" eb="3">
      <t>バイデンリョウ</t>
    </rPh>
    <phoneticPr fontId="14"/>
  </si>
  <si>
    <t>逆潮流</t>
    <rPh sb="0" eb="3">
      <t>ギャクチョウリュウ</t>
    </rPh>
    <phoneticPr fontId="14"/>
  </si>
  <si>
    <t>太陽光発電</t>
  </si>
  <si>
    <t>再生可能エネルギー等(逆潮流分含む)による削減率</t>
    <rPh sb="0" eb="2">
      <t>サイセイ</t>
    </rPh>
    <rPh sb="2" eb="4">
      <t>カノウ</t>
    </rPh>
    <rPh sb="9" eb="10">
      <t>ナド</t>
    </rPh>
    <rPh sb="11" eb="15">
      <t>ギャクチョウリュウブン</t>
    </rPh>
    <rPh sb="15" eb="16">
      <t>フク</t>
    </rPh>
    <rPh sb="21" eb="23">
      <t>サクゲン</t>
    </rPh>
    <rPh sb="23" eb="24">
      <t>リツ</t>
    </rPh>
    <phoneticPr fontId="14"/>
  </si>
  <si>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14"/>
  </si>
  <si>
    <t>該当するものにチェックをすること　（複数回答可）</t>
    <phoneticPr fontId="14"/>
  </si>
  <si>
    <t>❼　レジリエンス強化の対策概要（対策等を行う場合は内容の詳細を記入すること）</t>
    <rPh sb="8" eb="9">
      <t>キョウ</t>
    </rPh>
    <rPh sb="11" eb="13">
      <t>タイサク</t>
    </rPh>
    <rPh sb="13" eb="15">
      <t>ガイヨウ</t>
    </rPh>
    <rPh sb="16" eb="18">
      <t>タイサク</t>
    </rPh>
    <rPh sb="18" eb="19">
      <t>トウ</t>
    </rPh>
    <rPh sb="20" eb="21">
      <t>オコナ</t>
    </rPh>
    <rPh sb="21" eb="23">
      <t>ショウサイ</t>
    </rPh>
    <rPh sb="24" eb="26">
      <t>キニュウ</t>
    </rPh>
    <phoneticPr fontId="15"/>
  </si>
  <si>
    <t>❽　普及促進に向けた広報計画の積極度</t>
    <rPh sb="2" eb="4">
      <t>フキュウ</t>
    </rPh>
    <rPh sb="4" eb="6">
      <t>ソクシン</t>
    </rPh>
    <rPh sb="7" eb="8">
      <t>ム</t>
    </rPh>
    <rPh sb="10" eb="12">
      <t>コウホウ</t>
    </rPh>
    <rPh sb="12" eb="14">
      <t>ケイカク</t>
    </rPh>
    <rPh sb="15" eb="17">
      <t>セッキョク</t>
    </rPh>
    <rPh sb="17" eb="18">
      <t>ド</t>
    </rPh>
    <phoneticPr fontId="15"/>
  </si>
  <si>
    <t>❾　ＺＥＨ-Ｍの実現に資する導入設備等</t>
    <rPh sb="8" eb="10">
      <t>ジツゲン</t>
    </rPh>
    <rPh sb="11" eb="12">
      <t>シ</t>
    </rPh>
    <rPh sb="14" eb="16">
      <t>ドウニュウ</t>
    </rPh>
    <rPh sb="16" eb="18">
      <t>セツビ</t>
    </rPh>
    <rPh sb="18" eb="19">
      <t>ナド</t>
    </rPh>
    <phoneticPr fontId="15"/>
  </si>
  <si>
    <t>BELS評価書取得予定日</t>
    <phoneticPr fontId="16"/>
  </si>
  <si>
    <t>BELS評価書取得予定日</t>
    <rPh sb="4" eb="6">
      <t>ヒョウカ</t>
    </rPh>
    <rPh sb="6" eb="7">
      <t>ショ</t>
    </rPh>
    <rPh sb="7" eb="9">
      <t>シュトク</t>
    </rPh>
    <rPh sb="9" eb="11">
      <t>ヨテイ</t>
    </rPh>
    <rPh sb="11" eb="12">
      <t>ヒ</t>
    </rPh>
    <phoneticPr fontId="15"/>
  </si>
  <si>
    <t>検査済証取得予定日</t>
    <phoneticPr fontId="16"/>
  </si>
  <si>
    <t>検査済証取得予定日</t>
    <phoneticPr fontId="15"/>
  </si>
  <si>
    <t>建物登記事項証明書取得予定日</t>
    <phoneticPr fontId="15"/>
  </si>
  <si>
    <t>各メーカーが定める販売価格とは異なります。</t>
    <phoneticPr fontId="74"/>
  </si>
  <si>
    <t>２．設備選択</t>
    <rPh sb="2" eb="4">
      <t>セツビ</t>
    </rPh>
    <rPh sb="4" eb="6">
      <t>センタク</t>
    </rPh>
    <phoneticPr fontId="72"/>
  </si>
  <si>
    <t>３．設備情報</t>
    <rPh sb="2" eb="4">
      <t>セツビ</t>
    </rPh>
    <rPh sb="4" eb="6">
      <t>ジョウホウ</t>
    </rPh>
    <phoneticPr fontId="72"/>
  </si>
  <si>
    <t>４．補助額上限</t>
    <rPh sb="2" eb="4">
      <t>ホジョ</t>
    </rPh>
    <rPh sb="4" eb="5">
      <t>ガク</t>
    </rPh>
    <rPh sb="5" eb="7">
      <t>ジョウゲン</t>
    </rPh>
    <phoneticPr fontId="72"/>
  </si>
  <si>
    <t>５．補助金の算出</t>
    <rPh sb="2" eb="5">
      <t>ホジョキン</t>
    </rPh>
    <rPh sb="6" eb="8">
      <t>サンシュツ</t>
    </rPh>
    <phoneticPr fontId="72"/>
  </si>
  <si>
    <t>⑥</t>
    <phoneticPr fontId="72"/>
  </si>
  <si>
    <t>セット数</t>
    <rPh sb="3" eb="4">
      <t>スウ</t>
    </rPh>
    <phoneticPr fontId="16"/>
  </si>
  <si>
    <t>セット価格</t>
    <rPh sb="3" eb="5">
      <t>カカク</t>
    </rPh>
    <phoneticPr fontId="16"/>
  </si>
  <si>
    <t>種別</t>
    <rPh sb="0" eb="2">
      <t>シュベツ</t>
    </rPh>
    <phoneticPr fontId="16"/>
  </si>
  <si>
    <t>金額</t>
    <rPh sb="0" eb="2">
      <t>キンガク</t>
    </rPh>
    <phoneticPr fontId="16"/>
  </si>
  <si>
    <t>　設計値　(ＭＪ/年)</t>
    <phoneticPr fontId="15"/>
  </si>
  <si>
    <t>　基準値　(ＭＪ/年)</t>
    <phoneticPr fontId="14"/>
  </si>
  <si>
    <t>合計（円）</t>
    <rPh sb="0" eb="2">
      <t>ゴウケイ</t>
    </rPh>
    <rPh sb="3" eb="4">
      <t>エン</t>
    </rPh>
    <phoneticPr fontId="16"/>
  </si>
  <si>
    <t>１４．水害等の災害時の電源確保に配慮した蓄電システム導入計画の詳細</t>
    <rPh sb="3" eb="5">
      <t>スイガイ</t>
    </rPh>
    <rPh sb="5" eb="6">
      <t>トウ</t>
    </rPh>
    <rPh sb="7" eb="9">
      <t>サイガイ</t>
    </rPh>
    <rPh sb="9" eb="10">
      <t>ジ</t>
    </rPh>
    <rPh sb="11" eb="13">
      <t>デンゲン</t>
    </rPh>
    <rPh sb="13" eb="15">
      <t>カクホ</t>
    </rPh>
    <rPh sb="16" eb="18">
      <t>ハイリョ</t>
    </rPh>
    <rPh sb="20" eb="22">
      <t>チクデン</t>
    </rPh>
    <rPh sb="26" eb="28">
      <t>ドウニュウ</t>
    </rPh>
    <rPh sb="28" eb="30">
      <t>ケイカク</t>
    </rPh>
    <rPh sb="31" eb="33">
      <t>ショウサイ</t>
    </rPh>
    <phoneticPr fontId="72"/>
  </si>
  <si>
    <t>パネルラジエーター　価格設定表</t>
    <rPh sb="10" eb="14">
      <t>カカクセッテイ</t>
    </rPh>
    <rPh sb="14" eb="15">
      <t>ヒョウ</t>
    </rPh>
    <phoneticPr fontId="74"/>
  </si>
  <si>
    <t>パネルサイズ(㎜)</t>
    <phoneticPr fontId="74"/>
  </si>
  <si>
    <t>台数</t>
    <rPh sb="0" eb="2">
      <t>ダイスウ</t>
    </rPh>
    <phoneticPr fontId="74"/>
  </si>
  <si>
    <t>H</t>
    <phoneticPr fontId="74"/>
  </si>
  <si>
    <t>D</t>
    <phoneticPr fontId="74"/>
  </si>
  <si>
    <t>本体面積(高さ×幅）</t>
    <rPh sb="0" eb="2">
      <t>ホンタイ</t>
    </rPh>
    <rPh sb="2" eb="4">
      <t>メンセキ</t>
    </rPh>
    <rPh sb="5" eb="6">
      <t>タカ</t>
    </rPh>
    <rPh sb="8" eb="9">
      <t>ハバ</t>
    </rPh>
    <phoneticPr fontId="74"/>
  </si>
  <si>
    <t>円/㎡</t>
    <rPh sb="0" eb="1">
      <t>エン</t>
    </rPh>
    <phoneticPr fontId="74"/>
  </si>
  <si>
    <t>A</t>
    <phoneticPr fontId="74"/>
  </si>
  <si>
    <t>B</t>
    <phoneticPr fontId="74"/>
  </si>
  <si>
    <t>本体奥行</t>
    <rPh sb="0" eb="2">
      <t>ホンタイ</t>
    </rPh>
    <rPh sb="2" eb="4">
      <t>オクユ</t>
    </rPh>
    <phoneticPr fontId="74"/>
  </si>
  <si>
    <t>倍率</t>
    <rPh sb="0" eb="2">
      <t>バイリツ</t>
    </rPh>
    <phoneticPr fontId="74"/>
  </si>
  <si>
    <t>C</t>
    <phoneticPr fontId="74"/>
  </si>
  <si>
    <t>施工費(台)</t>
    <rPh sb="0" eb="3">
      <t>セコウヒ</t>
    </rPh>
    <rPh sb="4" eb="5">
      <t>ダイ</t>
    </rPh>
    <phoneticPr fontId="74"/>
  </si>
  <si>
    <t>E</t>
    <phoneticPr fontId="74"/>
  </si>
  <si>
    <t>F</t>
    <phoneticPr fontId="74"/>
  </si>
  <si>
    <t>G</t>
    <phoneticPr fontId="74"/>
  </si>
  <si>
    <t>(G)</t>
    <phoneticPr fontId="16"/>
  </si>
  <si>
    <t>「６.住戸情報入力」から自動転記（検算すること）</t>
    <rPh sb="5" eb="7">
      <t>ジョウホウ</t>
    </rPh>
    <rPh sb="7" eb="9">
      <t>ニュウリョク</t>
    </rPh>
    <rPh sb="12" eb="14">
      <t>ジドウ</t>
    </rPh>
    <rPh sb="14" eb="16">
      <t>テンキ</t>
    </rPh>
    <rPh sb="17" eb="19">
      <t>ケンザン</t>
    </rPh>
    <phoneticPr fontId="14"/>
  </si>
  <si>
    <t>「６.住戸情報入力」から自動転記（検算すること）</t>
    <phoneticPr fontId="14"/>
  </si>
  <si>
    <t>「６.住戸情報入力」から自動転記（検算すること）</t>
    <phoneticPr fontId="15"/>
  </si>
  <si>
    <t>６．住戸情報入力</t>
    <phoneticPr fontId="74"/>
  </si>
  <si>
    <t>１４．水害等の災害時の電源確保に
　　　配慮した蓄電システム導入計画の詳細</t>
    <phoneticPr fontId="16"/>
  </si>
  <si>
    <t>⑥建物図面</t>
    <rPh sb="1" eb="3">
      <t>タテモノ</t>
    </rPh>
    <rPh sb="3" eb="5">
      <t>ズメン</t>
    </rPh>
    <phoneticPr fontId="74"/>
  </si>
  <si>
    <t>⑦設計図</t>
    <rPh sb="1" eb="4">
      <t>セッケイズ</t>
    </rPh>
    <phoneticPr fontId="74"/>
  </si>
  <si>
    <t>CLT導入の有無</t>
    <rPh sb="3" eb="5">
      <t>ドウニュウ</t>
    </rPh>
    <rPh sb="6" eb="8">
      <t>ウム</t>
    </rPh>
    <phoneticPr fontId="14"/>
  </si>
  <si>
    <t xml:space="preserve"> ファンコンベクター</t>
    <phoneticPr fontId="14"/>
  </si>
  <si>
    <t xml:space="preserve"> 温水パネルラジエーター</t>
    <phoneticPr fontId="14"/>
  </si>
  <si>
    <t>温水床暖房（給湯機と熱源兼用）</t>
    <rPh sb="0" eb="2">
      <t>オンスイ</t>
    </rPh>
    <rPh sb="2" eb="3">
      <t>ユカ</t>
    </rPh>
    <rPh sb="3" eb="5">
      <t>ダンボウ</t>
    </rPh>
    <rPh sb="6" eb="9">
      <t>キュウトウキ</t>
    </rPh>
    <rPh sb="10" eb="14">
      <t>ネツゲンケンヨウ</t>
    </rPh>
    <phoneticPr fontId="15"/>
  </si>
  <si>
    <t>エアコン付き
温水式床暖房</t>
    <rPh sb="4" eb="5">
      <t>ツ</t>
    </rPh>
    <rPh sb="7" eb="9">
      <t>オンスイ</t>
    </rPh>
    <rPh sb="9" eb="10">
      <t>シキ</t>
    </rPh>
    <rPh sb="10" eb="11">
      <t>ユカ</t>
    </rPh>
    <rPh sb="11" eb="13">
      <t>ダンボウ</t>
    </rPh>
    <phoneticPr fontId="14"/>
  </si>
  <si>
    <t>導入
タイプ</t>
    <phoneticPr fontId="74"/>
  </si>
  <si>
    <t>導入タイプ</t>
    <rPh sb="0" eb="2">
      <t>ドウニュウ</t>
    </rPh>
    <phoneticPr fontId="16"/>
  </si>
  <si>
    <t>定格冷房能力(Kw)</t>
    <rPh sb="0" eb="2">
      <t>テイカク</t>
    </rPh>
    <rPh sb="2" eb="4">
      <t>レイボウ</t>
    </rPh>
    <rPh sb="4" eb="6">
      <t>ノウリョク</t>
    </rPh>
    <phoneticPr fontId="74"/>
  </si>
  <si>
    <t>価格設定表</t>
    <phoneticPr fontId="74"/>
  </si>
  <si>
    <t>室外機</t>
    <rPh sb="0" eb="3">
      <t>シツガイキ</t>
    </rPh>
    <phoneticPr fontId="74"/>
  </si>
  <si>
    <t>室内機</t>
    <rPh sb="0" eb="3">
      <t>シツナイキ</t>
    </rPh>
    <phoneticPr fontId="74"/>
  </si>
  <si>
    <t>マルチエアコン・パッケージエアコン</t>
    <phoneticPr fontId="74"/>
  </si>
  <si>
    <t>AC-1</t>
    <phoneticPr fontId="74"/>
  </si>
  <si>
    <t>AC-2</t>
    <phoneticPr fontId="74"/>
  </si>
  <si>
    <t>ダクト型室内機加算</t>
    <rPh sb="3" eb="4">
      <t>カタ</t>
    </rPh>
    <rPh sb="7" eb="9">
      <t>カサン</t>
    </rPh>
    <phoneticPr fontId="74"/>
  </si>
  <si>
    <t>AC-3</t>
    <phoneticPr fontId="74"/>
  </si>
  <si>
    <t>AC-4</t>
    <phoneticPr fontId="74"/>
  </si>
  <si>
    <t>AC-5</t>
    <phoneticPr fontId="74"/>
  </si>
  <si>
    <t>AC-6</t>
    <phoneticPr fontId="74"/>
  </si>
  <si>
    <t>AC-7</t>
    <phoneticPr fontId="74"/>
  </si>
  <si>
    <t>AC-8</t>
    <phoneticPr fontId="74"/>
  </si>
  <si>
    <t>その他エネルギー（専有部・共用部合算値）</t>
    <phoneticPr fontId="14"/>
  </si>
  <si>
    <t>天井換気扇</t>
    <rPh sb="0" eb="5">
      <t>テンジョウカンキセン</t>
    </rPh>
    <phoneticPr fontId="16"/>
  </si>
  <si>
    <t>天井換気扇(熱交換有り)</t>
    <rPh sb="0" eb="5">
      <t>テンジョウカンキセン</t>
    </rPh>
    <rPh sb="6" eb="10">
      <t>ネツコウカンア</t>
    </rPh>
    <phoneticPr fontId="16"/>
  </si>
  <si>
    <t>キャビネットファン</t>
    <phoneticPr fontId="16"/>
  </si>
  <si>
    <t>ダクト式第一種換気(熱交換有り)</t>
    <rPh sb="3" eb="4">
      <t>シキ</t>
    </rPh>
    <rPh sb="4" eb="7">
      <t>ダイイッシュ</t>
    </rPh>
    <rPh sb="7" eb="9">
      <t>カンキ</t>
    </rPh>
    <phoneticPr fontId="16"/>
  </si>
  <si>
    <t>屋上設置シロッコファン</t>
    <rPh sb="0" eb="4">
      <t>オクジョウセッチ</t>
    </rPh>
    <phoneticPr fontId="16"/>
  </si>
  <si>
    <t>AC-1</t>
    <phoneticPr fontId="16"/>
  </si>
  <si>
    <t>AC-2</t>
  </si>
  <si>
    <t>AC-3</t>
  </si>
  <si>
    <t>AC-4</t>
  </si>
  <si>
    <t>AC-5</t>
  </si>
  <si>
    <t>AC-6</t>
  </si>
  <si>
    <t>AC-7</t>
  </si>
  <si>
    <t>AC-8</t>
  </si>
  <si>
    <t>蓄電システム導入補助金申請額※２</t>
    <phoneticPr fontId="74"/>
  </si>
  <si>
    <t>←別機種の２台目を導入する場合は入力する</t>
    <rPh sb="1" eb="2">
      <t>ベツ</t>
    </rPh>
    <rPh sb="2" eb="4">
      <t>キシュ</t>
    </rPh>
    <rPh sb="6" eb="8">
      <t>ダイメ</t>
    </rPh>
    <rPh sb="9" eb="11">
      <t>ドウニュウ</t>
    </rPh>
    <rPh sb="13" eb="15">
      <t>バアイ</t>
    </rPh>
    <rPh sb="16" eb="18">
      <t>ニュウリョク</t>
    </rPh>
    <phoneticPr fontId="79"/>
  </si>
  <si>
    <t>補助対象経費上限額</t>
    <rPh sb="0" eb="2">
      <t>ホジョ</t>
    </rPh>
    <rPh sb="2" eb="6">
      <t>タイショウケイヒ</t>
    </rPh>
    <rPh sb="6" eb="8">
      <t>ジョウゲン</t>
    </rPh>
    <rPh sb="8" eb="9">
      <t>ガク</t>
    </rPh>
    <phoneticPr fontId="72"/>
  </si>
  <si>
    <t>中高層ZEH-M支援事業</t>
    <phoneticPr fontId="16"/>
  </si>
  <si>
    <t>←令和4年度における、蓄電システムの目標価格を表示</t>
    <rPh sb="1" eb="3">
      <t>レイワ</t>
    </rPh>
    <rPh sb="4" eb="6">
      <t>ネンド</t>
    </rPh>
    <rPh sb="11" eb="13">
      <t>チクデン</t>
    </rPh>
    <rPh sb="18" eb="20">
      <t>モクヒョウ</t>
    </rPh>
    <rPh sb="20" eb="22">
      <t>カカク</t>
    </rPh>
    <rPh sb="23" eb="25">
      <t>ヒョウジ</t>
    </rPh>
    <phoneticPr fontId="74"/>
  </si>
  <si>
    <t>※3　該当する住戸の場合は120,000円を選択入力すること</t>
    <phoneticPr fontId="74"/>
  </si>
  <si>
    <t>蓄電システムの補助対象経費※4</t>
    <phoneticPr fontId="16"/>
  </si>
  <si>
    <t>初期実効容量産出額</t>
    <rPh sb="0" eb="6">
      <t>ショキジッコウヨウリョウ</t>
    </rPh>
    <rPh sb="6" eb="9">
      <t>サンシュツガク</t>
    </rPh>
    <phoneticPr fontId="72"/>
  </si>
  <si>
    <t>補助対象経費</t>
    <rPh sb="0" eb="6">
      <t>ホジョタイショウケイヒ</t>
    </rPh>
    <phoneticPr fontId="72"/>
  </si>
  <si>
    <t>②</t>
    <phoneticPr fontId="16"/>
  </si>
  <si>
    <t>③＝①,②のうち低い方</t>
    <rPh sb="8" eb="9">
      <t>ヒク</t>
    </rPh>
    <rPh sb="10" eb="11">
      <t>ホウ</t>
    </rPh>
    <phoneticPr fontId="16"/>
  </si>
  <si>
    <t>④＝③×(Ⅲ)</t>
    <phoneticPr fontId="16"/>
  </si>
  <si>
    <t>補助対象経費予定額</t>
    <rPh sb="0" eb="2">
      <t>ホジョ</t>
    </rPh>
    <rPh sb="2" eb="6">
      <t>タイショウケイヒ</t>
    </rPh>
    <rPh sb="6" eb="8">
      <t>ヨテイ</t>
    </rPh>
    <rPh sb="8" eb="9">
      <t>ガク</t>
    </rPh>
    <phoneticPr fontId="72"/>
  </si>
  <si>
    <t>⑤</t>
    <phoneticPr fontId="16"/>
  </si>
  <si>
    <t>⑥＝④＋⑤</t>
    <phoneticPr fontId="16"/>
  </si>
  <si>
    <t>補助対象経費　小計①</t>
    <rPh sb="0" eb="6">
      <t>ホジョタイショウケイヒ</t>
    </rPh>
    <rPh sb="7" eb="9">
      <t>ショウケイ</t>
    </rPh>
    <phoneticPr fontId="72"/>
  </si>
  <si>
    <t>補助対象経費　小計②</t>
    <rPh sb="0" eb="6">
      <t>ホジョタイショウケイヒ</t>
    </rPh>
    <rPh sb="7" eb="9">
      <t>ショウケイ</t>
    </rPh>
    <phoneticPr fontId="72"/>
  </si>
  <si>
    <t>⑦</t>
    <phoneticPr fontId="16"/>
  </si>
  <si>
    <t>⑧＝⑥,⑦のうち低い方</t>
    <rPh sb="8" eb="9">
      <t>ヒク</t>
    </rPh>
    <rPh sb="10" eb="11">
      <t>ホウ</t>
    </rPh>
    <phoneticPr fontId="16"/>
  </si>
  <si>
    <t>⑧＋⑨</t>
    <phoneticPr fontId="16"/>
  </si>
  <si>
    <t>⑨</t>
    <phoneticPr fontId="16"/>
  </si>
  <si>
    <t>建設予定地</t>
    <rPh sb="0" eb="5">
      <t>ケンセツヨテイチ</t>
    </rPh>
    <phoneticPr fontId="14"/>
  </si>
  <si>
    <t>◆地方公共団体等が公表する水害ハザードマップや過去の水害事例の記録など補足資料を
　 別途添付すること</t>
    <rPh sb="43" eb="45">
      <t>ベット</t>
    </rPh>
    <phoneticPr fontId="72"/>
  </si>
  <si>
    <t>◆オレンジ色のセルに必要事項を入力すること</t>
    <rPh sb="5" eb="6">
      <t>イロ</t>
    </rPh>
    <rPh sb="10" eb="12">
      <t>ヒツヨウ</t>
    </rPh>
    <rPh sb="12" eb="14">
      <t>ジコウ</t>
    </rPh>
    <rPh sb="15" eb="17">
      <t>ニュウリョク</t>
    </rPh>
    <phoneticPr fontId="72"/>
  </si>
  <si>
    <t>◆複数住戸に導入する場合は、シートをコピーし住戸毎に作成すること</t>
    <rPh sb="1" eb="5">
      <t>フクスウジュウコ</t>
    </rPh>
    <rPh sb="6" eb="8">
      <t>ドウニュウ</t>
    </rPh>
    <rPh sb="10" eb="12">
      <t>バアイ</t>
    </rPh>
    <phoneticPr fontId="74"/>
  </si>
  <si>
    <t>V2H充電設備（充放電設備）・
EV充電設備
見積金額※1</t>
    <rPh sb="23" eb="25">
      <t>ミツモリ</t>
    </rPh>
    <rPh sb="25" eb="27">
      <t>キンガク</t>
    </rPh>
    <phoneticPr fontId="72"/>
  </si>
  <si>
    <t>※1　導入する設備１台あたりの設備費（見積金額）を入力すること。</t>
    <rPh sb="3" eb="5">
      <t>ドウニュウ</t>
    </rPh>
    <rPh sb="7" eb="9">
      <t>セツビ</t>
    </rPh>
    <phoneticPr fontId="74"/>
  </si>
  <si>
    <t>③=②の1/3
千円未満切捨 自動表示</t>
    <phoneticPr fontId="74"/>
  </si>
  <si>
    <t>V2H充電設備（充放電設備）・
EV充電設備
「センター承認本体価格 ※2」</t>
    <phoneticPr fontId="72"/>
  </si>
  <si>
    <t>④</t>
    <phoneticPr fontId="74"/>
  </si>
  <si>
    <t>※2</t>
    <phoneticPr fontId="74"/>
  </si>
  <si>
    <t>充電設備のセンター承認本体価格を記入してください。</t>
  </si>
  <si>
    <t>　　</t>
    <phoneticPr fontId="74"/>
  </si>
  <si>
    <t>⑤=④の1/3
千円未満切捨 自動表示</t>
    <phoneticPr fontId="74"/>
  </si>
  <si>
    <t>⑦=③,⑤,⑥のいずれか低い金額</t>
    <phoneticPr fontId="74"/>
  </si>
  <si>
    <t>⑧=⑦×①</t>
    <phoneticPr fontId="74"/>
  </si>
  <si>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72"/>
  </si>
  <si>
    <r>
      <t>事業者から購入者への引渡し開始予定日</t>
    </r>
    <r>
      <rPr>
        <sz val="14"/>
        <color rgb="FFFF0000"/>
        <rFont val="Meiryo UI"/>
        <family val="3"/>
        <charset val="128"/>
      </rPr>
      <t>（分譲のみ）</t>
    </r>
    <rPh sb="0" eb="3">
      <t>ジギョウシャ</t>
    </rPh>
    <rPh sb="5" eb="8">
      <t>コウニュウシャ</t>
    </rPh>
    <rPh sb="10" eb="11">
      <t>ヒ</t>
    </rPh>
    <rPh sb="11" eb="12">
      <t>ワタ</t>
    </rPh>
    <rPh sb="13" eb="15">
      <t>カイシ</t>
    </rPh>
    <rPh sb="15" eb="18">
      <t>ヨテイビ</t>
    </rPh>
    <rPh sb="19" eb="21">
      <t>ブンジョウ</t>
    </rPh>
    <phoneticPr fontId="15"/>
  </si>
  <si>
    <t>販売開始予定日または
入居者募集開始予定日</t>
    <rPh sb="0" eb="2">
      <t>ハンバイ</t>
    </rPh>
    <rPh sb="2" eb="4">
      <t>カイシ</t>
    </rPh>
    <rPh sb="4" eb="6">
      <t>ヨテイ</t>
    </rPh>
    <rPh sb="6" eb="7">
      <t>ビ</t>
    </rPh>
    <rPh sb="11" eb="14">
      <t>ニュウキョシャ</t>
    </rPh>
    <rPh sb="14" eb="16">
      <t>ボシュウ</t>
    </rPh>
    <rPh sb="16" eb="21">
      <t>カイシヨテイビ</t>
    </rPh>
    <phoneticPr fontId="15"/>
  </si>
  <si>
    <t>小計</t>
    <rPh sb="0" eb="2">
      <t>ショウケイ</t>
    </rPh>
    <phoneticPr fontId="15"/>
  </si>
  <si>
    <t>導入設備名</t>
    <phoneticPr fontId="74"/>
  </si>
  <si>
    <t>（M）＝（J）＋（K）</t>
    <phoneticPr fontId="15"/>
  </si>
  <si>
    <t>温水床暖房（専用熱源器）</t>
    <rPh sb="0" eb="2">
      <t>オンスイ</t>
    </rPh>
    <rPh sb="2" eb="3">
      <t>ユカ</t>
    </rPh>
    <rPh sb="3" eb="5">
      <t>ダンボウ</t>
    </rPh>
    <rPh sb="6" eb="8">
      <t>センヨウ</t>
    </rPh>
    <rPh sb="8" eb="10">
      <t>ネツゲン</t>
    </rPh>
    <rPh sb="10" eb="11">
      <t>キ</t>
    </rPh>
    <phoneticPr fontId="15"/>
  </si>
  <si>
    <t>燃料電池（PEFC_700Ｗ以上）</t>
    <phoneticPr fontId="15"/>
  </si>
  <si>
    <t>燃料電池（SOFC_700Ｗ以上）</t>
    <phoneticPr fontId="15"/>
  </si>
  <si>
    <t>燃料電池（SOFC_400Ｗ以上）</t>
    <phoneticPr fontId="15"/>
  </si>
  <si>
    <t>交付決定後に行う
エネルギー計算に
係る費用</t>
    <phoneticPr fontId="14"/>
  </si>
  <si>
    <t>2.2ｋＷ</t>
    <phoneticPr fontId="16"/>
  </si>
  <si>
    <t>2.8ｋＷ</t>
    <phoneticPr fontId="16"/>
  </si>
  <si>
    <t>3.6ｋＷ</t>
    <phoneticPr fontId="16"/>
  </si>
  <si>
    <t>4.0ｋＷ</t>
    <phoneticPr fontId="16"/>
  </si>
  <si>
    <t>追加補助対象となる設備等</t>
    <rPh sb="0" eb="2">
      <t>ツイカ</t>
    </rPh>
    <rPh sb="2" eb="4">
      <t>ホジョ</t>
    </rPh>
    <rPh sb="4" eb="6">
      <t>タイショウ</t>
    </rPh>
    <rPh sb="9" eb="11">
      <t>セツビ</t>
    </rPh>
    <rPh sb="11" eb="12">
      <t>トウ</t>
    </rPh>
    <phoneticPr fontId="15"/>
  </si>
  <si>
    <r>
      <t xml:space="preserve"> 補助金の額</t>
    </r>
    <r>
      <rPr>
        <sz val="12"/>
        <color theme="1"/>
        <rFont val="ＭＳ 明朝"/>
        <family val="1"/>
        <charset val="128"/>
      </rPr>
      <t>(補助金算出額の合計に1,000円未満の端数が生じた場合は、これを切り捨て)</t>
    </r>
    <rPh sb="1" eb="3">
      <t>ホジョ</t>
    </rPh>
    <rPh sb="5" eb="6">
      <t>ガク</t>
    </rPh>
    <rPh sb="7" eb="10">
      <t>ホジョキン</t>
    </rPh>
    <rPh sb="10" eb="12">
      <t>サンシュツ</t>
    </rPh>
    <rPh sb="12" eb="13">
      <t>ガク</t>
    </rPh>
    <rPh sb="14" eb="16">
      <t>ゴウケイ</t>
    </rPh>
    <rPh sb="22" eb="23">
      <t>エン</t>
    </rPh>
    <rPh sb="23" eb="25">
      <t>ミマン</t>
    </rPh>
    <rPh sb="26" eb="28">
      <t>ハスウ</t>
    </rPh>
    <rPh sb="29" eb="30">
      <t>ショウ</t>
    </rPh>
    <rPh sb="32" eb="34">
      <t>バアイ</t>
    </rPh>
    <rPh sb="39" eb="40">
      <t>キ</t>
    </rPh>
    <rPh sb="41" eb="42">
      <t>ス</t>
    </rPh>
    <phoneticPr fontId="15"/>
  </si>
  <si>
    <t>追加補助対象
となる設備等</t>
    <rPh sb="0" eb="2">
      <t>ツイカ</t>
    </rPh>
    <rPh sb="2" eb="4">
      <t>ホジョ</t>
    </rPh>
    <rPh sb="4" eb="6">
      <t>タイショウ</t>
    </rPh>
    <rPh sb="10" eb="12">
      <t>セツビ</t>
    </rPh>
    <rPh sb="12" eb="13">
      <t>トウ</t>
    </rPh>
    <phoneticPr fontId="15"/>
  </si>
  <si>
    <t>-</t>
    <phoneticPr fontId="15"/>
  </si>
  <si>
    <t>４年目</t>
    <rPh sb="1" eb="3">
      <t>ネンメ</t>
    </rPh>
    <phoneticPr fontId="86"/>
  </si>
  <si>
    <t>３．補助額上限</t>
    <rPh sb="2" eb="4">
      <t>ホジョ</t>
    </rPh>
    <rPh sb="4" eb="5">
      <t>ガク</t>
    </rPh>
    <rPh sb="5" eb="7">
      <t>ジョウゲン</t>
    </rPh>
    <phoneticPr fontId="72"/>
  </si>
  <si>
    <t>４．補助金の算出</t>
    <rPh sb="2" eb="5">
      <t>ホジョキン</t>
    </rPh>
    <rPh sb="6" eb="8">
      <t>サンシュツ</t>
    </rPh>
    <phoneticPr fontId="72"/>
  </si>
  <si>
    <t>一般社団法人次世代自動車振興センターが執行する「令和４年度 クリーンエネルギー自動車導入促進補助金」で今後登録を予定している機器又は「令和２年度第３次補正予算災害時にも活用可能なクリーンエネルギー自動車導入事業費補助金」に登録（予定含む）されている機器　（「基礎」金額を参照）のうち、ＥＣＨＯＮＥＴ　Ｌｉｔｅ規格の認証登録番号を取得しているもの。</t>
  </si>
  <si>
    <t>合計</t>
    <rPh sb="0" eb="2">
      <t>ゴウケイ</t>
    </rPh>
    <phoneticPr fontId="16"/>
  </si>
  <si>
    <t>【本ページは印刷不要】</t>
    <rPh sb="1" eb="2">
      <t>ホン</t>
    </rPh>
    <rPh sb="6" eb="8">
      <t>インサツ</t>
    </rPh>
    <rPh sb="8" eb="10">
      <t>フヨウ</t>
    </rPh>
    <phoneticPr fontId="2"/>
  </si>
  <si>
    <t>平面図（兼設備設置図）</t>
    <rPh sb="0" eb="3">
      <t>ヘイメンズ</t>
    </rPh>
    <rPh sb="4" eb="5">
      <t>ケン</t>
    </rPh>
    <rPh sb="5" eb="7">
      <t>セツビ</t>
    </rPh>
    <rPh sb="7" eb="9">
      <t>セッチ</t>
    </rPh>
    <rPh sb="9" eb="10">
      <t>ズ</t>
    </rPh>
    <phoneticPr fontId="74"/>
  </si>
  <si>
    <t>自由</t>
    <rPh sb="0" eb="2">
      <t>ジユウ</t>
    </rPh>
    <phoneticPr fontId="74"/>
  </si>
  <si>
    <t>該当</t>
    <phoneticPr fontId="74"/>
  </si>
  <si>
    <t>システム構成部材一覧</t>
    <phoneticPr fontId="74"/>
  </si>
  <si>
    <t>システム構成図</t>
    <phoneticPr fontId="74"/>
  </si>
  <si>
    <t>Ｖ２Ｈ充電設備（充放電設備）・ＥＶ充電設備カタログ</t>
    <phoneticPr fontId="74"/>
  </si>
  <si>
    <t>Ｖ２Ｈ充電設備（充放電設備）・ＥＶ充電設備見積明細</t>
    <phoneticPr fontId="74"/>
  </si>
  <si>
    <t>リース契約書（案）</t>
    <rPh sb="3" eb="5">
      <t>ケイヤク</t>
    </rPh>
    <rPh sb="5" eb="6">
      <t>ショ</t>
    </rPh>
    <rPh sb="7" eb="8">
      <t>アン</t>
    </rPh>
    <phoneticPr fontId="74"/>
  </si>
  <si>
    <t>住棟の種別</t>
    <phoneticPr fontId="14"/>
  </si>
  <si>
    <t>販売開始予定日または入居者募集開始予定日</t>
    <rPh sb="0" eb="2">
      <t>ハンバイ</t>
    </rPh>
    <rPh sb="2" eb="4">
      <t>カイシ</t>
    </rPh>
    <rPh sb="4" eb="6">
      <t>ヨテイ</t>
    </rPh>
    <rPh sb="6" eb="7">
      <t>ビ</t>
    </rPh>
    <rPh sb="10" eb="13">
      <t>ニュウキョシャ</t>
    </rPh>
    <rPh sb="13" eb="15">
      <t>ボシュウ</t>
    </rPh>
    <rPh sb="15" eb="17">
      <t>カイシ</t>
    </rPh>
    <rPh sb="17" eb="19">
      <t>ヨテイ</t>
    </rPh>
    <rPh sb="19" eb="20">
      <t>ヒ</t>
    </rPh>
    <phoneticPr fontId="14"/>
  </si>
  <si>
    <t>事業者から購入者への引渡し開始予定日
（分譲のみ）</t>
    <rPh sb="0" eb="3">
      <t>ジギョウシャ</t>
    </rPh>
    <rPh sb="5" eb="7">
      <t>コウニュウ</t>
    </rPh>
    <rPh sb="7" eb="8">
      <t>シャ</t>
    </rPh>
    <rPh sb="10" eb="12">
      <t>ヒキワタ</t>
    </rPh>
    <rPh sb="13" eb="15">
      <t>カイシ</t>
    </rPh>
    <rPh sb="15" eb="18">
      <t>ヨテイビ</t>
    </rPh>
    <rPh sb="20" eb="22">
      <t>ブンジョウ</t>
    </rPh>
    <phoneticPr fontId="14"/>
  </si>
  <si>
    <t>(例)　202X年　X 月   X 日</t>
    <rPh sb="1" eb="2">
      <t>レイ</t>
    </rPh>
    <phoneticPr fontId="16"/>
  </si>
  <si>
    <t>申請者１
直近1年目</t>
    <rPh sb="0" eb="3">
      <t>シンセイシャ</t>
    </rPh>
    <rPh sb="5" eb="7">
      <t>チョッキン</t>
    </rPh>
    <rPh sb="8" eb="10">
      <t>ネンメ</t>
    </rPh>
    <phoneticPr fontId="14"/>
  </si>
  <si>
    <t>(例)　　　　　　　　   　　     202X 年  　1 月 　 1 日</t>
    <rPh sb="1" eb="2">
      <t>レイ</t>
    </rPh>
    <rPh sb="26" eb="27">
      <t>ネン</t>
    </rPh>
    <rPh sb="32" eb="33">
      <t>ツキ</t>
    </rPh>
    <rPh sb="38" eb="39">
      <t>ヒ</t>
    </rPh>
    <phoneticPr fontId="14"/>
  </si>
  <si>
    <t>(例)　 　 　　　　　　　 　　202X 年 　12 月　31 日</t>
    <rPh sb="1" eb="2">
      <t>レイ</t>
    </rPh>
    <rPh sb="21" eb="22">
      <t>ネン</t>
    </rPh>
    <rPh sb="27" eb="28">
      <t>ツキ</t>
    </rPh>
    <rPh sb="32" eb="33">
      <t>ヒ</t>
    </rPh>
    <phoneticPr fontId="14"/>
  </si>
  <si>
    <t>総資産（円）</t>
    <rPh sb="0" eb="3">
      <t>ソウシサン</t>
    </rPh>
    <rPh sb="4" eb="5">
      <t>エン</t>
    </rPh>
    <phoneticPr fontId="15"/>
  </si>
  <si>
    <t>流動資産（円）</t>
    <rPh sb="0" eb="4">
      <t>リュウドウシサン</t>
    </rPh>
    <rPh sb="5" eb="6">
      <t>エン</t>
    </rPh>
    <phoneticPr fontId="15"/>
  </si>
  <si>
    <t>流動負債（円）</t>
    <rPh sb="0" eb="4">
      <t>リュウドウフサイ</t>
    </rPh>
    <rPh sb="5" eb="6">
      <t>エン</t>
    </rPh>
    <phoneticPr fontId="15"/>
  </si>
  <si>
    <t>純資産（円）</t>
    <rPh sb="0" eb="3">
      <t>ジュンシサン</t>
    </rPh>
    <rPh sb="4" eb="5">
      <t>エン</t>
    </rPh>
    <phoneticPr fontId="15"/>
  </si>
  <si>
    <t>売上高（円）</t>
    <rPh sb="0" eb="3">
      <t>ウリアゲダカ</t>
    </rPh>
    <rPh sb="4" eb="5">
      <t>エン</t>
    </rPh>
    <phoneticPr fontId="15"/>
  </si>
  <si>
    <t>経常利益（円）</t>
    <rPh sb="0" eb="2">
      <t>ケイジョウ</t>
    </rPh>
    <rPh sb="2" eb="4">
      <t>リエキ</t>
    </rPh>
    <rPh sb="5" eb="6">
      <t>エン</t>
    </rPh>
    <phoneticPr fontId="15"/>
  </si>
  <si>
    <t>申請者１
直近2年目</t>
    <rPh sb="0" eb="3">
      <t>シンセイシャ</t>
    </rPh>
    <rPh sb="5" eb="7">
      <t>チョッキン</t>
    </rPh>
    <rPh sb="8" eb="10">
      <t>ネンメ</t>
    </rPh>
    <phoneticPr fontId="14"/>
  </si>
  <si>
    <t>申請者１
直近3年目</t>
    <rPh sb="0" eb="3">
      <t>シンセイシャ</t>
    </rPh>
    <rPh sb="5" eb="7">
      <t>チョッキン</t>
    </rPh>
    <rPh sb="8" eb="10">
      <t>ネンメ</t>
    </rPh>
    <phoneticPr fontId="14"/>
  </si>
  <si>
    <t>申請者２
直近1年目</t>
    <rPh sb="5" eb="7">
      <t>チョッキン</t>
    </rPh>
    <rPh sb="8" eb="10">
      <t>ネンメ</t>
    </rPh>
    <phoneticPr fontId="14"/>
  </si>
  <si>
    <t>申請者２
直近2年目</t>
    <rPh sb="5" eb="7">
      <t>チョッキン</t>
    </rPh>
    <rPh sb="8" eb="10">
      <t>ネンメ</t>
    </rPh>
    <phoneticPr fontId="14"/>
  </si>
  <si>
    <t>申請者２
直近3年目</t>
    <rPh sb="5" eb="7">
      <t>チョッキン</t>
    </rPh>
    <rPh sb="8" eb="10">
      <t>ネンメ</t>
    </rPh>
    <phoneticPr fontId="14"/>
  </si>
  <si>
    <t>申請者３
直近1年目</t>
    <rPh sb="5" eb="7">
      <t>チョッキン</t>
    </rPh>
    <rPh sb="8" eb="10">
      <t>ネンメ</t>
    </rPh>
    <phoneticPr fontId="14"/>
  </si>
  <si>
    <t>申請者３
直近2年目</t>
    <rPh sb="5" eb="7">
      <t>チョッキン</t>
    </rPh>
    <rPh sb="8" eb="10">
      <t>ネンメ</t>
    </rPh>
    <phoneticPr fontId="14"/>
  </si>
  <si>
    <t>申請者３
直近3年目</t>
    <rPh sb="5" eb="7">
      <t>チョッキン</t>
    </rPh>
    <rPh sb="8" eb="10">
      <t>ネンメ</t>
    </rPh>
    <phoneticPr fontId="14"/>
  </si>
  <si>
    <t>申請者４
直近1年目</t>
    <rPh sb="5" eb="7">
      <t>チョッキン</t>
    </rPh>
    <rPh sb="8" eb="10">
      <t>ネンメ</t>
    </rPh>
    <phoneticPr fontId="14"/>
  </si>
  <si>
    <t>申請者４
直近2年目</t>
    <rPh sb="5" eb="7">
      <t>チョッキン</t>
    </rPh>
    <rPh sb="8" eb="10">
      <t>ネンメ</t>
    </rPh>
    <phoneticPr fontId="14"/>
  </si>
  <si>
    <t>申請者４
直近3年目</t>
    <rPh sb="5" eb="7">
      <t>チョッキン</t>
    </rPh>
    <rPh sb="8" eb="10">
      <t>ネンメ</t>
    </rPh>
    <phoneticPr fontId="14"/>
  </si>
  <si>
    <t>（６）事業者の業務実績に関する事項</t>
    <rPh sb="7" eb="9">
      <t>ギョウム</t>
    </rPh>
    <phoneticPr fontId="16"/>
  </si>
  <si>
    <t>（４）他の補助金に関する事項</t>
    <phoneticPr fontId="16"/>
  </si>
  <si>
    <t>（５）COOL CHOICE賛同登録</t>
    <phoneticPr fontId="16"/>
  </si>
  <si>
    <t>（３）COOL CHOICE賛同登録</t>
    <phoneticPr fontId="16"/>
  </si>
  <si>
    <t>◆公募要領P45共用部の定額単価表を基に入力すること</t>
    <rPh sb="1" eb="5">
      <t>コウボヨウリョウ</t>
    </rPh>
    <rPh sb="8" eb="11">
      <t>キョウヨウブ</t>
    </rPh>
    <rPh sb="12" eb="17">
      <t>テイガクタンカヒョウ</t>
    </rPh>
    <rPh sb="18" eb="19">
      <t>モト</t>
    </rPh>
    <rPh sb="20" eb="22">
      <t>ニュウリョク</t>
    </rPh>
    <phoneticPr fontId="16"/>
  </si>
  <si>
    <t>台数</t>
    <rPh sb="0" eb="2">
      <t>ダイスウ</t>
    </rPh>
    <phoneticPr fontId="16"/>
  </si>
  <si>
    <t>V2H充電設備（充放電設備）</t>
    <phoneticPr fontId="16"/>
  </si>
  <si>
    <t>EV充電設備</t>
    <phoneticPr fontId="16"/>
  </si>
  <si>
    <t>単年度事業：1/20　複数年度事業：2/3</t>
    <rPh sb="0" eb="3">
      <t>タンネンド</t>
    </rPh>
    <rPh sb="3" eb="5">
      <t>ジギョウ</t>
    </rPh>
    <rPh sb="11" eb="13">
      <t>フクスウ</t>
    </rPh>
    <rPh sb="13" eb="15">
      <t>ネンド</t>
    </rPh>
    <rPh sb="15" eb="17">
      <t>ジギョウ</t>
    </rPh>
    <phoneticPr fontId="16"/>
  </si>
  <si>
    <r>
      <t>事業主から購入者への引き渡し開始予定日を入力</t>
    </r>
    <r>
      <rPr>
        <sz val="14"/>
        <color rgb="FFFF0000"/>
        <rFont val="Meiryo UI"/>
        <family val="3"/>
        <charset val="128"/>
      </rPr>
      <t>（分譲のみ）（</t>
    </r>
    <r>
      <rPr>
        <sz val="14"/>
        <color rgb="FFFF0000"/>
        <rFont val="Yu Gothic UI"/>
        <family val="2"/>
        <charset val="128"/>
      </rPr>
      <t>事業完了から2か月以上空ける）</t>
    </r>
    <rPh sb="0" eb="3">
      <t>ジギョウヌシ</t>
    </rPh>
    <rPh sb="5" eb="8">
      <t>コウニュウシャ</t>
    </rPh>
    <rPh sb="10" eb="11">
      <t>ヒ</t>
    </rPh>
    <rPh sb="12" eb="13">
      <t>ワタ</t>
    </rPh>
    <rPh sb="14" eb="16">
      <t>カイシ</t>
    </rPh>
    <rPh sb="16" eb="19">
      <t>ヨテイビ</t>
    </rPh>
    <rPh sb="20" eb="22">
      <t>ニュウリョク</t>
    </rPh>
    <rPh sb="23" eb="25">
      <t>ブンジョウ</t>
    </rPh>
    <rPh sb="29" eb="31">
      <t>ジギョウ</t>
    </rPh>
    <rPh sb="31" eb="33">
      <t>カンリョウ</t>
    </rPh>
    <rPh sb="37" eb="38">
      <t>ゲツ</t>
    </rPh>
    <rPh sb="38" eb="40">
      <t>イジョウ</t>
    </rPh>
    <rPh sb="40" eb="41">
      <t>ア</t>
    </rPh>
    <phoneticPr fontId="14"/>
  </si>
  <si>
    <t>１３.家庭用蓄電システム明細（専有部）</t>
    <rPh sb="15" eb="18">
      <t>センユウブ</t>
    </rPh>
    <phoneticPr fontId="16"/>
  </si>
  <si>
    <t>※最終事業年度の事業完了前に必ず取得すること</t>
    <phoneticPr fontId="15"/>
  </si>
  <si>
    <t>※最終事業年度 事業完了予定日から最低2か月以上空けること</t>
    <rPh sb="8" eb="15">
      <t>ジギョウカンリョウヨテイビ</t>
    </rPh>
    <rPh sb="17" eb="19">
      <t>サイテイ</t>
    </rPh>
    <rPh sb="21" eb="22">
      <t>ゲツ</t>
    </rPh>
    <rPh sb="22" eb="24">
      <t>イジョウ</t>
    </rPh>
    <rPh sb="24" eb="25">
      <t>ア</t>
    </rPh>
    <phoneticPr fontId="14"/>
  </si>
  <si>
    <t>※最終事業年度の完了実績報告書の提出前に必ず取得すること</t>
    <phoneticPr fontId="15"/>
  </si>
  <si>
    <t>補助金額</t>
    <rPh sb="0" eb="2">
      <t>ホジョ</t>
    </rPh>
    <rPh sb="2" eb="4">
      <t>キンガク</t>
    </rPh>
    <phoneticPr fontId="74"/>
  </si>
  <si>
    <t>直交集成板（ＣＬＴ）</t>
  </si>
  <si>
    <t>地中熱ヒートポンプ・システム</t>
    <phoneticPr fontId="16"/>
  </si>
  <si>
    <t>ＰＶＴシステム</t>
    <phoneticPr fontId="16"/>
  </si>
  <si>
    <t>液体集熱式太陽熱利用システム</t>
    <phoneticPr fontId="16"/>
  </si>
  <si>
    <t>補助金額</t>
    <rPh sb="0" eb="4">
      <t>ホジョキンガク</t>
    </rPh>
    <phoneticPr fontId="16"/>
  </si>
  <si>
    <t>項目</t>
    <rPh sb="0" eb="2">
      <t>コウモク</t>
    </rPh>
    <phoneticPr fontId="16"/>
  </si>
  <si>
    <t>円</t>
    <rPh sb="0" eb="1">
      <t>エン</t>
    </rPh>
    <phoneticPr fontId="16"/>
  </si>
  <si>
    <t>戸</t>
    <rPh sb="0" eb="1">
      <t>コ</t>
    </rPh>
    <phoneticPr fontId="16"/>
  </si>
  <si>
    <t>台</t>
    <rPh sb="0" eb="1">
      <t>ダイ</t>
    </rPh>
    <phoneticPr fontId="16"/>
  </si>
  <si>
    <t>共用部</t>
    <rPh sb="0" eb="3">
      <t>キョウヨウブ</t>
    </rPh>
    <phoneticPr fontId="16"/>
  </si>
  <si>
    <t>面積・数量・戸数</t>
    <rPh sb="0" eb="2">
      <t>メンセキ</t>
    </rPh>
    <rPh sb="3" eb="5">
      <t>スウリョウ</t>
    </rPh>
    <rPh sb="6" eb="8">
      <t>コスウ</t>
    </rPh>
    <phoneticPr fontId="16"/>
  </si>
  <si>
    <t>備考</t>
    <rPh sb="0" eb="2">
      <t>ビコウ</t>
    </rPh>
    <phoneticPr fontId="16"/>
  </si>
  <si>
    <t>追加補助対象となる設備等の補助金額　合計</t>
    <rPh sb="0" eb="4">
      <t>ツイカホジョ</t>
    </rPh>
    <rPh sb="4" eb="6">
      <t>タイショウ</t>
    </rPh>
    <rPh sb="9" eb="12">
      <t>セツビトウ</t>
    </rPh>
    <rPh sb="13" eb="17">
      <t>ホジョキンガク</t>
    </rPh>
    <rPh sb="18" eb="20">
      <t>ゴウケイ</t>
    </rPh>
    <phoneticPr fontId="16"/>
  </si>
  <si>
    <t>「６．住戸情報入力」から自動転記（検算すること）</t>
    <rPh sb="3" eb="9">
      <t>ジュウコジョウホウニュウリョク</t>
    </rPh>
    <phoneticPr fontId="16"/>
  </si>
  <si>
    <t>「６．住戸情報入力」から自動転記（検算すること）</t>
    <rPh sb="3" eb="9">
      <t>ジュウコジョウホウニュウリョク</t>
    </rPh>
    <rPh sb="14" eb="16">
      <t>テンキ</t>
    </rPh>
    <phoneticPr fontId="16"/>
  </si>
  <si>
    <t>追加補助対象となる設備等を導入する場合、提出すること</t>
    <rPh sb="13" eb="15">
      <t>ドウニュウ</t>
    </rPh>
    <rPh sb="17" eb="19">
      <t>バアイ</t>
    </rPh>
    <rPh sb="20" eb="22">
      <t>テイシュツ</t>
    </rPh>
    <phoneticPr fontId="16"/>
  </si>
  <si>
    <t>１３．家庭用蓄電システム明細（専有部）</t>
    <rPh sb="3" eb="5">
      <t>カテイ</t>
    </rPh>
    <rPh sb="5" eb="6">
      <t>ヨウ</t>
    </rPh>
    <rPh sb="6" eb="8">
      <t>チクデン</t>
    </rPh>
    <rPh sb="12" eb="14">
      <t>メイサイ</t>
    </rPh>
    <rPh sb="15" eb="18">
      <t>センユウブ</t>
    </rPh>
    <phoneticPr fontId="14"/>
  </si>
  <si>
    <t>１４．水害等の災害時の電源確保に配慮した蓄電システム導入計画の詳細</t>
    <phoneticPr fontId="16"/>
  </si>
  <si>
    <t>１５．追加補助対象となる設備等の補助金額集計表</t>
    <phoneticPr fontId="16"/>
  </si>
  <si>
    <t>１６．直交集成板（ＣＬＴ）明細</t>
    <phoneticPr fontId="16"/>
  </si>
  <si>
    <t>１７．地中熱ヒートポンプ・システム明細</t>
    <phoneticPr fontId="16"/>
  </si>
  <si>
    <t>１８．ＰＶＴシステム明細</t>
    <phoneticPr fontId="16"/>
  </si>
  <si>
    <t>１９．液体集熱式太陽熱利用システム明細</t>
    <phoneticPr fontId="16"/>
  </si>
  <si>
    <t>２０．Ｖ２Ｈ充電設備（充放電設備）明細（専有部）</t>
    <phoneticPr fontId="16"/>
  </si>
  <si>
    <t>２１．Ｖ２Ｈ充電設備（充放電設備）・ＥＶ充電設備明細（共用部）</t>
    <phoneticPr fontId="16"/>
  </si>
  <si>
    <t>２２．エネルギー計測計画図</t>
    <rPh sb="8" eb="10">
      <t>ケイソク</t>
    </rPh>
    <rPh sb="10" eb="12">
      <t>ケイカク</t>
    </rPh>
    <rPh sb="12" eb="13">
      <t>ズ</t>
    </rPh>
    <phoneticPr fontId="14"/>
  </si>
  <si>
    <t>２３．工程表</t>
    <rPh sb="5" eb="6">
      <t>ヒョウ</t>
    </rPh>
    <phoneticPr fontId="16"/>
  </si>
  <si>
    <t>導入
タイプ</t>
    <rPh sb="0" eb="2">
      <t>ドウニュウ</t>
    </rPh>
    <phoneticPr fontId="74"/>
  </si>
  <si>
    <t>１５．追加補助対象となる設備等の補助金額集計表</t>
    <rPh sb="3" eb="5">
      <t>ツイカ</t>
    </rPh>
    <rPh sb="5" eb="7">
      <t>ホジョ</t>
    </rPh>
    <rPh sb="7" eb="9">
      <t>タイショウ</t>
    </rPh>
    <rPh sb="12" eb="14">
      <t>セツビ</t>
    </rPh>
    <rPh sb="14" eb="15">
      <t>トウ</t>
    </rPh>
    <rPh sb="16" eb="20">
      <t>ホジョキンガク</t>
    </rPh>
    <rPh sb="20" eb="22">
      <t>シュウケイ</t>
    </rPh>
    <rPh sb="22" eb="23">
      <t>ヒョウ</t>
    </rPh>
    <phoneticPr fontId="74"/>
  </si>
  <si>
    <t>１６．直交集成板（ＣＬＴ）明細</t>
    <phoneticPr fontId="74"/>
  </si>
  <si>
    <t>１７．地中熱ヒートポンプ・システム明細</t>
    <rPh sb="17" eb="19">
      <t>メイサイ</t>
    </rPh>
    <phoneticPr fontId="74"/>
  </si>
  <si>
    <t>１８．ＰＶＴシステム（太陽光発電パネルと太陽熱集熱器が一体となったもの）明細</t>
    <rPh sb="36" eb="38">
      <t>メイサイ</t>
    </rPh>
    <phoneticPr fontId="74"/>
  </si>
  <si>
    <t>１９．液体集熱式太陽熱利用システム明細</t>
    <rPh sb="17" eb="19">
      <t>メイサイ</t>
    </rPh>
    <phoneticPr fontId="74"/>
  </si>
  <si>
    <t>２０．V2H充電設備（充放電設備）明細（専有部）</t>
    <rPh sb="17" eb="19">
      <t>メイサイ</t>
    </rPh>
    <rPh sb="20" eb="23">
      <t>センユウブ</t>
    </rPh>
    <phoneticPr fontId="74"/>
  </si>
  <si>
    <t>２１．V2H充電設備（充放電設備）・EV充電設備明細　（共用部）</t>
    <rPh sb="28" eb="31">
      <t>キョウヨウブ</t>
    </rPh>
    <phoneticPr fontId="74"/>
  </si>
  <si>
    <t>２２．エネルギー計測計画図</t>
    <phoneticPr fontId="16"/>
  </si>
  <si>
    <t>２３．工程表</t>
    <rPh sb="3" eb="6">
      <t>コウテイヒョウ</t>
    </rPh>
    <phoneticPr fontId="15"/>
  </si>
  <si>
    <t>建築物の屋上面積（パラペット内側）</t>
    <rPh sb="0" eb="3">
      <t>ケンチクブツ</t>
    </rPh>
    <rPh sb="4" eb="6">
      <t>オクジョウ</t>
    </rPh>
    <rPh sb="6" eb="8">
      <t>メンセキ</t>
    </rPh>
    <rPh sb="14" eb="16">
      <t>ウチガワ</t>
    </rPh>
    <phoneticPr fontId="14"/>
  </si>
  <si>
    <t>塔屋の面積</t>
    <rPh sb="0" eb="1">
      <t>トウ</t>
    </rPh>
    <rPh sb="1" eb="2">
      <t>ヤ</t>
    </rPh>
    <rPh sb="3" eb="5">
      <t>メンセキ</t>
    </rPh>
    <phoneticPr fontId="14"/>
  </si>
  <si>
    <t>PV敷設面積</t>
    <phoneticPr fontId="16"/>
  </si>
  <si>
    <t>PV以外の設備や機械が設置されている面積</t>
    <rPh sb="2" eb="4">
      <t>イガイ</t>
    </rPh>
    <rPh sb="5" eb="7">
      <t>セツビ</t>
    </rPh>
    <rPh sb="8" eb="10">
      <t>キカイ</t>
    </rPh>
    <rPh sb="11" eb="13">
      <t>セッチ</t>
    </rPh>
    <rPh sb="18" eb="20">
      <t>メンセキ</t>
    </rPh>
    <phoneticPr fontId="14"/>
  </si>
  <si>
    <t>採光（トップライト等）敷設面積</t>
    <rPh sb="0" eb="2">
      <t>サイコウ</t>
    </rPh>
    <rPh sb="9" eb="10">
      <t>ナド</t>
    </rPh>
    <rPh sb="11" eb="13">
      <t>フセツ</t>
    </rPh>
    <rPh sb="13" eb="15">
      <t>メンセキ</t>
    </rPh>
    <phoneticPr fontId="14"/>
  </si>
  <si>
    <t>屋上緑化の面積</t>
    <rPh sb="0" eb="2">
      <t>オクジョウ</t>
    </rPh>
    <rPh sb="2" eb="4">
      <t>リョクカ</t>
    </rPh>
    <rPh sb="5" eb="7">
      <t>メンセキ</t>
    </rPh>
    <phoneticPr fontId="14"/>
  </si>
  <si>
    <t>上記以外の面積</t>
    <rPh sb="0" eb="2">
      <t>ジョウキ</t>
    </rPh>
    <rPh sb="2" eb="4">
      <t>イガイ</t>
    </rPh>
    <rPh sb="5" eb="7">
      <t>メンセキ</t>
    </rPh>
    <phoneticPr fontId="14"/>
  </si>
  <si>
    <t>液体集熱式太陽熱利用システムを導入する場合、
提出すること</t>
    <phoneticPr fontId="16"/>
  </si>
  <si>
    <t>Ｖ２Ｈ充電設備（充放電設備）を専有部に
導入する場合、提出すること</t>
    <phoneticPr fontId="16"/>
  </si>
  <si>
    <t>Ｖ２Ｈ充電設備（充放電設備）または、ＥＶ充電設備を共用部に導入する場合、提出すること</t>
    <phoneticPr fontId="16"/>
  </si>
  <si>
    <t>水害等の災害対策に対する補助額の加算を受ける場合、
提出すること</t>
    <phoneticPr fontId="16"/>
  </si>
  <si>
    <t>蓄電池を専有部に導入する場合、提出すること</t>
    <rPh sb="4" eb="7">
      <t>センユウブ</t>
    </rPh>
    <phoneticPr fontId="16"/>
  </si>
  <si>
    <t>・直交集成板（ＣＬＴ）、地中熱ヒートポンプ・システム、
 ＰＶＴシステム、又は液体集熱式太陽熱利用システムを
 導入する場合、提出すること
・補助対象となる建材又は設備について設置場所を記入
 すること</t>
    <rPh sb="63" eb="65">
      <t>テイシュツ</t>
    </rPh>
    <phoneticPr fontId="74"/>
  </si>
  <si>
    <t>・直交集成板（ＣＬＴ）、地中熱ヒートポンプ・システム、
 ＰＶＴシステム、又は液体集熱式太陽熱利用システムを 
 導入する場合、提出すること
・導入する建材又は設備の部材名、メーカー、数量、単位を
 記入すること</t>
    <phoneticPr fontId="74"/>
  </si>
  <si>
    <t>・直交集成板（ＣＬＴ）、地中熱ヒートポンプ・システム、
 ＰＶＴシステム、又は液体集熱式太陽熱利用システムを
 導入する場合、提出すること
・イラストや構成図等を用いて、システム全体を表現すること</t>
    <phoneticPr fontId="74"/>
  </si>
  <si>
    <t>・蓄電システム、太陽熱利用温水システム、Ｖ２Ｈ充電設備
 （充放電設備）・EV充電設備をリース契約する場合、
 提出すること
・リースの期間は原則法定耐用年数以上とすること</t>
    <rPh sb="47" eb="49">
      <t>ケイヤク</t>
    </rPh>
    <rPh sb="51" eb="53">
      <t>バアイ</t>
    </rPh>
    <rPh sb="56" eb="58">
      <t>テイシュツ</t>
    </rPh>
    <phoneticPr fontId="74"/>
  </si>
  <si>
    <t>提出「●」のデータをSII宛てにメールで提出すること</t>
    <rPh sb="0" eb="2">
      <t>テイシュツ</t>
    </rPh>
    <rPh sb="13" eb="14">
      <t>ア</t>
    </rPh>
    <rPh sb="20" eb="22">
      <t>テイシュツ</t>
    </rPh>
    <phoneticPr fontId="14"/>
  </si>
  <si>
    <t>１）空調設備</t>
    <rPh sb="2" eb="4">
      <t>クウチョウ</t>
    </rPh>
    <rPh sb="4" eb="6">
      <t>セツビ</t>
    </rPh>
    <phoneticPr fontId="16"/>
  </si>
  <si>
    <t>２）換気設備</t>
    <rPh sb="2" eb="6">
      <t>カンキセツビ</t>
    </rPh>
    <phoneticPr fontId="16"/>
  </si>
  <si>
    <t>３）照明設備</t>
    <rPh sb="2" eb="6">
      <t>ショウメイセツビ</t>
    </rPh>
    <phoneticPr fontId="16"/>
  </si>
  <si>
    <t>設備</t>
    <rPh sb="0" eb="2">
      <t>セツビ</t>
    </rPh>
    <phoneticPr fontId="16"/>
  </si>
  <si>
    <t>空調設備</t>
    <rPh sb="0" eb="4">
      <t>クウチョウセツビ</t>
    </rPh>
    <phoneticPr fontId="16"/>
  </si>
  <si>
    <t>換気設備</t>
    <rPh sb="0" eb="4">
      <t>カンキセツビ</t>
    </rPh>
    <phoneticPr fontId="16"/>
  </si>
  <si>
    <t>照明設備</t>
    <rPh sb="0" eb="2">
      <t>ショウメイ</t>
    </rPh>
    <rPh sb="2" eb="4">
      <t>セツビ</t>
    </rPh>
    <phoneticPr fontId="16"/>
  </si>
  <si>
    <t>４）共用部定額単価算出表 合計</t>
    <rPh sb="13" eb="15">
      <t>ゴウケイ</t>
    </rPh>
    <phoneticPr fontId="16"/>
  </si>
  <si>
    <t>屋内仕様(センサー付き照明設備又は
単体のセンサー)</t>
    <rPh sb="0" eb="4">
      <t>オクナイシヨウ</t>
    </rPh>
    <rPh sb="9" eb="10">
      <t>ツ</t>
    </rPh>
    <rPh sb="11" eb="15">
      <t>ショウメイセツビ</t>
    </rPh>
    <rPh sb="15" eb="16">
      <t>マタ</t>
    </rPh>
    <rPh sb="18" eb="20">
      <t>タンタイ</t>
    </rPh>
    <phoneticPr fontId="16"/>
  </si>
  <si>
    <t>屋外防滴仕様(階段・廊下設置)
(センサー付き照明設備又は
単体のセンサー)</t>
    <rPh sb="0" eb="6">
      <t>オクガイボウテキシヨウ</t>
    </rPh>
    <rPh sb="7" eb="9">
      <t>カイダン</t>
    </rPh>
    <rPh sb="10" eb="14">
      <t>ロウカセッチ</t>
    </rPh>
    <phoneticPr fontId="16"/>
  </si>
  <si>
    <t>合計（円）</t>
    <rPh sb="0" eb="2">
      <t>ゴウケイ</t>
    </rPh>
    <rPh sb="3" eb="4">
      <t>エン</t>
    </rPh>
    <phoneticPr fontId="16"/>
  </si>
  <si>
    <t>「１６．直交集成板（ＣＬＴ）明細」
から自動転記（検算すること）</t>
    <phoneticPr fontId="16"/>
  </si>
  <si>
    <t>「１８．ＰＶＴシステム明細」から自動転記（検算すること）</t>
    <phoneticPr fontId="16"/>
  </si>
  <si>
    <t>「１９．液体集熱式太陽熱利用システム明細」
から自動転記（検算すること）</t>
    <phoneticPr fontId="16"/>
  </si>
  <si>
    <t>「２１．Ｖ２Ｈ充電設備（充放電設備）・ＥＶ充電設備明細（共用部）」で算出した合計金額を手入力すること</t>
    <rPh sb="34" eb="36">
      <t>サンシュツ</t>
    </rPh>
    <rPh sb="38" eb="40">
      <t>ゴウケイ</t>
    </rPh>
    <rPh sb="40" eb="42">
      <t>キンガク</t>
    </rPh>
    <rPh sb="43" eb="46">
      <t>テニュウリョク</t>
    </rPh>
    <phoneticPr fontId="16"/>
  </si>
  <si>
    <t>直近1年間の事業実績について入力すること</t>
    <phoneticPr fontId="16"/>
  </si>
  <si>
    <t>直近2年の1年間の事業実績について入力すること</t>
    <phoneticPr fontId="16"/>
  </si>
  <si>
    <t>直近3年の1年間の事業実績について入力すること</t>
    <phoneticPr fontId="16"/>
  </si>
  <si>
    <t>※直近3年間の事業実績について入力すること（西暦で入力）</t>
    <rPh sb="1" eb="3">
      <t>チョッキン</t>
    </rPh>
    <rPh sb="4" eb="6">
      <t>ネンカン</t>
    </rPh>
    <rPh sb="7" eb="9">
      <t>ジギョウ</t>
    </rPh>
    <rPh sb="9" eb="11">
      <t>ジッセキ</t>
    </rPh>
    <rPh sb="15" eb="17">
      <t>ニュウリョク</t>
    </rPh>
    <rPh sb="22" eb="24">
      <t>セイレキ</t>
    </rPh>
    <rPh sb="25" eb="27">
      <t>ニュウリョク</t>
    </rPh>
    <phoneticPr fontId="14"/>
  </si>
  <si>
    <t>別紙２</t>
    <phoneticPr fontId="118"/>
  </si>
  <si>
    <t>添付されていますか</t>
    <rPh sb="0" eb="2">
      <t>テンプ</t>
    </rPh>
    <phoneticPr fontId="16"/>
  </si>
  <si>
    <t>１３．家庭用蓄電システム明細（専有部）</t>
    <rPh sb="15" eb="18">
      <t>センユウブ</t>
    </rPh>
    <phoneticPr fontId="16"/>
  </si>
  <si>
    <t>１５．追加補助対象となる設備等の補助金額
　　　集計表</t>
    <phoneticPr fontId="16"/>
  </si>
  <si>
    <t>平面図（兼設備設置図）</t>
    <rPh sb="0" eb="3">
      <t>ヘイメンズ</t>
    </rPh>
    <rPh sb="4" eb="5">
      <t>ケン</t>
    </rPh>
    <rPh sb="5" eb="7">
      <t>セツビ</t>
    </rPh>
    <rPh sb="7" eb="9">
      <t>セッチ</t>
    </rPh>
    <rPh sb="9" eb="10">
      <t>ズ</t>
    </rPh>
    <phoneticPr fontId="73"/>
  </si>
  <si>
    <t>システム構成部材一覧</t>
  </si>
  <si>
    <t>システム構成図</t>
  </si>
  <si>
    <t>リース契約書（案）</t>
    <rPh sb="3" eb="5">
      <t>ケイヤク</t>
    </rPh>
    <rPh sb="5" eb="6">
      <t>ショ</t>
    </rPh>
    <rPh sb="7" eb="8">
      <t>アン</t>
    </rPh>
    <phoneticPr fontId="73"/>
  </si>
  <si>
    <t>２０．Ｖ２Ｈ充電設備（充放電設備）明細
　　　（専有部）</t>
    <phoneticPr fontId="16"/>
  </si>
  <si>
    <t>２１．Ｖ２Ｈ充電設備（充放電設備）・
　　　ＥＶ充電設備明細（共用部）</t>
    <phoneticPr fontId="16"/>
  </si>
  <si>
    <t>２３．工程表</t>
    <rPh sb="3" eb="6">
      <t>コウテイヒョウ</t>
    </rPh>
    <phoneticPr fontId="118"/>
  </si>
  <si>
    <t>２２．エネルギー計測計画図</t>
    <rPh sb="8" eb="10">
      <t>ケイソク</t>
    </rPh>
    <rPh sb="10" eb="12">
      <t>ケイカク</t>
    </rPh>
    <rPh sb="12" eb="13">
      <t>ズ</t>
    </rPh>
    <phoneticPr fontId="74"/>
  </si>
  <si>
    <t>補助金額の算出漏れがないか、申請者自身で検算を行いましたか</t>
    <rPh sb="2" eb="4">
      <t>キンガク</t>
    </rPh>
    <phoneticPr fontId="16"/>
  </si>
  <si>
    <t>導入する設備情報が正しく入力されていますか</t>
    <rPh sb="0" eb="2">
      <t>ドウニュウ</t>
    </rPh>
    <rPh sb="4" eb="6">
      <t>セツビ</t>
    </rPh>
    <rPh sb="6" eb="8">
      <t>ジョウホウ</t>
    </rPh>
    <rPh sb="9" eb="10">
      <t>タダ</t>
    </rPh>
    <rPh sb="12" eb="14">
      <t>ニュウリョク</t>
    </rPh>
    <phoneticPr fontId="16"/>
  </si>
  <si>
    <t>Ｖ２Ｈ充電設備（充放電設備）・
ＥＶ充電設備カタログ</t>
    <phoneticPr fontId="16"/>
  </si>
  <si>
    <t>Ｖ２Ｈ充電設備（充放電設備）・
ＥＶ充電設備見積明細</t>
    <phoneticPr fontId="16"/>
  </si>
  <si>
    <t>直交集成板（ＣＬＴ）、地中熱ヒートポンプ・システム、ＰＶＴシステム、又は
液体集熱式太陽熱利用システムを導入する場合、添付していますか</t>
    <rPh sb="59" eb="61">
      <t>テンプ</t>
    </rPh>
    <phoneticPr fontId="3"/>
  </si>
  <si>
    <t>直交集成板（ＣＬＴ）、地中熱ヒートポンプ・システム、ＰＶＴシステム、又は
液体集熱式太陽熱利用システムを導入する場合、添付していますか</t>
  </si>
  <si>
    <t>Ｖ２Ｈ充電設備（充放電設備）または、ＥＶ充電設備を導入する場合、
添付していますか</t>
  </si>
  <si>
    <t>蓄電システム、太陽熱利用温水システム、Ｖ２Ｈ充電設備（充放電設備）・
ＥＶ充電設備をリース契約する場合、添付していますか</t>
    <rPh sb="45" eb="47">
      <t>ケイヤク</t>
    </rPh>
    <rPh sb="49" eb="51">
      <t>バアイ</t>
    </rPh>
    <phoneticPr fontId="3"/>
  </si>
  <si>
    <t>←公募要領P13「補助金額の上限」②のとおり、</t>
    <phoneticPr fontId="15"/>
  </si>
  <si>
    <t>←公募要領P13「補助金額の上限」①のとおり、3億円／年とする</t>
    <phoneticPr fontId="15"/>
  </si>
  <si>
    <t>追加補助対象となる
設備等
（設備費・工事費）</t>
    <rPh sb="19" eb="22">
      <t>コウジヒ</t>
    </rPh>
    <phoneticPr fontId="15"/>
  </si>
  <si>
    <t>・Ｖ２Ｈ充電設備（充放電設備）または、ＥＶ充電設備
  を導入する場合、提出すること
・補助対象となる設備のカタログ又はWebカタログの表紙と
 該当設備が記載されているページ
・カタログには、該当設備が記載されたページに付箋を貼り、
 型番に蛍光ペン等でマークを入れること</t>
    <phoneticPr fontId="74"/>
  </si>
  <si>
    <t>・Ｖ２Ｈ充電設備（充放電設備）または、ＥＶ充電設備
  を導入する場合、提出すること
・充電設備本体の価格が確認できること
・見積書は宛先、発行元、発行日が確認できること</t>
    <phoneticPr fontId="74"/>
  </si>
  <si>
    <t>Ｖ２Ｈ充電設備（充放電設備）を専有部に導入した場合添付していますか</t>
    <phoneticPr fontId="16"/>
  </si>
  <si>
    <t>I</t>
    <phoneticPr fontId="74"/>
  </si>
  <si>
    <t>J</t>
    <phoneticPr fontId="74"/>
  </si>
  <si>
    <t>７.パネルラジエーター設備費用算出シート</t>
    <rPh sb="11" eb="13">
      <t>セツビ</t>
    </rPh>
    <rPh sb="13" eb="15">
      <t>ヒヨウ</t>
    </rPh>
    <rPh sb="15" eb="17">
      <t>サンシュツ</t>
    </rPh>
    <phoneticPr fontId="74"/>
  </si>
  <si>
    <t>１１．補助対象経費総括表（まとめ）</t>
    <rPh sb="3" eb="5">
      <t>ホジョ</t>
    </rPh>
    <rPh sb="5" eb="7">
      <t>タイショウ</t>
    </rPh>
    <rPh sb="7" eb="9">
      <t>ケイヒ</t>
    </rPh>
    <rPh sb="9" eb="12">
      <t>ソウカツヒョウ</t>
    </rPh>
    <phoneticPr fontId="15"/>
  </si>
  <si>
    <t>１２-１．補助対象経費総括表</t>
    <rPh sb="5" eb="7">
      <t>ホジョ</t>
    </rPh>
    <rPh sb="7" eb="9">
      <t>タイショウ</t>
    </rPh>
    <rPh sb="9" eb="11">
      <t>ケイヒ</t>
    </rPh>
    <rPh sb="11" eb="14">
      <t>ソウカツヒョウ</t>
    </rPh>
    <phoneticPr fontId="15"/>
  </si>
  <si>
    <t>１２-２．補助対象経費総括表</t>
    <rPh sb="5" eb="7">
      <t>ホジョ</t>
    </rPh>
    <rPh sb="7" eb="9">
      <t>タイショウ</t>
    </rPh>
    <rPh sb="9" eb="11">
      <t>ケイヒ</t>
    </rPh>
    <rPh sb="11" eb="14">
      <t>ソウカツヒョウ</t>
    </rPh>
    <phoneticPr fontId="15"/>
  </si>
  <si>
    <t>１２-３．補助対象経費総括表</t>
    <rPh sb="5" eb="7">
      <t>ホジョ</t>
    </rPh>
    <rPh sb="7" eb="9">
      <t>タイショウ</t>
    </rPh>
    <rPh sb="9" eb="11">
      <t>ケイヒ</t>
    </rPh>
    <rPh sb="11" eb="14">
      <t>ソウカツヒョウ</t>
    </rPh>
    <phoneticPr fontId="15"/>
  </si>
  <si>
    <t>１２-４．補助対象経費総括表</t>
    <rPh sb="5" eb="7">
      <t>ホジョ</t>
    </rPh>
    <rPh sb="7" eb="9">
      <t>タイショウ</t>
    </rPh>
    <rPh sb="9" eb="11">
      <t>ケイヒ</t>
    </rPh>
    <rPh sb="11" eb="14">
      <t>ソウカツヒョウ</t>
    </rPh>
    <phoneticPr fontId="15"/>
  </si>
  <si>
    <t>AC-9</t>
    <phoneticPr fontId="74"/>
  </si>
  <si>
    <t>AC-10</t>
    <phoneticPr fontId="74"/>
  </si>
  <si>
    <t>AC-9</t>
    <phoneticPr fontId="16"/>
  </si>
  <si>
    <t>AC-10</t>
    <phoneticPr fontId="16"/>
  </si>
  <si>
    <t>７．パネルラジエーター設備費用算出シート</t>
    <phoneticPr fontId="16"/>
  </si>
  <si>
    <t>７．パネルラジエーター設備費用算出シート</t>
    <phoneticPr fontId="16"/>
  </si>
  <si>
    <t>１１．補助対象経費総括表（まとめ）</t>
    <phoneticPr fontId="74"/>
  </si>
  <si>
    <t>１２-１～４．補助対象経費総括表（１年目） 　
　　　　　　（２年目）（３年目）（４年目）</t>
    <phoneticPr fontId="74"/>
  </si>
  <si>
    <t>③実施
　計画書</t>
    <phoneticPr fontId="16"/>
  </si>
  <si>
    <t>補助対象経費（単価表にない補助対象設備）</t>
    <rPh sb="0" eb="6">
      <t>ホジョタイショウケイヒ</t>
    </rPh>
    <rPh sb="7" eb="10">
      <t>タンカヒョウ</t>
    </rPh>
    <rPh sb="13" eb="17">
      <t>ホジョタイショウ</t>
    </rPh>
    <rPh sb="17" eb="19">
      <t>セツビ</t>
    </rPh>
    <phoneticPr fontId="16"/>
  </si>
  <si>
    <t>補助対象経費（単価表にない補助対象設備）</t>
    <rPh sb="0" eb="6">
      <t>ホジョタイショウケイヒ</t>
    </rPh>
    <phoneticPr fontId="16"/>
  </si>
  <si>
    <t>初年度事業完了前に必ず取得すること</t>
    <rPh sb="0" eb="3">
      <t>ショネンド</t>
    </rPh>
    <phoneticPr fontId="16"/>
  </si>
  <si>
    <t>・発行から３ヶ月以内のもの
・個人等の場合は公的機関発行の本人確認ができる書類
 （運転免許証の写し等）を提出すること
・共同申請の場合は全申請者分提出すること</t>
    <rPh sb="1" eb="3">
      <t>ハッコウ</t>
    </rPh>
    <rPh sb="7" eb="8">
      <t>ゲツ</t>
    </rPh>
    <rPh sb="8" eb="10">
      <t>イナイ</t>
    </rPh>
    <rPh sb="17" eb="18">
      <t>トウ</t>
    </rPh>
    <rPh sb="19" eb="21">
      <t>バアイ</t>
    </rPh>
    <rPh sb="22" eb="26">
      <t>コウテキキカン</t>
    </rPh>
    <rPh sb="26" eb="28">
      <t>ハッコウ</t>
    </rPh>
    <rPh sb="29" eb="31">
      <t>ホンニン</t>
    </rPh>
    <rPh sb="31" eb="33">
      <t>カクニン</t>
    </rPh>
    <rPh sb="37" eb="39">
      <t>ショルイ</t>
    </rPh>
    <rPh sb="42" eb="44">
      <t>ウンテン</t>
    </rPh>
    <rPh sb="44" eb="47">
      <t>メンキョショウ</t>
    </rPh>
    <rPh sb="48" eb="49">
      <t>ウツ</t>
    </rPh>
    <rPh sb="50" eb="51">
      <t>ナド</t>
    </rPh>
    <rPh sb="53" eb="55">
      <t>テイシュツ</t>
    </rPh>
    <rPh sb="61" eb="63">
      <t>キョウドウ</t>
    </rPh>
    <rPh sb="63" eb="65">
      <t>シンセイ</t>
    </rPh>
    <rPh sb="66" eb="68">
      <t>バアイ</t>
    </rPh>
    <rPh sb="69" eb="70">
      <t>ゼン</t>
    </rPh>
    <rPh sb="70" eb="73">
      <t>シンセイシャ</t>
    </rPh>
    <rPh sb="73" eb="74">
      <t>ブン</t>
    </rPh>
    <rPh sb="74" eb="76">
      <t>テイシュツ</t>
    </rPh>
    <phoneticPr fontId="14"/>
  </si>
  <si>
    <t>⑧追加補助設備に
　係る書類</t>
    <rPh sb="1" eb="7">
      <t>ツイカホジョセツビ</t>
    </rPh>
    <rPh sb="10" eb="11">
      <t>カカワ</t>
    </rPh>
    <rPh sb="12" eb="14">
      <t>ショルイ</t>
    </rPh>
    <phoneticPr fontId="74"/>
  </si>
  <si>
    <t>➈商業登記簿等</t>
    <rPh sb="1" eb="3">
      <t>ショウギョウ</t>
    </rPh>
    <rPh sb="3" eb="6">
      <t>トウキボ</t>
    </rPh>
    <rPh sb="6" eb="7">
      <t>トウ</t>
    </rPh>
    <phoneticPr fontId="14"/>
  </si>
  <si>
    <t>⑩その他</t>
    <phoneticPr fontId="16"/>
  </si>
  <si>
    <t>⑪データ提出</t>
    <rPh sb="4" eb="6">
      <t>テイシュツ</t>
    </rPh>
    <phoneticPr fontId="14"/>
  </si>
  <si>
    <t>※補助金の額（補助金算出額の合計に１,０００円未満の端数が生じた場合は、これを切り捨て）</t>
  </si>
  <si>
    <t>共同申請の場合は全申請者分が記載されていますか</t>
    <phoneticPr fontId="115"/>
  </si>
  <si>
    <t>⑧追加補助　
　設備に
　係る書類</t>
    <phoneticPr fontId="16"/>
  </si>
  <si>
    <t>➈商業
　登記簿</t>
    <rPh sb="1" eb="3">
      <t>ショウギョウ</t>
    </rPh>
    <rPh sb="5" eb="8">
      <t>トウキボ</t>
    </rPh>
    <phoneticPr fontId="118"/>
  </si>
  <si>
    <t>　数量に”0”を入力すること</t>
  </si>
  <si>
    <t>液体集熱式太陽熱
利用システム導入の有無</t>
    <phoneticPr fontId="14"/>
  </si>
  <si>
    <t>交付申請書を提出する日（2022年6月1日~6月30日の間）</t>
    <rPh sb="0" eb="2">
      <t>コウフ</t>
    </rPh>
    <rPh sb="2" eb="5">
      <t>シンセイショ</t>
    </rPh>
    <rPh sb="6" eb="8">
      <t>テイシュツ</t>
    </rPh>
    <rPh sb="10" eb="11">
      <t>ヒ</t>
    </rPh>
    <rPh sb="16" eb="17">
      <t>ネン</t>
    </rPh>
    <rPh sb="18" eb="19">
      <t>ガツ</t>
    </rPh>
    <rPh sb="20" eb="21">
      <t>カ</t>
    </rPh>
    <rPh sb="23" eb="24">
      <t>ガツ</t>
    </rPh>
    <rPh sb="26" eb="27">
      <t>カ</t>
    </rPh>
    <rPh sb="28" eb="29">
      <t>アイダ</t>
    </rPh>
    <phoneticPr fontId="15"/>
  </si>
  <si>
    <r>
      <rPr>
        <sz val="14"/>
        <rFont val="Yu Gothic UI"/>
        <family val="3"/>
        <charset val="128"/>
      </rPr>
      <t>事業完了日から30日以内または　単年度事業：1/27　複数年度事業：2/10　</t>
    </r>
    <r>
      <rPr>
        <sz val="14"/>
        <color rgb="FFFF0000"/>
        <rFont val="Yu Gothic UI"/>
        <family val="3"/>
        <charset val="128"/>
      </rPr>
      <t>いずれか早い日付以前</t>
    </r>
    <rPh sb="0" eb="2">
      <t>ジギョウ</t>
    </rPh>
    <rPh sb="2" eb="5">
      <t>カンリョウビ</t>
    </rPh>
    <rPh sb="9" eb="10">
      <t>ニチ</t>
    </rPh>
    <rPh sb="10" eb="12">
      <t>イナイ</t>
    </rPh>
    <rPh sb="16" eb="19">
      <t>タンネンド</t>
    </rPh>
    <rPh sb="19" eb="21">
      <t>ジギョウ</t>
    </rPh>
    <rPh sb="27" eb="29">
      <t>フクスウ</t>
    </rPh>
    <rPh sb="29" eb="31">
      <t>ネンド</t>
    </rPh>
    <rPh sb="31" eb="33">
      <t>ジギョウ</t>
    </rPh>
    <rPh sb="43" eb="44">
      <t>ハヤ</t>
    </rPh>
    <rPh sb="45" eb="47">
      <t>ヒヅケ</t>
    </rPh>
    <rPh sb="47" eb="49">
      <t>イゼン</t>
    </rPh>
    <phoneticPr fontId="16"/>
  </si>
  <si>
    <t>最終年度の1月20日以内の日付（西暦で入力すること）</t>
    <rPh sb="0" eb="4">
      <t>サイシュウネンド</t>
    </rPh>
    <rPh sb="6" eb="7">
      <t>ガツ</t>
    </rPh>
    <rPh sb="9" eb="10">
      <t>ニチ</t>
    </rPh>
    <rPh sb="10" eb="12">
      <t>イナイ</t>
    </rPh>
    <rPh sb="13" eb="15">
      <t>ヒヅケ</t>
    </rPh>
    <rPh sb="16" eb="18">
      <t>セイレキ</t>
    </rPh>
    <rPh sb="19" eb="21">
      <t>ニュウリョク</t>
    </rPh>
    <phoneticPr fontId="16"/>
  </si>
  <si>
    <t>６．住戸情報入力</t>
    <rPh sb="2" eb="4">
      <t>ジュウコ</t>
    </rPh>
    <rPh sb="4" eb="6">
      <t>ジョウホウ</t>
    </rPh>
    <rPh sb="6" eb="8">
      <t>ニュウリョク</t>
    </rPh>
    <phoneticPr fontId="16"/>
  </si>
  <si>
    <t>１１．補助対象経費総括表（まとめ）</t>
    <rPh sb="3" eb="5">
      <t>ホジョ</t>
    </rPh>
    <rPh sb="5" eb="7">
      <t>タイショウ</t>
    </rPh>
    <rPh sb="7" eb="9">
      <t>ケイヒ</t>
    </rPh>
    <rPh sb="9" eb="12">
      <t>ソウカツヒョウ</t>
    </rPh>
    <phoneticPr fontId="14"/>
  </si>
  <si>
    <t>１２-１～４．補助対象経費総括表
　（１年目）（２年目）（３年目）（４年目）</t>
    <phoneticPr fontId="16"/>
  </si>
  <si>
    <t>⑥建物図面</t>
    <phoneticPr fontId="16"/>
  </si>
  <si>
    <t>⑦設計図</t>
    <phoneticPr fontId="16"/>
  </si>
  <si>
    <t>完了予定年月日は、
単年度事業は２０２３年１月２０日以前の日付となっていますか
複数年度事業は２０２３年２月３日以前の日付となっていますか</t>
    <rPh sb="0" eb="2">
      <t>カンリョウ</t>
    </rPh>
    <rPh sb="2" eb="4">
      <t>ヨテイ</t>
    </rPh>
    <rPh sb="4" eb="7">
      <t>ネンガッピ</t>
    </rPh>
    <rPh sb="10" eb="13">
      <t>タンネンド</t>
    </rPh>
    <rPh sb="13" eb="15">
      <t>ジギョウ</t>
    </rPh>
    <rPh sb="20" eb="21">
      <t>ネン</t>
    </rPh>
    <rPh sb="22" eb="23">
      <t>ガツ</t>
    </rPh>
    <rPh sb="25" eb="26">
      <t>ニチ</t>
    </rPh>
    <rPh sb="26" eb="28">
      <t>イゼン</t>
    </rPh>
    <rPh sb="29" eb="31">
      <t>ヒヅケ</t>
    </rPh>
    <rPh sb="40" eb="42">
      <t>フクスウ</t>
    </rPh>
    <rPh sb="42" eb="44">
      <t>ネンド</t>
    </rPh>
    <rPh sb="44" eb="46">
      <t>ジギョウ</t>
    </rPh>
    <rPh sb="51" eb="52">
      <t>ネン</t>
    </rPh>
    <rPh sb="53" eb="54">
      <t>ガツ</t>
    </rPh>
    <rPh sb="55" eb="56">
      <t>ニチ</t>
    </rPh>
    <rPh sb="56" eb="58">
      <t>イゼン</t>
    </rPh>
    <rPh sb="59" eb="61">
      <t>ヒヅケ</t>
    </rPh>
    <phoneticPr fontId="115"/>
  </si>
  <si>
    <t>最終年度の事業完了予定日は、
複数年度事業は最終年度の１月２０日以前の日付となっていますか</t>
    <rPh sb="0" eb="2">
      <t>サイシュウ</t>
    </rPh>
    <rPh sb="2" eb="4">
      <t>ネンド</t>
    </rPh>
    <rPh sb="5" eb="7">
      <t>ジギョウ</t>
    </rPh>
    <rPh sb="7" eb="9">
      <t>カンリョウ</t>
    </rPh>
    <rPh sb="9" eb="11">
      <t>ヨテイ</t>
    </rPh>
    <rPh sb="11" eb="12">
      <t>ビ</t>
    </rPh>
    <rPh sb="15" eb="17">
      <t>フクスウ</t>
    </rPh>
    <rPh sb="17" eb="19">
      <t>ネンド</t>
    </rPh>
    <rPh sb="19" eb="21">
      <t>ジギョウ</t>
    </rPh>
    <rPh sb="22" eb="24">
      <t>サイシュウ</t>
    </rPh>
    <rPh sb="24" eb="26">
      <t>ネンド</t>
    </rPh>
    <rPh sb="28" eb="29">
      <t>ガツ</t>
    </rPh>
    <rPh sb="31" eb="32">
      <t>ニチ</t>
    </rPh>
    <rPh sb="32" eb="34">
      <t>イゼン</t>
    </rPh>
    <rPh sb="35" eb="37">
      <t>ヒヅケ</t>
    </rPh>
    <phoneticPr fontId="115"/>
  </si>
  <si>
    <r>
      <t xml:space="preserve">定率または定額
</t>
    </r>
    <r>
      <rPr>
        <sz val="11"/>
        <rFont val="ＭＳ 明朝"/>
        <family val="1"/>
        <charset val="128"/>
      </rPr>
      <t>（それぞれの
補助金算出額に
1,000円未満の端数が
生じた場合は
これを切り捨て）</t>
    </r>
    <phoneticPr fontId="15"/>
  </si>
  <si>
    <t>補助対象建築物の住宅用途部分にかかる部分（全住戸及び住宅用途にかかる共用部）全てのエネルギー（電気・ガス）
使用状況を計測・記録し、補助事業者からSIIへ一括報告できる。</t>
    <rPh sb="0" eb="7">
      <t>ホジョタイショウケンチクブツ</t>
    </rPh>
    <rPh sb="8" eb="14">
      <t>ジュウタクヨウトブブン</t>
    </rPh>
    <rPh sb="18" eb="20">
      <t>ブブン</t>
    </rPh>
    <rPh sb="21" eb="24">
      <t>ゼンジュウコ</t>
    </rPh>
    <rPh sb="24" eb="25">
      <t>オヨ</t>
    </rPh>
    <rPh sb="26" eb="30">
      <t>ジュウタクヨウト</t>
    </rPh>
    <rPh sb="34" eb="37">
      <t>キョウヨウブ</t>
    </rPh>
    <rPh sb="38" eb="39">
      <t>スベ</t>
    </rPh>
    <rPh sb="47" eb="49">
      <t>デンキ</t>
    </rPh>
    <rPh sb="54" eb="58">
      <t>シヨウジョウキョウ</t>
    </rPh>
    <rPh sb="59" eb="61">
      <t>ケイソク</t>
    </rPh>
    <rPh sb="62" eb="64">
      <t>キロク</t>
    </rPh>
    <rPh sb="66" eb="71">
      <t>ホジョジギョウシャ</t>
    </rPh>
    <rPh sb="77" eb="79">
      <t>イッカツ</t>
    </rPh>
    <rPh sb="79" eb="81">
      <t>ホウコク</t>
    </rPh>
    <phoneticPr fontId="14"/>
  </si>
  <si>
    <t>HEMSを使用して各住戸のエネルギー使用状況をエネルギー区分（冷暖房、換気、給湯、照明、その他）ごとに計測し、
補助事業者からSIIへ報告できる。</t>
    <rPh sb="5" eb="7">
      <t>シヨウ</t>
    </rPh>
    <rPh sb="9" eb="12">
      <t>カクジュウコ</t>
    </rPh>
    <rPh sb="18" eb="22">
      <t>シヨウジョウキョウ</t>
    </rPh>
    <rPh sb="28" eb="30">
      <t>クブン</t>
    </rPh>
    <rPh sb="51" eb="53">
      <t>ケイソク</t>
    </rPh>
    <rPh sb="67" eb="69">
      <t>ホウコク</t>
    </rPh>
    <phoneticPr fontId="14"/>
  </si>
  <si>
    <t>広報実施
開始予定年月</t>
    <rPh sb="0" eb="2">
      <t>コウホウ</t>
    </rPh>
    <rPh sb="2" eb="4">
      <t>ジッシ</t>
    </rPh>
    <rPh sb="5" eb="7">
      <t>カイシ</t>
    </rPh>
    <rPh sb="7" eb="9">
      <t>ヨテイ</t>
    </rPh>
    <rPh sb="9" eb="11">
      <t>ネンゲツ</t>
    </rPh>
    <phoneticPr fontId="14"/>
  </si>
  <si>
    <t>中高層ＺＥＨ－Ｍ支援事業</t>
    <rPh sb="0" eb="1">
      <t>チュウ</t>
    </rPh>
    <rPh sb="1" eb="3">
      <t>コウソウ</t>
    </rPh>
    <rPh sb="8" eb="10">
      <t>シエン</t>
    </rPh>
    <rPh sb="10" eb="12">
      <t>ジギョウ</t>
    </rPh>
    <phoneticPr fontId="14"/>
  </si>
  <si>
    <t>令和４年度　中高層ＺＥＨ－Ｍ支援事業</t>
    <rPh sb="6" eb="7">
      <t>チュウ</t>
    </rPh>
    <phoneticPr fontId="15"/>
  </si>
  <si>
    <t>２００,０００円＋（６,０００円×住戸数）</t>
    <phoneticPr fontId="16"/>
  </si>
  <si>
    <t>（A）＝（ａ）+（b）</t>
    <phoneticPr fontId="15"/>
  </si>
  <si>
    <r>
      <t>電気ヒートポンプ式給湯機</t>
    </r>
    <r>
      <rPr>
        <sz val="12"/>
        <rFont val="ＭＳ Ｐ明朝"/>
        <family val="1"/>
        <charset val="128"/>
      </rPr>
      <t>（エコキュート等）</t>
    </r>
    <phoneticPr fontId="14"/>
  </si>
  <si>
    <r>
      <t>ガス潜熱回収型給湯機
（</t>
    </r>
    <r>
      <rPr>
        <sz val="11"/>
        <rFont val="ＭＳ Ｐ明朝"/>
        <family val="1"/>
        <charset val="128"/>
      </rPr>
      <t>エコジョーズ等</t>
    </r>
    <r>
      <rPr>
        <sz val="14"/>
        <rFont val="ＭＳ Ｐ明朝"/>
        <family val="1"/>
        <charset val="128"/>
      </rPr>
      <t>）</t>
    </r>
    <rPh sb="18" eb="19">
      <t>トウ</t>
    </rPh>
    <phoneticPr fontId="15"/>
  </si>
  <si>
    <r>
      <t>エネルギー計測装置</t>
    </r>
    <r>
      <rPr>
        <sz val="12"/>
        <rFont val="ＭＳ Ｐ明朝"/>
        <family val="1"/>
        <charset val="128"/>
      </rPr>
      <t>（ガスの計測ができるもの）</t>
    </r>
    <rPh sb="5" eb="7">
      <t>ケイソク</t>
    </rPh>
    <rPh sb="7" eb="9">
      <t>ソウチ</t>
    </rPh>
    <rPh sb="13" eb="15">
      <t>ケイソク</t>
    </rPh>
    <phoneticPr fontId="15"/>
  </si>
  <si>
    <t>専有部</t>
    <rPh sb="0" eb="3">
      <t>センユウブ</t>
    </rPh>
    <phoneticPr fontId="16"/>
  </si>
  <si>
    <t>実施体制内に、公募要領Ｐ１１の２－１（３）の①②③のいずれであるかが明示されていますか</t>
    <rPh sb="0" eb="2">
      <t>ジッシ</t>
    </rPh>
    <rPh sb="2" eb="4">
      <t>タイセイ</t>
    </rPh>
    <rPh sb="4" eb="5">
      <t>ナイ</t>
    </rPh>
    <rPh sb="7" eb="9">
      <t>コウボ</t>
    </rPh>
    <rPh sb="9" eb="11">
      <t>ヨウリョウ</t>
    </rPh>
    <rPh sb="34" eb="36">
      <t>メイジ</t>
    </rPh>
    <phoneticPr fontId="74"/>
  </si>
  <si>
    <t>◆【A4カラー】で片面印刷すること</t>
    <rPh sb="9" eb="13">
      <t>カタメンインサツ</t>
    </rPh>
    <phoneticPr fontId="72"/>
  </si>
  <si>
    <t>幅（W）</t>
    <rPh sb="0" eb="1">
      <t>ハバ</t>
    </rPh>
    <phoneticPr fontId="74"/>
  </si>
  <si>
    <t>高さ（H）</t>
    <rPh sb="0" eb="1">
      <t>タカ</t>
    </rPh>
    <phoneticPr fontId="74"/>
  </si>
  <si>
    <t>奥行（D）</t>
    <rPh sb="0" eb="2">
      <t>オクユキ</t>
    </rPh>
    <phoneticPr fontId="74"/>
  </si>
  <si>
    <t>◆同じパネル構成の住戸を導入タイプとして設定すること</t>
    <rPh sb="1" eb="2">
      <t>オナ</t>
    </rPh>
    <rPh sb="6" eb="8">
      <t>コウセイ</t>
    </rPh>
    <rPh sb="9" eb="11">
      <t>ジュウコ</t>
    </rPh>
    <rPh sb="12" eb="14">
      <t>ドウニュウ</t>
    </rPh>
    <rPh sb="20" eb="22">
      <t>セッテイ</t>
    </rPh>
    <phoneticPr fontId="16"/>
  </si>
  <si>
    <t>ダクトタイプ室内機</t>
    <rPh sb="6" eb="9">
      <t>シツナイキ</t>
    </rPh>
    <phoneticPr fontId="74"/>
  </si>
  <si>
    <t>◆室外機１台に紐づく室内機の台数・能力の組み合わせを導入タイプとして設定する。</t>
    <rPh sb="20" eb="21">
      <t>ク</t>
    </rPh>
    <rPh sb="22" eb="23">
      <t>ア</t>
    </rPh>
    <rPh sb="26" eb="28">
      <t>ドウニュウ</t>
    </rPh>
    <rPh sb="34" eb="36">
      <t>セッテイ</t>
    </rPh>
    <phoneticPr fontId="16"/>
  </si>
  <si>
    <t>区分</t>
    <rPh sb="0" eb="2">
      <t>クブン</t>
    </rPh>
    <phoneticPr fontId="72"/>
  </si>
  <si>
    <t>９．共用部空調設備費用算出シート（マルチエアコン・パッケージエアコン用）</t>
    <rPh sb="2" eb="5">
      <t>キョウヨウブ</t>
    </rPh>
    <rPh sb="5" eb="7">
      <t>クウチョウ</t>
    </rPh>
    <rPh sb="7" eb="9">
      <t>セツビ</t>
    </rPh>
    <rPh sb="9" eb="11">
      <t>ヒヨウ</t>
    </rPh>
    <rPh sb="11" eb="13">
      <t>サンシュツ</t>
    </rPh>
    <rPh sb="34" eb="35">
      <t>ヨウ</t>
    </rPh>
    <phoneticPr fontId="74"/>
  </si>
  <si>
    <t>使用する形式</t>
    <rPh sb="4" eb="6">
      <t>ケイシキ</t>
    </rPh>
    <phoneticPr fontId="72"/>
  </si>
  <si>
    <t>㎥</t>
    <phoneticPr fontId="16"/>
  </si>
  <si>
    <t>「１１．補助対象経費総括表（まとめ）」の金額と整合がとれていますか</t>
    <rPh sb="4" eb="6">
      <t>ホジョ</t>
    </rPh>
    <rPh sb="6" eb="8">
      <t>タイショウ</t>
    </rPh>
    <rPh sb="8" eb="10">
      <t>ケイヒ</t>
    </rPh>
    <rPh sb="10" eb="13">
      <t>ソウカツヒョウ</t>
    </rPh>
    <rPh sb="20" eb="22">
      <t>キンガク</t>
    </rPh>
    <rPh sb="23" eb="25">
      <t>セイゴウ</t>
    </rPh>
    <phoneticPr fontId="74"/>
  </si>
  <si>
    <t>□</t>
    <phoneticPr fontId="14"/>
  </si>
  <si>
    <r>
      <t>　※該当する者は</t>
    </r>
    <r>
      <rPr>
        <sz val="14"/>
        <color rgb="FFFFFF00"/>
        <rFont val="Segoe UI Symbol"/>
        <family val="3"/>
      </rPr>
      <t>❼</t>
    </r>
    <r>
      <rPr>
        <b/>
        <sz val="14"/>
        <color rgb="FFFFFF00"/>
        <rFont val="HGｺﾞｼｯｸM"/>
        <family val="1"/>
        <charset val="128"/>
      </rPr>
      <t>、</t>
    </r>
    <r>
      <rPr>
        <sz val="14"/>
        <color rgb="FFFFFF00"/>
        <rFont val="Segoe UI Symbol"/>
        <family val="1"/>
      </rPr>
      <t>❽</t>
    </r>
    <r>
      <rPr>
        <b/>
        <sz val="14"/>
        <color rgb="FFFFFF00"/>
        <rFont val="HGｺﾞｼｯｸM"/>
        <family val="3"/>
        <charset val="128"/>
      </rPr>
      <t>も必須のため、白色だが入力を忘れないこと。</t>
    </r>
    <rPh sb="2" eb="4">
      <t>ガイトウ</t>
    </rPh>
    <rPh sb="6" eb="7">
      <t>モノ</t>
    </rPh>
    <rPh sb="12" eb="14">
      <t>ヒッス</t>
    </rPh>
    <rPh sb="18" eb="20">
      <t>シロイロ</t>
    </rPh>
    <rPh sb="22" eb="24">
      <t>ニュウリョク</t>
    </rPh>
    <rPh sb="25" eb="26">
      <t>ワス</t>
    </rPh>
    <phoneticPr fontId="15"/>
  </si>
  <si>
    <t>９．共用部空調設備費用算出シート</t>
    <phoneticPr fontId="16"/>
  </si>
  <si>
    <t>８-１～４．共用部定額単価算出シート</t>
    <phoneticPr fontId="16"/>
  </si>
  <si>
    <t>８-１.共用部定額単価算出表シート</t>
    <rPh sb="4" eb="7">
      <t>キョウヨウブ</t>
    </rPh>
    <rPh sb="7" eb="14">
      <t>テイガクタンカサンシュツヒョウ</t>
    </rPh>
    <phoneticPr fontId="74"/>
  </si>
  <si>
    <t>８-４.共用部定額単価算出表シート</t>
    <rPh sb="4" eb="7">
      <t>キョウヨウブ</t>
    </rPh>
    <rPh sb="7" eb="14">
      <t>テイガクタンカサンシュツヒョウ</t>
    </rPh>
    <phoneticPr fontId="74"/>
  </si>
  <si>
    <t>８-３.共用部定額単価算出表シート</t>
    <rPh sb="4" eb="7">
      <t>キョウヨウブ</t>
    </rPh>
    <rPh sb="7" eb="14">
      <t>テイガクタンカサンシュツヒョウ</t>
    </rPh>
    <phoneticPr fontId="74"/>
  </si>
  <si>
    <t>８-２.共用部定額単価算出表シート</t>
    <rPh sb="4" eb="7">
      <t>キョウヨウブ</t>
    </rPh>
    <rPh sb="7" eb="14">
      <t>テイガクタンカサンシュツヒョウ</t>
    </rPh>
    <phoneticPr fontId="74"/>
  </si>
  <si>
    <r>
      <t>１０-１．費用明細書　</t>
    </r>
    <r>
      <rPr>
        <b/>
        <u/>
        <sz val="20"/>
        <rFont val="ＭＳ Ｐ明朝"/>
        <family val="1"/>
        <charset val="128"/>
      </rPr>
      <t>（共用部）</t>
    </r>
    <rPh sb="5" eb="7">
      <t>ヒヨウ</t>
    </rPh>
    <rPh sb="7" eb="10">
      <t>メイサイショ</t>
    </rPh>
    <rPh sb="12" eb="14">
      <t>キョウヨウ</t>
    </rPh>
    <rPh sb="14" eb="15">
      <t>ブ</t>
    </rPh>
    <phoneticPr fontId="74"/>
  </si>
  <si>
    <r>
      <t>１０-２．費用明細書　</t>
    </r>
    <r>
      <rPr>
        <b/>
        <u/>
        <sz val="20"/>
        <rFont val="ＭＳ Ｐ明朝"/>
        <family val="1"/>
        <charset val="128"/>
      </rPr>
      <t>（共用部）</t>
    </r>
    <rPh sb="5" eb="7">
      <t>ヒヨウ</t>
    </rPh>
    <rPh sb="7" eb="10">
      <t>メイサイショ</t>
    </rPh>
    <rPh sb="12" eb="14">
      <t>キョウヨウ</t>
    </rPh>
    <rPh sb="14" eb="15">
      <t>ブ</t>
    </rPh>
    <phoneticPr fontId="74"/>
  </si>
  <si>
    <r>
      <t>１０-３．費用明細書　</t>
    </r>
    <r>
      <rPr>
        <b/>
        <u/>
        <sz val="20"/>
        <rFont val="ＭＳ Ｐ明朝"/>
        <family val="1"/>
        <charset val="128"/>
      </rPr>
      <t>（共用部）</t>
    </r>
    <rPh sb="5" eb="7">
      <t>ヒヨウ</t>
    </rPh>
    <rPh sb="7" eb="10">
      <t>メイサイショ</t>
    </rPh>
    <rPh sb="12" eb="14">
      <t>キョウヨウ</t>
    </rPh>
    <rPh sb="14" eb="15">
      <t>ブ</t>
    </rPh>
    <phoneticPr fontId="74"/>
  </si>
  <si>
    <r>
      <t>１０-４．費用明細書　</t>
    </r>
    <r>
      <rPr>
        <b/>
        <u/>
        <sz val="20"/>
        <rFont val="ＭＳ Ｐ明朝"/>
        <family val="1"/>
        <charset val="128"/>
      </rPr>
      <t>（共用部）</t>
    </r>
    <rPh sb="5" eb="7">
      <t>ヒヨウ</t>
    </rPh>
    <rPh sb="7" eb="10">
      <t>メイサイショ</t>
    </rPh>
    <rPh sb="12" eb="14">
      <t>キョウヨウ</t>
    </rPh>
    <rPh sb="14" eb="15">
      <t>ブ</t>
    </rPh>
    <phoneticPr fontId="74"/>
  </si>
  <si>
    <t>※2　蓄電システムを複数種設置した際は、このシートをコピー、
　　　[１]１.～２.まで入力し、自動表示された補助対象経費を当欄に記入すること。</t>
    <rPh sb="3" eb="5">
      <t>チクデン</t>
    </rPh>
    <rPh sb="10" eb="12">
      <t>フクスウ</t>
    </rPh>
    <rPh sb="12" eb="13">
      <t>シュ</t>
    </rPh>
    <rPh sb="13" eb="15">
      <t>セッチ</t>
    </rPh>
    <rPh sb="17" eb="18">
      <t>サイ</t>
    </rPh>
    <rPh sb="44" eb="46">
      <t>ニュウリョク</t>
    </rPh>
    <rPh sb="48" eb="50">
      <t>ジドウ</t>
    </rPh>
    <rPh sb="50" eb="52">
      <t>ヒョウジ</t>
    </rPh>
    <rPh sb="55" eb="61">
      <t>ホジョタイショウケイヒ</t>
    </rPh>
    <rPh sb="62" eb="63">
      <t>トウ</t>
    </rPh>
    <rPh sb="63" eb="64">
      <t>ラン</t>
    </rPh>
    <rPh sb="65" eb="67">
      <t>キニュウ</t>
    </rPh>
    <phoneticPr fontId="74"/>
  </si>
  <si>
    <t>１０-１～４．費用明細書（共用部）</t>
    <rPh sb="7" eb="9">
      <t>ヒヨウ</t>
    </rPh>
    <rPh sb="9" eb="11">
      <t>メイサイ</t>
    </rPh>
    <rPh sb="11" eb="12">
      <t>ショ</t>
    </rPh>
    <phoneticPr fontId="16"/>
  </si>
  <si>
    <t>１０-１～４．費用明細書（共用部）</t>
    <phoneticPr fontId="74"/>
  </si>
  <si>
    <t>定額単価積み上げ方式を用いない設備を導入する場合は
「１０．費用明細書（共用部）」と併せて必ず提出すること</t>
    <rPh sb="0" eb="2">
      <t>テイガク</t>
    </rPh>
    <rPh sb="2" eb="4">
      <t>タンカ</t>
    </rPh>
    <rPh sb="4" eb="5">
      <t>ツ</t>
    </rPh>
    <rPh sb="6" eb="7">
      <t>ア</t>
    </rPh>
    <rPh sb="8" eb="10">
      <t>ホウシキ</t>
    </rPh>
    <rPh sb="11" eb="12">
      <t>モチ</t>
    </rPh>
    <rPh sb="15" eb="17">
      <t>セツビ</t>
    </rPh>
    <rPh sb="18" eb="20">
      <t>ドウニュウ</t>
    </rPh>
    <rPh sb="22" eb="24">
      <t>バアイ</t>
    </rPh>
    <rPh sb="30" eb="32">
      <t>ヒヨウ</t>
    </rPh>
    <rPh sb="32" eb="35">
      <t>メイサイショ</t>
    </rPh>
    <rPh sb="36" eb="39">
      <t>キョウヨウブ</t>
    </rPh>
    <rPh sb="42" eb="43">
      <t>アワ</t>
    </rPh>
    <rPh sb="45" eb="46">
      <t>カナラ</t>
    </rPh>
    <rPh sb="47" eb="49">
      <t>テイシュツ</t>
    </rPh>
    <phoneticPr fontId="14"/>
  </si>
  <si>
    <t>・定額単価表を用いない設備を導入する場合は
　設備ごとに機器表/仕様書またはカタログ等を添付する
・設備工事ごとに編集しカラー印刷
（例）空調設備・機器表・設備設置図</t>
    <rPh sb="44" eb="46">
      <t>テンプ</t>
    </rPh>
    <phoneticPr fontId="16"/>
  </si>
  <si>
    <t>「１０-１～４．費用明細書（共用部）」と整合がとれていますか</t>
    <rPh sb="20" eb="22">
      <t>セイゴウ</t>
    </rPh>
    <phoneticPr fontId="74"/>
  </si>
  <si>
    <t>令和4年度 補助事業着手予定日</t>
    <rPh sb="0" eb="2">
      <t>レイワ</t>
    </rPh>
    <rPh sb="3" eb="5">
      <t>ネンド</t>
    </rPh>
    <rPh sb="6" eb="8">
      <t>ホジョ</t>
    </rPh>
    <rPh sb="8" eb="10">
      <t>ジギョウ</t>
    </rPh>
    <rPh sb="10" eb="12">
      <t>チャクシュ</t>
    </rPh>
    <rPh sb="12" eb="14">
      <t>ヨテイ</t>
    </rPh>
    <rPh sb="14" eb="15">
      <t>ビ</t>
    </rPh>
    <phoneticPr fontId="14"/>
  </si>
  <si>
    <t>令和4年度 事業完了予定日</t>
    <rPh sb="0" eb="2">
      <t>レイワ</t>
    </rPh>
    <rPh sb="3" eb="5">
      <t>ネンド</t>
    </rPh>
    <rPh sb="6" eb="8">
      <t>ジギョウ</t>
    </rPh>
    <rPh sb="8" eb="10">
      <t>カンリョウ</t>
    </rPh>
    <rPh sb="10" eb="12">
      <t>ヨテイ</t>
    </rPh>
    <rPh sb="12" eb="13">
      <t>ビ</t>
    </rPh>
    <phoneticPr fontId="14"/>
  </si>
  <si>
    <t>＊公募要領Ｐ１１「２－１」（３）の①～③のいずれかであるかを明示する</t>
    <rPh sb="1" eb="3">
      <t>コウボ</t>
    </rPh>
    <rPh sb="3" eb="5">
      <t>ヨウリョウ</t>
    </rPh>
    <rPh sb="30" eb="32">
      <t>メイジ</t>
    </rPh>
    <phoneticPr fontId="15"/>
  </si>
  <si>
    <t>　換気設備</t>
    <rPh sb="1" eb="3">
      <t>カンキ</t>
    </rPh>
    <rPh sb="3" eb="5">
      <t>セツビ</t>
    </rPh>
    <phoneticPr fontId="15"/>
  </si>
  <si>
    <t>　照明設備</t>
    <phoneticPr fontId="15"/>
  </si>
  <si>
    <t>　仕様・燃料種別による加算</t>
    <rPh sb="1" eb="3">
      <t>シヨウ</t>
    </rPh>
    <rPh sb="4" eb="6">
      <t>ネンリョウ</t>
    </rPh>
    <rPh sb="6" eb="7">
      <t>シュ</t>
    </rPh>
    <rPh sb="7" eb="8">
      <t>ベツ</t>
    </rPh>
    <rPh sb="11" eb="13">
      <t>カサン</t>
    </rPh>
    <phoneticPr fontId="14"/>
  </si>
  <si>
    <t>上記以外の面積（自動計算）</t>
    <rPh sb="8" eb="10">
      <t>ジドウ</t>
    </rPh>
    <rPh sb="10" eb="12">
      <t>ケイサン</t>
    </rPh>
    <phoneticPr fontId="16"/>
  </si>
  <si>
    <t>-　</t>
    <phoneticPr fontId="15"/>
  </si>
  <si>
    <t>(例)　202X年　X 月   X 日</t>
  </si>
  <si>
    <t>(例)　104-0000</t>
  </si>
  <si>
    <t>(例)　03-0000-1111</t>
  </si>
  <si>
    <t>(例)　1234567890123</t>
  </si>
  <si>
    <t>(例)　　　　　　  　　　　　　　　　10,000,000,000</t>
  </si>
  <si>
    <t>(例)　202X/X/X</t>
  </si>
  <si>
    <t>PV以外の設備や機械が設置されている部分の水平投影面積</t>
    <rPh sb="18" eb="20">
      <t>ブブン</t>
    </rPh>
    <phoneticPr fontId="16"/>
  </si>
  <si>
    <t>塔屋(階段室、エレベーターの機械室、空調・給水設備室、倉庫等)の水平投影面積</t>
    <rPh sb="3" eb="6">
      <t>カイダンシツ</t>
    </rPh>
    <rPh sb="27" eb="29">
      <t>ソウコ</t>
    </rPh>
    <rPh sb="29" eb="30">
      <t>ナド</t>
    </rPh>
    <rPh sb="36" eb="38">
      <t>メンセキ</t>
    </rPh>
    <phoneticPr fontId="16"/>
  </si>
  <si>
    <t>トップライト等採光敷設部分の水平投影面積</t>
    <rPh sb="11" eb="13">
      <t>ブブン</t>
    </rPh>
    <phoneticPr fontId="16"/>
  </si>
  <si>
    <t>屋上緑化部分の水平投影面積</t>
    <rPh sb="4" eb="6">
      <t>ブブン</t>
    </rPh>
    <phoneticPr fontId="16"/>
  </si>
  <si>
    <t>９．屋上利用状況（資料提出不要）</t>
    <rPh sb="2" eb="4">
      <t>オクジョウ</t>
    </rPh>
    <rPh sb="4" eb="8">
      <t>リヨウジョウキョウ</t>
    </rPh>
    <rPh sb="9" eb="15">
      <t>シリョウテイシュツフヨウ</t>
    </rPh>
    <phoneticPr fontId="15"/>
  </si>
  <si>
    <t>太陽光パネル等(設置されている場合)の水平投影面積</t>
    <rPh sb="0" eb="3">
      <t>タイヨウコウ</t>
    </rPh>
    <rPh sb="6" eb="7">
      <t>ナド</t>
    </rPh>
    <rPh sb="8" eb="10">
      <t>セッチ</t>
    </rPh>
    <rPh sb="15" eb="17">
      <t>バアイ</t>
    </rPh>
    <phoneticPr fontId="16"/>
  </si>
  <si>
    <t>ルーフバルコニーの面積</t>
    <rPh sb="9" eb="11">
      <t>メンセキ</t>
    </rPh>
    <phoneticPr fontId="14"/>
  </si>
  <si>
    <t>ルーフバルコニーで専用使用される部分の面積</t>
    <rPh sb="9" eb="11">
      <t>センヨウ</t>
    </rPh>
    <rPh sb="11" eb="13">
      <t>シヨウ</t>
    </rPh>
    <rPh sb="16" eb="18">
      <t>ブブン</t>
    </rPh>
    <phoneticPr fontId="16"/>
  </si>
  <si>
    <t>屋上緊急離着陸場・緊急救助用スペース</t>
    <rPh sb="0" eb="2">
      <t>オクジョウ</t>
    </rPh>
    <rPh sb="2" eb="4">
      <t>キンキュウ</t>
    </rPh>
    <rPh sb="4" eb="7">
      <t>リチャクリク</t>
    </rPh>
    <rPh sb="7" eb="8">
      <t>バ</t>
    </rPh>
    <rPh sb="9" eb="13">
      <t>キンキュウキュウジョ</t>
    </rPh>
    <rPh sb="13" eb="14">
      <t>ヨウ</t>
    </rPh>
    <phoneticPr fontId="16"/>
  </si>
  <si>
    <t>入力方法（小数第２位まで入力、ない場合は入力不要）</t>
    <rPh sb="5" eb="8">
      <t>ショウスウダイ</t>
    </rPh>
    <rPh sb="9" eb="10">
      <t>イ</t>
    </rPh>
    <rPh sb="12" eb="14">
      <t>ニュウリョク</t>
    </rPh>
    <rPh sb="17" eb="19">
      <t>バアイ</t>
    </rPh>
    <rPh sb="20" eb="24">
      <t>ニュウリョクフヨウ</t>
    </rPh>
    <phoneticPr fontId="14"/>
  </si>
  <si>
    <t>塔屋・ルーフバルコニー等を含めたパラペット内側の水平投影面積を入力</t>
    <rPh sb="21" eb="23">
      <t>ウチガワ</t>
    </rPh>
    <rPh sb="31" eb="33">
      <t>ニュウリョク</t>
    </rPh>
    <phoneticPr fontId="28"/>
  </si>
  <si>
    <t>屋上緊急離着陸場・緊急救助用スペースの面積</t>
    <rPh sb="19" eb="21">
      <t>メンセキ</t>
    </rPh>
    <phoneticPr fontId="16"/>
  </si>
  <si>
    <t>※4　⑧＋⑨の金額を「６．住戸情報入力」シートの蓄電システムの
　　　補助対象経費の欄に記入すること。</t>
    <rPh sb="7" eb="9">
      <t>キンガク</t>
    </rPh>
    <rPh sb="13" eb="19">
      <t>ジュウコジョウホウニュウリョク</t>
    </rPh>
    <rPh sb="24" eb="26">
      <t>チクデン</t>
    </rPh>
    <rPh sb="35" eb="41">
      <t>ホジョタイショウケイヒ</t>
    </rPh>
    <rPh sb="42" eb="43">
      <t>ラン</t>
    </rPh>
    <rPh sb="44" eb="46">
      <t>キニュウ</t>
    </rPh>
    <phoneticPr fontId="74"/>
  </si>
  <si>
    <t>←公募要領P30を確認すること</t>
    <phoneticPr fontId="74"/>
  </si>
  <si>
    <t>←公募要領P29を確認すること</t>
    <phoneticPr fontId="74"/>
  </si>
  <si>
    <t>「２.全体概要」で設置場所を選択したうえで「２１．Ｖ２Ｈ充電設備（充放電設備）・ＥＶ充電設備明細（共用部）」で算出した合計金額を手入力すること</t>
    <rPh sb="9" eb="11">
      <t>セッチ</t>
    </rPh>
    <rPh sb="11" eb="13">
      <t>バショ</t>
    </rPh>
    <rPh sb="14" eb="16">
      <t>センタク</t>
    </rPh>
    <rPh sb="55" eb="57">
      <t>サンシュツ</t>
    </rPh>
    <rPh sb="59" eb="61">
      <t>ゴウケイ</t>
    </rPh>
    <rPh sb="61" eb="63">
      <t>キンガク</t>
    </rPh>
    <rPh sb="64" eb="67">
      <t>テニュウリョク</t>
    </rPh>
    <phoneticPr fontId="16"/>
  </si>
  <si>
    <t>◆【A4カラー】で片面印刷すること</t>
    <phoneticPr fontId="16"/>
  </si>
  <si>
    <t>◆【A4カラー】で片面印刷すること（導入する場合）</t>
    <rPh sb="18" eb="20">
      <t>ドウニュウ</t>
    </rPh>
    <rPh sb="22" eb="24">
      <t>バアイ</t>
    </rPh>
    <phoneticPr fontId="16"/>
  </si>
  <si>
    <t>【片面印刷】で印刷すること（入力があるページのみ提出）</t>
    <rPh sb="1" eb="3">
      <t>カタメン</t>
    </rPh>
    <rPh sb="3" eb="5">
      <t>インサツ</t>
    </rPh>
    <rPh sb="7" eb="9">
      <t>インサツ</t>
    </rPh>
    <rPh sb="14" eb="16">
      <t>ニュウリョク</t>
    </rPh>
    <phoneticPr fontId="72"/>
  </si>
  <si>
    <t>【片面印刷】で印刷すること（導入する場合）</t>
    <rPh sb="1" eb="3">
      <t>カタメン</t>
    </rPh>
    <rPh sb="3" eb="5">
      <t>インサツ</t>
    </rPh>
    <rPh sb="7" eb="9">
      <t>インサツ</t>
    </rPh>
    <rPh sb="14" eb="16">
      <t>ドウニュウ</t>
    </rPh>
    <rPh sb="18" eb="20">
      <t>バアイ</t>
    </rPh>
    <phoneticPr fontId="72"/>
  </si>
  <si>
    <t>【A４カラー】【片面印刷】で印刷すること</t>
    <phoneticPr fontId="72"/>
  </si>
  <si>
    <t>共同住宅</t>
    <rPh sb="0" eb="2">
      <t>キョウドウ</t>
    </rPh>
    <rPh sb="2" eb="4">
      <t>ジュウタク</t>
    </rPh>
    <phoneticPr fontId="14"/>
  </si>
  <si>
    <t>５．補助事業実施体制は必ず記入すること</t>
    <phoneticPr fontId="15"/>
  </si>
  <si>
    <t>(例)　●</t>
    <phoneticPr fontId="16"/>
  </si>
  <si>
    <t>（補助金算出額の合計に1,000円未満の端数が生じた場合は、これを切り捨て）</t>
    <phoneticPr fontId="15"/>
  </si>
  <si>
    <t>層</t>
    <rPh sb="0" eb="1">
      <t>ソウ</t>
    </rPh>
    <phoneticPr fontId="14"/>
  </si>
  <si>
    <t>(例)　有</t>
    <rPh sb="4" eb="5">
      <t>ア</t>
    </rPh>
    <phoneticPr fontId="16"/>
  </si>
  <si>
    <r>
      <t>←「COOL CHOICE」の趣旨に賛同、登録したうえでプルダウンから「</t>
    </r>
    <r>
      <rPr>
        <b/>
        <sz val="16"/>
        <color rgb="FFFFFF00"/>
        <rFont val="Segoe UI Symbol"/>
        <family val="3"/>
      </rPr>
      <t>☑</t>
    </r>
    <r>
      <rPr>
        <b/>
        <sz val="16"/>
        <color rgb="FFFFFF00"/>
        <rFont val="HGｺﾞｼｯｸM"/>
        <family val="3"/>
        <charset val="128"/>
      </rPr>
      <t>」を選択すること</t>
    </r>
    <rPh sb="15" eb="17">
      <t>シュシ</t>
    </rPh>
    <rPh sb="18" eb="20">
      <t>サンドウ</t>
    </rPh>
    <rPh sb="21" eb="23">
      <t>トウロク</t>
    </rPh>
    <rPh sb="39" eb="41">
      <t>センタク</t>
    </rPh>
    <phoneticPr fontId="14"/>
  </si>
  <si>
    <t>交付決定予定日以降の日付（西暦で入力すること）（交付決定予定日は公募要領P13参照）</t>
    <rPh sb="0" eb="2">
      <t>コウフ</t>
    </rPh>
    <rPh sb="2" eb="4">
      <t>ケッテイ</t>
    </rPh>
    <rPh sb="4" eb="7">
      <t>ヨテイビ</t>
    </rPh>
    <rPh sb="7" eb="9">
      <t>イコウ</t>
    </rPh>
    <rPh sb="10" eb="12">
      <t>ヒヅケ</t>
    </rPh>
    <rPh sb="13" eb="15">
      <t>セイレキ</t>
    </rPh>
    <rPh sb="16" eb="18">
      <t>ニュウリョク</t>
    </rPh>
    <rPh sb="24" eb="26">
      <t>コウフ</t>
    </rPh>
    <rPh sb="26" eb="28">
      <t>ケッテイ</t>
    </rPh>
    <rPh sb="28" eb="30">
      <t>ヨテイ</t>
    </rPh>
    <rPh sb="30" eb="31">
      <t>ヒ</t>
    </rPh>
    <rPh sb="32" eb="34">
      <t>コウボ</t>
    </rPh>
    <rPh sb="34" eb="36">
      <t>ヨウリョウ</t>
    </rPh>
    <rPh sb="39" eb="41">
      <t>サンショウ</t>
    </rPh>
    <phoneticPr fontId="14"/>
  </si>
  <si>
    <t>(例)　ZEHM00-00000-A</t>
    <phoneticPr fontId="16"/>
  </si>
  <si>
    <t>(例)　登録済み（プルダウン選択する）</t>
    <phoneticPr fontId="16"/>
  </si>
  <si>
    <t>(例)　昭和 50 年　1 月　1 日</t>
    <phoneticPr fontId="16"/>
  </si>
  <si>
    <t>追加補助対象となる設備</t>
    <rPh sb="0" eb="2">
      <t>ツイカ</t>
    </rPh>
    <rPh sb="2" eb="4">
      <t>ホジョ</t>
    </rPh>
    <rPh sb="4" eb="6">
      <t>タイショウ</t>
    </rPh>
    <rPh sb="9" eb="11">
      <t>セツビ</t>
    </rPh>
    <phoneticPr fontId="74"/>
  </si>
  <si>
    <t>(例)　○○○○マンション</t>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</si>
</sst>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5" formatCode="&quot;¥&quot;#,##0;&quot;¥&quot;\-#,##0"/>
    <numFmt numFmtId="6" formatCode="&quot;¥&quot;#,##0;[Red]&quot;¥&quot;\-#,##0"/>
    <numFmt numFmtId="176" formatCode="000\-0000"/>
    <numFmt numFmtId="177" formatCode="[=1]&quot;単年度事業&quot;;0\ &quot;年度事業（１年目）&quot;"/>
    <numFmt numFmtId="178" formatCode="yyyy\ &quot; 年 &quot;\ m\ &quot; 月 &quot;\ d\ &quot; 日 &quot;"/>
    <numFmt numFmtId="179" formatCode="ggg\ e\ &quot; 年 &quot;\ m\ &quot; 月 &quot;\ d\ &quot; 日 &quot;"/>
    <numFmt numFmtId="180" formatCode="yyyy\ &quot; 年 &quot;\ m\ &quot; 月 &quot;\ d\ &quot; 日&quot;"/>
    <numFmt numFmtId="181" formatCode="#,##0&quot;円&quot;"/>
    <numFmt numFmtId="182" formatCode="&quot;〒&quot;\ 000\ \-\ 0000"/>
    <numFmt numFmtId="183" formatCode="yyyy\ &quot; 年     &quot;\ m\ &quot; 月     &quot;\ d\ &quot; 日&quot;"/>
    <numFmt numFmtId="184" formatCode="0.00_ "/>
    <numFmt numFmtId="185" formatCode="0.000_ "/>
    <numFmt numFmtId="186" formatCode="#,##0.00_ "/>
    <numFmt numFmtId="187" formatCode="#,##0_ ;[Red]\-#,##0\ "/>
    <numFmt numFmtId="188" formatCode="#,##0.0"/>
    <numFmt numFmtId="189" formatCode="0_ "/>
    <numFmt numFmtId="190" formatCode="000\ \-\ 0000"/>
    <numFmt numFmtId="191" formatCode="yyyy\ &quot; 年   &quot;\ m\ &quot; 月   &quot;\ d\ &quot; 日&quot;"/>
    <numFmt numFmtId="192" formatCode="General&quot;年目&quot;"/>
    <numFmt numFmtId="193" formatCode="0.0_ "/>
    <numFmt numFmtId="194" formatCode="0.00_);[Red]\(0.00\)"/>
    <numFmt numFmtId="195" formatCode="\(@\)"/>
    <numFmt numFmtId="196" formatCode="@&quot;年目&quot;"/>
    <numFmt numFmtId="197" formatCode="\(@&quot;年&quot;&quot;目&quot;\)"/>
    <numFmt numFmtId="198" formatCode="#,##0.0;[Red]\-#,##0.0"/>
    <numFmt numFmtId="199" formatCode="0_);[Red]\(0\)"/>
    <numFmt numFmtId="200" formatCode="0.0"/>
    <numFmt numFmtId="201" formatCode="#,##0;&quot;▲ &quot;#,##0"/>
    <numFmt numFmtId="202" formatCode="#,##0_);[Red]\(#,##0\)"/>
    <numFmt numFmtId="203" formatCode="@\ &quot;年度目&quot;"/>
    <numFmt numFmtId="204" formatCode="0_ ;[Red]\-0\ "/>
    <numFmt numFmtId="205" formatCode="[$-F800]dddd\,\ mmmm\ dd\,\ yyyy"/>
    <numFmt numFmtId="206" formatCode="[DBNum3]00"/>
    <numFmt numFmtId="207" formatCode="yyyy\ &quot; 年   &quot;\ m\ &quot; 月 &quot;"/>
    <numFmt numFmtId="208" formatCode="yyyy&quot;年&quot;m&quot;月&quot;;@"/>
    <numFmt numFmtId="209" formatCode="yyyy/mm/dd"/>
    <numFmt numFmtId="210" formatCode="hh&quot;時&quot;mm&quot;分&quot;"/>
    <numFmt numFmtId="211" formatCode="0.0%"/>
    <numFmt numFmtId="212" formatCode="#,##0.0_ "/>
    <numFmt numFmtId="213" formatCode="#,##0.0000;[Red]\-#,##0.0000"/>
    <numFmt numFmtId="214" formatCode="0.00&quot;㎡未満&quot;"/>
    <numFmt numFmtId="215" formatCode="0.00&quot;㎡以上&quot;"/>
    <numFmt numFmtId="216" formatCode="0&quot;㎜未満&quot;"/>
    <numFmt numFmtId="217" formatCode="0&quot;㎜以上&quot;"/>
    <numFmt numFmtId="218" formatCode="&quot;高さ&quot;0&quot;㎜以下&quot;"/>
    <numFmt numFmtId="219" formatCode="&quot;奥行&quot;0&quot;㎜以上&quot;"/>
    <numFmt numFmtId="220" formatCode="0&quot;台&quot;"/>
    <numFmt numFmtId="221" formatCode="#,##0_ "/>
    <numFmt numFmtId="222" formatCode="#,##0&quot;円/kW&quot;"/>
    <numFmt numFmtId="223" formatCode="\+#,##0&quot;円/台&quot;"/>
    <numFmt numFmtId="224" formatCode="#,##0&quot;円/台&quot;"/>
    <numFmt numFmtId="225" formatCode="#,##0_ ;\-#,##0_ "/>
    <numFmt numFmtId="226" formatCode="#,##0_ ;[Red]\-#,##0_ ;0_ "/>
    <numFmt numFmtId="227" formatCode="0_ ;[Red]\-0_ "/>
    <numFmt numFmtId="228" formatCode="#,##0_ ;[Red]\-#,##0_ "/>
    <numFmt numFmtId="229" formatCode="#,##0.0_ ;[Red]\-#,##0.0_ "/>
    <numFmt numFmtId="230" formatCode="#,##0_ ;&quot;▲ &quot;#,##0_ ;0_ "/>
    <numFmt numFmtId="231" formatCode="#,##0_ ;[Red]\-#,##0_ ;&quot;-&quot;_ ;@_ "/>
    <numFmt numFmtId="232" formatCode="#,##0.00_ ;[Red]\-#,##0.00_ "/>
  </numFmts>
  <fonts count="239">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Yu Gothic UI"/>
      <family val="2"/>
      <charset val="128"/>
    </font>
    <font>
      <b/>
      <sz val="15"/>
      <color theme="3"/>
      <name val="Yu Gothic UI"/>
      <family val="2"/>
      <charset val="128"/>
    </font>
    <font>
      <b/>
      <sz val="11"/>
      <color theme="3"/>
      <name val="Yu Gothic UI"/>
      <family val="2"/>
      <charset val="128"/>
    </font>
    <font>
      <sz val="6"/>
      <name val="Yu Gothic UI"/>
      <family val="2"/>
      <charset val="128"/>
    </font>
    <font>
      <b/>
      <sz val="10"/>
      <color theme="1"/>
      <name val="Yu Gothic UI"/>
      <family val="3"/>
      <charset val="128"/>
    </font>
    <font>
      <sz val="12"/>
      <color rgb="FFFFCC99"/>
      <name val="Yu Gothic UI"/>
      <family val="2"/>
      <charset val="128"/>
    </font>
    <font>
      <sz val="10"/>
      <color theme="1"/>
      <name val="Yu Gothic UI"/>
      <family val="2"/>
      <charset val="128"/>
    </font>
    <font>
      <sz val="14"/>
      <color theme="1"/>
      <name val="Yu Gothic UI"/>
      <family val="2"/>
      <charset val="128"/>
    </font>
    <font>
      <b/>
      <sz val="14"/>
      <color rgb="FFFF0000"/>
      <name val="Yu Gothic UI"/>
      <family val="3"/>
      <charset val="128"/>
    </font>
    <font>
      <b/>
      <sz val="14"/>
      <color rgb="FFFFCC99"/>
      <name val="Meiryo UI"/>
      <family val="3"/>
      <charset val="128"/>
    </font>
    <font>
      <b/>
      <sz val="14"/>
      <color theme="9" tint="0.59999389629810485"/>
      <name val="Meiryo UI"/>
      <family val="3"/>
      <charset val="128"/>
    </font>
    <font>
      <b/>
      <sz val="14"/>
      <color theme="1" tint="0.14999847407452621"/>
      <name val="Meiryo UI"/>
      <family val="3"/>
      <charset val="128"/>
    </font>
    <font>
      <b/>
      <sz val="14"/>
      <color theme="1"/>
      <name val="Yu Gothic UI"/>
      <family val="3"/>
      <charset val="128"/>
    </font>
    <font>
      <b/>
      <sz val="14"/>
      <name val="Yu Gothic UI"/>
      <family val="3"/>
      <charset val="128"/>
    </font>
    <font>
      <b/>
      <sz val="14"/>
      <color theme="0"/>
      <name val="Yu Gothic UI"/>
      <family val="3"/>
      <charset val="128"/>
    </font>
    <font>
      <sz val="14"/>
      <color rgb="FFFF0000"/>
      <name val="Meiryo UI"/>
      <family val="3"/>
      <charset val="128"/>
    </font>
    <font>
      <sz val="12"/>
      <color rgb="FF808080"/>
      <name val="Yu Gothic UI"/>
      <family val="3"/>
      <charset val="128"/>
    </font>
    <font>
      <sz val="16"/>
      <color theme="1"/>
      <name val="Yu Gothic UI"/>
      <family val="2"/>
      <charset val="128"/>
    </font>
    <font>
      <b/>
      <sz val="16"/>
      <color theme="1"/>
      <name val="Yu Gothic UI"/>
      <family val="3"/>
      <charset val="128"/>
    </font>
    <font>
      <sz val="14"/>
      <color theme="0"/>
      <name val="Yu Gothic UI"/>
      <family val="2"/>
      <charset val="128"/>
    </font>
    <font>
      <sz val="14"/>
      <color theme="0"/>
      <name val="Yu Gothic UI"/>
      <family val="3"/>
      <charset val="128"/>
    </font>
    <font>
      <b/>
      <sz val="16"/>
      <color rgb="FFFFFF00"/>
      <name val="Yu Gothic UI"/>
      <family val="3"/>
      <charset val="128"/>
    </font>
    <font>
      <sz val="16"/>
      <color theme="1"/>
      <name val="ＭＳ 明朝"/>
      <family val="1"/>
      <charset val="128"/>
    </font>
    <font>
      <sz val="14"/>
      <color theme="1"/>
      <name val="ＭＳ 明朝"/>
      <family val="1"/>
      <charset val="128"/>
    </font>
    <font>
      <sz val="36"/>
      <color theme="1"/>
      <name val="ＭＳ 明朝"/>
      <family val="1"/>
      <charset val="128"/>
    </font>
    <font>
      <sz val="22"/>
      <color theme="1"/>
      <name val="ＭＳ 明朝"/>
      <family val="1"/>
      <charset val="128"/>
    </font>
    <font>
      <sz val="26"/>
      <color theme="1"/>
      <name val="ＭＳ 明朝"/>
      <family val="1"/>
      <charset val="128"/>
    </font>
    <font>
      <b/>
      <sz val="14"/>
      <color rgb="FFFFFF00"/>
      <name val="ＭＳ 明朝"/>
      <family val="1"/>
      <charset val="128"/>
    </font>
    <font>
      <sz val="48"/>
      <color theme="1"/>
      <name val="ＭＳ 明朝"/>
      <family val="1"/>
      <charset val="128"/>
    </font>
    <font>
      <sz val="8"/>
      <color theme="1"/>
      <name val="ＭＳ 明朝"/>
      <family val="1"/>
      <charset val="128"/>
    </font>
    <font>
      <sz val="6"/>
      <color theme="1"/>
      <name val="ＭＳ 明朝"/>
      <family val="1"/>
      <charset val="128"/>
    </font>
    <font>
      <sz val="34"/>
      <color theme="1"/>
      <name val="ＭＳ 明朝"/>
      <family val="1"/>
      <charset val="128"/>
    </font>
    <font>
      <sz val="12"/>
      <color theme="1"/>
      <name val="ＭＳ 明朝"/>
      <family val="1"/>
      <charset val="128"/>
    </font>
    <font>
      <sz val="14"/>
      <color theme="0"/>
      <name val="ＭＳ 明朝"/>
      <family val="1"/>
      <charset val="128"/>
    </font>
    <font>
      <sz val="14"/>
      <color theme="1"/>
      <name val="ＭＳ ゴシック"/>
      <family val="3"/>
      <charset val="128"/>
    </font>
    <font>
      <sz val="14"/>
      <color theme="1"/>
      <name val="ＭＳ Ｐ明朝"/>
      <family val="1"/>
      <charset val="128"/>
    </font>
    <font>
      <sz val="11"/>
      <name val="ＭＳ Ｐゴシック"/>
      <family val="3"/>
      <charset val="128"/>
    </font>
    <font>
      <sz val="11"/>
      <color indexed="8"/>
      <name val="ＭＳ Ｐゴシック"/>
      <family val="3"/>
      <charset val="128"/>
    </font>
    <font>
      <sz val="11"/>
      <color theme="1"/>
      <name val="游ゴシック"/>
      <family val="2"/>
      <charset val="128"/>
      <scheme val="minor"/>
    </font>
    <font>
      <b/>
      <sz val="16"/>
      <color theme="1"/>
      <name val="ＭＳ 明朝"/>
      <family val="1"/>
      <charset val="128"/>
    </font>
    <font>
      <sz val="18"/>
      <color theme="1"/>
      <name val="ＭＳ 明朝"/>
      <family val="1"/>
      <charset val="128"/>
    </font>
    <font>
      <sz val="10"/>
      <color theme="1"/>
      <name val="ＭＳ 明朝"/>
      <family val="1"/>
      <charset val="128"/>
    </font>
    <font>
      <sz val="24"/>
      <color theme="1"/>
      <name val="ＭＳ 明朝"/>
      <family val="1"/>
      <charset val="128"/>
    </font>
    <font>
      <sz val="20"/>
      <color theme="1"/>
      <name val="ＭＳ 明朝"/>
      <family val="1"/>
      <charset val="128"/>
    </font>
    <font>
      <u/>
      <sz val="14"/>
      <color theme="1"/>
      <name val="ＭＳ 明朝"/>
      <family val="1"/>
      <charset val="128"/>
    </font>
    <font>
      <sz val="32"/>
      <color theme="1"/>
      <name val="ＭＳ 明朝"/>
      <family val="1"/>
      <charset val="128"/>
    </font>
    <font>
      <sz val="9"/>
      <color rgb="FFCCFFFF"/>
      <name val="Yu Gothic UI"/>
      <family val="3"/>
      <charset val="128"/>
    </font>
    <font>
      <b/>
      <sz val="9"/>
      <color rgb="FFCCFFFF"/>
      <name val="Yu Gothic UI"/>
      <family val="3"/>
      <charset val="128"/>
    </font>
    <font>
      <sz val="10"/>
      <color theme="1"/>
      <name val="Yu Gothic UI"/>
      <family val="3"/>
      <charset val="128"/>
    </font>
    <font>
      <sz val="12"/>
      <color theme="1"/>
      <name val="Yu Gothic UI"/>
      <family val="2"/>
      <charset val="128"/>
    </font>
    <font>
      <sz val="12"/>
      <color theme="1"/>
      <name val="Yu Gothic UI"/>
      <family val="3"/>
      <charset val="128"/>
    </font>
    <font>
      <sz val="12"/>
      <color theme="1"/>
      <name val="ＭＳ Ｐ明朝"/>
      <family val="1"/>
      <charset val="128"/>
    </font>
    <font>
      <sz val="13"/>
      <color theme="1"/>
      <name val="ＭＳ 明朝"/>
      <family val="1"/>
      <charset val="128"/>
    </font>
    <font>
      <sz val="14"/>
      <color rgb="FFDDDDDD"/>
      <name val="ＭＳ 明朝"/>
      <family val="1"/>
      <charset val="128"/>
    </font>
    <font>
      <sz val="18"/>
      <color theme="0"/>
      <name val="ＭＳ 明朝"/>
      <family val="1"/>
      <charset val="128"/>
    </font>
    <font>
      <sz val="16"/>
      <name val="ＭＳ 明朝"/>
      <family val="1"/>
      <charset val="128"/>
    </font>
    <font>
      <sz val="11"/>
      <color theme="1"/>
      <name val="ＭＳ Ｐ明朝"/>
      <family val="1"/>
      <charset val="128"/>
    </font>
    <font>
      <sz val="11"/>
      <color theme="1"/>
      <name val="ＭＳ 明朝"/>
      <family val="1"/>
      <charset val="128"/>
    </font>
    <font>
      <u/>
      <sz val="10"/>
      <color theme="1"/>
      <name val="ＭＳ 明朝"/>
      <family val="1"/>
      <charset val="128"/>
    </font>
    <font>
      <sz val="6"/>
      <name val="ＭＳ Ｐゴシック"/>
      <family val="3"/>
      <charset val="128"/>
    </font>
    <font>
      <sz val="9"/>
      <color theme="1"/>
      <name val="ＭＳ Ｐ明朝"/>
      <family val="1"/>
      <charset val="128"/>
    </font>
    <font>
      <sz val="6"/>
      <name val="游ゴシック"/>
      <family val="2"/>
      <charset val="128"/>
      <scheme val="minor"/>
    </font>
    <font>
      <sz val="9"/>
      <color theme="0"/>
      <name val="ＭＳ Ｐ明朝"/>
      <family val="1"/>
      <charset val="128"/>
    </font>
    <font>
      <b/>
      <sz val="16"/>
      <color theme="1"/>
      <name val="ＭＳ Ｐ明朝"/>
      <family val="1"/>
      <charset val="128"/>
    </font>
    <font>
      <sz val="26"/>
      <color theme="1"/>
      <name val="ＭＳ Ｐ明朝"/>
      <family val="1"/>
      <charset val="128"/>
    </font>
    <font>
      <sz val="16"/>
      <color theme="1"/>
      <name val="ＭＳ Ｐ明朝"/>
      <family val="1"/>
      <charset val="128"/>
    </font>
    <font>
      <sz val="18"/>
      <color theme="1"/>
      <name val="ＭＳ Ｐ明朝"/>
      <family val="1"/>
      <charset val="128"/>
    </font>
    <font>
      <sz val="12"/>
      <color indexed="81"/>
      <name val="MS P ゴシック"/>
      <family val="3"/>
      <charset val="128"/>
    </font>
    <font>
      <sz val="14"/>
      <name val="ＭＳ 明朝"/>
      <family val="1"/>
      <charset val="128"/>
    </font>
    <font>
      <sz val="11"/>
      <color theme="1"/>
      <name val="游ゴシック"/>
      <family val="3"/>
      <charset val="128"/>
      <scheme val="minor"/>
    </font>
    <font>
      <sz val="10"/>
      <name val="ＭＳ Ｐ明朝"/>
      <family val="1"/>
      <charset val="128"/>
    </font>
    <font>
      <b/>
      <sz val="11"/>
      <color rgb="FFFFFF00"/>
      <name val="ＭＳ Ｐ明朝"/>
      <family val="1"/>
      <charset val="128"/>
    </font>
    <font>
      <sz val="10"/>
      <color theme="1"/>
      <name val="游ゴシック"/>
      <family val="2"/>
      <charset val="128"/>
      <scheme val="minor"/>
    </font>
    <font>
      <sz val="6"/>
      <name val="游ゴシック"/>
      <family val="3"/>
      <charset val="128"/>
      <scheme val="minor"/>
    </font>
    <font>
      <b/>
      <sz val="14"/>
      <name val="ＭＳ Ｐ明朝"/>
      <family val="1"/>
      <charset val="128"/>
    </font>
    <font>
      <sz val="12"/>
      <name val="ＭＳ Ｐ明朝"/>
      <family val="1"/>
      <charset val="128"/>
    </font>
    <font>
      <b/>
      <sz val="12"/>
      <name val="ＭＳ Ｐ明朝"/>
      <family val="1"/>
      <charset val="128"/>
    </font>
    <font>
      <sz val="14"/>
      <color rgb="FFFF0000"/>
      <name val="Yu Gothic UI"/>
      <family val="2"/>
      <charset val="128"/>
    </font>
    <font>
      <sz val="14"/>
      <color theme="1"/>
      <name val="Yu Gothic UI"/>
      <family val="3"/>
      <charset val="128"/>
    </font>
    <font>
      <sz val="9"/>
      <name val="ＭＳ 明朝"/>
      <family val="1"/>
      <charset val="128"/>
    </font>
    <font>
      <sz val="14"/>
      <name val="ＭＳ Ｐ明朝"/>
      <family val="1"/>
      <charset val="128"/>
    </font>
    <font>
      <sz val="14"/>
      <name val="Yu Gothic UI"/>
      <family val="3"/>
      <charset val="128"/>
    </font>
    <font>
      <sz val="9"/>
      <color theme="1"/>
      <name val="Yu Gothic UI"/>
      <family val="2"/>
      <charset val="128"/>
    </font>
    <font>
      <sz val="12"/>
      <name val="ＭＳ 明朝"/>
      <family val="1"/>
      <charset val="128"/>
    </font>
    <font>
      <sz val="14"/>
      <color rgb="FFFF0000"/>
      <name val="Yu Gothic UI"/>
      <family val="3"/>
      <charset val="128"/>
    </font>
    <font>
      <b/>
      <sz val="8"/>
      <color theme="1"/>
      <name val="Yu Gothic UI"/>
      <family val="3"/>
      <charset val="128"/>
    </font>
    <font>
      <sz val="14"/>
      <name val="Yu Gothic UI"/>
      <family val="2"/>
      <charset val="128"/>
    </font>
    <font>
      <sz val="13"/>
      <name val="ＭＳ 明朝"/>
      <family val="1"/>
      <charset val="128"/>
    </font>
    <font>
      <sz val="13"/>
      <name val="ＭＳ Ｐ明朝"/>
      <family val="1"/>
      <charset val="128"/>
    </font>
    <font>
      <sz val="40"/>
      <color theme="1"/>
      <name val="ＭＳ Ｐ明朝"/>
      <family val="1"/>
      <charset val="128"/>
    </font>
    <font>
      <sz val="16"/>
      <name val="ＭＳ Ｐ明朝"/>
      <family val="1"/>
      <charset val="128"/>
    </font>
    <font>
      <sz val="20"/>
      <name val="ＭＳ Ｐ明朝"/>
      <family val="1"/>
      <charset val="128"/>
    </font>
    <font>
      <sz val="36"/>
      <name val="ＭＳ Ｐ明朝"/>
      <family val="1"/>
      <charset val="128"/>
    </font>
    <font>
      <sz val="14"/>
      <color rgb="FF808080"/>
      <name val="Yu Gothic UI"/>
      <family val="2"/>
      <charset val="128"/>
    </font>
    <font>
      <sz val="14"/>
      <color rgb="FF808080"/>
      <name val="Yu Gothic UI"/>
      <family val="3"/>
      <charset val="128"/>
    </font>
    <font>
      <sz val="20"/>
      <color theme="1"/>
      <name val="ＭＳ Ｐ明朝"/>
      <family val="1"/>
      <charset val="128"/>
    </font>
    <font>
      <sz val="22"/>
      <color rgb="FFFF0000"/>
      <name val="ＭＳ 明朝"/>
      <family val="1"/>
      <charset val="128"/>
    </font>
    <font>
      <b/>
      <sz val="12"/>
      <color indexed="81"/>
      <name val="MS P ゴシック"/>
      <family val="3"/>
      <charset val="128"/>
    </font>
    <font>
      <b/>
      <sz val="14"/>
      <color indexed="81"/>
      <name val="MS P ゴシック"/>
      <family val="3"/>
      <charset val="128"/>
    </font>
    <font>
      <sz val="9"/>
      <color indexed="81"/>
      <name val="MS P ゴシック"/>
      <family val="3"/>
      <charset val="128"/>
    </font>
    <font>
      <b/>
      <sz val="10"/>
      <color rgb="FFFFFF00"/>
      <name val="ＭＳ Ｐゴシック"/>
      <family val="3"/>
      <charset val="128"/>
    </font>
    <font>
      <sz val="12"/>
      <color rgb="FF808080"/>
      <name val="ＭＳ 明朝"/>
      <family val="1"/>
      <charset val="128"/>
    </font>
    <font>
      <sz val="11"/>
      <color rgb="FF9C5700"/>
      <name val="游ゴシック"/>
      <family val="2"/>
      <charset val="128"/>
      <scheme val="minor"/>
    </font>
    <font>
      <sz val="8"/>
      <color theme="0" tint="-0.14999847407452621"/>
      <name val="ＭＳ 明朝"/>
      <family val="1"/>
      <charset val="128"/>
    </font>
    <font>
      <sz val="8"/>
      <color rgb="FFFF0000"/>
      <name val="ＭＳ 明朝"/>
      <family val="1"/>
      <charset val="128"/>
    </font>
    <font>
      <b/>
      <sz val="15"/>
      <color theme="3"/>
      <name val="游ゴシック"/>
      <family val="2"/>
      <charset val="128"/>
      <scheme val="minor"/>
    </font>
    <font>
      <sz val="9"/>
      <color theme="1"/>
      <name val="ＭＳ ゴシック"/>
      <family val="3"/>
      <charset val="128"/>
    </font>
    <font>
      <sz val="12"/>
      <color theme="0" tint="-0.499984740745262"/>
      <name val="Yu Gothic UI"/>
      <family val="2"/>
      <charset val="128"/>
    </font>
    <font>
      <sz val="10"/>
      <color theme="0" tint="-0.499984740745262"/>
      <name val="ＭＳ Ｐ明朝"/>
      <family val="1"/>
      <charset val="128"/>
    </font>
    <font>
      <sz val="12"/>
      <color theme="0" tint="-0.499984740745262"/>
      <name val="ＭＳ Ｐ明朝"/>
      <family val="1"/>
      <charset val="128"/>
    </font>
    <font>
      <sz val="10"/>
      <color theme="0" tint="-0.499984740745262"/>
      <name val="ＭＳ 明朝"/>
      <family val="1"/>
      <charset val="128"/>
    </font>
    <font>
      <b/>
      <sz val="14"/>
      <color theme="1"/>
      <name val="Meiryo UI"/>
      <family val="3"/>
      <charset val="128"/>
    </font>
    <font>
      <sz val="14"/>
      <color rgb="FFFF0000"/>
      <name val="ＭＳ 明朝"/>
      <family val="1"/>
      <charset val="128"/>
    </font>
    <font>
      <sz val="8"/>
      <name val="ＭＳ 明朝"/>
      <family val="1"/>
      <charset val="128"/>
    </font>
    <font>
      <sz val="14"/>
      <color rgb="FF808080"/>
      <name val="ＭＳ 明朝"/>
      <family val="1"/>
      <charset val="128"/>
    </font>
    <font>
      <sz val="18"/>
      <name val="ＭＳ 明朝"/>
      <family val="1"/>
      <charset val="128"/>
    </font>
    <font>
      <b/>
      <sz val="16"/>
      <name val="ＭＳ 明朝"/>
      <family val="1"/>
      <charset val="128"/>
    </font>
    <font>
      <sz val="26"/>
      <name val="ＭＳ 明朝"/>
      <family val="1"/>
      <charset val="128"/>
    </font>
    <font>
      <sz val="24"/>
      <name val="ＭＳ 明朝"/>
      <family val="1"/>
      <charset val="128"/>
    </font>
    <font>
      <sz val="6"/>
      <name val="ＭＳ 明朝"/>
      <family val="1"/>
      <charset val="128"/>
    </font>
    <font>
      <sz val="8"/>
      <name val="ＭＳ Ｐゴシック"/>
      <family val="3"/>
      <charset val="128"/>
    </font>
    <font>
      <u/>
      <sz val="14"/>
      <name val="ＭＳ 明朝"/>
      <family val="1"/>
      <charset val="128"/>
    </font>
    <font>
      <b/>
      <sz val="11"/>
      <name val="ＭＳ 明朝"/>
      <family val="1"/>
      <charset val="128"/>
    </font>
    <font>
      <sz val="10"/>
      <name val="ＭＳ 明朝"/>
      <family val="1"/>
      <charset val="128"/>
    </font>
    <font>
      <u/>
      <sz val="10"/>
      <name val="ＭＳ 明朝"/>
      <family val="1"/>
      <charset val="128"/>
    </font>
    <font>
      <sz val="10.5"/>
      <name val="ＭＳ 明朝"/>
      <family val="1"/>
      <charset val="128"/>
    </font>
    <font>
      <sz val="9.5"/>
      <name val="ＭＳ 明朝"/>
      <family val="1"/>
      <charset val="128"/>
    </font>
    <font>
      <b/>
      <sz val="12"/>
      <color theme="1"/>
      <name val="ＭＳ 明朝"/>
      <family val="1"/>
      <charset val="128"/>
    </font>
    <font>
      <b/>
      <sz val="16"/>
      <color rgb="FFFFFF00"/>
      <name val="HGｺﾞｼｯｸM"/>
      <family val="3"/>
      <charset val="128"/>
    </font>
    <font>
      <sz val="14"/>
      <color theme="1"/>
      <name val="HGｺﾞｼｯｸM"/>
      <family val="3"/>
      <charset val="128"/>
    </font>
    <font>
      <sz val="22"/>
      <color theme="1"/>
      <name val="HGｺﾞｼｯｸM"/>
      <family val="3"/>
      <charset val="128"/>
    </font>
    <font>
      <sz val="24"/>
      <color theme="1"/>
      <name val="HGｺﾞｼｯｸM"/>
      <family val="3"/>
      <charset val="128"/>
    </font>
    <font>
      <b/>
      <sz val="14"/>
      <color rgb="FFFFFF00"/>
      <name val="HGｺﾞｼｯｸM"/>
      <family val="3"/>
      <charset val="128"/>
    </font>
    <font>
      <sz val="12"/>
      <color theme="1"/>
      <name val="HGｺﾞｼｯｸM"/>
      <family val="3"/>
      <charset val="128"/>
    </font>
    <font>
      <sz val="10"/>
      <color theme="1"/>
      <name val="HGｺﾞｼｯｸM"/>
      <family val="3"/>
      <charset val="128"/>
    </font>
    <font>
      <sz val="16"/>
      <color theme="1"/>
      <name val="HGｺﾞｼｯｸM"/>
      <family val="3"/>
      <charset val="128"/>
    </font>
    <font>
      <b/>
      <sz val="16"/>
      <color rgb="FFFFFF00"/>
      <name val="Segoe UI Symbol"/>
      <family val="3"/>
    </font>
    <font>
      <sz val="14"/>
      <color theme="0"/>
      <name val="HGｺﾞｼｯｸM"/>
      <family val="3"/>
      <charset val="128"/>
    </font>
    <font>
      <b/>
      <sz val="12"/>
      <color rgb="FFFFFF00"/>
      <name val="HGｺﾞｼｯｸM"/>
      <family val="3"/>
      <charset val="128"/>
    </font>
    <font>
      <sz val="8"/>
      <name val="HGｺﾞｼｯｸM"/>
      <family val="3"/>
      <charset val="128"/>
    </font>
    <font>
      <b/>
      <sz val="11"/>
      <color rgb="FFFFFF00"/>
      <name val="HGｺﾞｼｯｸM"/>
      <family val="3"/>
      <charset val="128"/>
    </font>
    <font>
      <sz val="11"/>
      <name val="HGｺﾞｼｯｸM"/>
      <family val="3"/>
      <charset val="128"/>
    </font>
    <font>
      <sz val="11"/>
      <color theme="1"/>
      <name val="HGｺﾞｼｯｸM"/>
      <family val="3"/>
      <charset val="128"/>
    </font>
    <font>
      <sz val="12"/>
      <name val="HGｺﾞｼｯｸM"/>
      <family val="3"/>
      <charset val="128"/>
    </font>
    <font>
      <b/>
      <sz val="14"/>
      <color theme="0"/>
      <name val="ＭＳ 明朝"/>
      <family val="1"/>
      <charset val="128"/>
    </font>
    <font>
      <b/>
      <u/>
      <sz val="14"/>
      <color theme="0"/>
      <name val="ＭＳ 明朝"/>
      <family val="1"/>
      <charset val="128"/>
    </font>
    <font>
      <b/>
      <sz val="14"/>
      <color rgb="FFA0A0A0"/>
      <name val="ＭＳ 明朝"/>
      <family val="1"/>
      <charset val="128"/>
    </font>
    <font>
      <sz val="14"/>
      <color rgb="FF0000FF"/>
      <name val="Yu Gothic UI"/>
      <family val="3"/>
      <charset val="128"/>
    </font>
    <font>
      <b/>
      <sz val="20"/>
      <name val="ＭＳ Ｐ明朝"/>
      <family val="1"/>
      <charset val="128"/>
    </font>
    <font>
      <b/>
      <u/>
      <sz val="20"/>
      <name val="ＭＳ Ｐ明朝"/>
      <family val="1"/>
      <charset val="128"/>
    </font>
    <font>
      <b/>
      <sz val="16"/>
      <name val="ＭＳ Ｐ明朝"/>
      <family val="1"/>
      <charset val="128"/>
    </font>
    <font>
      <b/>
      <sz val="16"/>
      <name val="Yu Gothic UI"/>
      <family val="3"/>
      <charset val="128"/>
    </font>
    <font>
      <b/>
      <sz val="14"/>
      <color rgb="FFFFFF00"/>
      <name val="ＭＳ Ｐゴシック"/>
      <family val="3"/>
      <charset val="128"/>
    </font>
    <font>
      <sz val="9"/>
      <name val="ＭＳ Ｐゴシック"/>
      <family val="3"/>
      <charset val="128"/>
    </font>
    <font>
      <sz val="13"/>
      <name val="ＭＳ Ｐゴシック"/>
      <family val="3"/>
      <charset val="128"/>
    </font>
    <font>
      <sz val="10"/>
      <name val="ＭＳ Ｐゴシック"/>
      <family val="3"/>
      <charset val="128"/>
    </font>
    <font>
      <sz val="12"/>
      <name val="ＭＳ Ｐゴシック"/>
      <family val="3"/>
      <charset val="128"/>
    </font>
    <font>
      <sz val="9"/>
      <color theme="1"/>
      <name val="ＭＳ Ｐゴシック 本文"/>
      <family val="3"/>
      <charset val="128"/>
    </font>
    <font>
      <sz val="10"/>
      <color indexed="8"/>
      <name val="ＭＳ 明朝"/>
      <family val="1"/>
      <charset val="128"/>
    </font>
    <font>
      <sz val="11"/>
      <color theme="1"/>
      <name val="Meiryo UI"/>
      <family val="3"/>
      <charset val="128"/>
    </font>
    <font>
      <sz val="11"/>
      <name val="ＭＳ Ｐ明朝"/>
      <family val="1"/>
      <charset val="128"/>
    </font>
    <font>
      <sz val="15"/>
      <name val="ＭＳ Ｐ明朝"/>
      <family val="1"/>
      <charset val="128"/>
    </font>
    <font>
      <sz val="11"/>
      <color indexed="8"/>
      <name val="ＭＳ Ｐ明朝"/>
      <family val="1"/>
      <charset val="128"/>
    </font>
    <font>
      <sz val="10"/>
      <color indexed="8"/>
      <name val="ＭＳ Ｐ明朝"/>
      <family val="1"/>
      <charset val="128"/>
    </font>
    <font>
      <sz val="9"/>
      <name val="ＭＳ Ｐ明朝"/>
      <family val="1"/>
      <charset val="128"/>
    </font>
    <font>
      <sz val="9"/>
      <color indexed="8"/>
      <name val="ＭＳ Ｐ明朝"/>
      <family val="1"/>
      <charset val="128"/>
    </font>
    <font>
      <b/>
      <sz val="14"/>
      <color theme="1"/>
      <name val="ＭＳ Ｐ明朝"/>
      <family val="1"/>
      <charset val="128"/>
    </font>
    <font>
      <sz val="24"/>
      <color theme="1"/>
      <name val="ＭＳ Ｐ明朝"/>
      <family val="1"/>
      <charset val="128"/>
    </font>
    <font>
      <b/>
      <sz val="14"/>
      <color theme="1"/>
      <name val="HGｺﾞｼｯｸM"/>
      <family val="3"/>
      <charset val="128"/>
    </font>
    <font>
      <b/>
      <sz val="14"/>
      <color rgb="FFFF0000"/>
      <name val="HGｺﾞｼｯｸM"/>
      <family val="3"/>
      <charset val="128"/>
    </font>
    <font>
      <b/>
      <sz val="14"/>
      <color rgb="FF0070C0"/>
      <name val="HGｺﾞｼｯｸM"/>
      <family val="3"/>
      <charset val="128"/>
    </font>
    <font>
      <b/>
      <sz val="14"/>
      <color rgb="FF00B050"/>
      <name val="HGｺﾞｼｯｸM"/>
      <family val="3"/>
      <charset val="128"/>
    </font>
    <font>
      <b/>
      <sz val="14"/>
      <color rgb="FFFFC000"/>
      <name val="HGｺﾞｼｯｸM"/>
      <family val="3"/>
      <charset val="128"/>
    </font>
    <font>
      <u/>
      <sz val="9"/>
      <name val="ＭＳ Ｐ明朝"/>
      <family val="1"/>
      <charset val="128"/>
    </font>
    <font>
      <sz val="10"/>
      <color theme="1"/>
      <name val="ＭＳ Ｐ明朝"/>
      <family val="1"/>
      <charset val="128"/>
    </font>
    <font>
      <sz val="8"/>
      <name val="ＭＳ Ｐ明朝"/>
      <family val="1"/>
      <charset val="128"/>
    </font>
    <font>
      <b/>
      <sz val="11"/>
      <name val="ＭＳ Ｐ明朝"/>
      <family val="1"/>
      <charset val="128"/>
    </font>
    <font>
      <sz val="10"/>
      <color theme="1"/>
      <name val="ＭＳ Ｐゴシック"/>
      <family val="3"/>
      <charset val="128"/>
    </font>
    <font>
      <sz val="10"/>
      <color indexed="8"/>
      <name val="ＭＳ Ｐゴシック"/>
      <family val="3"/>
      <charset val="128"/>
    </font>
    <font>
      <sz val="12"/>
      <color theme="1"/>
      <name val="ＭＳ Ｐゴシック"/>
      <family val="3"/>
      <charset val="128"/>
    </font>
    <font>
      <sz val="15"/>
      <name val="ＭＳ Ｐゴシック"/>
      <family val="3"/>
      <charset val="128"/>
    </font>
    <font>
      <u/>
      <sz val="9"/>
      <name val="ＭＳ Ｐゴシック"/>
      <family val="3"/>
      <charset val="128"/>
    </font>
    <font>
      <b/>
      <u/>
      <sz val="11"/>
      <name val="ＭＳ Ｐ明朝"/>
      <family val="1"/>
      <charset val="128"/>
    </font>
    <font>
      <sz val="9"/>
      <color theme="1" tint="4.9989318521683403E-2"/>
      <name val="ＭＳ Ｐ明朝"/>
      <family val="1"/>
      <charset val="128"/>
    </font>
    <font>
      <sz val="11"/>
      <name val="HGSｺﾞｼｯｸM"/>
      <family val="3"/>
      <charset val="128"/>
    </font>
    <font>
      <b/>
      <sz val="14"/>
      <color rgb="FFFFFF00"/>
      <name val="HGｺﾞｼｯｸM"/>
      <family val="1"/>
      <charset val="128"/>
    </font>
    <font>
      <u/>
      <sz val="11"/>
      <color indexed="12"/>
      <name val="ＭＳ Ｐゴシック"/>
      <family val="3"/>
      <charset val="128"/>
    </font>
    <font>
      <sz val="11"/>
      <color rgb="FF000000"/>
      <name val="游ゴシック"/>
      <family val="2"/>
      <charset val="128"/>
      <scheme val="minor"/>
    </font>
    <font>
      <sz val="10"/>
      <name val="ＭＳ ゴシック"/>
      <family val="3"/>
      <charset val="128"/>
    </font>
    <font>
      <sz val="8"/>
      <color rgb="FFFF0000"/>
      <name val="HGｺﾞｼｯｸM"/>
      <family val="3"/>
      <charset val="128"/>
    </font>
    <font>
      <sz val="8"/>
      <color rgb="FFFF0000"/>
      <name val="ＭＳ Ｐゴシック"/>
      <family val="3"/>
      <charset val="128"/>
    </font>
    <font>
      <u/>
      <sz val="11"/>
      <color theme="1"/>
      <name val="ＭＳ Ｐ明朝"/>
      <family val="1"/>
      <charset val="128"/>
    </font>
    <font>
      <u/>
      <sz val="12"/>
      <name val="ＭＳ Ｐ明朝"/>
      <family val="1"/>
      <charset val="128"/>
    </font>
    <font>
      <b/>
      <u/>
      <sz val="16"/>
      <name val="ＭＳ Ｐ明朝"/>
      <family val="1"/>
      <charset val="128"/>
    </font>
    <font>
      <sz val="11"/>
      <color theme="1"/>
      <name val="HGPｺﾞｼｯｸM"/>
      <family val="3"/>
      <charset val="128"/>
    </font>
    <font>
      <sz val="16"/>
      <color theme="1"/>
      <name val="Yu Gothic UI"/>
      <family val="3"/>
      <charset val="128"/>
    </font>
    <font>
      <sz val="20"/>
      <color theme="1"/>
      <name val="Yu Gothic UI"/>
      <family val="3"/>
      <charset val="128"/>
    </font>
    <font>
      <sz val="28"/>
      <color theme="1"/>
      <name val="Yu Gothic UI"/>
      <family val="3"/>
      <charset val="128"/>
    </font>
    <font>
      <sz val="11"/>
      <name val="Yu Gothic UI"/>
      <family val="3"/>
      <charset val="128"/>
    </font>
    <font>
      <strike/>
      <sz val="14"/>
      <color rgb="FF0000FF"/>
      <name val="Yu Gothic UI"/>
      <family val="2"/>
      <charset val="128"/>
    </font>
    <font>
      <b/>
      <sz val="11"/>
      <color rgb="FFFFFF00"/>
      <name val="HGPｺﾞｼｯｸM"/>
      <family val="3"/>
      <charset val="128"/>
    </font>
    <font>
      <b/>
      <sz val="11"/>
      <color theme="1"/>
      <name val="HGPｺﾞｼｯｸM"/>
      <family val="3"/>
      <charset val="128"/>
    </font>
    <font>
      <b/>
      <strike/>
      <sz val="11"/>
      <color rgb="FFFFFF00"/>
      <name val="HGPｺﾞｼｯｸM"/>
      <family val="3"/>
      <charset val="128"/>
    </font>
    <font>
      <b/>
      <sz val="14"/>
      <name val="ＭＳ 明朝"/>
      <family val="1"/>
      <charset val="128"/>
    </font>
    <font>
      <b/>
      <sz val="20"/>
      <name val="ＭＳ 明朝"/>
      <family val="1"/>
      <charset val="128"/>
    </font>
    <font>
      <sz val="11"/>
      <name val="ＭＳ 明朝"/>
      <family val="1"/>
      <charset val="128"/>
    </font>
    <font>
      <u/>
      <sz val="11"/>
      <color theme="1"/>
      <name val="ＭＳ 明朝"/>
      <family val="1"/>
      <charset val="128"/>
    </font>
    <font>
      <b/>
      <sz val="11"/>
      <color theme="1"/>
      <name val="ＭＳ 明朝"/>
      <family val="1"/>
      <charset val="128"/>
    </font>
    <font>
      <b/>
      <sz val="12"/>
      <name val="ＭＳ 明朝"/>
      <family val="1"/>
      <charset val="128"/>
    </font>
    <font>
      <b/>
      <sz val="14"/>
      <color rgb="FFFFFF00"/>
      <name val="HGPｺﾞｼｯｸM"/>
      <family val="3"/>
      <charset val="128"/>
    </font>
    <font>
      <sz val="10"/>
      <color theme="1"/>
      <name val="HGPｺﾞｼｯｸM"/>
      <family val="3"/>
      <charset val="128"/>
    </font>
    <font>
      <strike/>
      <sz val="14"/>
      <name val="Yu Gothic UI"/>
      <family val="3"/>
      <charset val="128"/>
    </font>
    <font>
      <sz val="10"/>
      <name val="Yu Gothic UI"/>
      <family val="3"/>
      <charset val="128"/>
    </font>
    <font>
      <sz val="8.5"/>
      <name val="ＭＳ Ｐ明朝"/>
      <family val="1"/>
      <charset val="128"/>
    </font>
    <font>
      <sz val="12"/>
      <name val="Yu Gothic UI"/>
      <family val="3"/>
      <charset val="128"/>
    </font>
    <font>
      <sz val="14"/>
      <color rgb="FFFFFF00"/>
      <name val="ＭＳ 明朝"/>
      <family val="1"/>
      <charset val="128"/>
    </font>
    <font>
      <u/>
      <sz val="14"/>
      <name val="ＭＳ Ｐ明朝"/>
      <family val="1"/>
      <charset val="128"/>
    </font>
    <font>
      <sz val="7"/>
      <name val="ＭＳ Ｐ明朝"/>
      <family val="1"/>
      <charset val="128"/>
    </font>
    <font>
      <b/>
      <sz val="9"/>
      <color indexed="81"/>
      <name val="MS P ゴシック"/>
      <family val="3"/>
      <charset val="128"/>
    </font>
    <font>
      <u/>
      <sz val="16"/>
      <color theme="1"/>
      <name val="ＭＳ Ｐ明朝"/>
      <family val="1"/>
      <charset val="128"/>
    </font>
    <font>
      <sz val="14"/>
      <color rgb="FFFFFF00"/>
      <name val="Segoe UI Symbol"/>
      <family val="3"/>
    </font>
    <font>
      <sz val="14"/>
      <color rgb="FFFFFF00"/>
      <name val="Segoe UI Symbol"/>
      <family val="1"/>
    </font>
    <font>
      <u/>
      <sz val="12"/>
      <color theme="1"/>
      <name val="ＭＳ Ｐ明朝"/>
      <family val="1"/>
      <charset val="128"/>
    </font>
    <font>
      <u/>
      <sz val="14"/>
      <name val="Yu Gothic UI"/>
      <family val="2"/>
      <charset val="128"/>
    </font>
    <font>
      <b/>
      <sz val="11"/>
      <color rgb="FFFFFF00"/>
      <name val="HGSｺﾞｼｯｸM"/>
      <family val="3"/>
      <charset val="128"/>
    </font>
    <font>
      <b/>
      <sz val="14"/>
      <color rgb="FFFFFF00"/>
      <name val="HGSｺﾞｼｯｸM"/>
      <family val="3"/>
      <charset val="128"/>
    </font>
  </fonts>
  <fills count="23">
    <fill>
      <patternFill patternType="none"/>
    </fill>
    <fill>
      <patternFill patternType="gray125"/>
    </fill>
    <fill>
      <patternFill patternType="solid">
        <fgColor rgb="FF99CCFF"/>
        <bgColor indexed="64"/>
      </patternFill>
    </fill>
    <fill>
      <patternFill patternType="solid">
        <fgColor rgb="FFDDDDDD"/>
        <bgColor indexed="64"/>
      </patternFill>
    </fill>
    <fill>
      <patternFill patternType="solid">
        <fgColor rgb="FFCCFFFF"/>
        <bgColor indexed="64"/>
      </patternFill>
    </fill>
    <fill>
      <patternFill patternType="solid">
        <fgColor rgb="FFEAEAEA"/>
        <bgColor indexed="64"/>
      </patternFill>
    </fill>
    <fill>
      <patternFill patternType="solid">
        <fgColor rgb="FF33339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9"/>
        <bgColor indexed="64"/>
      </patternFill>
    </fill>
    <fill>
      <patternFill patternType="solid">
        <fgColor rgb="FF66CCFF"/>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0F3FA"/>
        <bgColor indexed="64"/>
      </patternFill>
    </fill>
    <fill>
      <patternFill patternType="solid">
        <fgColor theme="5" tint="0.79998168889431442"/>
        <bgColor indexed="64"/>
      </patternFill>
    </fill>
    <fill>
      <patternFill patternType="solid">
        <fgColor rgb="FFD9D9D9"/>
        <bgColor indexed="64"/>
      </patternFill>
    </fill>
    <fill>
      <patternFill patternType="solid">
        <fgColor rgb="FFCCECFF"/>
        <bgColor indexed="64"/>
      </patternFill>
    </fill>
  </fills>
  <borders count="264">
    <border>
      <left/>
      <right/>
      <top/>
      <bottom/>
      <diagonal/>
    </border>
    <border>
      <left style="thick">
        <color rgb="FFFF0066"/>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style="thin">
        <color theme="0"/>
      </top>
      <bottom/>
      <diagonal/>
    </border>
    <border>
      <left style="thin">
        <color theme="0"/>
      </left>
      <right style="thin">
        <color theme="0"/>
      </right>
      <top style="thin">
        <color theme="0"/>
      </top>
      <bottom/>
      <diagonal/>
    </border>
    <border>
      <left/>
      <right/>
      <top/>
      <bottom style="dotted">
        <color auto="1"/>
      </bottom>
      <diagonal/>
    </border>
    <border>
      <left/>
      <right style="thin">
        <color theme="0"/>
      </right>
      <top/>
      <bottom/>
      <diagonal/>
    </border>
    <border>
      <left/>
      <right style="thin">
        <color theme="0"/>
      </right>
      <top/>
      <bottom style="thin">
        <color theme="0"/>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auto="1"/>
      </bottom>
      <diagonal/>
    </border>
    <border>
      <left/>
      <right style="thin">
        <color auto="1"/>
      </right>
      <top/>
      <bottom style="double">
        <color auto="1"/>
      </bottom>
      <diagonal/>
    </border>
    <border>
      <left/>
      <right style="thin">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auto="1"/>
      </bottom>
      <diagonal/>
    </border>
    <border>
      <left/>
      <right style="thin">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right/>
      <top style="double">
        <color auto="1"/>
      </top>
      <bottom style="thin">
        <color indexed="64"/>
      </bottom>
      <diagonal/>
    </border>
    <border diagonalUp="1">
      <left style="thin">
        <color auto="1"/>
      </left>
      <right/>
      <top style="thin">
        <color auto="1"/>
      </top>
      <bottom style="thin">
        <color auto="1"/>
      </bottom>
      <diagonal style="hair">
        <color theme="0" tint="-0.24994659260841701"/>
      </diagonal>
    </border>
    <border diagonalUp="1">
      <left/>
      <right style="thin">
        <color auto="1"/>
      </right>
      <top style="thin">
        <color auto="1"/>
      </top>
      <bottom style="thin">
        <color auto="1"/>
      </bottom>
      <diagonal style="hair">
        <color theme="0" tint="-0.24994659260841701"/>
      </diagonal>
    </border>
    <border>
      <left style="thin">
        <color auto="1"/>
      </left>
      <right style="thin">
        <color auto="1"/>
      </right>
      <top style="thin">
        <color auto="1"/>
      </top>
      <bottom style="double">
        <color indexed="64"/>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diagonalUp="1">
      <left style="thin">
        <color auto="1"/>
      </left>
      <right/>
      <top style="thin">
        <color auto="1"/>
      </top>
      <bottom style="hair">
        <color auto="1"/>
      </bottom>
      <diagonal style="hair">
        <color theme="0" tint="-0.24994659260841701"/>
      </diagonal>
    </border>
    <border diagonalUp="1">
      <left/>
      <right style="thin">
        <color auto="1"/>
      </right>
      <top style="thin">
        <color auto="1"/>
      </top>
      <bottom style="hair">
        <color auto="1"/>
      </bottom>
      <diagonal style="hair">
        <color theme="0" tint="-0.24994659260841701"/>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dotted">
        <color auto="1"/>
      </top>
      <bottom style="dotted">
        <color auto="1"/>
      </bottom>
      <diagonal/>
    </border>
    <border>
      <left style="thin">
        <color auto="1"/>
      </left>
      <right/>
      <top style="medium">
        <color indexed="64"/>
      </top>
      <bottom style="double">
        <color auto="1"/>
      </bottom>
      <diagonal/>
    </border>
    <border>
      <left/>
      <right style="medium">
        <color indexed="64"/>
      </right>
      <top/>
      <bottom style="thin">
        <color auto="1"/>
      </bottom>
      <diagonal/>
    </border>
    <border>
      <left style="thin">
        <color auto="1"/>
      </left>
      <right style="thin">
        <color auto="1"/>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auto="1"/>
      </left>
      <right/>
      <top/>
      <bottom style="double">
        <color auto="1"/>
      </bottom>
      <diagonal/>
    </border>
    <border>
      <left/>
      <right/>
      <top style="dotted">
        <color auto="1"/>
      </top>
      <bottom style="thin">
        <color indexed="64"/>
      </bottom>
      <diagonal/>
    </border>
    <border>
      <left/>
      <right style="medium">
        <color indexed="64"/>
      </right>
      <top style="double">
        <color indexed="64"/>
      </top>
      <bottom style="medium">
        <color indexed="64"/>
      </bottom>
      <diagonal/>
    </border>
    <border>
      <left style="thin">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diagonalUp="1">
      <left style="thin">
        <color auto="1"/>
      </left>
      <right/>
      <top style="thin">
        <color auto="1"/>
      </top>
      <bottom style="thin">
        <color auto="1"/>
      </bottom>
      <diagonal style="thin">
        <color theme="0" tint="-0.24994659260841701"/>
      </diagonal>
    </border>
    <border diagonalUp="1">
      <left/>
      <right style="thin">
        <color auto="1"/>
      </right>
      <top style="thin">
        <color auto="1"/>
      </top>
      <bottom style="thin">
        <color auto="1"/>
      </bottom>
      <diagonal style="thin">
        <color theme="0" tint="-0.24994659260841701"/>
      </diagonal>
    </border>
    <border>
      <left style="thin">
        <color indexed="64"/>
      </left>
      <right style="medium">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right/>
      <top style="double">
        <color auto="1"/>
      </top>
      <bottom style="medium">
        <color indexed="64"/>
      </bottom>
      <diagonal/>
    </border>
    <border>
      <left style="dashed">
        <color indexed="64"/>
      </left>
      <right style="thin">
        <color auto="1"/>
      </right>
      <top style="thin">
        <color auto="1"/>
      </top>
      <bottom style="double">
        <color indexed="64"/>
      </bottom>
      <diagonal/>
    </border>
    <border>
      <left style="dashed">
        <color indexed="64"/>
      </left>
      <right style="thin">
        <color auto="1"/>
      </right>
      <top style="thin">
        <color auto="1"/>
      </top>
      <bottom style="thin">
        <color auto="1"/>
      </bottom>
      <diagonal/>
    </border>
    <border>
      <left style="dashed">
        <color indexed="64"/>
      </left>
      <right style="thin">
        <color auto="1"/>
      </right>
      <top/>
      <bottom/>
      <diagonal/>
    </border>
    <border>
      <left style="dashed">
        <color indexed="64"/>
      </left>
      <right style="thin">
        <color auto="1"/>
      </right>
      <top style="medium">
        <color indexed="64"/>
      </top>
      <bottom style="thin">
        <color indexed="64"/>
      </bottom>
      <diagonal/>
    </border>
    <border>
      <left style="dashed">
        <color indexed="64"/>
      </left>
      <right style="thin">
        <color auto="1"/>
      </right>
      <top/>
      <bottom style="medium">
        <color indexed="64"/>
      </bottom>
      <diagonal/>
    </border>
    <border>
      <left style="dashed">
        <color indexed="64"/>
      </left>
      <right style="thin">
        <color auto="1"/>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style="medium">
        <color theme="1" tint="0.24994659260841701"/>
      </left>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medium">
        <color theme="1" tint="0.24994659260841701"/>
      </left>
      <right/>
      <top style="thin">
        <color auto="1"/>
      </top>
      <bottom style="medium">
        <color theme="1" tint="0.24994659260841701"/>
      </bottom>
      <diagonal/>
    </border>
    <border>
      <left style="medium">
        <color theme="1" tint="0.2499465926084170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medium">
        <color theme="1" tint="0.24994659260841701"/>
      </left>
      <right style="thin">
        <color auto="1"/>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style="thin">
        <color auto="1"/>
      </left>
      <right style="thin">
        <color auto="1"/>
      </right>
      <top style="medium">
        <color theme="1" tint="0.24994659260841701"/>
      </top>
      <bottom style="thin">
        <color auto="1"/>
      </bottom>
      <diagonal/>
    </border>
    <border>
      <left style="thin">
        <color auto="1"/>
      </left>
      <right style="thin">
        <color auto="1"/>
      </right>
      <top style="thin">
        <color auto="1"/>
      </top>
      <bottom style="medium">
        <color theme="1" tint="0.24994659260841701"/>
      </bottom>
      <diagonal/>
    </border>
    <border>
      <left style="thin">
        <color auto="1"/>
      </left>
      <right/>
      <top style="medium">
        <color theme="1" tint="0.24994659260841701"/>
      </top>
      <bottom style="thin">
        <color auto="1"/>
      </bottom>
      <diagonal/>
    </border>
    <border>
      <left style="thin">
        <color auto="1"/>
      </left>
      <right/>
      <top style="thin">
        <color auto="1"/>
      </top>
      <bottom style="medium">
        <color theme="1" tint="0.24994659260841701"/>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left style="thin">
        <color theme="0"/>
      </left>
      <right/>
      <top/>
      <bottom/>
      <diagonal/>
    </border>
    <border diagonalUp="1">
      <left style="thin">
        <color auto="1"/>
      </left>
      <right/>
      <top style="thin">
        <color auto="1"/>
      </top>
      <bottom style="double">
        <color indexed="64"/>
      </bottom>
      <diagonal style="hair">
        <color theme="0" tint="-0.24994659260841701"/>
      </diagonal>
    </border>
    <border diagonalUp="1">
      <left/>
      <right/>
      <top style="thin">
        <color auto="1"/>
      </top>
      <bottom style="double">
        <color indexed="64"/>
      </bottom>
      <diagonal style="hair">
        <color theme="0" tint="-0.24994659260841701"/>
      </diagonal>
    </border>
    <border diagonalUp="1">
      <left/>
      <right style="thin">
        <color auto="1"/>
      </right>
      <top style="thin">
        <color auto="1"/>
      </top>
      <bottom style="double">
        <color indexed="64"/>
      </bottom>
      <diagonal style="hair">
        <color theme="0" tint="-0.24994659260841701"/>
      </diagonal>
    </border>
    <border>
      <left style="thin">
        <color indexed="64"/>
      </left>
      <right style="thin">
        <color auto="1"/>
      </right>
      <top style="double">
        <color auto="1"/>
      </top>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bottom style="thin">
        <color auto="1"/>
      </bottom>
      <diagonal/>
    </border>
    <border>
      <left style="medium">
        <color theme="0"/>
      </left>
      <right style="medium">
        <color theme="0"/>
      </right>
      <top style="medium">
        <color theme="0"/>
      </top>
      <bottom style="medium">
        <color theme="0"/>
      </bottom>
      <diagonal/>
    </border>
    <border diagonalUp="1">
      <left style="thin">
        <color auto="1"/>
      </left>
      <right style="thin">
        <color indexed="64"/>
      </right>
      <top style="thin">
        <color auto="1"/>
      </top>
      <bottom style="thin">
        <color auto="1"/>
      </bottom>
      <diagonal style="thin">
        <color auto="1"/>
      </diagonal>
    </border>
    <border>
      <left style="thin">
        <color theme="0"/>
      </left>
      <right style="thin">
        <color auto="1"/>
      </right>
      <top style="thin">
        <color theme="0"/>
      </top>
      <bottom style="thin">
        <color theme="0"/>
      </bottom>
      <diagonal/>
    </border>
    <border>
      <left style="thin">
        <color theme="0"/>
      </left>
      <right style="thin">
        <color theme="0"/>
      </right>
      <top/>
      <bottom style="thin">
        <color theme="0"/>
      </bottom>
      <diagonal/>
    </border>
    <border>
      <left style="thin">
        <color indexed="64"/>
      </left>
      <right/>
      <top style="hair">
        <color indexed="64"/>
      </top>
      <bottom/>
      <diagonal/>
    </border>
    <border>
      <left/>
      <right/>
      <top style="hair">
        <color indexed="64"/>
      </top>
      <bottom/>
      <diagonal/>
    </border>
    <border>
      <left style="hair">
        <color indexed="64"/>
      </left>
      <right style="thin">
        <color indexed="64"/>
      </right>
      <top style="hair">
        <color indexed="64"/>
      </top>
      <bottom style="hair">
        <color indexed="64"/>
      </bottom>
      <diagonal/>
    </border>
    <border>
      <left/>
      <right/>
      <top style="medium">
        <color theme="1" tint="0.24994659260841701"/>
      </top>
      <bottom style="thin">
        <color auto="1"/>
      </bottom>
      <diagonal/>
    </border>
    <border>
      <left style="medium">
        <color theme="1" tint="0.24994659260841701"/>
      </left>
      <right/>
      <top/>
      <bottom style="thin">
        <color auto="1"/>
      </bottom>
      <diagonal/>
    </border>
    <border>
      <left/>
      <right style="medium">
        <color theme="1" tint="0.24994659260841701"/>
      </right>
      <top/>
      <bottom style="thin">
        <color auto="1"/>
      </bottom>
      <diagonal/>
    </border>
    <border>
      <left style="medium">
        <color theme="1" tint="0.24994659260841701"/>
      </left>
      <right/>
      <top style="medium">
        <color indexed="64"/>
      </top>
      <bottom/>
      <diagonal/>
    </border>
    <border>
      <left/>
      <right style="medium">
        <color theme="1" tint="0.24994659260841701"/>
      </right>
      <top style="medium">
        <color indexed="64"/>
      </top>
      <bottom/>
      <diagonal/>
    </border>
    <border>
      <left/>
      <right style="medium">
        <color theme="1" tint="0.24994659260841701"/>
      </right>
      <top style="medium">
        <color theme="1" tint="0.24994659260841701"/>
      </top>
      <bottom style="thin">
        <color auto="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style="thin">
        <color auto="1"/>
      </left>
      <right style="dotted">
        <color indexed="64"/>
      </right>
      <top style="thin">
        <color auto="1"/>
      </top>
      <bottom style="thin">
        <color auto="1"/>
      </bottom>
      <diagonal/>
    </border>
    <border diagonalUp="1">
      <left style="thin">
        <color auto="1"/>
      </left>
      <right/>
      <top style="double">
        <color indexed="64"/>
      </top>
      <bottom style="thin">
        <color indexed="64"/>
      </bottom>
      <diagonal style="hair">
        <color theme="0" tint="-0.24994659260841701"/>
      </diagonal>
    </border>
    <border diagonalUp="1">
      <left/>
      <right style="thin">
        <color auto="1"/>
      </right>
      <top style="double">
        <color indexed="64"/>
      </top>
      <bottom style="thin">
        <color indexed="64"/>
      </bottom>
      <diagonal style="hair">
        <color theme="0" tint="-0.24994659260841701"/>
      </diagonal>
    </border>
    <border>
      <left style="medium">
        <color auto="1"/>
      </left>
      <right style="thin">
        <color indexed="64"/>
      </right>
      <top style="medium">
        <color auto="1"/>
      </top>
      <bottom/>
      <diagonal/>
    </border>
    <border>
      <left style="thin">
        <color indexed="64"/>
      </left>
      <right/>
      <top style="medium">
        <color auto="1"/>
      </top>
      <bottom style="hair">
        <color indexed="64"/>
      </bottom>
      <diagonal/>
    </border>
    <border>
      <left/>
      <right/>
      <top style="medium">
        <color auto="1"/>
      </top>
      <bottom style="hair">
        <color indexed="64"/>
      </bottom>
      <diagonal/>
    </border>
    <border>
      <left/>
      <right style="hair">
        <color auto="1"/>
      </right>
      <top style="medium">
        <color auto="1"/>
      </top>
      <bottom style="hair">
        <color indexed="64"/>
      </bottom>
      <diagonal/>
    </border>
    <border>
      <left style="hair">
        <color auto="1"/>
      </left>
      <right style="double">
        <color auto="1"/>
      </right>
      <top style="medium">
        <color auto="1"/>
      </top>
      <bottom/>
      <diagonal/>
    </border>
    <border>
      <left style="double">
        <color auto="1"/>
      </left>
      <right style="medium">
        <color indexed="64"/>
      </right>
      <top style="medium">
        <color indexed="64"/>
      </top>
      <bottom/>
      <diagonal/>
    </border>
    <border>
      <left style="medium">
        <color auto="1"/>
      </left>
      <right style="thin">
        <color indexed="64"/>
      </right>
      <top/>
      <bottom style="double">
        <color indexed="64"/>
      </bottom>
      <diagonal/>
    </border>
    <border>
      <left style="thin">
        <color indexed="64"/>
      </left>
      <right style="hair">
        <color auto="1"/>
      </right>
      <top/>
      <bottom style="double">
        <color indexed="64"/>
      </bottom>
      <diagonal/>
    </border>
    <border>
      <left style="hair">
        <color auto="1"/>
      </left>
      <right style="hair">
        <color auto="1"/>
      </right>
      <top/>
      <bottom style="double">
        <color indexed="64"/>
      </bottom>
      <diagonal/>
    </border>
    <border>
      <left style="hair">
        <color auto="1"/>
      </left>
      <right style="double">
        <color auto="1"/>
      </right>
      <top/>
      <bottom style="double">
        <color indexed="64"/>
      </bottom>
      <diagonal/>
    </border>
    <border>
      <left style="double">
        <color auto="1"/>
      </left>
      <right style="medium">
        <color indexed="64"/>
      </right>
      <top/>
      <bottom style="double">
        <color indexed="64"/>
      </bottom>
      <diagonal/>
    </border>
    <border>
      <left style="medium">
        <color auto="1"/>
      </left>
      <right style="hair">
        <color auto="1"/>
      </right>
      <top style="medium">
        <color auto="1"/>
      </top>
      <bottom style="double">
        <color indexed="64"/>
      </bottom>
      <diagonal/>
    </border>
    <border>
      <left style="hair">
        <color auto="1"/>
      </left>
      <right style="medium">
        <color auto="1"/>
      </right>
      <top style="medium">
        <color auto="1"/>
      </top>
      <bottom style="double">
        <color indexed="64"/>
      </bottom>
      <diagonal/>
    </border>
    <border>
      <left style="medium">
        <color auto="1"/>
      </left>
      <right style="thin">
        <color indexed="64"/>
      </right>
      <top style="double">
        <color indexed="64"/>
      </top>
      <bottom/>
      <diagonal/>
    </border>
    <border>
      <left style="thin">
        <color indexed="64"/>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double">
        <color auto="1"/>
      </left>
      <right style="medium">
        <color indexed="64"/>
      </right>
      <top style="double">
        <color indexed="64"/>
      </top>
      <bottom/>
      <diagonal/>
    </border>
    <border>
      <left style="medium">
        <color auto="1"/>
      </left>
      <right style="hair">
        <color auto="1"/>
      </right>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double">
        <color auto="1"/>
      </left>
      <right style="medium">
        <color indexed="64"/>
      </right>
      <top/>
      <bottom/>
      <diagonal/>
    </border>
    <border>
      <left style="medium">
        <color auto="1"/>
      </left>
      <right style="hair">
        <color auto="1"/>
      </right>
      <top style="hair">
        <color auto="1"/>
      </top>
      <bottom style="hair">
        <color auto="1"/>
      </bottom>
      <diagonal/>
    </border>
    <border>
      <left style="double">
        <color auto="1"/>
      </left>
      <right style="medium">
        <color indexed="64"/>
      </right>
      <top/>
      <bottom style="thin">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double">
        <color auto="1"/>
      </left>
      <right style="medium">
        <color indexed="64"/>
      </right>
      <top/>
      <bottom style="medium">
        <color indexed="64"/>
      </bottom>
      <diagonal/>
    </border>
    <border>
      <left style="medium">
        <color auto="1"/>
      </left>
      <right/>
      <top/>
      <bottom style="double">
        <color indexed="64"/>
      </bottom>
      <diagonal/>
    </border>
    <border>
      <left style="thin">
        <color indexed="64"/>
      </left>
      <right style="thin">
        <color auto="1"/>
      </right>
      <top style="double">
        <color indexed="64"/>
      </top>
      <bottom style="double">
        <color indexed="64"/>
      </bottom>
      <diagonal/>
    </border>
    <border diagonalUp="1">
      <left style="thin">
        <color auto="1"/>
      </left>
      <right/>
      <top style="double">
        <color indexed="64"/>
      </top>
      <bottom style="double">
        <color indexed="64"/>
      </bottom>
      <diagonal style="hair">
        <color theme="0" tint="-0.24994659260841701"/>
      </diagonal>
    </border>
    <border diagonalUp="1">
      <left/>
      <right style="thin">
        <color auto="1"/>
      </right>
      <top style="double">
        <color indexed="64"/>
      </top>
      <bottom style="double">
        <color indexed="64"/>
      </bottom>
      <diagonal style="hair">
        <color theme="0" tint="-0.24994659260841701"/>
      </diagonal>
    </border>
    <border>
      <left style="medium">
        <color auto="1"/>
      </left>
      <right style="hair">
        <color auto="1"/>
      </right>
      <top style="double">
        <color indexed="64"/>
      </top>
      <bottom/>
      <diagonal/>
    </border>
    <border>
      <left style="medium">
        <color auto="1"/>
      </left>
      <right style="hair">
        <color auto="1"/>
      </right>
      <top/>
      <bottom style="thin">
        <color indexed="64"/>
      </bottom>
      <diagonal/>
    </border>
    <border>
      <left style="hair">
        <color auto="1"/>
      </left>
      <right style="medium">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double">
        <color auto="1"/>
      </right>
      <top style="hair">
        <color auto="1"/>
      </top>
      <bottom style="thin">
        <color indexed="64"/>
      </bottom>
      <diagonal/>
    </border>
    <border>
      <left/>
      <right style="hair">
        <color auto="1"/>
      </right>
      <top style="thin">
        <color indexed="64"/>
      </top>
      <bottom style="medium">
        <color auto="1"/>
      </bottom>
      <diagonal/>
    </border>
    <border>
      <left style="hair">
        <color auto="1"/>
      </left>
      <right style="medium">
        <color auto="1"/>
      </right>
      <top/>
      <bottom style="medium">
        <color auto="1"/>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hair">
        <color auto="1"/>
      </top>
      <bottom/>
      <diagonal/>
    </border>
    <border>
      <left style="medium">
        <color indexed="64"/>
      </left>
      <right/>
      <top style="double">
        <color indexed="64"/>
      </top>
      <bottom style="thin">
        <color indexed="64"/>
      </bottom>
      <diagonal/>
    </border>
    <border diagonalUp="1">
      <left style="thin">
        <color auto="1"/>
      </left>
      <right/>
      <top style="thin">
        <color auto="1"/>
      </top>
      <bottom style="double">
        <color indexed="64"/>
      </bottom>
      <diagonal style="thin">
        <color theme="0" tint="-0.24994659260841701"/>
      </diagonal>
    </border>
    <border diagonalUp="1">
      <left/>
      <right style="thin">
        <color auto="1"/>
      </right>
      <top style="thin">
        <color auto="1"/>
      </top>
      <bottom style="double">
        <color indexed="64"/>
      </bottom>
      <diagonal style="thin">
        <color theme="0" tint="-0.24994659260841701"/>
      </diagonal>
    </border>
    <border>
      <left style="hair">
        <color auto="1"/>
      </left>
      <right style="thin">
        <color indexed="64"/>
      </right>
      <top style="medium">
        <color auto="1"/>
      </top>
      <bottom/>
      <diagonal/>
    </border>
    <border>
      <left/>
      <right style="medium">
        <color indexed="64"/>
      </right>
      <top style="medium">
        <color indexed="64"/>
      </top>
      <bottom/>
      <diagonal/>
    </border>
    <border>
      <left style="medium">
        <color indexed="64"/>
      </left>
      <right style="medium">
        <color auto="1"/>
      </right>
      <top/>
      <bottom/>
      <diagonal/>
    </border>
    <border>
      <left style="hair">
        <color auto="1"/>
      </left>
      <right style="thin">
        <color indexed="64"/>
      </right>
      <top/>
      <bottom style="double">
        <color indexed="64"/>
      </bottom>
      <diagonal/>
    </border>
    <border>
      <left/>
      <right style="medium">
        <color indexed="64"/>
      </right>
      <top/>
      <bottom style="double">
        <color indexed="64"/>
      </bottom>
      <diagonal/>
    </border>
    <border>
      <left style="hair">
        <color auto="1"/>
      </left>
      <right style="thin">
        <color indexed="64"/>
      </right>
      <top/>
      <bottom style="hair">
        <color auto="1"/>
      </bottom>
      <diagonal/>
    </border>
    <border>
      <left/>
      <right style="thin">
        <color indexed="64"/>
      </right>
      <top style="double">
        <color indexed="64"/>
      </top>
      <bottom/>
      <diagonal/>
    </border>
    <border>
      <left style="thin">
        <color indexed="64"/>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indexed="64"/>
      </right>
      <top style="hair">
        <color auto="1"/>
      </top>
      <bottom style="double">
        <color indexed="64"/>
      </bottom>
      <diagonal/>
    </border>
    <border>
      <left style="medium">
        <color auto="1"/>
      </left>
      <right style="hair">
        <color auto="1"/>
      </right>
      <top/>
      <bottom/>
      <diagonal/>
    </border>
    <border>
      <left style="hair">
        <color auto="1"/>
      </left>
      <right style="medium">
        <color auto="1"/>
      </right>
      <top/>
      <bottom/>
      <diagonal/>
    </border>
    <border>
      <left style="medium">
        <color indexed="64"/>
      </left>
      <right/>
      <top style="double">
        <color indexed="64"/>
      </top>
      <bottom/>
      <diagonal/>
    </border>
    <border>
      <left style="thin">
        <color rgb="FF595959"/>
      </left>
      <right style="thin">
        <color rgb="FF595959"/>
      </right>
      <top style="thin">
        <color rgb="FF595959"/>
      </top>
      <bottom style="thin">
        <color rgb="FF595959"/>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right style="hair">
        <color auto="1"/>
      </right>
      <top/>
      <bottom style="hair">
        <color indexed="64"/>
      </bottom>
      <diagonal/>
    </border>
    <border>
      <left style="medium">
        <color auto="1"/>
      </left>
      <right style="hair">
        <color auto="1"/>
      </right>
      <top/>
      <bottom style="medium">
        <color indexed="64"/>
      </bottom>
      <diagonal/>
    </border>
    <border>
      <left style="hair">
        <color auto="1"/>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auto="1"/>
      </left>
      <right/>
      <top style="medium">
        <color indexed="64"/>
      </top>
      <bottom/>
      <diagonal/>
    </border>
    <border>
      <left style="double">
        <color auto="1"/>
      </left>
      <right/>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hair">
        <color indexed="64"/>
      </top>
      <bottom/>
      <diagonal/>
    </border>
    <border>
      <left style="thin">
        <color indexed="64"/>
      </left>
      <right style="hair">
        <color auto="1"/>
      </right>
      <top style="double">
        <color indexed="64"/>
      </top>
      <bottom/>
      <diagonal/>
    </border>
    <border>
      <left style="thin">
        <color indexed="64"/>
      </left>
      <right style="hair">
        <color auto="1"/>
      </right>
      <top/>
      <bottom/>
      <diagonal/>
    </border>
    <border>
      <left style="thin">
        <color indexed="64"/>
      </left>
      <right style="hair">
        <color auto="1"/>
      </right>
      <top/>
      <bottom style="thin">
        <color indexed="64"/>
      </bottom>
      <diagonal/>
    </border>
  </borders>
  <cellStyleXfs count="1254">
    <xf numFmtId="0" fontId="0" fillId="0" borderId="0">
      <alignment vertical="center"/>
    </xf>
    <xf numFmtId="38" fontId="13" fillId="0" borderId="0" applyFont="0" applyFill="0" applyBorder="0" applyAlignment="0" applyProtection="0">
      <alignment vertical="center"/>
    </xf>
    <xf numFmtId="0" fontId="49" fillId="0" borderId="0"/>
    <xf numFmtId="0" fontId="50" fillId="0" borderId="0">
      <alignment vertical="center"/>
    </xf>
    <xf numFmtId="38" fontId="51" fillId="0" borderId="0" applyFont="0" applyFill="0" applyBorder="0" applyAlignment="0" applyProtection="0">
      <alignment vertical="center"/>
    </xf>
    <xf numFmtId="0" fontId="51" fillId="0" borderId="0">
      <alignment vertical="center"/>
    </xf>
    <xf numFmtId="0" fontId="82" fillId="0" borderId="0">
      <alignment vertical="center"/>
    </xf>
    <xf numFmtId="38" fontId="82" fillId="0" borderId="0" applyFont="0" applyFill="0" applyBorder="0" applyAlignment="0" applyProtection="0">
      <alignment vertical="center"/>
    </xf>
    <xf numFmtId="0" fontId="85" fillId="0" borderId="0">
      <alignment vertical="center"/>
    </xf>
    <xf numFmtId="38" fontId="50" fillId="0" borderId="0" applyFont="0" applyFill="0" applyBorder="0" applyAlignment="0" applyProtection="0">
      <alignment vertical="center"/>
    </xf>
    <xf numFmtId="38" fontId="85" fillId="0" borderId="0" applyFont="0" applyFill="0" applyBorder="0" applyAlignment="0" applyProtection="0">
      <alignment vertical="center"/>
    </xf>
    <xf numFmtId="6" fontId="82" fillId="0" borderId="0" applyFont="0" applyFill="0" applyBorder="0" applyAlignment="0" applyProtection="0">
      <alignment vertical="center"/>
    </xf>
    <xf numFmtId="0" fontId="50" fillId="0" borderId="0">
      <alignment vertical="center"/>
    </xf>
    <xf numFmtId="0" fontId="12" fillId="0" borderId="0">
      <alignment vertical="center"/>
    </xf>
    <xf numFmtId="0" fontId="82" fillId="0" borderId="0">
      <alignment vertical="center"/>
    </xf>
    <xf numFmtId="0" fontId="11" fillId="0" borderId="0">
      <alignment vertical="center"/>
    </xf>
    <xf numFmtId="6" fontId="82" fillId="0" borderId="0" applyFont="0" applyFill="0" applyBorder="0" applyAlignment="0" applyProtection="0">
      <alignment vertical="center"/>
    </xf>
    <xf numFmtId="38" fontId="85" fillId="0" borderId="0" applyFont="0" applyFill="0" applyBorder="0" applyAlignment="0" applyProtection="0">
      <alignment vertical="center"/>
    </xf>
    <xf numFmtId="38" fontId="82" fillId="0" borderId="0" applyFont="0" applyFill="0" applyBorder="0" applyAlignment="0" applyProtection="0">
      <alignment vertical="center"/>
    </xf>
    <xf numFmtId="6" fontId="82" fillId="0" borderId="0" applyFont="0" applyFill="0" applyBorder="0" applyAlignment="0" applyProtection="0">
      <alignment vertical="center"/>
    </xf>
    <xf numFmtId="0" fontId="11" fillId="0" borderId="0">
      <alignment vertical="center"/>
    </xf>
    <xf numFmtId="0" fontId="10" fillId="0" borderId="0">
      <alignment vertical="center"/>
    </xf>
    <xf numFmtId="0" fontId="10" fillId="0" borderId="0">
      <alignment vertical="center"/>
    </xf>
    <xf numFmtId="0" fontId="85" fillId="0" borderId="0">
      <alignment vertical="center"/>
    </xf>
    <xf numFmtId="0" fontId="9" fillId="0" borderId="0">
      <alignment vertical="center"/>
    </xf>
    <xf numFmtId="38" fontId="8"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6" fillId="0" borderId="0">
      <alignment vertical="center"/>
    </xf>
    <xf numFmtId="38" fontId="6" fillId="0" borderId="0" applyFont="0" applyFill="0" applyBorder="0" applyAlignment="0" applyProtection="0">
      <alignment vertical="center"/>
    </xf>
    <xf numFmtId="0" fontId="199" fillId="0" borderId="0" applyNumberFormat="0" applyFill="0" applyBorder="0" applyAlignment="0" applyProtection="0">
      <alignment vertical="top"/>
      <protection locked="0"/>
    </xf>
    <xf numFmtId="38" fontId="49" fillId="0" borderId="0" applyFont="0" applyFill="0" applyBorder="0" applyAlignment="0" applyProtection="0">
      <alignment vertical="center"/>
    </xf>
    <xf numFmtId="0" fontId="6" fillId="0" borderId="0">
      <alignment vertical="center"/>
    </xf>
    <xf numFmtId="6" fontId="49" fillId="0" borderId="0" applyFont="0" applyFill="0" applyBorder="0" applyAlignment="0" applyProtection="0">
      <alignment vertical="center"/>
    </xf>
    <xf numFmtId="38" fontId="49" fillId="0" borderId="0" applyFont="0" applyFill="0" applyBorder="0" applyAlignment="0" applyProtection="0"/>
    <xf numFmtId="0" fontId="50" fillId="0" borderId="0">
      <alignment vertical="center"/>
    </xf>
    <xf numFmtId="0" fontId="6" fillId="0" borderId="0">
      <alignment vertical="center"/>
    </xf>
    <xf numFmtId="6" fontId="82" fillId="0" borderId="0" applyFont="0" applyFill="0" applyBorder="0" applyAlignment="0" applyProtection="0">
      <alignment vertical="center"/>
    </xf>
    <xf numFmtId="9" fontId="49" fillId="0" borderId="0" applyFont="0" applyFill="0" applyBorder="0" applyAlignment="0" applyProtection="0"/>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50" fillId="0" borderId="0">
      <alignment vertical="center"/>
    </xf>
    <xf numFmtId="0" fontId="50" fillId="0" borderId="0">
      <alignment vertical="center"/>
    </xf>
    <xf numFmtId="0" fontId="50" fillId="0" borderId="0">
      <alignment vertical="center"/>
    </xf>
    <xf numFmtId="0" fontId="82" fillId="0" borderId="0">
      <alignment vertical="center"/>
    </xf>
    <xf numFmtId="0" fontId="50" fillId="0" borderId="0">
      <alignment vertical="center"/>
    </xf>
    <xf numFmtId="0" fontId="82" fillId="0" borderId="0">
      <alignment vertical="center"/>
    </xf>
    <xf numFmtId="9" fontId="6" fillId="0" borderId="0" applyFont="0" applyFill="0" applyBorder="0" applyAlignment="0" applyProtection="0">
      <alignment vertical="center"/>
    </xf>
    <xf numFmtId="0" fontId="49" fillId="0" borderId="0"/>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9" fontId="49" fillId="0" borderId="0" applyFont="0" applyFill="0" applyBorder="0" applyAlignment="0" applyProtection="0">
      <alignment vertical="center"/>
    </xf>
    <xf numFmtId="0" fontId="49" fillId="0" borderId="0"/>
    <xf numFmtId="0" fontId="49" fillId="0" borderId="0"/>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49" fillId="0" borderId="0" applyFont="0" applyFill="0" applyBorder="0" applyAlignment="0" applyProtection="0"/>
    <xf numFmtId="9" fontId="82" fillId="0" borderId="0" applyFont="0" applyFill="0" applyBorder="0" applyAlignment="0" applyProtection="0">
      <alignment vertical="center"/>
    </xf>
    <xf numFmtId="9" fontId="49" fillId="0" borderId="0" applyFont="0" applyFill="0" applyBorder="0" applyAlignment="0" applyProtection="0">
      <alignment vertical="center"/>
    </xf>
    <xf numFmtId="3" fontId="50" fillId="0" borderId="0" applyFont="0" applyFill="0" applyBorder="0" applyAlignment="0" applyProtection="0">
      <alignment vertical="center"/>
    </xf>
    <xf numFmtId="38" fontId="82" fillId="0" borderId="0" applyFont="0" applyFill="0" applyBorder="0" applyAlignment="0" applyProtection="0">
      <alignment vertical="center"/>
    </xf>
    <xf numFmtId="3" fontId="50" fillId="0" borderId="0" applyFont="0" applyFill="0" applyBorder="0" applyAlignment="0" applyProtection="0">
      <alignment vertical="center"/>
    </xf>
    <xf numFmtId="0" fontId="49" fillId="0" borderId="0"/>
    <xf numFmtId="0" fontId="82" fillId="0" borderId="0"/>
    <xf numFmtId="0" fontId="6" fillId="0" borderId="0">
      <alignment vertical="center"/>
    </xf>
    <xf numFmtId="0" fontId="6" fillId="0" borderId="0">
      <alignment vertical="center"/>
    </xf>
    <xf numFmtId="0" fontId="200" fillId="0" borderId="0">
      <alignment vertical="center"/>
    </xf>
    <xf numFmtId="0" fontId="6" fillId="0" borderId="0">
      <alignment vertical="center"/>
    </xf>
    <xf numFmtId="9" fontId="49"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01" fillId="0" borderId="0"/>
    <xf numFmtId="9" fontId="49" fillId="0" borderId="0" applyFont="0" applyFill="0" applyBorder="0" applyAlignment="0" applyProtection="0">
      <alignment vertical="center"/>
    </xf>
    <xf numFmtId="9" fontId="82" fillId="0" borderId="0" applyFont="0" applyFill="0" applyBorder="0" applyAlignment="0" applyProtection="0">
      <alignment vertical="center"/>
    </xf>
    <xf numFmtId="9" fontId="6" fillId="0" borderId="0" applyFont="0" applyFill="0" applyBorder="0" applyAlignment="0" applyProtection="0">
      <alignment vertical="center"/>
    </xf>
    <xf numFmtId="38" fontId="49" fillId="0" borderId="0" applyFont="0" applyFill="0" applyBorder="0" applyAlignment="0" applyProtection="0">
      <alignment vertical="center"/>
    </xf>
    <xf numFmtId="38" fontId="6" fillId="0" borderId="0" applyFont="0" applyFill="0" applyBorder="0" applyAlignment="0" applyProtection="0">
      <alignment vertical="center"/>
    </xf>
    <xf numFmtId="38" fontId="82"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49" fillId="0" borderId="0"/>
    <xf numFmtId="0" fontId="82" fillId="0" borderId="0">
      <alignment vertical="center"/>
    </xf>
    <xf numFmtId="0" fontId="8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5" fillId="0" borderId="0">
      <alignment vertical="center"/>
    </xf>
    <xf numFmtId="0" fontId="49" fillId="0" borderId="0"/>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49"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49" fillId="0" borderId="0"/>
    <xf numFmtId="38" fontId="49"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49"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38" fontId="5"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2231">
    <xf numFmtId="0" fontId="0" fillId="0" borderId="0" xfId="0">
      <alignment vertical="center"/>
    </xf>
    <xf numFmtId="0" fontId="19" fillId="0" borderId="0" xfId="0" applyFont="1">
      <alignment vertical="center"/>
    </xf>
    <xf numFmtId="0" fontId="20" fillId="0" borderId="0" xfId="0" applyFont="1">
      <alignment vertical="center"/>
    </xf>
    <xf numFmtId="0" fontId="29" fillId="0" borderId="9" xfId="0" applyFont="1" applyBorder="1">
      <alignment vertical="center"/>
    </xf>
    <xf numFmtId="0" fontId="20" fillId="0" borderId="0" xfId="0" applyFont="1" applyAlignment="1">
      <alignment horizontal="left" vertical="center" shrinkToFit="1"/>
    </xf>
    <xf numFmtId="0" fontId="30" fillId="0" borderId="0" xfId="0" applyFont="1">
      <alignment vertical="center"/>
    </xf>
    <xf numFmtId="0" fontId="20" fillId="0" borderId="6" xfId="0" applyFont="1" applyBorder="1" applyAlignment="1" applyProtection="1">
      <alignment horizontal="center" vertical="center" shrinkToFit="1"/>
      <protection locked="0"/>
    </xf>
    <xf numFmtId="0" fontId="32" fillId="0" borderId="0" xfId="0" applyFont="1" applyAlignment="1">
      <alignment horizontal="right" vertical="center"/>
    </xf>
    <xf numFmtId="0" fontId="32" fillId="0" borderId="0" xfId="0" applyFont="1">
      <alignment vertical="center"/>
    </xf>
    <xf numFmtId="0" fontId="33" fillId="0" borderId="0" xfId="0" applyFont="1">
      <alignment vertical="center"/>
    </xf>
    <xf numFmtId="0" fontId="36" fillId="0" borderId="0" xfId="0" applyFont="1">
      <alignment vertical="center"/>
    </xf>
    <xf numFmtId="0" fontId="38" fillId="0" borderId="0" xfId="0" applyFont="1">
      <alignment vertical="center"/>
    </xf>
    <xf numFmtId="0" fontId="20" fillId="0" borderId="11" xfId="0" applyFont="1" applyBorder="1" applyAlignment="1" applyProtection="1">
      <alignment horizontal="left" vertical="center" indent="1"/>
      <protection locked="0"/>
    </xf>
    <xf numFmtId="0" fontId="27" fillId="6" borderId="1" xfId="0" applyFont="1" applyFill="1" applyBorder="1">
      <alignment vertical="center"/>
    </xf>
    <xf numFmtId="0" fontId="61" fillId="0" borderId="0" xfId="0" applyFont="1">
      <alignment vertical="center"/>
    </xf>
    <xf numFmtId="0" fontId="62" fillId="0" borderId="0" xfId="0" applyFont="1">
      <alignment vertical="center"/>
    </xf>
    <xf numFmtId="0" fontId="53" fillId="0" borderId="0" xfId="0" applyFont="1" applyProtection="1">
      <alignment vertical="center"/>
    </xf>
    <xf numFmtId="0" fontId="36" fillId="0" borderId="0" xfId="0" applyFont="1" applyProtection="1">
      <alignment vertical="center"/>
    </xf>
    <xf numFmtId="0" fontId="56" fillId="0" borderId="0" xfId="0" applyFont="1" applyProtection="1">
      <alignment vertical="center"/>
    </xf>
    <xf numFmtId="0" fontId="54" fillId="0" borderId="0" xfId="0" applyFont="1" applyProtection="1">
      <alignment vertical="center"/>
    </xf>
    <xf numFmtId="0" fontId="52" fillId="0" borderId="0" xfId="0" applyFont="1" applyProtection="1">
      <alignment vertical="center"/>
    </xf>
    <xf numFmtId="0" fontId="67" fillId="0" borderId="0" xfId="0" applyFont="1" applyBorder="1" applyAlignment="1">
      <alignment vertical="center" shrinkToFit="1"/>
    </xf>
    <xf numFmtId="0" fontId="52" fillId="0" borderId="0" xfId="0" applyFont="1">
      <alignment vertical="center"/>
    </xf>
    <xf numFmtId="0" fontId="39" fillId="0" borderId="0" xfId="0" applyFont="1">
      <alignment vertical="center"/>
    </xf>
    <xf numFmtId="0" fontId="36" fillId="0" borderId="0" xfId="0" applyFont="1" applyAlignment="1">
      <alignment horizontal="center" vertical="center"/>
    </xf>
    <xf numFmtId="0" fontId="53" fillId="0" borderId="0" xfId="0" applyFont="1">
      <alignment vertical="center"/>
    </xf>
    <xf numFmtId="0" fontId="36" fillId="3" borderId="6" xfId="0" applyFont="1" applyFill="1" applyBorder="1" applyAlignment="1">
      <alignment horizontal="center" vertical="center"/>
    </xf>
    <xf numFmtId="0" fontId="46" fillId="0" borderId="0" xfId="0" applyFont="1" applyBorder="1">
      <alignment vertical="center"/>
    </xf>
    <xf numFmtId="0" fontId="57" fillId="0" borderId="8" xfId="0" applyFont="1" applyBorder="1" applyAlignment="1">
      <alignment horizontal="left" vertical="center" indent="1" shrinkToFit="1"/>
    </xf>
    <xf numFmtId="0" fontId="53" fillId="0" borderId="0" xfId="0" applyFont="1" applyProtection="1">
      <alignment vertical="center"/>
      <protection locked="0"/>
    </xf>
    <xf numFmtId="0" fontId="37" fillId="0" borderId="0" xfId="0" applyFont="1">
      <alignment vertical="center"/>
    </xf>
    <xf numFmtId="0" fontId="54" fillId="0" borderId="0" xfId="0" applyFont="1">
      <alignment vertical="center"/>
    </xf>
    <xf numFmtId="0" fontId="54" fillId="0" borderId="0" xfId="0" applyFont="1" applyAlignment="1">
      <alignment vertical="center"/>
    </xf>
    <xf numFmtId="49" fontId="69" fillId="0" borderId="0" xfId="5" applyNumberFormat="1" applyFont="1" applyAlignment="1">
      <alignment horizontal="center" vertical="center" wrapText="1"/>
    </xf>
    <xf numFmtId="0" fontId="73" fillId="0" borderId="0" xfId="5" applyFont="1" applyAlignment="1">
      <alignment horizontal="center" vertical="center" wrapText="1"/>
    </xf>
    <xf numFmtId="0" fontId="75" fillId="0" borderId="0" xfId="5" applyFont="1" applyAlignment="1">
      <alignment horizontal="center" vertical="center" wrapText="1"/>
    </xf>
    <xf numFmtId="0" fontId="75" fillId="0" borderId="0" xfId="5" applyFont="1" applyAlignment="1">
      <alignment horizontal="center" vertical="center" shrinkToFit="1"/>
    </xf>
    <xf numFmtId="0" fontId="77" fillId="0" borderId="0" xfId="5" applyFont="1" applyAlignment="1">
      <alignment horizontal="center" vertical="center" wrapText="1"/>
    </xf>
    <xf numFmtId="0" fontId="73" fillId="0" borderId="0" xfId="5" applyFont="1" applyAlignment="1">
      <alignment horizontal="center" vertical="center" shrinkToFit="1"/>
    </xf>
    <xf numFmtId="0" fontId="78" fillId="0" borderId="0" xfId="5" applyFont="1" applyAlignment="1">
      <alignment horizontal="center" vertical="center" wrapText="1"/>
    </xf>
    <xf numFmtId="0" fontId="69" fillId="0" borderId="0" xfId="5" applyFont="1" applyAlignment="1" applyProtection="1">
      <alignment horizontal="center" vertical="center" wrapText="1"/>
      <protection locked="0"/>
    </xf>
    <xf numFmtId="49" fontId="69" fillId="0" borderId="0" xfId="5" applyNumberFormat="1" applyFont="1" applyAlignment="1" applyProtection="1">
      <alignment horizontal="center" vertical="center" wrapText="1"/>
      <protection locked="0"/>
    </xf>
    <xf numFmtId="38" fontId="36" fillId="0" borderId="0" xfId="1" applyFont="1">
      <alignment vertical="center"/>
    </xf>
    <xf numFmtId="38" fontId="55" fillId="0" borderId="0" xfId="1" applyFont="1">
      <alignment vertical="center"/>
    </xf>
    <xf numFmtId="38" fontId="53" fillId="0" borderId="0" xfId="1" applyFont="1">
      <alignment vertical="center"/>
    </xf>
    <xf numFmtId="38" fontId="70" fillId="0" borderId="0" xfId="1" applyFont="1">
      <alignment vertical="center"/>
    </xf>
    <xf numFmtId="38" fontId="36" fillId="0" borderId="0" xfId="1" applyFont="1" applyAlignment="1">
      <alignment horizontal="right" vertical="center"/>
    </xf>
    <xf numFmtId="38" fontId="54" fillId="0" borderId="0" xfId="1" applyFont="1">
      <alignment vertical="center"/>
    </xf>
    <xf numFmtId="38" fontId="36" fillId="0" borderId="6" xfId="1" applyFont="1" applyBorder="1" applyAlignment="1">
      <alignment horizontal="center" vertical="center"/>
    </xf>
    <xf numFmtId="38" fontId="48" fillId="0" borderId="6" xfId="1" applyFont="1" applyBorder="1" applyAlignment="1">
      <alignment horizontal="center" vertical="center"/>
    </xf>
    <xf numFmtId="38" fontId="66" fillId="0" borderId="6" xfId="1" applyFont="1" applyBorder="1" applyAlignment="1">
      <alignment horizontal="center" vertical="center"/>
    </xf>
    <xf numFmtId="38" fontId="36" fillId="0" borderId="44" xfId="1" applyFont="1" applyBorder="1" applyAlignment="1">
      <alignment horizontal="center" vertical="center"/>
    </xf>
    <xf numFmtId="197" fontId="36" fillId="0" borderId="0" xfId="1" applyNumberFormat="1" applyFont="1">
      <alignment vertical="center"/>
    </xf>
    <xf numFmtId="0" fontId="36" fillId="0" borderId="0" xfId="0" applyFont="1" applyProtection="1">
      <alignment vertical="center"/>
      <protection locked="0"/>
    </xf>
    <xf numFmtId="0" fontId="36" fillId="0" borderId="0" xfId="0" applyFont="1" applyBorder="1">
      <alignment vertical="center"/>
    </xf>
    <xf numFmtId="0" fontId="36" fillId="0" borderId="0" xfId="0" applyFont="1" applyAlignment="1">
      <alignment horizontal="center" vertical="center"/>
    </xf>
    <xf numFmtId="0" fontId="69" fillId="0" borderId="0" xfId="5" applyFont="1" applyAlignment="1">
      <alignment horizontal="center" vertical="center" wrapText="1"/>
    </xf>
    <xf numFmtId="192" fontId="69" fillId="0" borderId="0" xfId="5" applyNumberFormat="1" applyFont="1" applyAlignment="1">
      <alignment horizontal="center" vertical="center" textRotation="255" wrapText="1"/>
    </xf>
    <xf numFmtId="38" fontId="69" fillId="0" borderId="0" xfId="4" applyFont="1" applyAlignment="1">
      <alignment horizontal="center" vertical="center" wrapText="1"/>
    </xf>
    <xf numFmtId="0" fontId="69" fillId="0" borderId="6" xfId="5" applyFont="1" applyBorder="1" applyAlignment="1">
      <alignment horizontal="center" vertical="center" wrapText="1"/>
    </xf>
    <xf numFmtId="201" fontId="88" fillId="0" borderId="84" xfId="2" applyNumberFormat="1" applyFont="1" applyBorder="1" applyAlignment="1">
      <alignment horizontal="center" vertical="center" shrinkToFit="1"/>
    </xf>
    <xf numFmtId="38" fontId="75" fillId="0" borderId="0" xfId="1" applyFont="1" applyAlignment="1">
      <alignment horizontal="center" vertical="center" wrapText="1"/>
    </xf>
    <xf numFmtId="38" fontId="73" fillId="0" borderId="0" xfId="1" applyFont="1" applyAlignment="1">
      <alignment horizontal="center" vertical="center" wrapText="1"/>
    </xf>
    <xf numFmtId="0" fontId="36" fillId="0" borderId="0" xfId="0" applyFont="1" applyBorder="1">
      <alignment vertical="center"/>
    </xf>
    <xf numFmtId="0" fontId="31" fillId="0" borderId="0" xfId="0" applyFont="1">
      <alignment vertical="center"/>
    </xf>
    <xf numFmtId="0" fontId="25" fillId="0" borderId="0" xfId="0" applyFont="1">
      <alignment vertical="center"/>
    </xf>
    <xf numFmtId="0" fontId="27" fillId="0" borderId="0" xfId="0" applyFont="1">
      <alignment vertical="center"/>
    </xf>
    <xf numFmtId="0" fontId="20" fillId="2" borderId="20" xfId="0" applyFont="1" applyFill="1" applyBorder="1" applyAlignment="1">
      <alignment horizontal="left" vertical="center" indent="1"/>
    </xf>
    <xf numFmtId="0" fontId="20" fillId="2" borderId="21" xfId="0" applyFont="1" applyFill="1" applyBorder="1" applyAlignment="1">
      <alignment horizontal="left" vertical="center" indent="1"/>
    </xf>
    <xf numFmtId="0" fontId="29" fillId="0" borderId="95" xfId="0" applyFont="1" applyBorder="1">
      <alignment vertical="center"/>
    </xf>
    <xf numFmtId="0" fontId="20" fillId="0" borderId="23" xfId="0" applyFont="1" applyBorder="1" applyAlignment="1">
      <alignment vertical="center" wrapText="1"/>
    </xf>
    <xf numFmtId="0" fontId="20" fillId="0" borderId="96" xfId="0" applyFont="1" applyBorder="1">
      <alignment vertical="center"/>
    </xf>
    <xf numFmtId="0" fontId="90" fillId="0" borderId="96" xfId="0" applyFont="1" applyBorder="1">
      <alignment vertical="center"/>
    </xf>
    <xf numFmtId="0" fontId="20" fillId="0" borderId="23" xfId="0" applyFont="1" applyBorder="1">
      <alignment vertical="center"/>
    </xf>
    <xf numFmtId="0" fontId="53" fillId="0" borderId="0" xfId="0" applyFont="1" applyBorder="1">
      <alignment vertical="center"/>
    </xf>
    <xf numFmtId="0" fontId="62" fillId="0" borderId="0" xfId="0" applyFont="1" applyBorder="1">
      <alignment vertical="center"/>
    </xf>
    <xf numFmtId="0" fontId="63" fillId="0" borderId="0" xfId="0" applyFont="1" applyBorder="1">
      <alignment vertical="center"/>
    </xf>
    <xf numFmtId="0" fontId="26" fillId="4" borderId="38" xfId="0" applyFont="1" applyFill="1" applyBorder="1" applyAlignment="1">
      <alignment vertical="center"/>
    </xf>
    <xf numFmtId="0" fontId="94" fillId="0" borderId="6" xfId="0" applyFont="1" applyBorder="1" applyAlignment="1">
      <alignment horizontal="center" vertical="center"/>
    </xf>
    <xf numFmtId="0" fontId="91" fillId="0" borderId="23" xfId="0" applyFont="1" applyBorder="1">
      <alignment vertical="center"/>
    </xf>
    <xf numFmtId="0" fontId="26" fillId="4" borderId="1" xfId="0" applyFont="1" applyFill="1" applyBorder="1" applyAlignment="1">
      <alignment vertical="center"/>
    </xf>
    <xf numFmtId="0" fontId="26" fillId="4" borderId="0" xfId="0" applyFont="1" applyFill="1" applyBorder="1" applyAlignment="1">
      <alignment vertical="center"/>
    </xf>
    <xf numFmtId="0" fontId="20" fillId="0" borderId="105" xfId="0" applyFont="1" applyBorder="1">
      <alignment vertical="center"/>
    </xf>
    <xf numFmtId="0" fontId="95" fillId="0" borderId="9" xfId="0" applyFont="1" applyBorder="1" applyAlignment="1" applyProtection="1">
      <alignment vertical="center"/>
    </xf>
    <xf numFmtId="0" fontId="31" fillId="0" borderId="8" xfId="0" applyFont="1" applyBorder="1" applyAlignment="1" applyProtection="1">
      <alignment horizontal="right" vertical="center"/>
    </xf>
    <xf numFmtId="0" fontId="98" fillId="0" borderId="7" xfId="0" applyFont="1" applyBorder="1" applyAlignment="1" applyProtection="1">
      <alignment horizontal="left" vertical="center" indent="2"/>
      <protection locked="0"/>
    </xf>
    <xf numFmtId="38" fontId="69" fillId="0" borderId="0" xfId="1" applyFont="1" applyAlignment="1" applyProtection="1">
      <alignment horizontal="center" vertical="center" wrapText="1"/>
      <protection locked="0"/>
    </xf>
    <xf numFmtId="38" fontId="69" fillId="0" borderId="0" xfId="4" applyFont="1" applyFill="1" applyAlignment="1" applyProtection="1">
      <alignment horizontal="center" vertical="center" wrapText="1"/>
      <protection locked="0"/>
    </xf>
    <xf numFmtId="38" fontId="69" fillId="0" borderId="0" xfId="4" applyFont="1" applyAlignment="1" applyProtection="1">
      <alignment horizontal="center" vertical="center" wrapText="1"/>
      <protection locked="0"/>
    </xf>
    <xf numFmtId="0" fontId="99" fillId="0" borderId="12" xfId="0" applyFont="1" applyBorder="1" applyAlignment="1">
      <alignment vertical="center"/>
    </xf>
    <xf numFmtId="0" fontId="99" fillId="0" borderId="13" xfId="0" applyFont="1" applyBorder="1" applyAlignment="1">
      <alignment vertical="center"/>
    </xf>
    <xf numFmtId="38" fontId="36" fillId="0" borderId="0" xfId="1" applyFont="1" applyBorder="1">
      <alignment vertical="center"/>
    </xf>
    <xf numFmtId="0" fontId="45" fillId="0" borderId="0" xfId="0" applyFont="1" applyProtection="1">
      <alignment vertical="center"/>
    </xf>
    <xf numFmtId="0" fontId="45" fillId="0" borderId="0" xfId="0" applyFont="1" applyAlignment="1" applyProtection="1">
      <alignment horizontal="center" vertical="center"/>
    </xf>
    <xf numFmtId="0" fontId="38" fillId="0" borderId="0" xfId="0" applyFont="1" applyProtection="1">
      <alignment vertical="center"/>
    </xf>
    <xf numFmtId="0" fontId="69" fillId="0" borderId="0" xfId="5" applyFont="1" applyAlignment="1">
      <alignment horizontal="center" vertical="center" wrapText="1"/>
    </xf>
    <xf numFmtId="0" fontId="64" fillId="0" borderId="0" xfId="22" applyFont="1">
      <alignment vertical="center"/>
    </xf>
    <xf numFmtId="0" fontId="64" fillId="0" borderId="0" xfId="22" applyFont="1" applyAlignment="1">
      <alignment vertical="center" shrinkToFit="1"/>
    </xf>
    <xf numFmtId="0" fontId="88" fillId="0" borderId="111" xfId="2" applyFont="1" applyBorder="1" applyAlignment="1">
      <alignment vertical="center" shrinkToFit="1"/>
    </xf>
    <xf numFmtId="0" fontId="88" fillId="0" borderId="106" xfId="2" applyFont="1" applyBorder="1" applyAlignment="1">
      <alignment vertical="center" shrinkToFit="1"/>
    </xf>
    <xf numFmtId="201" fontId="88" fillId="16" borderId="84" xfId="2" applyNumberFormat="1" applyFont="1" applyFill="1" applyBorder="1" applyAlignment="1">
      <alignment horizontal="center" vertical="center" shrinkToFit="1"/>
    </xf>
    <xf numFmtId="201" fontId="88" fillId="17" borderId="84" xfId="2" applyNumberFormat="1" applyFont="1" applyFill="1" applyBorder="1" applyAlignment="1">
      <alignment horizontal="center" vertical="center" shrinkToFit="1"/>
    </xf>
    <xf numFmtId="0" fontId="64" fillId="0" borderId="0" xfId="22" applyFont="1" applyAlignment="1">
      <alignment horizontal="center" vertical="center"/>
    </xf>
    <xf numFmtId="0" fontId="64" fillId="0" borderId="0" xfId="22" applyFont="1" applyAlignment="1">
      <alignment horizontal="center" vertical="center" shrinkToFit="1"/>
    </xf>
    <xf numFmtId="0" fontId="0" fillId="0" borderId="0" xfId="0" applyBorder="1">
      <alignment vertical="center"/>
    </xf>
    <xf numFmtId="0" fontId="88" fillId="0" borderId="0" xfId="2" applyFont="1" applyBorder="1" applyAlignment="1">
      <alignment vertical="center"/>
    </xf>
    <xf numFmtId="0" fontId="64" fillId="0" borderId="0" xfId="22" applyFont="1" applyBorder="1">
      <alignment vertical="center"/>
    </xf>
    <xf numFmtId="0" fontId="88" fillId="0" borderId="122" xfId="2" applyFont="1" applyBorder="1" applyAlignment="1">
      <alignment horizontal="left" vertical="center" wrapText="1" shrinkToFit="1"/>
    </xf>
    <xf numFmtId="0" fontId="0" fillId="0" borderId="0" xfId="0">
      <alignment vertical="center"/>
    </xf>
    <xf numFmtId="0" fontId="36" fillId="0" borderId="0" xfId="0" applyFont="1" applyBorder="1">
      <alignment vertical="center"/>
    </xf>
    <xf numFmtId="0" fontId="69" fillId="0" borderId="0" xfId="5" applyFont="1" applyBorder="1" applyAlignment="1">
      <alignment horizontal="center" vertical="center" wrapText="1"/>
    </xf>
    <xf numFmtId="0" fontId="20" fillId="0" borderId="96" xfId="0" applyFont="1" applyFill="1" applyBorder="1">
      <alignment vertical="center"/>
    </xf>
    <xf numFmtId="0" fontId="69" fillId="0" borderId="6" xfId="5" applyFont="1" applyBorder="1" applyAlignment="1" applyProtection="1">
      <alignment horizontal="center" vertical="center" wrapText="1"/>
      <protection locked="0"/>
    </xf>
    <xf numFmtId="194" fontId="69" fillId="0" borderId="6" xfId="5" applyNumberFormat="1" applyFont="1" applyBorder="1" applyAlignment="1">
      <alignment horizontal="center" vertical="center" wrapText="1"/>
    </xf>
    <xf numFmtId="0" fontId="69" fillId="0" borderId="45" xfId="5" applyFont="1" applyBorder="1" applyAlignment="1">
      <alignment horizontal="center" vertical="center" wrapText="1"/>
    </xf>
    <xf numFmtId="0" fontId="69" fillId="0" borderId="124" xfId="5" applyFont="1" applyBorder="1" applyAlignment="1" applyProtection="1">
      <alignment horizontal="center" vertical="center" wrapText="1"/>
      <protection locked="0"/>
    </xf>
    <xf numFmtId="49" fontId="69" fillId="0" borderId="124" xfId="5" applyNumberFormat="1" applyFont="1" applyBorder="1" applyAlignment="1" applyProtection="1">
      <alignment horizontal="center" vertical="center" wrapText="1"/>
      <protection locked="0"/>
    </xf>
    <xf numFmtId="0" fontId="69" fillId="0" borderId="125" xfId="5" applyFont="1" applyBorder="1" applyAlignment="1" applyProtection="1">
      <alignment horizontal="center" vertical="center" wrapText="1"/>
      <protection locked="0"/>
    </xf>
    <xf numFmtId="49" fontId="69" fillId="0" borderId="125" xfId="5" applyNumberFormat="1" applyFont="1" applyBorder="1" applyAlignment="1" applyProtection="1">
      <alignment horizontal="center" vertical="center" wrapText="1"/>
      <protection locked="0"/>
    </xf>
    <xf numFmtId="0" fontId="69" fillId="0" borderId="131" xfId="5" applyFont="1" applyBorder="1" applyAlignment="1" applyProtection="1">
      <alignment horizontal="center" vertical="center" wrapText="1"/>
      <protection locked="0"/>
    </xf>
    <xf numFmtId="0" fontId="69" fillId="0" borderId="132" xfId="5" applyFont="1" applyBorder="1" applyAlignment="1" applyProtection="1">
      <alignment horizontal="center" vertical="center" wrapText="1"/>
      <protection locked="0"/>
    </xf>
    <xf numFmtId="0" fontId="69" fillId="0" borderId="134" xfId="5" applyFont="1" applyBorder="1" applyAlignment="1" applyProtection="1">
      <alignment horizontal="center" vertical="center" wrapText="1"/>
      <protection locked="0"/>
    </xf>
    <xf numFmtId="0" fontId="69" fillId="0" borderId="127" xfId="5" applyFont="1" applyBorder="1" applyAlignment="1" applyProtection="1">
      <alignment horizontal="center" vertical="center" wrapText="1"/>
      <protection locked="0"/>
    </xf>
    <xf numFmtId="0" fontId="69" fillId="0" borderId="128" xfId="5" applyFont="1" applyBorder="1" applyAlignment="1" applyProtection="1">
      <alignment horizontal="center" vertical="center" wrapText="1"/>
      <protection locked="0"/>
    </xf>
    <xf numFmtId="38" fontId="69" fillId="0" borderId="127" xfId="1" applyFont="1" applyBorder="1" applyAlignment="1" applyProtection="1">
      <alignment horizontal="center" vertical="center" wrapText="1"/>
      <protection locked="0"/>
    </xf>
    <xf numFmtId="38" fontId="69" fillId="0" borderId="128" xfId="1" applyFont="1" applyBorder="1" applyAlignment="1" applyProtection="1">
      <alignment horizontal="center" vertical="center" wrapText="1"/>
      <protection locked="0"/>
    </xf>
    <xf numFmtId="0" fontId="69" fillId="0" borderId="0" xfId="5" applyFont="1" applyFill="1" applyAlignment="1">
      <alignment horizontal="center" vertical="center" wrapText="1"/>
    </xf>
    <xf numFmtId="49" fontId="69" fillId="0" borderId="0" xfId="5" applyNumberFormat="1" applyFont="1" applyFill="1" applyAlignment="1">
      <alignment horizontal="center" vertical="center" wrapText="1"/>
    </xf>
    <xf numFmtId="0" fontId="69" fillId="0" borderId="0" xfId="5" applyFont="1" applyFill="1" applyBorder="1" applyAlignment="1">
      <alignment horizontal="center" vertical="center" wrapText="1"/>
    </xf>
    <xf numFmtId="0" fontId="75" fillId="0" borderId="0" xfId="5" applyFont="1" applyFill="1" applyAlignment="1">
      <alignment horizontal="center" vertical="center" wrapText="1"/>
    </xf>
    <xf numFmtId="38" fontId="75" fillId="0" borderId="0" xfId="4" applyFont="1" applyFill="1" applyAlignment="1">
      <alignment horizontal="center" vertical="center" wrapText="1"/>
    </xf>
    <xf numFmtId="0" fontId="75" fillId="0" borderId="0" xfId="5" applyFont="1" applyFill="1" applyAlignment="1">
      <alignment horizontal="center" vertical="center" shrinkToFit="1"/>
    </xf>
    <xf numFmtId="38" fontId="75" fillId="0" borderId="0" xfId="1" applyFont="1" applyFill="1" applyAlignment="1">
      <alignment horizontal="center" vertical="center" wrapText="1"/>
    </xf>
    <xf numFmtId="192" fontId="75" fillId="0" borderId="0" xfId="5" applyNumberFormat="1" applyFont="1" applyFill="1" applyAlignment="1">
      <alignment horizontal="center" vertical="center" textRotation="255" shrinkToFit="1"/>
    </xf>
    <xf numFmtId="192" fontId="75" fillId="0" borderId="0" xfId="5" applyNumberFormat="1" applyFont="1" applyAlignment="1">
      <alignment horizontal="center" vertical="center" textRotation="255" shrinkToFit="1"/>
    </xf>
    <xf numFmtId="192" fontId="73" fillId="0" borderId="0" xfId="5" applyNumberFormat="1" applyFont="1" applyAlignment="1">
      <alignment horizontal="center" vertical="center" textRotation="255" shrinkToFit="1"/>
    </xf>
    <xf numFmtId="192" fontId="69" fillId="0" borderId="6" xfId="5" applyNumberFormat="1" applyFont="1" applyBorder="1" applyAlignment="1" applyProtection="1">
      <alignment horizontal="center" vertical="center" textRotation="255" shrinkToFit="1"/>
      <protection locked="0"/>
    </xf>
    <xf numFmtId="192" fontId="69" fillId="0" borderId="0" xfId="5" applyNumberFormat="1" applyFont="1" applyAlignment="1" applyProtection="1">
      <alignment horizontal="center" vertical="center" textRotation="255" shrinkToFit="1"/>
      <protection locked="0"/>
    </xf>
    <xf numFmtId="192" fontId="69" fillId="0" borderId="132" xfId="5" applyNumberFormat="1" applyFont="1" applyBorder="1" applyAlignment="1" applyProtection="1">
      <alignment horizontal="center" vertical="center" textRotation="255" shrinkToFit="1"/>
      <protection locked="0"/>
    </xf>
    <xf numFmtId="192" fontId="69" fillId="0" borderId="0" xfId="5" applyNumberFormat="1" applyFont="1" applyAlignment="1">
      <alignment horizontal="center" vertical="center" textRotation="255" shrinkToFit="1"/>
    </xf>
    <xf numFmtId="0" fontId="102" fillId="0" borderId="0" xfId="5" applyFont="1" applyAlignment="1">
      <alignment horizontal="center" vertical="center" wrapText="1"/>
    </xf>
    <xf numFmtId="0" fontId="64" fillId="0" borderId="124" xfId="5" applyFont="1" applyBorder="1" applyAlignment="1" applyProtection="1">
      <alignment horizontal="center" vertical="center" wrapText="1"/>
      <protection locked="0"/>
    </xf>
    <xf numFmtId="0" fontId="64" fillId="0" borderId="125" xfId="5" applyFont="1" applyBorder="1" applyAlignment="1" applyProtection="1">
      <alignment horizontal="center" vertical="center" wrapText="1"/>
      <protection locked="0"/>
    </xf>
    <xf numFmtId="0" fontId="64" fillId="0" borderId="0" xfId="5" applyFont="1" applyAlignment="1" applyProtection="1">
      <alignment horizontal="center" vertical="center" wrapText="1"/>
      <protection locked="0"/>
    </xf>
    <xf numFmtId="205" fontId="20" fillId="0" borderId="14" xfId="0" applyNumberFormat="1" applyFont="1" applyBorder="1" applyAlignment="1" applyProtection="1">
      <alignment horizontal="left" vertical="center" indent="1"/>
      <protection locked="0"/>
    </xf>
    <xf numFmtId="49" fontId="88" fillId="0" borderId="0" xfId="9" applyNumberFormat="1" applyFont="1" applyFill="1" applyBorder="1" applyAlignment="1" applyProtection="1">
      <alignment vertical="center" shrinkToFit="1"/>
      <protection locked="0"/>
    </xf>
    <xf numFmtId="0" fontId="104" fillId="0" borderId="0" xfId="2" applyFont="1" applyBorder="1" applyAlignment="1">
      <alignment vertical="center"/>
    </xf>
    <xf numFmtId="0" fontId="108" fillId="0" borderId="0" xfId="22" applyFont="1" applyBorder="1">
      <alignment vertical="center"/>
    </xf>
    <xf numFmtId="0" fontId="93" fillId="0" borderId="0" xfId="2" applyFont="1" applyBorder="1" applyAlignment="1">
      <alignment vertical="center"/>
    </xf>
    <xf numFmtId="0" fontId="48" fillId="0" borderId="0" xfId="22" applyFont="1" applyBorder="1">
      <alignment vertical="center"/>
    </xf>
    <xf numFmtId="0" fontId="105" fillId="0" borderId="0" xfId="2" applyFont="1" applyBorder="1" applyAlignment="1">
      <alignment vertical="center"/>
    </xf>
    <xf numFmtId="38" fontId="46" fillId="0" borderId="0" xfId="1" applyFont="1" applyFill="1">
      <alignment vertical="center"/>
    </xf>
    <xf numFmtId="0" fontId="36" fillId="0" borderId="0" xfId="0" applyFont="1">
      <alignment vertical="center"/>
    </xf>
    <xf numFmtId="0" fontId="36" fillId="0" borderId="6" xfId="0" applyFont="1" applyBorder="1" applyAlignment="1">
      <alignment horizontal="center" vertical="center"/>
    </xf>
    <xf numFmtId="199" fontId="69" fillId="0" borderId="0" xfId="5" applyNumberFormat="1" applyFont="1" applyFill="1" applyAlignment="1">
      <alignment horizontal="center" vertical="center" wrapText="1"/>
    </xf>
    <xf numFmtId="199" fontId="69" fillId="0" borderId="0" xfId="5" applyNumberFormat="1" applyFont="1" applyAlignment="1">
      <alignment horizontal="center" vertical="center" wrapText="1"/>
    </xf>
    <xf numFmtId="199" fontId="69" fillId="0" borderId="124" xfId="5" applyNumberFormat="1" applyFont="1" applyBorder="1" applyAlignment="1" applyProtection="1">
      <alignment horizontal="center" vertical="center" wrapText="1"/>
      <protection locked="0"/>
    </xf>
    <xf numFmtId="199" fontId="69" fillId="0" borderId="125" xfId="5" applyNumberFormat="1" applyFont="1" applyBorder="1" applyAlignment="1" applyProtection="1">
      <alignment horizontal="center" vertical="center" wrapText="1"/>
      <protection locked="0"/>
    </xf>
    <xf numFmtId="199" fontId="69" fillId="0" borderId="0" xfId="5" applyNumberFormat="1" applyFont="1" applyAlignment="1" applyProtection="1">
      <alignment horizontal="center" vertical="center" wrapText="1"/>
      <protection locked="0"/>
    </xf>
    <xf numFmtId="0" fontId="36" fillId="0" borderId="0" xfId="0" applyFont="1" applyAlignment="1" applyProtection="1">
      <alignment vertical="center" wrapText="1"/>
    </xf>
    <xf numFmtId="0" fontId="20" fillId="0" borderId="23" xfId="0" applyFont="1" applyFill="1" applyBorder="1">
      <alignment vertical="center"/>
    </xf>
    <xf numFmtId="0" fontId="20" fillId="0" borderId="0" xfId="0" applyFont="1" applyFill="1">
      <alignment vertical="center"/>
    </xf>
    <xf numFmtId="0" fontId="79" fillId="0" borderId="0" xfId="5" applyFont="1" applyAlignment="1">
      <alignment horizontal="center" vertical="center" wrapText="1"/>
    </xf>
    <xf numFmtId="0" fontId="108" fillId="0" borderId="0" xfId="5" applyFont="1" applyAlignment="1">
      <alignment horizontal="center" vertical="center" wrapText="1"/>
    </xf>
    <xf numFmtId="0" fontId="83" fillId="0" borderId="0" xfId="2" applyFont="1" applyBorder="1" applyAlignment="1">
      <alignment vertical="center"/>
    </xf>
    <xf numFmtId="0" fontId="113" fillId="0" borderId="0" xfId="2" applyFont="1" applyFill="1" applyAlignment="1">
      <alignment vertical="center"/>
    </xf>
    <xf numFmtId="0" fontId="83" fillId="0" borderId="0" xfId="2" applyFont="1" applyAlignment="1">
      <alignment vertical="center" shrinkToFit="1"/>
    </xf>
    <xf numFmtId="0" fontId="83" fillId="0" borderId="0" xfId="2" applyFont="1" applyAlignment="1">
      <alignment vertical="center"/>
    </xf>
    <xf numFmtId="0" fontId="83" fillId="0" borderId="0" xfId="2" applyFont="1" applyAlignment="1">
      <alignment horizontal="center" vertical="center"/>
    </xf>
    <xf numFmtId="201" fontId="83" fillId="0" borderId="0" xfId="2" applyNumberFormat="1" applyFont="1" applyAlignment="1">
      <alignment vertical="center"/>
    </xf>
    <xf numFmtId="201" fontId="83" fillId="0" borderId="0" xfId="2" applyNumberFormat="1" applyFont="1" applyAlignment="1">
      <alignment horizontal="center" vertical="center"/>
    </xf>
    <xf numFmtId="0" fontId="88" fillId="0" borderId="52" xfId="2" applyFont="1" applyBorder="1" applyAlignment="1" applyProtection="1">
      <alignment horizontal="left" vertical="center" shrinkToFit="1"/>
      <protection locked="0"/>
    </xf>
    <xf numFmtId="0" fontId="88" fillId="0" borderId="117" xfId="2" applyFont="1" applyBorder="1" applyAlignment="1" applyProtection="1">
      <alignment vertical="center" shrinkToFit="1"/>
      <protection locked="0"/>
    </xf>
    <xf numFmtId="202" fontId="88" fillId="0" borderId="85" xfId="2" applyNumberFormat="1" applyFont="1" applyBorder="1" applyAlignment="1" applyProtection="1">
      <alignment horizontal="center" vertical="center" shrinkToFit="1"/>
      <protection locked="0"/>
    </xf>
    <xf numFmtId="0" fontId="88" fillId="0" borderId="52" xfId="2" applyFont="1" applyBorder="1" applyAlignment="1" applyProtection="1">
      <alignment horizontal="right" vertical="center" shrinkToFit="1"/>
      <protection locked="0"/>
    </xf>
    <xf numFmtId="0" fontId="88" fillId="0" borderId="115" xfId="2" applyFont="1" applyBorder="1" applyAlignment="1" applyProtection="1">
      <alignment horizontal="right" vertical="center" shrinkToFit="1"/>
      <protection locked="0"/>
    </xf>
    <xf numFmtId="0" fontId="88" fillId="0" borderId="86" xfId="2" applyFont="1" applyBorder="1" applyAlignment="1" applyProtection="1">
      <alignment horizontal="right" vertical="center" shrinkToFit="1"/>
      <protection locked="0"/>
    </xf>
    <xf numFmtId="202" fontId="88" fillId="0" borderId="87" xfId="2" applyNumberFormat="1" applyFont="1" applyBorder="1" applyAlignment="1" applyProtection="1">
      <alignment horizontal="center" vertical="center" shrinkToFit="1"/>
      <protection locked="0"/>
    </xf>
    <xf numFmtId="0" fontId="88" fillId="0" borderId="53" xfId="2" applyFont="1" applyBorder="1" applyAlignment="1" applyProtection="1">
      <alignment vertical="center" shrinkToFit="1"/>
      <protection locked="0"/>
    </xf>
    <xf numFmtId="0" fontId="88" fillId="0" borderId="88" xfId="2" applyFont="1" applyBorder="1" applyAlignment="1" applyProtection="1">
      <alignment vertical="center" shrinkToFit="1"/>
      <protection locked="0"/>
    </xf>
    <xf numFmtId="204" fontId="69" fillId="0" borderId="0" xfId="5" applyNumberFormat="1" applyFont="1" applyAlignment="1" applyProtection="1">
      <alignment horizontal="right" vertical="center" wrapText="1" indent="1"/>
      <protection locked="0"/>
    </xf>
    <xf numFmtId="0" fontId="42" fillId="0" borderId="0" xfId="22" applyFont="1">
      <alignment vertical="center"/>
    </xf>
    <xf numFmtId="0" fontId="42" fillId="10" borderId="6" xfId="22" applyFont="1" applyFill="1" applyBorder="1" applyAlignment="1">
      <alignment horizontal="center" vertical="center"/>
    </xf>
    <xf numFmtId="0" fontId="116" fillId="0" borderId="6" xfId="22" applyFont="1" applyBorder="1" applyAlignment="1" applyProtection="1">
      <alignment horizontal="center" vertical="center"/>
      <protection locked="0"/>
    </xf>
    <xf numFmtId="0" fontId="42" fillId="0" borderId="0" xfId="22" applyFont="1" applyAlignment="1">
      <alignment horizontal="center" vertical="center"/>
    </xf>
    <xf numFmtId="0" fontId="42" fillId="10" borderId="6" xfId="22" applyFont="1" applyFill="1" applyBorder="1" applyAlignment="1">
      <alignment horizontal="center" vertical="center" wrapText="1"/>
    </xf>
    <xf numFmtId="0" fontId="42" fillId="0" borderId="6" xfId="22" applyFont="1" applyBorder="1" applyAlignment="1">
      <alignment horizontal="left" vertical="center"/>
    </xf>
    <xf numFmtId="0" fontId="42" fillId="0" borderId="6" xfId="22" applyFont="1" applyBorder="1" applyAlignment="1">
      <alignment vertical="center" wrapText="1"/>
    </xf>
    <xf numFmtId="0" fontId="42" fillId="0" borderId="6" xfId="22" applyFont="1" applyBorder="1" applyAlignment="1">
      <alignment horizontal="left" vertical="center" wrapText="1"/>
    </xf>
    <xf numFmtId="0" fontId="42" fillId="0" borderId="6" xfId="22" applyFont="1" applyBorder="1" applyAlignment="1">
      <alignment horizontal="left" vertical="center" wrapText="1" shrinkToFit="1"/>
    </xf>
    <xf numFmtId="0" fontId="42" fillId="0" borderId="0" xfId="22" applyFont="1" applyAlignment="1">
      <alignment horizontal="left" vertical="center"/>
    </xf>
    <xf numFmtId="0" fontId="42" fillId="0" borderId="0" xfId="22" applyFont="1" applyAlignment="1">
      <alignment vertical="center" wrapText="1"/>
    </xf>
    <xf numFmtId="0" fontId="119" fillId="0" borderId="0" xfId="22" applyFont="1" applyAlignment="1">
      <alignment horizontal="left" vertical="center"/>
    </xf>
    <xf numFmtId="0" fontId="120" fillId="0" borderId="0" xfId="0" applyFont="1" applyAlignment="1">
      <alignment horizontal="right" vertical="center"/>
    </xf>
    <xf numFmtId="192" fontId="121" fillId="0" borderId="0" xfId="5" applyNumberFormat="1" applyFont="1" applyFill="1" applyAlignment="1">
      <alignment horizontal="right" vertical="center"/>
    </xf>
    <xf numFmtId="0" fontId="36" fillId="0" borderId="35" xfId="0" applyFont="1" applyBorder="1" applyProtection="1">
      <alignment vertical="center"/>
      <protection locked="0"/>
    </xf>
    <xf numFmtId="0" fontId="36" fillId="0" borderId="36" xfId="0" applyFont="1" applyBorder="1" applyProtection="1">
      <alignment vertical="center"/>
      <protection locked="0"/>
    </xf>
    <xf numFmtId="0" fontId="36" fillId="0" borderId="37" xfId="0" applyFont="1" applyBorder="1" applyProtection="1">
      <alignment vertical="center"/>
      <protection locked="0"/>
    </xf>
    <xf numFmtId="0" fontId="36" fillId="0" borderId="39" xfId="0" applyFont="1" applyBorder="1" applyProtection="1">
      <alignment vertical="center"/>
      <protection locked="0"/>
    </xf>
    <xf numFmtId="0" fontId="36" fillId="0" borderId="0" xfId="0" applyFont="1" applyBorder="1" applyProtection="1">
      <alignment vertical="center"/>
      <protection locked="0"/>
    </xf>
    <xf numFmtId="0" fontId="36" fillId="0" borderId="40" xfId="0" applyFont="1" applyBorder="1" applyProtection="1">
      <alignment vertical="center"/>
      <protection locked="0"/>
    </xf>
    <xf numFmtId="0" fontId="36" fillId="0" borderId="41" xfId="0" applyFont="1" applyBorder="1" applyProtection="1">
      <alignment vertical="center"/>
      <protection locked="0"/>
    </xf>
    <xf numFmtId="0" fontId="36" fillId="0" borderId="38" xfId="0" applyFont="1" applyBorder="1" applyProtection="1">
      <alignment vertical="center"/>
      <protection locked="0"/>
    </xf>
    <xf numFmtId="0" fontId="36" fillId="0" borderId="42" xfId="0" applyFont="1" applyBorder="1" applyProtection="1">
      <alignment vertical="center"/>
      <protection locked="0"/>
    </xf>
    <xf numFmtId="38" fontId="123" fillId="0" borderId="0" xfId="1" applyFont="1" applyAlignment="1">
      <alignment horizontal="right" vertical="top"/>
    </xf>
    <xf numFmtId="0" fontId="21" fillId="0" borderId="0" xfId="0" applyFont="1">
      <alignment vertical="center"/>
    </xf>
    <xf numFmtId="0" fontId="90" fillId="0" borderId="0" xfId="0" applyFont="1">
      <alignment vertical="center"/>
    </xf>
    <xf numFmtId="0" fontId="124" fillId="0" borderId="0" xfId="0" applyFont="1">
      <alignment vertical="center"/>
    </xf>
    <xf numFmtId="0" fontId="94" fillId="0" borderId="0" xfId="0" applyFont="1">
      <alignment vertical="center"/>
    </xf>
    <xf numFmtId="49" fontId="94" fillId="0" borderId="0" xfId="0" applyNumberFormat="1" applyFont="1">
      <alignment vertical="center"/>
    </xf>
    <xf numFmtId="0" fontId="36" fillId="0" borderId="6" xfId="0" applyFont="1" applyBorder="1" applyAlignment="1" applyProtection="1">
      <alignment horizontal="center" vertical="center"/>
    </xf>
    <xf numFmtId="0" fontId="45" fillId="0" borderId="0" xfId="0" applyFont="1" applyProtection="1">
      <alignment vertical="center"/>
    </xf>
    <xf numFmtId="0" fontId="45" fillId="0" borderId="6" xfId="0" applyNumberFormat="1" applyFont="1" applyBorder="1" applyAlignment="1" applyProtection="1">
      <alignment horizontal="center" vertical="center" shrinkToFit="1"/>
      <protection locked="0"/>
    </xf>
    <xf numFmtId="206" fontId="45" fillId="0" borderId="6" xfId="0" applyNumberFormat="1" applyFont="1" applyFill="1" applyBorder="1" applyAlignment="1" applyProtection="1">
      <alignment horizontal="center" vertical="center" shrinkToFit="1"/>
      <protection locked="0"/>
    </xf>
    <xf numFmtId="0" fontId="45" fillId="0" borderId="0" xfId="0" applyFont="1" applyProtection="1">
      <alignment vertical="center"/>
    </xf>
    <xf numFmtId="0" fontId="36" fillId="0" borderId="0" xfId="0" applyFont="1">
      <alignment vertical="center"/>
    </xf>
    <xf numFmtId="0" fontId="126" fillId="0" borderId="6" xfId="22" applyFont="1" applyBorder="1" applyAlignment="1">
      <alignment vertical="center" wrapText="1"/>
    </xf>
    <xf numFmtId="0" fontId="21" fillId="0" borderId="0" xfId="0" applyFont="1" applyAlignment="1">
      <alignment vertical="center"/>
    </xf>
    <xf numFmtId="0" fontId="36" fillId="0" borderId="0" xfId="0" applyFont="1" applyBorder="1" applyAlignment="1" applyProtection="1">
      <alignment horizontal="center" vertical="center"/>
    </xf>
    <xf numFmtId="0" fontId="36" fillId="0" borderId="0" xfId="0" applyFont="1" applyBorder="1" applyAlignment="1" applyProtection="1">
      <alignment horizontal="left" vertical="center" indent="1" shrinkToFit="1"/>
    </xf>
    <xf numFmtId="0" fontId="128" fillId="0" borderId="0" xfId="0" applyFont="1" applyBorder="1" applyAlignment="1">
      <alignment vertical="center" shrinkToFit="1"/>
    </xf>
    <xf numFmtId="0" fontId="81" fillId="0" borderId="0" xfId="0" applyFont="1" applyBorder="1">
      <alignment vertical="center"/>
    </xf>
    <xf numFmtId="0" fontId="81" fillId="0" borderId="0" xfId="0" applyFont="1" applyBorder="1">
      <alignment vertical="center"/>
    </xf>
    <xf numFmtId="0" fontId="130" fillId="0" borderId="0" xfId="0" applyFont="1" applyBorder="1" applyAlignment="1">
      <alignment vertical="center" shrinkToFit="1"/>
    </xf>
    <xf numFmtId="0" fontId="81" fillId="0" borderId="0" xfId="0" applyFont="1" applyBorder="1" applyAlignment="1">
      <alignment vertical="center"/>
    </xf>
    <xf numFmtId="0" fontId="81" fillId="0" borderId="0" xfId="0" applyFont="1" applyBorder="1" applyAlignment="1">
      <alignment horizontal="right" vertical="center"/>
    </xf>
    <xf numFmtId="0" fontId="81" fillId="0" borderId="9" xfId="0" applyFont="1" applyBorder="1" applyAlignment="1">
      <alignment horizontal="right" vertical="center"/>
    </xf>
    <xf numFmtId="0" fontId="81" fillId="0" borderId="8" xfId="0" applyFont="1" applyBorder="1" applyProtection="1">
      <alignment vertical="center"/>
      <protection locked="0"/>
    </xf>
    <xf numFmtId="0" fontId="131" fillId="0" borderId="0" xfId="0" applyFont="1" applyBorder="1" applyAlignment="1">
      <alignment vertical="center" shrinkToFit="1"/>
    </xf>
    <xf numFmtId="0" fontId="81" fillId="0" borderId="35" xfId="0" applyFont="1" applyBorder="1" applyAlignment="1" applyProtection="1">
      <alignment horizontal="right" vertical="center"/>
      <protection locked="0"/>
    </xf>
    <xf numFmtId="0" fontId="81" fillId="0" borderId="36" xfId="0" applyFont="1" applyBorder="1" applyAlignment="1" applyProtection="1">
      <alignment horizontal="right" vertical="center"/>
      <protection locked="0"/>
    </xf>
    <xf numFmtId="0" fontId="81" fillId="0" borderId="39" xfId="0" applyFont="1" applyBorder="1" applyAlignment="1" applyProtection="1">
      <alignment horizontal="right" vertical="center"/>
      <protection locked="0"/>
    </xf>
    <xf numFmtId="0" fontId="132" fillId="0" borderId="0" xfId="0" applyFont="1" applyBorder="1" applyAlignment="1">
      <alignment vertical="center"/>
    </xf>
    <xf numFmtId="0" fontId="100" fillId="0" borderId="6" xfId="0" applyFont="1" applyBorder="1" applyAlignment="1" applyProtection="1">
      <alignment horizontal="center" vertical="center" shrinkToFit="1"/>
      <protection locked="0"/>
    </xf>
    <xf numFmtId="0" fontId="100" fillId="0" borderId="6" xfId="0" applyFont="1" applyBorder="1" applyAlignment="1" applyProtection="1">
      <alignment horizontal="center" vertical="center"/>
      <protection locked="0"/>
    </xf>
    <xf numFmtId="0" fontId="81" fillId="0" borderId="7" xfId="0" applyFont="1" applyBorder="1" applyProtection="1">
      <alignment vertical="center"/>
      <protection locked="0"/>
    </xf>
    <xf numFmtId="0" fontId="132" fillId="0" borderId="0" xfId="0" applyFont="1" applyBorder="1">
      <alignment vertical="center"/>
    </xf>
    <xf numFmtId="0" fontId="100" fillId="0" borderId="6" xfId="0" applyFont="1" applyBorder="1" applyAlignment="1" applyProtection="1">
      <alignment vertical="center" shrinkToFit="1"/>
      <protection locked="0"/>
    </xf>
    <xf numFmtId="0" fontId="81" fillId="0" borderId="0" xfId="0" applyFont="1" applyFill="1" applyBorder="1">
      <alignment vertical="center"/>
    </xf>
    <xf numFmtId="0" fontId="45" fillId="0" borderId="6" xfId="0" applyNumberFormat="1" applyFont="1" applyBorder="1" applyAlignment="1" applyProtection="1">
      <alignment horizontal="left" vertical="center" shrinkToFit="1"/>
      <protection locked="0"/>
    </xf>
    <xf numFmtId="0" fontId="45" fillId="0" borderId="0" xfId="0" applyFont="1" applyProtection="1">
      <alignment vertical="center"/>
    </xf>
    <xf numFmtId="0" fontId="132" fillId="0" borderId="0" xfId="0" applyFont="1" applyFill="1" applyBorder="1" applyAlignment="1">
      <alignment vertical="center" shrinkToFit="1"/>
    </xf>
    <xf numFmtId="0" fontId="129" fillId="0" borderId="0" xfId="0" applyFont="1" applyBorder="1" applyAlignment="1">
      <alignment vertical="center"/>
    </xf>
    <xf numFmtId="0" fontId="65" fillId="0" borderId="0" xfId="0" applyFont="1" applyAlignment="1">
      <alignment vertical="center"/>
    </xf>
    <xf numFmtId="0" fontId="52" fillId="0" borderId="0" xfId="0" applyFont="1" applyAlignment="1">
      <alignment vertical="center"/>
    </xf>
    <xf numFmtId="38" fontId="36" fillId="0" borderId="36" xfId="1" applyFont="1" applyFill="1" applyBorder="1" applyAlignment="1">
      <alignment vertical="center" wrapText="1"/>
    </xf>
    <xf numFmtId="38" fontId="36" fillId="0" borderId="36" xfId="1" applyFont="1" applyFill="1" applyBorder="1" applyAlignment="1">
      <alignment vertical="center"/>
    </xf>
    <xf numFmtId="38" fontId="36" fillId="0" borderId="0" xfId="1" applyFont="1" applyFill="1" applyBorder="1" applyAlignment="1">
      <alignment vertical="center"/>
    </xf>
    <xf numFmtId="0" fontId="69" fillId="0" borderId="131" xfId="5" applyFont="1" applyFill="1" applyBorder="1" applyAlignment="1" applyProtection="1">
      <alignment horizontal="center" vertical="center" wrapText="1"/>
      <protection locked="0"/>
    </xf>
    <xf numFmtId="0" fontId="69" fillId="0" borderId="6" xfId="5" applyFont="1" applyFill="1" applyBorder="1" applyAlignment="1" applyProtection="1">
      <alignment horizontal="center" vertical="center" wrapText="1"/>
      <protection locked="0"/>
    </xf>
    <xf numFmtId="0" fontId="81" fillId="3" borderId="63" xfId="0" applyFont="1" applyFill="1" applyBorder="1" applyAlignment="1">
      <alignment horizontal="center" vertical="center"/>
    </xf>
    <xf numFmtId="0" fontId="81" fillId="3" borderId="54" xfId="0" applyFont="1" applyFill="1" applyBorder="1" applyAlignment="1">
      <alignment horizontal="center" vertical="center"/>
    </xf>
    <xf numFmtId="0" fontId="81" fillId="3" borderId="66" xfId="0" applyFont="1" applyFill="1" applyBorder="1" applyAlignment="1">
      <alignment horizontal="center" vertical="center"/>
    </xf>
    <xf numFmtId="0" fontId="81" fillId="3" borderId="89" xfId="0" applyFont="1" applyFill="1" applyBorder="1" applyAlignment="1">
      <alignment horizontal="center" vertical="center"/>
    </xf>
    <xf numFmtId="0" fontId="81" fillId="3" borderId="121" xfId="0" applyFont="1" applyFill="1" applyBorder="1" applyAlignment="1">
      <alignment horizontal="center" vertical="center"/>
    </xf>
    <xf numFmtId="0" fontId="81" fillId="0" borderId="57" xfId="0" applyFont="1" applyBorder="1" applyProtection="1">
      <alignment vertical="center"/>
      <protection locked="0"/>
    </xf>
    <xf numFmtId="0" fontId="81" fillId="0" borderId="62" xfId="0" applyFont="1" applyBorder="1" applyAlignment="1">
      <alignment horizontal="right" vertical="center"/>
    </xf>
    <xf numFmtId="0" fontId="36" fillId="0" borderId="0" xfId="0" applyFont="1" applyBorder="1" applyAlignment="1" applyProtection="1">
      <alignment vertical="center"/>
    </xf>
    <xf numFmtId="0" fontId="81" fillId="0" borderId="54" xfId="0" applyFont="1" applyBorder="1" applyAlignment="1" applyProtection="1">
      <alignment horizontal="center" vertical="center"/>
      <protection locked="0"/>
    </xf>
    <xf numFmtId="0" fontId="53" fillId="0" borderId="0" xfId="0" applyFont="1" applyBorder="1" applyProtection="1">
      <alignment vertical="center"/>
    </xf>
    <xf numFmtId="0" fontId="36" fillId="0" borderId="0" xfId="0" applyFont="1" applyBorder="1" applyProtection="1">
      <alignment vertical="center"/>
    </xf>
    <xf numFmtId="0" fontId="36" fillId="0" borderId="0" xfId="0" applyNumberFormat="1" applyFont="1" applyProtection="1">
      <alignment vertical="center"/>
    </xf>
    <xf numFmtId="0" fontId="38" fillId="0" borderId="0" xfId="0" applyNumberFormat="1" applyFont="1" applyProtection="1">
      <alignment vertical="center"/>
    </xf>
    <xf numFmtId="0" fontId="36" fillId="0" borderId="0" xfId="0" applyNumberFormat="1" applyFont="1" applyAlignment="1" applyProtection="1">
      <alignment vertical="center"/>
    </xf>
    <xf numFmtId="0" fontId="38" fillId="0" borderId="0" xfId="0" applyNumberFormat="1" applyFont="1" applyAlignment="1" applyProtection="1">
      <alignment vertical="center"/>
    </xf>
    <xf numFmtId="0" fontId="46" fillId="0" borderId="0" xfId="0" applyNumberFormat="1" applyFont="1" applyProtection="1">
      <alignment vertical="center"/>
    </xf>
    <xf numFmtId="182" fontId="36" fillId="0" borderId="0" xfId="0" applyNumberFormat="1" applyFont="1" applyAlignment="1" applyProtection="1">
      <alignment vertical="center"/>
    </xf>
    <xf numFmtId="0" fontId="81" fillId="0" borderId="0" xfId="0" applyNumberFormat="1" applyFont="1" applyAlignment="1" applyProtection="1">
      <alignment horizontal="right" vertical="center"/>
    </xf>
    <xf numFmtId="0" fontId="36" fillId="0" borderId="0" xfId="0" applyNumberFormat="1" applyFont="1" applyAlignment="1" applyProtection="1">
      <alignment vertical="center" wrapText="1" shrinkToFit="1"/>
    </xf>
    <xf numFmtId="0" fontId="37" fillId="0" borderId="0" xfId="0" applyNumberFormat="1" applyFont="1" applyProtection="1">
      <alignment vertical="center"/>
    </xf>
    <xf numFmtId="0" fontId="36" fillId="0" borderId="0" xfId="0" applyNumberFormat="1" applyFont="1" applyAlignment="1" applyProtection="1">
      <alignment vertical="center" shrinkToFit="1"/>
    </xf>
    <xf numFmtId="0" fontId="114" fillId="0" borderId="0" xfId="0" applyNumberFormat="1" applyFont="1" applyAlignment="1" applyProtection="1">
      <alignment horizontal="left" vertical="center" indent="1"/>
    </xf>
    <xf numFmtId="179" fontId="36" fillId="0" borderId="0" xfId="0" applyNumberFormat="1" applyFont="1" applyAlignment="1" applyProtection="1">
      <alignment vertical="center"/>
    </xf>
    <xf numFmtId="179" fontId="36" fillId="0" borderId="0" xfId="0" applyNumberFormat="1" applyFont="1" applyAlignment="1" applyProtection="1">
      <alignment horizontal="left" vertical="center" indent="1"/>
    </xf>
    <xf numFmtId="0" fontId="40" fillId="0" borderId="0" xfId="0" applyNumberFormat="1" applyFont="1" applyProtection="1">
      <alignment vertical="center"/>
    </xf>
    <xf numFmtId="0" fontId="58" fillId="0" borderId="0" xfId="0" applyNumberFormat="1" applyFont="1" applyProtection="1">
      <alignment vertical="center"/>
    </xf>
    <xf numFmtId="0" fontId="81" fillId="0" borderId="0" xfId="0" applyNumberFormat="1" applyFont="1" applyAlignment="1" applyProtection="1">
      <alignment vertical="center" wrapText="1"/>
    </xf>
    <xf numFmtId="0" fontId="125" fillId="0" borderId="0" xfId="0" applyNumberFormat="1" applyFont="1" applyAlignment="1" applyProtection="1">
      <alignment horizontal="left" vertical="center" wrapText="1"/>
    </xf>
    <xf numFmtId="0" fontId="36" fillId="0" borderId="0" xfId="0" applyNumberFormat="1" applyFont="1" applyAlignment="1" applyProtection="1">
      <alignment horizontal="left" vertical="center" indent="3"/>
    </xf>
    <xf numFmtId="49" fontId="36" fillId="0" borderId="0" xfId="0" applyNumberFormat="1" applyFont="1" applyAlignment="1" applyProtection="1">
      <alignment vertical="center"/>
    </xf>
    <xf numFmtId="0" fontId="36" fillId="0" borderId="0" xfId="0" applyNumberFormat="1" applyFont="1" applyAlignment="1" applyProtection="1">
      <alignment horizontal="right" vertical="center"/>
    </xf>
    <xf numFmtId="181" fontId="35" fillId="0" borderId="0" xfId="1" applyNumberFormat="1" applyFont="1" applyAlignment="1" applyProtection="1">
      <alignment vertical="center"/>
    </xf>
    <xf numFmtId="0" fontId="43" fillId="0" borderId="0" xfId="0" applyNumberFormat="1" applyFont="1" applyProtection="1">
      <alignment vertical="center"/>
    </xf>
    <xf numFmtId="180" fontId="35" fillId="0" borderId="0" xfId="0" applyNumberFormat="1" applyFont="1" applyAlignment="1" applyProtection="1">
      <alignment vertical="center"/>
    </xf>
    <xf numFmtId="0" fontId="42" fillId="0" borderId="0" xfId="0" applyNumberFormat="1" applyFont="1" applyProtection="1">
      <alignment vertical="center"/>
    </xf>
    <xf numFmtId="0" fontId="36" fillId="0" borderId="0" xfId="0" applyNumberFormat="1" applyFont="1" applyAlignment="1" applyProtection="1">
      <alignment horizontal="left" vertical="center" indent="4"/>
    </xf>
    <xf numFmtId="0" fontId="44" fillId="0" borderId="0" xfId="0" applyNumberFormat="1" applyFont="1" applyProtection="1">
      <alignment vertical="center"/>
    </xf>
    <xf numFmtId="0" fontId="36" fillId="0" borderId="35" xfId="0" applyNumberFormat="1" applyFont="1" applyBorder="1" applyAlignment="1" applyProtection="1">
      <alignment horizontal="center"/>
    </xf>
    <xf numFmtId="0" fontId="36" fillId="0" borderId="37" xfId="0" applyNumberFormat="1" applyFont="1" applyBorder="1" applyAlignment="1" applyProtection="1">
      <alignment horizontal="center"/>
    </xf>
    <xf numFmtId="0" fontId="36" fillId="0" borderId="0" xfId="0" applyNumberFormat="1" applyFont="1" applyBorder="1" applyAlignment="1" applyProtection="1">
      <alignment vertical="center"/>
    </xf>
    <xf numFmtId="0" fontId="36" fillId="0" borderId="41" xfId="0" applyNumberFormat="1" applyFont="1" applyBorder="1" applyAlignment="1" applyProtection="1">
      <alignment horizontal="center" vertical="top"/>
    </xf>
    <xf numFmtId="0" fontId="36" fillId="0" borderId="42" xfId="0" applyNumberFormat="1" applyFont="1" applyBorder="1" applyAlignment="1" applyProtection="1">
      <alignment horizontal="center" vertical="top"/>
    </xf>
    <xf numFmtId="0" fontId="36" fillId="0" borderId="0" xfId="0" applyNumberFormat="1" applyFont="1" applyAlignment="1" applyProtection="1">
      <alignment horizontal="center" vertical="center"/>
    </xf>
    <xf numFmtId="38" fontId="36" fillId="0" borderId="0" xfId="1" applyFont="1" applyBorder="1" applyAlignment="1" applyProtection="1">
      <alignment vertical="center"/>
    </xf>
    <xf numFmtId="0" fontId="41" fillId="0" borderId="0" xfId="0" applyNumberFormat="1" applyFont="1" applyProtection="1">
      <alignment vertical="center"/>
    </xf>
    <xf numFmtId="0" fontId="36" fillId="0" borderId="0" xfId="0" applyNumberFormat="1" applyFont="1" applyAlignment="1" applyProtection="1">
      <alignment vertical="center" wrapText="1"/>
    </xf>
    <xf numFmtId="0" fontId="36" fillId="0" borderId="0" xfId="0" applyNumberFormat="1" applyFont="1" applyAlignment="1" applyProtection="1">
      <alignment vertical="top" wrapText="1"/>
    </xf>
    <xf numFmtId="0" fontId="36" fillId="0" borderId="0" xfId="0" applyNumberFormat="1" applyFont="1" applyAlignment="1" applyProtection="1">
      <alignment vertical="top"/>
    </xf>
    <xf numFmtId="0" fontId="109" fillId="0" borderId="0" xfId="0" applyFont="1" applyProtection="1">
      <alignment vertical="center"/>
    </xf>
    <xf numFmtId="0" fontId="45" fillId="0" borderId="0" xfId="0" applyNumberFormat="1" applyFont="1" applyProtection="1">
      <alignment vertical="center"/>
    </xf>
    <xf numFmtId="0" fontId="38" fillId="0" borderId="0" xfId="0" applyNumberFormat="1" applyFont="1" applyAlignment="1" applyProtection="1">
      <alignment horizontal="center" vertical="center"/>
    </xf>
    <xf numFmtId="0" fontId="36" fillId="5" borderId="6" xfId="0" applyNumberFormat="1" applyFont="1" applyFill="1" applyBorder="1" applyAlignment="1" applyProtection="1">
      <alignment horizontal="center" vertical="center"/>
    </xf>
    <xf numFmtId="0" fontId="46" fillId="0" borderId="0" xfId="0" applyNumberFormat="1" applyFont="1" applyAlignment="1" applyProtection="1">
      <alignment vertical="center"/>
    </xf>
    <xf numFmtId="0" fontId="39" fillId="0" borderId="0" xfId="0" applyNumberFormat="1" applyFont="1" applyProtection="1">
      <alignment vertical="center"/>
    </xf>
    <xf numFmtId="0" fontId="47" fillId="0" borderId="0" xfId="0" applyFont="1" applyProtection="1">
      <alignment vertical="center"/>
    </xf>
    <xf numFmtId="49" fontId="36" fillId="0" borderId="0" xfId="0" applyNumberFormat="1" applyFont="1" applyProtection="1">
      <alignment vertical="center"/>
    </xf>
    <xf numFmtId="0" fontId="36" fillId="0" borderId="38" xfId="0" applyFont="1" applyBorder="1" applyAlignment="1" applyProtection="1">
      <alignment horizontal="left" vertical="center" indent="1" shrinkToFit="1"/>
    </xf>
    <xf numFmtId="0" fontId="36" fillId="0" borderId="38" xfId="0" applyFont="1" applyBorder="1" applyAlignment="1" applyProtection="1">
      <alignment vertical="center" shrinkToFit="1"/>
    </xf>
    <xf numFmtId="0" fontId="127" fillId="0" borderId="38" xfId="0" applyFont="1" applyBorder="1" applyAlignment="1" applyProtection="1">
      <alignment vertical="center" shrinkToFit="1"/>
    </xf>
    <xf numFmtId="0" fontId="36" fillId="0" borderId="0" xfId="0" applyFont="1" applyAlignment="1" applyProtection="1">
      <alignment vertical="center" shrinkToFit="1"/>
    </xf>
    <xf numFmtId="0" fontId="36" fillId="0" borderId="6" xfId="0" applyFont="1" applyBorder="1" applyAlignment="1" applyProtection="1">
      <alignment horizontal="left" vertical="center" indent="1" shrinkToFit="1"/>
      <protection locked="0"/>
    </xf>
    <xf numFmtId="38" fontId="36" fillId="0" borderId="7" xfId="1" applyFont="1" applyBorder="1" applyAlignment="1" applyProtection="1">
      <alignment horizontal="center" vertical="center"/>
    </xf>
    <xf numFmtId="208" fontId="100" fillId="0" borderId="6" xfId="0" applyNumberFormat="1" applyFont="1" applyBorder="1" applyAlignment="1" applyProtection="1">
      <alignment horizontal="center" vertical="center" shrinkToFit="1"/>
      <protection locked="0"/>
    </xf>
    <xf numFmtId="0" fontId="26" fillId="4" borderId="0" xfId="0" applyFont="1" applyFill="1">
      <alignment vertical="center"/>
    </xf>
    <xf numFmtId="0" fontId="40" fillId="0" borderId="0" xfId="0" applyFont="1" applyFill="1" applyBorder="1" applyAlignment="1">
      <alignment vertical="center"/>
    </xf>
    <xf numFmtId="38" fontId="40" fillId="0" borderId="0" xfId="1" applyFont="1" applyAlignment="1">
      <alignment vertical="center"/>
    </xf>
    <xf numFmtId="0" fontId="81" fillId="0" borderId="0" xfId="0" applyFont="1" applyBorder="1" applyAlignment="1" applyProtection="1">
      <alignment vertical="center"/>
    </xf>
    <xf numFmtId="0" fontId="81" fillId="0" borderId="0" xfId="0" applyFont="1" applyBorder="1" applyAlignment="1" applyProtection="1">
      <alignment vertical="center" wrapText="1"/>
    </xf>
    <xf numFmtId="0" fontId="69" fillId="19" borderId="6" xfId="5" applyFont="1" applyFill="1" applyBorder="1" applyAlignment="1" applyProtection="1">
      <alignment horizontal="center" vertical="center" wrapText="1"/>
    </xf>
    <xf numFmtId="0" fontId="36" fillId="0" borderId="0" xfId="0" applyFont="1" applyAlignment="1" applyProtection="1">
      <alignment horizontal="right" vertical="center"/>
    </xf>
    <xf numFmtId="0" fontId="122" fillId="0" borderId="0" xfId="0" applyFont="1" applyAlignment="1" applyProtection="1">
      <alignment horizontal="right" vertical="center"/>
    </xf>
    <xf numFmtId="0" fontId="70" fillId="0" borderId="0" xfId="0" applyFont="1" applyProtection="1">
      <alignment vertical="center"/>
    </xf>
    <xf numFmtId="0" fontId="69" fillId="0" borderId="0" xfId="0" applyFont="1" applyProtection="1">
      <alignment vertical="center"/>
    </xf>
    <xf numFmtId="0" fontId="48" fillId="0" borderId="0" xfId="0" applyFont="1" applyProtection="1">
      <alignment vertical="center"/>
    </xf>
    <xf numFmtId="0" fontId="36" fillId="10" borderId="6" xfId="0" applyFont="1" applyFill="1" applyBorder="1" applyAlignment="1" applyProtection="1">
      <alignment horizontal="center" vertical="center"/>
    </xf>
    <xf numFmtId="0" fontId="36" fillId="10" borderId="6" xfId="0" applyFont="1" applyFill="1" applyBorder="1" applyAlignment="1" applyProtection="1">
      <alignment horizontal="center" vertical="center" wrapText="1"/>
    </xf>
    <xf numFmtId="0" fontId="100" fillId="0" borderId="53" xfId="0" applyFont="1" applyBorder="1" applyAlignment="1" applyProtection="1">
      <alignment horizontal="center" vertical="center"/>
      <protection locked="0"/>
    </xf>
    <xf numFmtId="0" fontId="96" fillId="0" borderId="0" xfId="0" applyFont="1" applyFill="1" applyBorder="1" applyAlignment="1" applyProtection="1">
      <alignment vertical="center" wrapText="1"/>
    </xf>
    <xf numFmtId="0" fontId="100" fillId="0" borderId="54" xfId="0" applyFont="1" applyBorder="1" applyAlignment="1" applyProtection="1">
      <alignment horizontal="center" vertical="center"/>
      <protection locked="0"/>
    </xf>
    <xf numFmtId="0" fontId="100" fillId="0" borderId="66" xfId="0" applyFont="1" applyBorder="1" applyAlignment="1" applyProtection="1">
      <alignment horizontal="center" vertical="center"/>
      <protection locked="0"/>
    </xf>
    <xf numFmtId="0" fontId="100" fillId="0" borderId="84" xfId="0" applyFont="1" applyBorder="1" applyAlignment="1" applyProtection="1">
      <alignment horizontal="center" vertical="center" shrinkToFit="1"/>
      <protection locked="0"/>
    </xf>
    <xf numFmtId="0" fontId="100" fillId="0" borderId="84" xfId="0" applyFont="1" applyBorder="1" applyAlignment="1" applyProtection="1">
      <alignment vertical="center" shrinkToFit="1"/>
      <protection locked="0"/>
    </xf>
    <xf numFmtId="0" fontId="100" fillId="0" borderId="59" xfId="0" applyFont="1" applyBorder="1" applyAlignment="1" applyProtection="1">
      <alignment horizontal="center" vertical="center"/>
      <protection locked="0"/>
    </xf>
    <xf numFmtId="0" fontId="136" fillId="9" borderId="0" xfId="9" applyNumberFormat="1" applyFont="1" applyFill="1" applyAlignment="1" applyProtection="1">
      <alignment vertical="center" shrinkToFit="1"/>
    </xf>
    <xf numFmtId="0" fontId="136" fillId="9" borderId="0" xfId="9" applyNumberFormat="1" applyFont="1" applyFill="1" applyAlignment="1" applyProtection="1">
      <alignment horizontal="right" vertical="center" shrinkToFit="1"/>
    </xf>
    <xf numFmtId="56" fontId="20" fillId="0" borderId="16" xfId="0" applyNumberFormat="1" applyFont="1" applyBorder="1" applyAlignment="1" applyProtection="1">
      <alignment horizontal="left" vertical="center" indent="1"/>
      <protection locked="0"/>
    </xf>
    <xf numFmtId="192" fontId="69" fillId="0" borderId="7" xfId="5" applyNumberFormat="1" applyFont="1" applyFill="1" applyBorder="1" applyAlignment="1" applyProtection="1">
      <alignment horizontal="center" vertical="center" textRotation="255" shrinkToFit="1"/>
      <protection locked="0"/>
    </xf>
    <xf numFmtId="0" fontId="36" fillId="10" borderId="6" xfId="0" applyFont="1" applyFill="1" applyBorder="1" applyAlignment="1" applyProtection="1">
      <alignment horizontal="center" vertical="center"/>
    </xf>
    <xf numFmtId="0" fontId="91" fillId="0" borderId="0" xfId="0" applyFont="1">
      <alignment vertical="center"/>
    </xf>
    <xf numFmtId="0" fontId="42" fillId="0" borderId="6" xfId="24" applyFont="1" applyBorder="1" applyAlignment="1">
      <alignment vertical="center" wrapText="1"/>
    </xf>
    <xf numFmtId="0" fontId="141" fillId="0" borderId="0" xfId="0" applyNumberFormat="1" applyFont="1" applyProtection="1">
      <alignment vertical="center"/>
    </xf>
    <xf numFmtId="0" fontId="142" fillId="0" borderId="0" xfId="0" applyNumberFormat="1" applyFont="1" applyProtection="1">
      <alignment vertical="center"/>
    </xf>
    <xf numFmtId="0" fontId="143" fillId="0" borderId="0" xfId="0" applyNumberFormat="1" applyFont="1" applyProtection="1">
      <alignment vertical="center"/>
    </xf>
    <xf numFmtId="0" fontId="142" fillId="0" borderId="0" xfId="0" applyNumberFormat="1" applyFont="1" applyAlignment="1" applyProtection="1">
      <alignment vertical="center"/>
    </xf>
    <xf numFmtId="0" fontId="143" fillId="0" borderId="0" xfId="0" applyNumberFormat="1" applyFont="1" applyAlignment="1" applyProtection="1">
      <alignment vertical="center"/>
    </xf>
    <xf numFmtId="0" fontId="144" fillId="0" borderId="0" xfId="0" applyNumberFormat="1" applyFont="1" applyProtection="1">
      <alignment vertical="center"/>
    </xf>
    <xf numFmtId="0" fontId="141" fillId="0" borderId="0" xfId="12" applyFont="1" applyProtection="1">
      <alignment vertical="center"/>
    </xf>
    <xf numFmtId="0" fontId="143" fillId="18" borderId="0" xfId="0" applyNumberFormat="1" applyFont="1" applyFill="1" applyProtection="1">
      <alignment vertical="center"/>
    </xf>
    <xf numFmtId="0" fontId="144" fillId="18" borderId="0" xfId="0" applyNumberFormat="1" applyFont="1" applyFill="1" applyProtection="1">
      <alignment vertical="center"/>
    </xf>
    <xf numFmtId="0" fontId="145" fillId="0" borderId="0" xfId="0" applyNumberFormat="1" applyFont="1" applyProtection="1">
      <alignment vertical="center"/>
    </xf>
    <xf numFmtId="0" fontId="142" fillId="0" borderId="0" xfId="0" applyNumberFormat="1" applyFont="1" applyAlignment="1" applyProtection="1">
      <alignment vertical="center" wrapText="1"/>
    </xf>
    <xf numFmtId="0" fontId="145" fillId="0" borderId="0" xfId="0" applyFont="1" applyProtection="1">
      <alignment vertical="center"/>
    </xf>
    <xf numFmtId="0" fontId="143" fillId="0" borderId="0" xfId="0" applyNumberFormat="1" applyFont="1" applyAlignment="1" applyProtection="1">
      <alignment horizontal="center" vertical="center"/>
    </xf>
    <xf numFmtId="0" fontId="146" fillId="0" borderId="0" xfId="0" applyNumberFormat="1" applyFont="1" applyProtection="1">
      <alignment vertical="center"/>
    </xf>
    <xf numFmtId="0" fontId="141" fillId="0" borderId="0" xfId="0" applyFont="1" applyProtection="1">
      <alignment vertical="center"/>
    </xf>
    <xf numFmtId="0" fontId="142" fillId="0" borderId="0" xfId="0" applyFont="1" applyProtection="1">
      <alignment vertical="center"/>
    </xf>
    <xf numFmtId="0" fontId="146" fillId="0" borderId="0" xfId="0" applyFont="1" applyProtection="1">
      <alignment vertical="center"/>
    </xf>
    <xf numFmtId="0" fontId="145" fillId="0" borderId="0" xfId="0" applyFont="1" applyAlignment="1" applyProtection="1">
      <alignment vertical="top"/>
    </xf>
    <xf numFmtId="0" fontId="141" fillId="0" borderId="0" xfId="0" applyFont="1" applyAlignment="1" applyProtection="1">
      <alignment vertical="center"/>
    </xf>
    <xf numFmtId="0" fontId="145" fillId="0" borderId="0" xfId="0" applyFont="1">
      <alignment vertical="center"/>
    </xf>
    <xf numFmtId="0" fontId="148" fillId="0" borderId="0" xfId="0" applyFont="1" applyProtection="1">
      <alignment vertical="center"/>
    </xf>
    <xf numFmtId="0" fontId="141" fillId="0" borderId="0" xfId="0" applyFont="1">
      <alignment vertical="center"/>
    </xf>
    <xf numFmtId="0" fontId="145" fillId="0" borderId="0" xfId="0" applyFont="1" applyFill="1" applyBorder="1" applyAlignment="1">
      <alignment vertical="center"/>
    </xf>
    <xf numFmtId="0" fontId="142" fillId="0" borderId="0" xfId="0" applyFont="1" applyBorder="1">
      <alignment vertical="center"/>
    </xf>
    <xf numFmtId="0" fontId="150" fillId="0" borderId="0" xfId="0" applyFont="1" applyBorder="1">
      <alignment vertical="center"/>
    </xf>
    <xf numFmtId="0" fontId="142" fillId="0" borderId="0" xfId="0" applyFont="1">
      <alignment vertical="center"/>
    </xf>
    <xf numFmtId="0" fontId="145" fillId="0" borderId="0" xfId="0" applyFont="1" applyAlignment="1">
      <alignment vertical="center"/>
    </xf>
    <xf numFmtId="0" fontId="147" fillId="0" borderId="0" xfId="0" applyFont="1">
      <alignment vertical="center"/>
    </xf>
    <xf numFmtId="0" fontId="142" fillId="0" borderId="0" xfId="0" applyFont="1" applyBorder="1" applyProtection="1">
      <alignment vertical="center"/>
    </xf>
    <xf numFmtId="0" fontId="141" fillId="0" borderId="0" xfId="2" applyFont="1" applyFill="1" applyAlignment="1">
      <alignment vertical="center"/>
    </xf>
    <xf numFmtId="199" fontId="155" fillId="0" borderId="0" xfId="5" applyNumberFormat="1" applyFont="1" applyFill="1" applyAlignment="1">
      <alignment horizontal="center" vertical="center" wrapText="1"/>
    </xf>
    <xf numFmtId="49" fontId="155" fillId="0" borderId="0" xfId="5" applyNumberFormat="1" applyFont="1" applyFill="1" applyAlignment="1">
      <alignment horizontal="center" vertical="center" wrapText="1"/>
    </xf>
    <xf numFmtId="0" fontId="155" fillId="0" borderId="0" xfId="5" applyFont="1" applyFill="1" applyAlignment="1">
      <alignment horizontal="center" vertical="center" wrapText="1"/>
    </xf>
    <xf numFmtId="38" fontId="155" fillId="0" borderId="0" xfId="4" applyFont="1" applyFill="1" applyAlignment="1">
      <alignment horizontal="center" vertical="center" wrapText="1"/>
    </xf>
    <xf numFmtId="192" fontId="155" fillId="0" borderId="0" xfId="5" applyNumberFormat="1" applyFont="1" applyFill="1" applyAlignment="1">
      <alignment horizontal="center" vertical="center" textRotation="255" shrinkToFit="1"/>
    </xf>
    <xf numFmtId="38" fontId="155" fillId="0" borderId="0" xfId="1" applyFont="1" applyFill="1" applyAlignment="1">
      <alignment horizontal="center" vertical="center" wrapText="1"/>
    </xf>
    <xf numFmtId="0" fontId="155" fillId="0" borderId="0" xfId="5" applyFont="1" applyFill="1" applyBorder="1" applyAlignment="1">
      <alignment horizontal="center" vertical="center" wrapText="1"/>
    </xf>
    <xf numFmtId="0" fontId="153" fillId="0" borderId="0" xfId="0" applyFont="1" applyProtection="1">
      <alignment vertical="center"/>
    </xf>
    <xf numFmtId="0" fontId="145" fillId="0" borderId="0" xfId="0" applyFont="1" applyAlignment="1" applyProtection="1">
      <alignment vertical="center"/>
    </xf>
    <xf numFmtId="0" fontId="141" fillId="0" borderId="0" xfId="2" applyFont="1" applyAlignment="1">
      <alignment vertical="center"/>
    </xf>
    <xf numFmtId="0" fontId="151" fillId="11" borderId="0" xfId="2" applyFont="1" applyFill="1" applyAlignment="1" applyProtection="1">
      <alignment vertical="center" wrapText="1"/>
      <protection hidden="1"/>
    </xf>
    <xf numFmtId="0" fontId="151" fillId="11" borderId="0" xfId="2" applyFont="1" applyFill="1" applyAlignment="1" applyProtection="1">
      <alignment vertical="center" shrinkToFit="1"/>
      <protection hidden="1"/>
    </xf>
    <xf numFmtId="0" fontId="156" fillId="0" borderId="0" xfId="2" applyFont="1" applyAlignment="1" applyProtection="1">
      <alignment vertical="center"/>
      <protection hidden="1"/>
    </xf>
    <xf numFmtId="0" fontId="155" fillId="0" borderId="0" xfId="0" applyFont="1">
      <alignment vertical="center"/>
    </xf>
    <xf numFmtId="0" fontId="151" fillId="0" borderId="0" xfId="2" applyFont="1" applyAlignment="1">
      <alignment vertical="center"/>
    </xf>
    <xf numFmtId="0" fontId="156" fillId="0" borderId="0" xfId="2" applyFont="1" applyBorder="1" applyAlignment="1" applyProtection="1">
      <alignment vertical="center"/>
      <protection hidden="1"/>
    </xf>
    <xf numFmtId="0" fontId="141" fillId="12" borderId="0" xfId="2" applyFont="1" applyFill="1" applyAlignment="1">
      <alignment vertical="center"/>
    </xf>
    <xf numFmtId="0" fontId="151" fillId="12" borderId="0" xfId="2" applyFont="1" applyFill="1" applyAlignment="1">
      <alignment vertical="center"/>
    </xf>
    <xf numFmtId="0" fontId="151" fillId="12" borderId="0" xfId="2" applyFont="1" applyFill="1" applyAlignment="1">
      <alignment vertical="center" shrinkToFit="1"/>
    </xf>
    <xf numFmtId="0" fontId="156" fillId="12" borderId="0" xfId="2" applyFont="1" applyFill="1" applyAlignment="1">
      <alignment vertical="center"/>
    </xf>
    <xf numFmtId="0" fontId="156" fillId="12" borderId="0" xfId="2" applyFont="1" applyFill="1" applyAlignment="1">
      <alignment horizontal="center" vertical="center"/>
    </xf>
    <xf numFmtId="201" fontId="156" fillId="12" borderId="0" xfId="2" applyNumberFormat="1" applyFont="1" applyFill="1" applyAlignment="1">
      <alignment vertical="center"/>
    </xf>
    <xf numFmtId="201" fontId="156" fillId="12" borderId="0" xfId="2" applyNumberFormat="1" applyFont="1" applyFill="1" applyAlignment="1">
      <alignment horizontal="center" vertical="center"/>
    </xf>
    <xf numFmtId="0" fontId="156" fillId="12" borderId="0" xfId="2" applyFont="1" applyFill="1" applyBorder="1" applyAlignment="1">
      <alignment vertical="center"/>
    </xf>
    <xf numFmtId="0" fontId="156" fillId="0" borderId="0" xfId="2" applyFont="1" applyAlignment="1">
      <alignment vertical="center" shrinkToFit="1"/>
    </xf>
    <xf numFmtId="0" fontId="156" fillId="0" borderId="0" xfId="2" applyFont="1" applyAlignment="1">
      <alignment vertical="center"/>
    </xf>
    <xf numFmtId="0" fontId="156" fillId="0" borderId="0" xfId="2" applyFont="1" applyAlignment="1">
      <alignment horizontal="center" vertical="center"/>
    </xf>
    <xf numFmtId="201" fontId="156" fillId="0" borderId="0" xfId="2" applyNumberFormat="1" applyFont="1" applyAlignment="1">
      <alignment vertical="center"/>
    </xf>
    <xf numFmtId="201" fontId="156" fillId="0" borderId="0" xfId="2" applyNumberFormat="1" applyFont="1" applyAlignment="1">
      <alignment horizontal="center" vertical="center"/>
    </xf>
    <xf numFmtId="0" fontId="156" fillId="0" borderId="0" xfId="2" applyFont="1" applyBorder="1" applyAlignment="1">
      <alignment vertical="center"/>
    </xf>
    <xf numFmtId="0" fontId="155" fillId="0" borderId="0" xfId="0" applyFont="1" applyBorder="1">
      <alignment vertical="center"/>
    </xf>
    <xf numFmtId="38" fontId="158" fillId="0" borderId="166" xfId="1" applyFont="1" applyBorder="1">
      <alignment vertical="center"/>
    </xf>
    <xf numFmtId="38" fontId="157" fillId="0" borderId="166" xfId="1" applyFont="1" applyBorder="1" applyAlignment="1">
      <alignment vertical="center" wrapText="1"/>
    </xf>
    <xf numFmtId="38" fontId="81" fillId="0" borderId="167" xfId="1" applyFont="1" applyFill="1" applyBorder="1" applyAlignment="1" applyProtection="1">
      <alignment horizontal="center" vertical="center"/>
    </xf>
    <xf numFmtId="38" fontId="159" fillId="0" borderId="0" xfId="1" applyFont="1" applyAlignment="1">
      <alignment vertical="center"/>
    </xf>
    <xf numFmtId="38" fontId="159" fillId="0" borderId="0" xfId="1" applyFont="1" applyAlignment="1">
      <alignment vertical="top"/>
    </xf>
    <xf numFmtId="0" fontId="42" fillId="9" borderId="6" xfId="24" applyFont="1" applyFill="1" applyBorder="1" applyAlignment="1">
      <alignment vertical="center" wrapText="1"/>
    </xf>
    <xf numFmtId="0" fontId="34" fillId="0" borderId="0" xfId="0" applyFont="1">
      <alignment vertical="center"/>
    </xf>
    <xf numFmtId="0" fontId="94" fillId="0" borderId="96" xfId="0" applyFont="1" applyBorder="1">
      <alignment vertical="center"/>
    </xf>
    <xf numFmtId="0" fontId="20" fillId="2" borderId="168" xfId="0" applyFont="1" applyFill="1" applyBorder="1" applyAlignment="1">
      <alignment vertical="center" shrinkToFit="1"/>
    </xf>
    <xf numFmtId="0" fontId="29" fillId="0" borderId="34" xfId="0" applyFont="1" applyBorder="1">
      <alignment vertical="center"/>
    </xf>
    <xf numFmtId="0" fontId="29" fillId="0" borderId="42" xfId="0" applyFont="1" applyBorder="1">
      <alignment vertical="center"/>
    </xf>
    <xf numFmtId="0" fontId="88" fillId="0" borderId="0" xfId="22" applyFont="1">
      <alignment vertical="center"/>
    </xf>
    <xf numFmtId="0" fontId="88" fillId="0" borderId="0" xfId="22" applyFont="1" applyAlignment="1">
      <alignment vertical="center" shrinkToFit="1"/>
    </xf>
    <xf numFmtId="0" fontId="88" fillId="0" borderId="0" xfId="22" applyFont="1" applyFill="1" applyBorder="1">
      <alignment vertical="center"/>
    </xf>
    <xf numFmtId="0" fontId="103" fillId="10" borderId="6" xfId="22" applyFont="1" applyFill="1" applyBorder="1" applyAlignment="1">
      <alignment horizontal="center" vertical="center"/>
    </xf>
    <xf numFmtId="0" fontId="88" fillId="0" borderId="0" xfId="22" applyFont="1" applyFill="1" applyBorder="1" applyAlignment="1">
      <alignment horizontal="center" vertical="center"/>
    </xf>
    <xf numFmtId="0" fontId="88" fillId="0" borderId="0" xfId="22" applyFont="1" applyAlignment="1">
      <alignment horizontal="center" vertical="center"/>
    </xf>
    <xf numFmtId="0" fontId="81" fillId="0" borderId="0" xfId="0" applyNumberFormat="1" applyFont="1" applyAlignment="1" applyProtection="1">
      <alignment horizontal="center" vertical="center"/>
    </xf>
    <xf numFmtId="0" fontId="164" fillId="0" borderId="0" xfId="0" applyFont="1">
      <alignment vertical="center"/>
    </xf>
    <xf numFmtId="0" fontId="81" fillId="0" borderId="0" xfId="0" applyNumberFormat="1" applyFont="1" applyAlignment="1" applyProtection="1">
      <alignment horizontal="left" vertical="center" indent="3"/>
    </xf>
    <xf numFmtId="38" fontId="100" fillId="0" borderId="9" xfId="1" applyFont="1" applyBorder="1" applyAlignment="1">
      <alignment vertical="center"/>
    </xf>
    <xf numFmtId="0" fontId="165" fillId="0" borderId="0" xfId="2" applyFont="1" applyAlignment="1">
      <alignment vertical="center"/>
    </xf>
    <xf numFmtId="0" fontId="133" fillId="0" borderId="0" xfId="6" applyFont="1" applyProtection="1">
      <alignment vertical="center"/>
      <protection hidden="1"/>
    </xf>
    <xf numFmtId="0" fontId="54" fillId="0" borderId="0" xfId="12" applyFont="1" applyProtection="1">
      <alignment vertical="center"/>
      <protection hidden="1"/>
    </xf>
    <xf numFmtId="0" fontId="133" fillId="0" borderId="0" xfId="6" applyFont="1">
      <alignment vertical="center"/>
    </xf>
    <xf numFmtId="0" fontId="167" fillId="0" borderId="0" xfId="6" applyFont="1">
      <alignment vertical="center"/>
    </xf>
    <xf numFmtId="0" fontId="168" fillId="9" borderId="0" xfId="6" applyFont="1" applyFill="1">
      <alignment vertical="center"/>
    </xf>
    <xf numFmtId="0" fontId="169" fillId="9" borderId="0" xfId="6" applyFont="1" applyFill="1" applyAlignment="1"/>
    <xf numFmtId="0" fontId="167" fillId="9" borderId="0" xfId="6" applyFont="1" applyFill="1">
      <alignment vertical="center"/>
    </xf>
    <xf numFmtId="0" fontId="167" fillId="9" borderId="0" xfId="6" applyFont="1" applyFill="1" applyAlignment="1">
      <alignment horizontal="left" vertical="center" indent="1"/>
    </xf>
    <xf numFmtId="0" fontId="167" fillId="0" borderId="0" xfId="6" applyFont="1" applyProtection="1">
      <alignment vertical="center"/>
      <protection hidden="1"/>
    </xf>
    <xf numFmtId="0" fontId="170" fillId="0" borderId="0" xfId="12" applyFont="1" applyAlignment="1" applyProtection="1">
      <alignment horizontal="right" vertical="center"/>
      <protection hidden="1"/>
    </xf>
    <xf numFmtId="0" fontId="54" fillId="0" borderId="0" xfId="12" applyFont="1" applyAlignment="1" applyProtection="1">
      <alignment horizontal="right" vertical="center"/>
      <protection hidden="1"/>
    </xf>
    <xf numFmtId="0" fontId="83" fillId="9" borderId="0" xfId="6" applyFont="1" applyFill="1" applyAlignment="1">
      <alignment vertical="top" wrapText="1"/>
    </xf>
    <xf numFmtId="0" fontId="171" fillId="0" borderId="0" xfId="12" applyFont="1" applyProtection="1">
      <alignment vertical="center"/>
      <protection hidden="1"/>
    </xf>
    <xf numFmtId="38" fontId="172" fillId="0" borderId="0" xfId="10" applyFont="1" applyProtection="1">
      <alignment vertical="center"/>
      <protection hidden="1"/>
    </xf>
    <xf numFmtId="0" fontId="136" fillId="0" borderId="0" xfId="12" applyFont="1" applyProtection="1">
      <alignment vertical="center"/>
      <protection hidden="1"/>
    </xf>
    <xf numFmtId="0" fontId="54" fillId="9" borderId="0" xfId="12" applyFont="1" applyFill="1" applyProtection="1">
      <alignment vertical="center"/>
      <protection hidden="1"/>
    </xf>
    <xf numFmtId="0" fontId="36" fillId="9" borderId="0" xfId="12" applyFont="1" applyFill="1" applyAlignment="1" applyProtection="1">
      <alignment vertical="center" wrapText="1"/>
      <protection hidden="1"/>
    </xf>
    <xf numFmtId="209" fontId="54" fillId="0" borderId="0" xfId="12" applyNumberFormat="1" applyFont="1" applyProtection="1">
      <alignment vertical="center"/>
      <protection hidden="1"/>
    </xf>
    <xf numFmtId="210" fontId="54" fillId="0" borderId="0" xfId="12" applyNumberFormat="1" applyFont="1" applyAlignment="1" applyProtection="1">
      <alignment horizontal="center" vertical="center"/>
      <protection hidden="1"/>
    </xf>
    <xf numFmtId="209" fontId="64" fillId="0" borderId="0" xfId="6" applyNumberFormat="1" applyFont="1" applyAlignment="1" applyProtection="1">
      <alignment vertical="center" wrapText="1"/>
      <protection hidden="1"/>
    </xf>
    <xf numFmtId="210" fontId="64" fillId="0" borderId="0" xfId="6" applyNumberFormat="1" applyFont="1" applyAlignment="1" applyProtection="1">
      <alignment horizontal="center" vertical="center" wrapText="1"/>
      <protection hidden="1"/>
    </xf>
    <xf numFmtId="209" fontId="64" fillId="14" borderId="0" xfId="6" applyNumberFormat="1" applyFont="1" applyFill="1" applyAlignment="1" applyProtection="1">
      <alignment vertical="center" wrapText="1"/>
      <protection hidden="1"/>
    </xf>
    <xf numFmtId="210" fontId="64" fillId="14" borderId="0" xfId="6" applyNumberFormat="1" applyFont="1" applyFill="1" applyAlignment="1" applyProtection="1">
      <alignment horizontal="center" vertical="center" wrapText="1"/>
      <protection hidden="1"/>
    </xf>
    <xf numFmtId="0" fontId="82" fillId="0" borderId="0" xfId="14">
      <alignment vertical="center"/>
    </xf>
    <xf numFmtId="0" fontId="173" fillId="0" borderId="0" xfId="12" applyFont="1" applyAlignment="1">
      <alignment horizontal="center" vertical="center" wrapText="1" shrinkToFit="1"/>
    </xf>
    <xf numFmtId="49" fontId="174" fillId="0" borderId="0" xfId="12" applyNumberFormat="1" applyFont="1" applyAlignment="1">
      <alignment vertical="center" shrinkToFit="1"/>
    </xf>
    <xf numFmtId="0" fontId="175" fillId="0" borderId="0" xfId="12" applyFont="1" applyAlignment="1">
      <alignment vertical="center" textRotation="255"/>
    </xf>
    <xf numFmtId="0" fontId="101" fillId="0" borderId="0" xfId="14" applyFont="1" applyAlignment="1">
      <alignment horizontal="center" vertical="center"/>
    </xf>
    <xf numFmtId="0" fontId="101" fillId="0" borderId="0" xfId="12" applyFont="1" applyAlignment="1">
      <alignment vertical="center" wrapText="1"/>
    </xf>
    <xf numFmtId="0" fontId="176" fillId="0" borderId="0" xfId="12" applyFont="1">
      <alignment vertical="center"/>
    </xf>
    <xf numFmtId="0" fontId="101" fillId="0" borderId="0" xfId="12" applyFont="1">
      <alignment vertical="center"/>
    </xf>
    <xf numFmtId="49" fontId="101" fillId="0" borderId="0" xfId="12" applyNumberFormat="1" applyFont="1" applyAlignment="1">
      <alignment horizontal="center" vertical="center" shrinkToFit="1"/>
    </xf>
    <xf numFmtId="49" fontId="101" fillId="0" borderId="0" xfId="12" applyNumberFormat="1" applyFont="1" applyAlignment="1">
      <alignment vertical="center" shrinkToFit="1"/>
    </xf>
    <xf numFmtId="49" fontId="101" fillId="0" borderId="0" xfId="12" applyNumberFormat="1" applyFont="1" applyAlignment="1">
      <alignment horizontal="left" vertical="center" shrinkToFit="1"/>
    </xf>
    <xf numFmtId="0" fontId="101" fillId="0" borderId="0" xfId="14" applyFont="1">
      <alignment vertical="center"/>
    </xf>
    <xf numFmtId="0" fontId="88" fillId="0" borderId="0" xfId="14" applyFont="1" applyAlignment="1">
      <alignment horizontal="center" vertical="center" wrapText="1"/>
    </xf>
    <xf numFmtId="0" fontId="88" fillId="0" borderId="0" xfId="14" applyFont="1" applyAlignment="1">
      <alignment horizontal="center" vertical="center"/>
    </xf>
    <xf numFmtId="49" fontId="88" fillId="0" borderId="0" xfId="12" applyNumberFormat="1" applyFont="1" applyAlignment="1">
      <alignment horizontal="center" vertical="center" shrinkToFit="1"/>
    </xf>
    <xf numFmtId="0" fontId="36" fillId="0" borderId="0" xfId="0" applyFont="1" applyAlignment="1" applyProtection="1">
      <alignment vertical="center"/>
    </xf>
    <xf numFmtId="0" fontId="36" fillId="0" borderId="0" xfId="0" applyFont="1">
      <alignment vertical="center"/>
    </xf>
    <xf numFmtId="0" fontId="36" fillId="0" borderId="0" xfId="0" applyFont="1">
      <alignment vertical="center"/>
    </xf>
    <xf numFmtId="0" fontId="79" fillId="0" borderId="0" xfId="0" applyFo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vertical="center" shrinkToFit="1"/>
    </xf>
    <xf numFmtId="0" fontId="69" fillId="0" borderId="0" xfId="0" applyFont="1" applyAlignment="1" applyProtection="1">
      <alignment horizontal="right" vertical="center"/>
    </xf>
    <xf numFmtId="0" fontId="69" fillId="0" borderId="0" xfId="0" applyFont="1" applyAlignment="1" applyProtection="1">
      <alignment vertical="center" shrinkToFit="1"/>
    </xf>
    <xf numFmtId="0" fontId="77" fillId="0" borderId="0" xfId="0" applyFont="1" applyProtection="1">
      <alignment vertical="center"/>
    </xf>
    <xf numFmtId="0" fontId="69" fillId="0" borderId="0" xfId="0" applyFont="1" applyAlignment="1" applyProtection="1">
      <alignment horizontal="center" vertical="center"/>
    </xf>
    <xf numFmtId="0" fontId="93" fillId="0" borderId="9" xfId="0" applyFont="1" applyBorder="1" applyAlignment="1" applyProtection="1">
      <alignment vertical="center"/>
    </xf>
    <xf numFmtId="0" fontId="180" fillId="0" borderId="0" xfId="0" applyFont="1" applyProtection="1">
      <alignment vertical="center"/>
    </xf>
    <xf numFmtId="0" fontId="180" fillId="0" borderId="0" xfId="0" applyFont="1">
      <alignment vertical="center"/>
    </xf>
    <xf numFmtId="0" fontId="48" fillId="0" borderId="0" xfId="0" applyFont="1">
      <alignment vertical="center"/>
    </xf>
    <xf numFmtId="0" fontId="69" fillId="0" borderId="8" xfId="5" applyFont="1" applyBorder="1" applyAlignment="1" applyProtection="1">
      <alignment horizontal="center" vertical="center" wrapText="1"/>
      <protection locked="0"/>
    </xf>
    <xf numFmtId="0" fontId="88" fillId="0" borderId="0" xfId="12" applyFont="1" applyAlignment="1">
      <alignment horizontal="center" vertical="center" wrapText="1" shrinkToFit="1"/>
    </xf>
    <xf numFmtId="0" fontId="128" fillId="0" borderId="154" xfId="0" applyFont="1" applyBorder="1" applyAlignment="1">
      <alignment vertical="center" shrinkToFit="1"/>
    </xf>
    <xf numFmtId="0" fontId="181" fillId="0" borderId="0" xfId="0" applyFont="1">
      <alignment vertical="center"/>
    </xf>
    <xf numFmtId="179" fontId="36" fillId="0" borderId="0" xfId="0" applyNumberFormat="1" applyFont="1" applyAlignment="1" applyProtection="1">
      <alignment horizontal="left" vertical="center" indent="1"/>
    </xf>
    <xf numFmtId="0" fontId="36" fillId="0" borderId="0" xfId="0" applyNumberFormat="1" applyFont="1" applyAlignment="1" applyProtection="1">
      <alignment vertical="top" wrapText="1"/>
    </xf>
    <xf numFmtId="0" fontId="83" fillId="9" borderId="0" xfId="6" applyFont="1" applyFill="1" applyAlignment="1"/>
    <xf numFmtId="0" fontId="188" fillId="0" borderId="0" xfId="6" applyFont="1" applyProtection="1">
      <alignment vertical="center"/>
      <protection hidden="1"/>
    </xf>
    <xf numFmtId="0" fontId="83" fillId="9" borderId="0" xfId="6" applyFont="1" applyFill="1" applyAlignment="1">
      <alignment vertical="center" wrapText="1"/>
    </xf>
    <xf numFmtId="0" fontId="188" fillId="0" borderId="0" xfId="6" applyFont="1">
      <alignment vertical="center"/>
    </xf>
    <xf numFmtId="0" fontId="188" fillId="0" borderId="0" xfId="12" applyFont="1" applyAlignment="1">
      <alignment vertical="center" shrinkToFit="1"/>
    </xf>
    <xf numFmtId="0" fontId="177" fillId="0" borderId="0" xfId="6" applyFont="1" applyAlignment="1">
      <alignment horizontal="right" vertical="center"/>
    </xf>
    <xf numFmtId="0" fontId="189" fillId="9" borderId="0" xfId="6" applyFont="1" applyFill="1">
      <alignment vertical="center"/>
    </xf>
    <xf numFmtId="0" fontId="188" fillId="9" borderId="0" xfId="6" applyFont="1" applyFill="1">
      <alignment vertical="center"/>
    </xf>
    <xf numFmtId="0" fontId="188" fillId="0" borderId="0" xfId="6" applyFont="1" applyAlignment="1">
      <alignment horizontal="right" vertical="center"/>
    </xf>
    <xf numFmtId="0" fontId="173" fillId="9" borderId="0" xfId="6" applyFont="1" applyFill="1">
      <alignment vertical="center"/>
    </xf>
    <xf numFmtId="0" fontId="188" fillId="9" borderId="0" xfId="6" applyFont="1" applyFill="1" applyAlignment="1">
      <alignment horizontal="center" vertical="center"/>
    </xf>
    <xf numFmtId="0" fontId="101" fillId="0" borderId="0" xfId="6" applyFont="1">
      <alignment vertical="center"/>
    </xf>
    <xf numFmtId="0" fontId="83" fillId="9" borderId="0" xfId="6" applyFont="1" applyFill="1">
      <alignment vertical="center"/>
    </xf>
    <xf numFmtId="0" fontId="88" fillId="9" borderId="0" xfId="6" applyFont="1" applyFill="1" applyAlignment="1"/>
    <xf numFmtId="0" fontId="101" fillId="9" borderId="0" xfId="6" applyFont="1" applyFill="1">
      <alignment vertical="center"/>
    </xf>
    <xf numFmtId="0" fontId="101" fillId="9" borderId="0" xfId="6" applyFont="1" applyFill="1" applyAlignment="1">
      <alignment horizontal="left" vertical="center" indent="1"/>
    </xf>
    <xf numFmtId="0" fontId="101" fillId="0" borderId="0" xfId="6" applyFont="1" applyProtection="1">
      <alignment vertical="center"/>
      <protection hidden="1"/>
    </xf>
    <xf numFmtId="0" fontId="73" fillId="0" borderId="0" xfId="12" applyFont="1" applyAlignment="1" applyProtection="1">
      <alignment horizontal="right" vertical="center"/>
      <protection hidden="1"/>
    </xf>
    <xf numFmtId="0" fontId="173" fillId="0" borderId="0" xfId="6" applyFont="1">
      <alignment vertical="center"/>
    </xf>
    <xf numFmtId="0" fontId="83" fillId="0" borderId="0" xfId="6" applyFont="1" applyAlignment="1">
      <alignment horizontal="left" vertical="center" shrinkToFit="1"/>
    </xf>
    <xf numFmtId="0" fontId="83" fillId="20" borderId="7" xfId="14" applyFont="1" applyFill="1" applyBorder="1" applyAlignment="1" applyProtection="1">
      <alignment horizontal="center" vertical="center"/>
      <protection locked="0"/>
    </xf>
    <xf numFmtId="0" fontId="177" fillId="0" borderId="8" xfId="6" applyFont="1" applyBorder="1">
      <alignment vertical="center"/>
    </xf>
    <xf numFmtId="0" fontId="83" fillId="0" borderId="8" xfId="6" applyFont="1" applyBorder="1">
      <alignment vertical="center"/>
    </xf>
    <xf numFmtId="0" fontId="83" fillId="20" borderId="8" xfId="14" applyFont="1" applyFill="1" applyBorder="1" applyAlignment="1" applyProtection="1">
      <alignment horizontal="center" vertical="center"/>
      <protection locked="0"/>
    </xf>
    <xf numFmtId="0" fontId="83" fillId="0" borderId="9" xfId="6" applyFont="1" applyBorder="1">
      <alignment vertical="center"/>
    </xf>
    <xf numFmtId="0" fontId="190" fillId="0" borderId="0" xfId="12" applyFont="1" applyAlignment="1" applyProtection="1">
      <alignment horizontal="right" vertical="center"/>
      <protection hidden="1"/>
    </xf>
    <xf numFmtId="0" fontId="83" fillId="9" borderId="0" xfId="6" applyFont="1" applyFill="1" applyAlignment="1">
      <alignment horizontal="center" vertical="center" wrapText="1"/>
    </xf>
    <xf numFmtId="0" fontId="173" fillId="9" borderId="0" xfId="6" applyFont="1" applyFill="1" applyAlignment="1">
      <alignment horizontal="right" vertical="center"/>
    </xf>
    <xf numFmtId="0" fontId="177" fillId="9" borderId="0" xfId="6" applyFont="1" applyFill="1" applyAlignment="1">
      <alignment horizontal="left" vertical="top"/>
    </xf>
    <xf numFmtId="0" fontId="83" fillId="9" borderId="0" xfId="6" applyFont="1" applyFill="1" applyAlignment="1">
      <alignment horizontal="right" vertical="center"/>
    </xf>
    <xf numFmtId="0" fontId="173" fillId="0" borderId="0" xfId="6" applyFont="1" applyAlignment="1">
      <alignment horizontal="center" vertical="center"/>
    </xf>
    <xf numFmtId="0" fontId="177" fillId="9" borderId="0" xfId="6" applyFont="1" applyFill="1" applyAlignment="1">
      <alignment vertical="top"/>
    </xf>
    <xf numFmtId="0" fontId="177" fillId="9" borderId="0" xfId="6" applyFont="1" applyFill="1">
      <alignment vertical="center"/>
    </xf>
    <xf numFmtId="0" fontId="177" fillId="0" borderId="0" xfId="6" applyFont="1">
      <alignment vertical="center"/>
    </xf>
    <xf numFmtId="0" fontId="177" fillId="9" borderId="36" xfId="6" applyFont="1" applyFill="1" applyBorder="1" applyAlignment="1">
      <alignment vertical="top"/>
    </xf>
    <xf numFmtId="0" fontId="173" fillId="9" borderId="0" xfId="6" applyFont="1" applyFill="1" applyAlignment="1">
      <alignment horizontal="center" vertical="center"/>
    </xf>
    <xf numFmtId="0" fontId="177" fillId="0" borderId="0" xfId="6" applyFont="1" applyAlignment="1">
      <alignment horizontal="center" vertical="center" wrapText="1"/>
    </xf>
    <xf numFmtId="38" fontId="163" fillId="0" borderId="0" xfId="9" applyFont="1" applyFill="1" applyBorder="1" applyAlignment="1" applyProtection="1">
      <alignment horizontal="center" vertical="center" shrinkToFit="1"/>
    </xf>
    <xf numFmtId="49" fontId="83" fillId="0" borderId="0" xfId="6" applyNumberFormat="1" applyFont="1" applyAlignment="1">
      <alignment horizontal="left" vertical="center" wrapText="1"/>
    </xf>
    <xf numFmtId="0" fontId="191" fillId="0" borderId="0" xfId="12" applyFont="1" applyProtection="1">
      <alignment vertical="center"/>
      <protection hidden="1"/>
    </xf>
    <xf numFmtId="0" fontId="176" fillId="0" borderId="0" xfId="12" applyFont="1" applyProtection="1">
      <alignment vertical="center"/>
      <protection hidden="1"/>
    </xf>
    <xf numFmtId="38" fontId="69" fillId="0" borderId="0" xfId="10" applyFont="1" applyProtection="1">
      <alignment vertical="center"/>
      <protection hidden="1"/>
    </xf>
    <xf numFmtId="0" fontId="168" fillId="0" borderId="0" xfId="12" applyFont="1" applyProtection="1">
      <alignment vertical="center"/>
      <protection hidden="1"/>
    </xf>
    <xf numFmtId="0" fontId="83" fillId="0" borderId="0" xfId="12" applyFont="1" applyProtection="1">
      <alignment vertical="center"/>
      <protection hidden="1"/>
    </xf>
    <xf numFmtId="0" fontId="187" fillId="9" borderId="0" xfId="12" applyFont="1" applyFill="1" applyProtection="1">
      <alignment vertical="center"/>
      <protection hidden="1"/>
    </xf>
    <xf numFmtId="0" fontId="48" fillId="9" borderId="0" xfId="12" applyFont="1" applyFill="1" applyAlignment="1" applyProtection="1">
      <alignment vertical="center" wrapText="1"/>
      <protection hidden="1"/>
    </xf>
    <xf numFmtId="209" fontId="190" fillId="0" borderId="0" xfId="12" applyNumberFormat="1" applyFont="1" applyProtection="1">
      <alignment vertical="center"/>
      <protection hidden="1"/>
    </xf>
    <xf numFmtId="210" fontId="187" fillId="0" borderId="0" xfId="12" applyNumberFormat="1" applyFont="1" applyAlignment="1" applyProtection="1">
      <alignment horizontal="center" vertical="center"/>
      <protection hidden="1"/>
    </xf>
    <xf numFmtId="209" fontId="192" fillId="0" borderId="0" xfId="6" applyNumberFormat="1" applyFont="1" applyAlignment="1" applyProtection="1">
      <alignment vertical="center" wrapText="1"/>
      <protection hidden="1"/>
    </xf>
    <xf numFmtId="209" fontId="192" fillId="14" borderId="0" xfId="6" applyNumberFormat="1" applyFont="1" applyFill="1" applyAlignment="1" applyProtection="1">
      <alignment vertical="center" wrapText="1"/>
      <protection hidden="1"/>
    </xf>
    <xf numFmtId="0" fontId="177" fillId="20" borderId="7" xfId="14" applyFont="1" applyFill="1" applyBorder="1" applyAlignment="1" applyProtection="1">
      <alignment horizontal="center" vertical="center"/>
      <protection locked="0"/>
    </xf>
    <xf numFmtId="0" fontId="178" fillId="0" borderId="8" xfId="12" applyFont="1" applyBorder="1">
      <alignment vertical="center"/>
    </xf>
    <xf numFmtId="0" fontId="177" fillId="20" borderId="8" xfId="14" applyFont="1" applyFill="1" applyBorder="1" applyAlignment="1" applyProtection="1">
      <alignment horizontal="center" vertical="center"/>
      <protection locked="0"/>
    </xf>
    <xf numFmtId="0" fontId="177" fillId="9" borderId="8" xfId="14" applyFont="1" applyFill="1" applyBorder="1">
      <alignment vertical="center"/>
    </xf>
    <xf numFmtId="0" fontId="177" fillId="0" borderId="9" xfId="6" applyFont="1" applyBorder="1">
      <alignment vertical="center"/>
    </xf>
    <xf numFmtId="49" fontId="83" fillId="9" borderId="0" xfId="14" applyNumberFormat="1" applyFont="1" applyFill="1">
      <alignment vertical="center"/>
    </xf>
    <xf numFmtId="49" fontId="174" fillId="0" borderId="0" xfId="12" applyNumberFormat="1" applyFont="1" applyAlignment="1">
      <alignment horizontal="center" vertical="center" shrinkToFit="1"/>
    </xf>
    <xf numFmtId="49" fontId="193" fillId="0" borderId="0" xfId="12" applyNumberFormat="1" applyFont="1" applyAlignment="1">
      <alignment horizontal="center" vertical="center" shrinkToFit="1"/>
    </xf>
    <xf numFmtId="0" fontId="174" fillId="0" borderId="0" xfId="12" applyFont="1" applyAlignment="1">
      <alignment vertical="center" shrinkToFit="1"/>
    </xf>
    <xf numFmtId="0" fontId="69" fillId="0" borderId="0" xfId="14" applyFont="1">
      <alignment vertical="center"/>
    </xf>
    <xf numFmtId="0" fontId="88" fillId="0" borderId="0" xfId="12" applyFont="1" applyAlignment="1">
      <alignment vertical="center" shrinkToFit="1"/>
    </xf>
    <xf numFmtId="49" fontId="177" fillId="0" borderId="0" xfId="12" applyNumberFormat="1" applyFont="1" applyAlignment="1">
      <alignment vertical="center" shrinkToFit="1"/>
    </xf>
    <xf numFmtId="49" fontId="166" fillId="0" borderId="0" xfId="12" applyNumberFormat="1" applyFont="1" applyAlignment="1">
      <alignment vertical="center" shrinkToFit="1"/>
    </xf>
    <xf numFmtId="49" fontId="177" fillId="0" borderId="9" xfId="12" applyNumberFormat="1" applyFont="1" applyBorder="1" applyAlignment="1">
      <alignment vertical="center" shrinkToFit="1"/>
    </xf>
    <xf numFmtId="0" fontId="177" fillId="0" borderId="9" xfId="12" applyFont="1" applyBorder="1" applyAlignment="1">
      <alignment vertical="center" shrinkToFit="1"/>
    </xf>
    <xf numFmtId="0" fontId="166" fillId="0" borderId="0" xfId="12" applyFont="1" applyAlignment="1">
      <alignment vertical="center" shrinkToFit="1"/>
    </xf>
    <xf numFmtId="0" fontId="177" fillId="0" borderId="0" xfId="12" applyFont="1" applyAlignment="1">
      <alignment vertical="center" shrinkToFit="1"/>
    </xf>
    <xf numFmtId="49" fontId="177" fillId="0" borderId="108" xfId="12" applyNumberFormat="1" applyFont="1" applyBorder="1" applyAlignment="1">
      <alignment vertical="center" shrinkToFit="1"/>
    </xf>
    <xf numFmtId="0" fontId="177" fillId="0" borderId="108" xfId="12" applyFont="1" applyBorder="1" applyAlignment="1">
      <alignment vertical="center" shrinkToFit="1"/>
    </xf>
    <xf numFmtId="49" fontId="167" fillId="0" borderId="0" xfId="12" applyNumberFormat="1" applyFont="1" applyAlignment="1">
      <alignment horizontal="center" vertical="center" shrinkToFit="1"/>
    </xf>
    <xf numFmtId="0" fontId="101" fillId="9" borderId="8" xfId="6" applyFont="1" applyFill="1" applyBorder="1">
      <alignment vertical="center"/>
    </xf>
    <xf numFmtId="0" fontId="83" fillId="0" borderId="7" xfId="14" applyFont="1" applyBorder="1" applyAlignment="1" applyProtection="1">
      <alignment horizontal="center" vertical="center"/>
      <protection locked="0"/>
    </xf>
    <xf numFmtId="0" fontId="83" fillId="0" borderId="8" xfId="14" applyFont="1" applyBorder="1" applyAlignment="1" applyProtection="1">
      <alignment horizontal="center" vertical="center"/>
      <protection locked="0"/>
    </xf>
    <xf numFmtId="0" fontId="83" fillId="0" borderId="0" xfId="6" applyFont="1" applyAlignment="1">
      <alignment horizontal="center" vertical="center"/>
    </xf>
    <xf numFmtId="0" fontId="83" fillId="0" borderId="0" xfId="6" applyFont="1">
      <alignment vertical="center"/>
    </xf>
    <xf numFmtId="0" fontId="177" fillId="0" borderId="0" xfId="6" applyFont="1" applyAlignment="1">
      <alignment horizontal="center" vertical="center"/>
    </xf>
    <xf numFmtId="0" fontId="197" fillId="0" borderId="0" xfId="2" applyFont="1" applyAlignment="1" applyProtection="1">
      <alignment vertical="center"/>
      <protection locked="0"/>
    </xf>
    <xf numFmtId="0" fontId="197" fillId="0" borderId="38" xfId="2" applyFont="1" applyBorder="1" applyAlignment="1" applyProtection="1">
      <alignment vertical="center"/>
      <protection locked="0"/>
    </xf>
    <xf numFmtId="0" fontId="42" fillId="0" borderId="6" xfId="22" applyFont="1" applyBorder="1" applyAlignment="1">
      <alignment vertical="center" wrapText="1"/>
    </xf>
    <xf numFmtId="0" fontId="42" fillId="0" borderId="43" xfId="22" applyFont="1" applyBorder="1" applyAlignment="1">
      <alignment horizontal="left" vertical="center" wrapText="1" shrinkToFit="1"/>
    </xf>
    <xf numFmtId="0" fontId="42" fillId="0" borderId="43" xfId="22" applyFont="1" applyBorder="1" applyAlignment="1">
      <alignment horizontal="left" vertical="center" shrinkToFit="1"/>
    </xf>
    <xf numFmtId="0" fontId="36" fillId="0" borderId="0" xfId="0" applyFont="1">
      <alignment vertical="center"/>
    </xf>
    <xf numFmtId="0" fontId="81" fillId="0" borderId="0" xfId="0" applyFont="1">
      <alignment vertical="center"/>
    </xf>
    <xf numFmtId="0" fontId="173" fillId="0" borderId="0" xfId="6" applyFont="1" applyProtection="1">
      <alignment vertical="center"/>
      <protection hidden="1"/>
    </xf>
    <xf numFmtId="0" fontId="49" fillId="0" borderId="0" xfId="6" applyFont="1" applyProtection="1">
      <alignment vertical="center"/>
      <protection hidden="1"/>
    </xf>
    <xf numFmtId="0" fontId="190" fillId="0" borderId="0" xfId="12" applyFont="1" applyProtection="1">
      <alignment vertical="center"/>
      <protection hidden="1"/>
    </xf>
    <xf numFmtId="0" fontId="187" fillId="0" borderId="0" xfId="12" applyFont="1" applyProtection="1">
      <alignment vertical="center"/>
      <protection hidden="1"/>
    </xf>
    <xf numFmtId="0" fontId="160" fillId="0" borderId="40" xfId="0" applyFont="1" applyBorder="1" applyAlignment="1">
      <alignment vertical="center" wrapText="1"/>
    </xf>
    <xf numFmtId="0" fontId="49" fillId="0" borderId="0" xfId="6" applyFont="1">
      <alignment vertical="center"/>
    </xf>
    <xf numFmtId="0" fontId="177" fillId="0" borderId="9" xfId="6" applyFont="1" applyBorder="1" applyAlignment="1">
      <alignment horizontal="center" vertical="center"/>
    </xf>
    <xf numFmtId="0" fontId="177" fillId="0" borderId="8" xfId="12" applyFont="1" applyBorder="1" applyAlignment="1">
      <alignment vertical="center" wrapText="1"/>
    </xf>
    <xf numFmtId="0" fontId="177" fillId="0" borderId="8" xfId="12" applyFont="1" applyBorder="1">
      <alignment vertical="center"/>
    </xf>
    <xf numFmtId="0" fontId="83" fillId="9" borderId="0" xfId="6" applyFont="1" applyFill="1" applyAlignment="1">
      <alignment horizontal="left" vertical="center"/>
    </xf>
    <xf numFmtId="0" fontId="91" fillId="0" borderId="41" xfId="0" applyFont="1" applyBorder="1">
      <alignment vertical="center"/>
    </xf>
    <xf numFmtId="0" fontId="173" fillId="0" borderId="0" xfId="2" applyFont="1"/>
    <xf numFmtId="0" fontId="87" fillId="0" borderId="0" xfId="2" applyFont="1" applyAlignment="1">
      <alignment horizontal="left" vertical="center"/>
    </xf>
    <xf numFmtId="0" fontId="196" fillId="0" borderId="0" xfId="2" applyFont="1"/>
    <xf numFmtId="0" fontId="177" fillId="0" borderId="0" xfId="2" applyFont="1"/>
    <xf numFmtId="0" fontId="196" fillId="0" borderId="9" xfId="2" applyFont="1" applyBorder="1" applyAlignment="1">
      <alignment vertical="center"/>
    </xf>
    <xf numFmtId="0" fontId="196" fillId="0" borderId="0" xfId="2" applyFont="1" applyAlignment="1">
      <alignment vertical="center"/>
    </xf>
    <xf numFmtId="0" fontId="173" fillId="0" borderId="181" xfId="2" applyFont="1" applyBorder="1" applyAlignment="1" applyProtection="1">
      <alignment vertical="center"/>
      <protection locked="0"/>
    </xf>
    <xf numFmtId="0" fontId="173" fillId="0" borderId="182" xfId="2" applyFont="1" applyBorder="1" applyAlignment="1" applyProtection="1">
      <alignment vertical="center"/>
      <protection locked="0"/>
    </xf>
    <xf numFmtId="0" fontId="173" fillId="0" borderId="183" xfId="2" applyFont="1" applyBorder="1" applyAlignment="1" applyProtection="1">
      <alignment vertical="center"/>
      <protection locked="0"/>
    </xf>
    <xf numFmtId="0" fontId="173" fillId="0" borderId="184" xfId="2" applyFont="1" applyBorder="1" applyAlignment="1" applyProtection="1">
      <alignment vertical="center"/>
      <protection locked="0"/>
    </xf>
    <xf numFmtId="0" fontId="173" fillId="0" borderId="185" xfId="2" applyFont="1" applyBorder="1" applyAlignment="1" applyProtection="1">
      <alignment vertical="center"/>
      <protection locked="0"/>
    </xf>
    <xf numFmtId="0" fontId="173" fillId="0" borderId="0" xfId="2" applyFont="1" applyAlignment="1" applyProtection="1">
      <alignment vertical="center"/>
      <protection locked="0"/>
    </xf>
    <xf numFmtId="0" fontId="173" fillId="0" borderId="186" xfId="2" applyFont="1" applyBorder="1" applyAlignment="1" applyProtection="1">
      <alignment vertical="center"/>
      <protection locked="0"/>
    </xf>
    <xf numFmtId="0" fontId="173" fillId="0" borderId="187" xfId="2" applyFont="1" applyBorder="1" applyAlignment="1" applyProtection="1">
      <alignment vertical="center"/>
      <protection locked="0"/>
    </xf>
    <xf numFmtId="0" fontId="187" fillId="0" borderId="0" xfId="2" applyFont="1" applyAlignment="1">
      <alignment horizontal="left" vertical="center"/>
    </xf>
    <xf numFmtId="0" fontId="88" fillId="0" borderId="0" xfId="1245" applyFont="1">
      <alignment vertical="center"/>
    </xf>
    <xf numFmtId="38" fontId="186" fillId="0" borderId="0" xfId="1246" applyFont="1" applyFill="1" applyBorder="1" applyAlignment="1" applyProtection="1">
      <alignment vertical="center" shrinkToFit="1"/>
    </xf>
    <xf numFmtId="38" fontId="194" fillId="0" borderId="0" xfId="1246" applyFont="1" applyFill="1" applyBorder="1" applyAlignment="1" applyProtection="1">
      <alignment vertical="center" shrinkToFit="1"/>
    </xf>
    <xf numFmtId="0" fontId="177" fillId="0" borderId="0" xfId="1245" applyFont="1">
      <alignment vertical="center"/>
    </xf>
    <xf numFmtId="0" fontId="190" fillId="0" borderId="0" xfId="12" applyFont="1">
      <alignment vertical="center"/>
    </xf>
    <xf numFmtId="0" fontId="187" fillId="0" borderId="0" xfId="12" applyFont="1">
      <alignment vertical="center"/>
    </xf>
    <xf numFmtId="0" fontId="73" fillId="0" borderId="0" xfId="12" applyFont="1" applyAlignment="1">
      <alignment horizontal="right" vertical="center"/>
    </xf>
    <xf numFmtId="0" fontId="190" fillId="0" borderId="0" xfId="12" applyFont="1" applyAlignment="1">
      <alignment horizontal="right" vertical="center"/>
    </xf>
    <xf numFmtId="0" fontId="191" fillId="0" borderId="0" xfId="12" applyFont="1">
      <alignment vertical="center"/>
    </xf>
    <xf numFmtId="38" fontId="69" fillId="0" borderId="0" xfId="10" applyFont="1" applyProtection="1">
      <alignment vertical="center"/>
    </xf>
    <xf numFmtId="0" fontId="168" fillId="0" borderId="0" xfId="12" applyFont="1">
      <alignment vertical="center"/>
    </xf>
    <xf numFmtId="0" fontId="83" fillId="0" borderId="0" xfId="12" applyFont="1">
      <alignment vertical="center"/>
    </xf>
    <xf numFmtId="0" fontId="187" fillId="9" borderId="0" xfId="12" applyFont="1" applyFill="1">
      <alignment vertical="center"/>
    </xf>
    <xf numFmtId="0" fontId="48" fillId="9" borderId="0" xfId="12" applyFont="1" applyFill="1" applyAlignment="1">
      <alignment vertical="center" wrapText="1"/>
    </xf>
    <xf numFmtId="209" fontId="190" fillId="0" borderId="0" xfId="12" applyNumberFormat="1" applyFont="1">
      <alignment vertical="center"/>
    </xf>
    <xf numFmtId="210" fontId="187" fillId="0" borderId="0" xfId="12" applyNumberFormat="1" applyFont="1" applyAlignment="1">
      <alignment horizontal="center" vertical="center"/>
    </xf>
    <xf numFmtId="209" fontId="192" fillId="0" borderId="0" xfId="6" applyNumberFormat="1" applyFont="1" applyAlignment="1">
      <alignment vertical="center" wrapText="1"/>
    </xf>
    <xf numFmtId="210" fontId="64" fillId="0" borderId="0" xfId="6" applyNumberFormat="1" applyFont="1" applyAlignment="1">
      <alignment horizontal="center" vertical="center" wrapText="1"/>
    </xf>
    <xf numFmtId="209" fontId="192" fillId="14" borderId="0" xfId="6" applyNumberFormat="1" applyFont="1" applyFill="1" applyAlignment="1">
      <alignment vertical="center" wrapText="1"/>
    </xf>
    <xf numFmtId="210" fontId="64" fillId="14" borderId="0" xfId="6" applyNumberFormat="1" applyFont="1" applyFill="1" applyAlignment="1">
      <alignment horizontal="center" vertical="center" wrapText="1"/>
    </xf>
    <xf numFmtId="0" fontId="177" fillId="9" borderId="0" xfId="6" applyFont="1" applyFill="1" applyAlignment="1">
      <alignment vertical="top" wrapText="1"/>
    </xf>
    <xf numFmtId="49" fontId="83" fillId="9" borderId="0" xfId="6" applyNumberFormat="1" applyFont="1" applyFill="1" applyAlignment="1">
      <alignment vertical="center" wrapText="1"/>
    </xf>
    <xf numFmtId="0" fontId="36" fillId="0" borderId="0" xfId="0" applyFont="1" applyAlignment="1" applyProtection="1">
      <alignment vertical="center"/>
    </xf>
    <xf numFmtId="0" fontId="36" fillId="0" borderId="0" xfId="0" applyFont="1">
      <alignment vertical="center"/>
    </xf>
    <xf numFmtId="0" fontId="83" fillId="9" borderId="0" xfId="6" applyFont="1" applyFill="1" applyAlignment="1">
      <alignment vertical="center" wrapText="1"/>
    </xf>
    <xf numFmtId="0" fontId="36" fillId="0" borderId="0" xfId="0" applyFont="1" applyFill="1">
      <alignment vertical="center"/>
    </xf>
    <xf numFmtId="38" fontId="36" fillId="0" borderId="102" xfId="1" applyFont="1" applyBorder="1" applyAlignment="1">
      <alignment horizontal="center" vertical="center"/>
    </xf>
    <xf numFmtId="38" fontId="45" fillId="0" borderId="220" xfId="1" applyFont="1" applyBorder="1" applyAlignment="1">
      <alignment horizontal="center" vertical="center" wrapText="1"/>
    </xf>
    <xf numFmtId="49" fontId="177" fillId="0" borderId="61" xfId="12" applyNumberFormat="1" applyFont="1" applyBorder="1" applyAlignment="1">
      <alignment vertical="center" shrinkToFit="1"/>
    </xf>
    <xf numFmtId="0" fontId="177" fillId="0" borderId="61" xfId="12" applyFont="1" applyBorder="1" applyAlignment="1">
      <alignment vertical="center" shrinkToFit="1"/>
    </xf>
    <xf numFmtId="0" fontId="36" fillId="0" borderId="0" xfId="0" applyFont="1">
      <alignment vertical="center"/>
    </xf>
    <xf numFmtId="0" fontId="26" fillId="4" borderId="1" xfId="0" applyFont="1" applyFill="1" applyBorder="1">
      <alignment vertical="center"/>
    </xf>
    <xf numFmtId="0" fontId="26" fillId="4" borderId="0" xfId="0" applyFont="1" applyFill="1">
      <alignment vertical="center"/>
    </xf>
    <xf numFmtId="0" fontId="45" fillId="0" borderId="0" xfId="0" applyFont="1">
      <alignment vertical="center"/>
    </xf>
    <xf numFmtId="0" fontId="36" fillId="0" borderId="0" xfId="0" applyFont="1">
      <alignment vertical="center"/>
    </xf>
    <xf numFmtId="0" fontId="208" fillId="0" borderId="0" xfId="0" applyFont="1">
      <alignment vertical="center"/>
    </xf>
    <xf numFmtId="0" fontId="208" fillId="0" borderId="0" xfId="0" applyFont="1" applyAlignment="1">
      <alignment horizontal="center" vertical="center"/>
    </xf>
    <xf numFmtId="0" fontId="208" fillId="0" borderId="0" xfId="0" applyFont="1" applyAlignment="1">
      <alignment vertical="center" wrapText="1"/>
    </xf>
    <xf numFmtId="0" fontId="209" fillId="0" borderId="0" xfId="0" applyFont="1">
      <alignment vertical="center"/>
    </xf>
    <xf numFmtId="0" fontId="91" fillId="5" borderId="35" xfId="0" applyFont="1" applyFill="1" applyBorder="1" applyAlignment="1">
      <alignment horizontal="center" vertical="center"/>
    </xf>
    <xf numFmtId="0" fontId="91" fillId="5" borderId="36" xfId="0" applyFont="1" applyFill="1" applyBorder="1" applyAlignment="1">
      <alignment horizontal="center" vertical="center"/>
    </xf>
    <xf numFmtId="0" fontId="91" fillId="5" borderId="36" xfId="0" applyFont="1" applyFill="1" applyBorder="1" applyAlignment="1">
      <alignment horizontal="center" vertical="center" wrapText="1"/>
    </xf>
    <xf numFmtId="0" fontId="91" fillId="5" borderId="37" xfId="0" applyFont="1" applyFill="1" applyBorder="1" applyAlignment="1">
      <alignment horizontal="center" vertical="center" wrapText="1"/>
    </xf>
    <xf numFmtId="0" fontId="91" fillId="0" borderId="39" xfId="0" applyFont="1" applyBorder="1" applyAlignment="1">
      <alignment horizontal="left" vertical="center"/>
    </xf>
    <xf numFmtId="0" fontId="91" fillId="0" borderId="0" xfId="0" applyFont="1" applyAlignment="1">
      <alignment horizontal="left" vertical="center"/>
    </xf>
    <xf numFmtId="0" fontId="91" fillId="0" borderId="0" xfId="0" applyFont="1" applyAlignment="1">
      <alignment horizontal="center" vertical="center"/>
    </xf>
    <xf numFmtId="0" fontId="91" fillId="0" borderId="40" xfId="0" applyFont="1" applyBorder="1" applyAlignment="1">
      <alignment horizontal="center" vertical="center" wrapText="1"/>
    </xf>
    <xf numFmtId="0" fontId="210" fillId="0" borderId="0" xfId="0" applyFont="1">
      <alignment vertical="center"/>
    </xf>
    <xf numFmtId="0" fontId="97" fillId="0" borderId="40" xfId="0" applyFont="1" applyBorder="1" applyAlignment="1">
      <alignment vertical="center" wrapText="1"/>
    </xf>
    <xf numFmtId="0" fontId="91" fillId="0" borderId="0" xfId="0" applyFont="1" applyAlignment="1">
      <alignment vertical="center" wrapText="1"/>
    </xf>
    <xf numFmtId="0" fontId="91" fillId="0" borderId="40" xfId="0" applyFont="1" applyBorder="1" applyAlignment="1">
      <alignment vertical="center" wrapText="1"/>
    </xf>
    <xf numFmtId="0" fontId="160" fillId="0" borderId="0" xfId="0" applyFont="1" applyAlignment="1">
      <alignment horizontal="center" vertical="center"/>
    </xf>
    <xf numFmtId="0" fontId="211" fillId="0" borderId="0" xfId="2" applyFont="1"/>
    <xf numFmtId="0" fontId="91" fillId="0" borderId="38" xfId="0" applyFont="1" applyBorder="1">
      <alignment vertical="center"/>
    </xf>
    <xf numFmtId="0" fontId="91" fillId="0" borderId="38" xfId="0" applyFont="1" applyBorder="1" applyAlignment="1">
      <alignment horizontal="center" vertical="center"/>
    </xf>
    <xf numFmtId="0" fontId="94" fillId="0" borderId="42" xfId="0" applyFont="1" applyBorder="1" applyAlignment="1">
      <alignment vertical="center" wrapText="1"/>
    </xf>
    <xf numFmtId="0" fontId="212" fillId="0" borderId="96" xfId="0" applyFont="1" applyBorder="1">
      <alignment vertical="center"/>
    </xf>
    <xf numFmtId="0" fontId="148" fillId="0" borderId="0" xfId="0" applyFont="1">
      <alignment vertical="center"/>
    </xf>
    <xf numFmtId="0" fontId="36" fillId="10" borderId="6" xfId="0" applyFont="1" applyFill="1" applyBorder="1" applyAlignment="1">
      <alignment horizontal="center" vertical="center"/>
    </xf>
    <xf numFmtId="0" fontId="36" fillId="0" borderId="8" xfId="0" applyFont="1" applyBorder="1" applyAlignment="1">
      <alignment horizontal="right" vertical="center"/>
    </xf>
    <xf numFmtId="0" fontId="46" fillId="0" borderId="35" xfId="0" applyFont="1" applyBorder="1">
      <alignment vertical="center"/>
    </xf>
    <xf numFmtId="0" fontId="46" fillId="0" borderId="39" xfId="0" applyFont="1" applyBorder="1">
      <alignment vertical="center"/>
    </xf>
    <xf numFmtId="0" fontId="45" fillId="0" borderId="0" xfId="0" applyFont="1" applyAlignment="1">
      <alignment horizontal="center" vertical="center"/>
    </xf>
    <xf numFmtId="0" fontId="213" fillId="0" borderId="0" xfId="1251" applyFont="1" applyAlignment="1">
      <alignment horizontal="left" vertical="center"/>
    </xf>
    <xf numFmtId="0" fontId="207" fillId="0" borderId="0" xfId="1251" applyFont="1">
      <alignment vertical="center"/>
    </xf>
    <xf numFmtId="0" fontId="207" fillId="0" borderId="0" xfId="1251" applyFont="1" applyAlignment="1">
      <alignment horizontal="center" vertical="center"/>
    </xf>
    <xf numFmtId="38" fontId="207" fillId="0" borderId="0" xfId="1252" applyFont="1" applyBorder="1" applyAlignment="1">
      <alignment horizontal="center" vertical="center"/>
    </xf>
    <xf numFmtId="38" fontId="207" fillId="0" borderId="0" xfId="1252" applyFont="1" applyBorder="1">
      <alignment vertical="center"/>
    </xf>
    <xf numFmtId="222" fontId="207" fillId="0" borderId="207" xfId="1252" applyNumberFormat="1" applyFont="1" applyBorder="1">
      <alignment vertical="center"/>
    </xf>
    <xf numFmtId="223" fontId="207" fillId="0" borderId="225" xfId="1252" applyNumberFormat="1" applyFont="1" applyBorder="1">
      <alignment vertical="center"/>
    </xf>
    <xf numFmtId="214" fontId="207" fillId="0" borderId="209" xfId="1251" applyNumberFormat="1" applyFont="1" applyBorder="1" applyAlignment="1">
      <alignment horizontal="center" vertical="center"/>
    </xf>
    <xf numFmtId="224" fontId="207" fillId="0" borderId="207" xfId="1252" applyNumberFormat="1" applyFont="1" applyBorder="1">
      <alignment vertical="center"/>
    </xf>
    <xf numFmtId="214" fontId="207" fillId="0" borderId="216" xfId="1251" applyNumberFormat="1" applyFont="1" applyBorder="1" applyAlignment="1">
      <alignment horizontal="center" vertical="center"/>
    </xf>
    <xf numFmtId="224" fontId="207" fillId="0" borderId="217" xfId="1252" applyNumberFormat="1" applyFont="1" applyBorder="1">
      <alignment vertical="center"/>
    </xf>
    <xf numFmtId="0" fontId="36" fillId="0" borderId="40" xfId="0" applyNumberFormat="1" applyFont="1" applyBorder="1" applyProtection="1">
      <alignment vertical="center"/>
    </xf>
    <xf numFmtId="0" fontId="214" fillId="0" borderId="0" xfId="0" applyFont="1" applyProtection="1">
      <alignment vertical="center"/>
    </xf>
    <xf numFmtId="0" fontId="207" fillId="0" borderId="0" xfId="0" applyFont="1" applyProtection="1">
      <alignment vertical="center"/>
    </xf>
    <xf numFmtId="0" fontId="215" fillId="0" borderId="0" xfId="0" applyFont="1" applyProtection="1">
      <alignment vertical="center"/>
    </xf>
    <xf numFmtId="0" fontId="217" fillId="0" borderId="0" xfId="1250" applyFont="1" applyProtection="1">
      <alignment vertical="center"/>
    </xf>
    <xf numFmtId="0" fontId="217" fillId="0" borderId="0" xfId="1250" applyFont="1" applyBorder="1" applyProtection="1">
      <alignment vertical="center"/>
    </xf>
    <xf numFmtId="0" fontId="96" fillId="0" borderId="0" xfId="1250" applyFont="1" applyProtection="1">
      <alignment vertical="center"/>
    </xf>
    <xf numFmtId="0" fontId="96" fillId="0" borderId="0" xfId="1250" applyFont="1" applyBorder="1" applyProtection="1">
      <alignment vertical="center"/>
    </xf>
    <xf numFmtId="0" fontId="96" fillId="0" borderId="0" xfId="1250" applyFont="1" applyAlignment="1" applyProtection="1">
      <alignment vertical="center" shrinkToFit="1"/>
    </xf>
    <xf numFmtId="0" fontId="70" fillId="0" borderId="0" xfId="0" applyFont="1" applyBorder="1" applyProtection="1">
      <alignment vertical="center"/>
    </xf>
    <xf numFmtId="0" fontId="68" fillId="0" borderId="0" xfId="1250" applyFont="1" applyAlignment="1" applyProtection="1">
      <alignment horizontal="center" vertical="center"/>
    </xf>
    <xf numFmtId="49" fontId="68" fillId="0" borderId="0" xfId="9" applyNumberFormat="1" applyFont="1" applyFill="1" applyBorder="1" applyAlignment="1" applyProtection="1">
      <alignment horizontal="center" vertical="center" shrinkToFit="1"/>
    </xf>
    <xf numFmtId="49" fontId="96" fillId="0" borderId="0" xfId="9" applyNumberFormat="1" applyFont="1" applyFill="1" applyBorder="1" applyAlignment="1" applyProtection="1">
      <alignment vertical="center" shrinkToFit="1"/>
    </xf>
    <xf numFmtId="0" fontId="96" fillId="0" borderId="0" xfId="1250" applyFont="1" applyBorder="1" applyAlignment="1" applyProtection="1">
      <alignment horizontal="center" vertical="center"/>
    </xf>
    <xf numFmtId="0" fontId="96" fillId="0" borderId="0" xfId="1250" applyFont="1" applyAlignment="1" applyProtection="1">
      <alignment horizontal="center" vertical="center"/>
    </xf>
    <xf numFmtId="0" fontId="70" fillId="0" borderId="0" xfId="0" applyFont="1" applyFill="1" applyBorder="1" applyAlignment="1" applyProtection="1">
      <alignment horizontal="center" vertical="center"/>
    </xf>
    <xf numFmtId="0" fontId="70" fillId="0" borderId="40" xfId="0" applyFont="1" applyBorder="1" applyProtection="1">
      <alignment vertical="center"/>
    </xf>
    <xf numFmtId="0" fontId="45" fillId="0" borderId="36" xfId="0" applyFont="1" applyBorder="1" applyAlignment="1" applyProtection="1">
      <alignment horizontal="center" vertical="center"/>
    </xf>
    <xf numFmtId="0" fontId="45" fillId="0" borderId="0" xfId="0" applyFont="1" applyFill="1" applyBorder="1" applyAlignment="1" applyProtection="1">
      <alignment horizontal="center" vertical="center"/>
    </xf>
    <xf numFmtId="0" fontId="140" fillId="0" borderId="0" xfId="0" applyFont="1" applyProtection="1">
      <alignment vertical="center"/>
    </xf>
    <xf numFmtId="0" fontId="70" fillId="0" borderId="0" xfId="0" applyFont="1" applyFill="1" applyBorder="1" applyProtection="1">
      <alignment vertical="center"/>
    </xf>
    <xf numFmtId="0" fontId="70" fillId="0" borderId="0" xfId="0" applyFont="1" applyFill="1" applyProtection="1">
      <alignment vertical="center"/>
    </xf>
    <xf numFmtId="0" fontId="0" fillId="0" borderId="0" xfId="0" applyProtection="1">
      <alignment vertical="center"/>
    </xf>
    <xf numFmtId="0" fontId="216" fillId="0" borderId="0" xfId="22" applyFont="1" applyAlignment="1" applyProtection="1">
      <alignment vertical="center"/>
    </xf>
    <xf numFmtId="0" fontId="96" fillId="0" borderId="0" xfId="22" applyFont="1" applyProtection="1">
      <alignment vertical="center"/>
    </xf>
    <xf numFmtId="0" fontId="96" fillId="0" borderId="0" xfId="22" applyFont="1" applyAlignment="1" applyProtection="1">
      <alignment vertical="center" shrinkToFit="1"/>
    </xf>
    <xf numFmtId="0" fontId="128" fillId="0" borderId="0" xfId="22" applyFont="1" applyFill="1" applyBorder="1" applyAlignment="1" applyProtection="1">
      <alignment vertical="center"/>
    </xf>
    <xf numFmtId="0" fontId="96" fillId="0" borderId="0" xfId="22" applyFont="1" applyFill="1" applyBorder="1" applyProtection="1">
      <alignment vertical="center"/>
    </xf>
    <xf numFmtId="0" fontId="45" fillId="0" borderId="0" xfId="22" applyFont="1" applyProtection="1">
      <alignment vertical="center"/>
    </xf>
    <xf numFmtId="0" fontId="45" fillId="0" borderId="0" xfId="22" applyFont="1" applyAlignment="1" applyProtection="1">
      <alignment vertical="center" shrinkToFit="1"/>
    </xf>
    <xf numFmtId="0" fontId="0" fillId="0" borderId="0" xfId="0" applyFont="1" applyFill="1" applyProtection="1">
      <alignment vertical="center"/>
    </xf>
    <xf numFmtId="0" fontId="70" fillId="10" borderId="6" xfId="22" applyFont="1" applyFill="1" applyBorder="1" applyAlignment="1" applyProtection="1">
      <alignment horizontal="center" vertical="center"/>
    </xf>
    <xf numFmtId="0" fontId="70" fillId="0" borderId="8" xfId="0" applyFont="1" applyBorder="1" applyAlignment="1" applyProtection="1">
      <alignment horizontal="center" vertical="center"/>
    </xf>
    <xf numFmtId="0" fontId="70" fillId="0" borderId="9" xfId="0" applyFont="1" applyBorder="1" applyAlignment="1" applyProtection="1">
      <alignment horizontal="center" vertical="center"/>
    </xf>
    <xf numFmtId="0" fontId="70" fillId="0" borderId="48" xfId="0" applyFont="1" applyBorder="1" applyAlignment="1" applyProtection="1">
      <alignment horizontal="center" vertical="center"/>
    </xf>
    <xf numFmtId="0" fontId="70" fillId="0" borderId="40" xfId="0" applyFont="1" applyBorder="1" applyAlignment="1" applyProtection="1">
      <alignment horizontal="center" vertical="center"/>
    </xf>
    <xf numFmtId="0" fontId="70" fillId="12" borderId="9" xfId="0" applyFont="1" applyFill="1" applyBorder="1" applyAlignment="1" applyProtection="1">
      <alignment horizontal="center" vertical="center"/>
    </xf>
    <xf numFmtId="0" fontId="70" fillId="12" borderId="37" xfId="0" applyFont="1" applyFill="1" applyBorder="1" applyAlignment="1" applyProtection="1">
      <alignment horizontal="center" vertical="center"/>
    </xf>
    <xf numFmtId="0" fontId="70" fillId="12" borderId="48" xfId="0" applyFont="1" applyFill="1" applyBorder="1" applyAlignment="1" applyProtection="1">
      <alignment horizontal="center" vertical="center"/>
    </xf>
    <xf numFmtId="0" fontId="70" fillId="0" borderId="147" xfId="0" applyFont="1" applyBorder="1" applyAlignment="1" applyProtection="1">
      <alignment horizontal="center" vertical="center"/>
    </xf>
    <xf numFmtId="0" fontId="70" fillId="0" borderId="42" xfId="0" applyFont="1" applyBorder="1" applyAlignment="1" applyProtection="1">
      <alignment horizontal="center" vertical="center"/>
    </xf>
    <xf numFmtId="0" fontId="42" fillId="0" borderId="6" xfId="0" applyFont="1" applyBorder="1" applyAlignment="1" applyProtection="1">
      <alignment vertical="center" wrapText="1"/>
    </xf>
    <xf numFmtId="0" fontId="42" fillId="0" borderId="44" xfId="0" applyFont="1" applyBorder="1" applyAlignment="1" applyProtection="1">
      <alignment vertical="center" wrapText="1"/>
    </xf>
    <xf numFmtId="0" fontId="42" fillId="0" borderId="220" xfId="0" applyFont="1" applyBorder="1" applyAlignment="1" applyProtection="1">
      <alignment vertical="center" wrapText="1"/>
    </xf>
    <xf numFmtId="0" fontId="42" fillId="0" borderId="45" xfId="0" applyFont="1" applyBorder="1" applyAlignment="1" applyProtection="1">
      <alignment vertical="center" wrapText="1"/>
    </xf>
    <xf numFmtId="0" fontId="221" fillId="0" borderId="0" xfId="22" applyFont="1" applyAlignment="1" applyProtection="1">
      <alignment vertical="center"/>
    </xf>
    <xf numFmtId="38" fontId="207" fillId="0" borderId="0" xfId="1252" applyFont="1" applyFill="1" applyBorder="1">
      <alignment vertical="center"/>
    </xf>
    <xf numFmtId="0" fontId="207" fillId="0" borderId="0" xfId="1251" applyFont="1" applyBorder="1">
      <alignment vertical="center"/>
    </xf>
    <xf numFmtId="0" fontId="207" fillId="0" borderId="0" xfId="1251" applyFont="1" applyFill="1" applyBorder="1">
      <alignment vertical="center"/>
    </xf>
    <xf numFmtId="0" fontId="221" fillId="0" borderId="0" xfId="1250" applyFont="1" applyProtection="1">
      <alignment vertical="center"/>
    </xf>
    <xf numFmtId="0" fontId="222" fillId="0" borderId="0" xfId="0" applyFont="1" applyProtection="1">
      <alignment vertical="center"/>
    </xf>
    <xf numFmtId="213" fontId="140" fillId="0" borderId="0" xfId="1252" applyNumberFormat="1" applyFont="1">
      <alignment vertical="center"/>
    </xf>
    <xf numFmtId="0" fontId="70" fillId="0" borderId="0" xfId="1251" applyFont="1">
      <alignment vertical="center"/>
    </xf>
    <xf numFmtId="0" fontId="70" fillId="0" borderId="0" xfId="1251" applyFont="1" applyAlignment="1">
      <alignment horizontal="center" vertical="center"/>
    </xf>
    <xf numFmtId="38" fontId="70" fillId="0" borderId="238" xfId="1252" applyFont="1" applyFill="1" applyBorder="1" applyAlignment="1">
      <alignment horizontal="center" vertical="center"/>
    </xf>
    <xf numFmtId="0" fontId="70" fillId="21" borderId="198" xfId="1251" applyFont="1" applyFill="1" applyBorder="1" applyAlignment="1">
      <alignment horizontal="center" vertical="center"/>
    </xf>
    <xf numFmtId="0" fontId="70" fillId="21" borderId="199" xfId="1251" applyFont="1" applyFill="1" applyBorder="1" applyAlignment="1">
      <alignment horizontal="center" vertical="center"/>
    </xf>
    <xf numFmtId="38" fontId="70" fillId="0" borderId="208" xfId="1252" applyFont="1" applyBorder="1">
      <alignment vertical="center"/>
    </xf>
    <xf numFmtId="38" fontId="70" fillId="0" borderId="238" xfId="1252" applyFont="1" applyFill="1" applyBorder="1">
      <alignment vertical="center"/>
    </xf>
    <xf numFmtId="38" fontId="70" fillId="0" borderId="213" xfId="1252" applyFont="1" applyBorder="1">
      <alignment vertical="center"/>
    </xf>
    <xf numFmtId="211" fontId="70" fillId="0" borderId="215" xfId="1253" applyNumberFormat="1" applyFont="1" applyBorder="1">
      <alignment vertical="center"/>
    </xf>
    <xf numFmtId="211" fontId="70" fillId="0" borderId="238" xfId="1253" applyNumberFormat="1" applyFont="1" applyFill="1" applyBorder="1">
      <alignment vertical="center"/>
    </xf>
    <xf numFmtId="0" fontId="70" fillId="0" borderId="0" xfId="1251" applyFont="1" applyFill="1" applyBorder="1" applyAlignment="1">
      <alignment vertical="center"/>
    </xf>
    <xf numFmtId="0" fontId="70" fillId="0" borderId="155" xfId="1251" applyFont="1" applyFill="1" applyBorder="1" applyAlignment="1">
      <alignment vertical="center"/>
    </xf>
    <xf numFmtId="0" fontId="42" fillId="0" borderId="6" xfId="22" applyFont="1" applyBorder="1" applyAlignment="1">
      <alignment horizontal="left" vertical="center" shrinkToFit="1"/>
    </xf>
    <xf numFmtId="0" fontId="42" fillId="0" borderId="43" xfId="22" applyFont="1" applyBorder="1" applyAlignment="1">
      <alignment horizontal="left" vertical="center" wrapText="1" shrinkToFit="1"/>
    </xf>
    <xf numFmtId="0" fontId="42" fillId="0" borderId="6" xfId="22" applyFont="1" applyBorder="1" applyAlignment="1">
      <alignment vertical="center" wrapText="1"/>
    </xf>
    <xf numFmtId="0" fontId="42" fillId="0" borderId="6" xfId="22" applyFont="1" applyBorder="1" applyAlignment="1">
      <alignment horizontal="left" vertical="center" wrapText="1"/>
    </xf>
    <xf numFmtId="0" fontId="52" fillId="0" borderId="0" xfId="0" applyFont="1" applyProtection="1">
      <alignment vertical="center"/>
    </xf>
    <xf numFmtId="0" fontId="54" fillId="10" borderId="6" xfId="0" applyFont="1" applyFill="1" applyBorder="1" applyAlignment="1" applyProtection="1">
      <alignment horizontal="center" vertical="center"/>
    </xf>
    <xf numFmtId="0" fontId="54" fillId="0" borderId="0" xfId="0" applyFont="1" applyFill="1" applyBorder="1" applyAlignment="1" applyProtection="1">
      <alignment horizontal="center" vertical="center"/>
    </xf>
    <xf numFmtId="0" fontId="54" fillId="0" borderId="0" xfId="0" applyFont="1" applyBorder="1" applyProtection="1">
      <alignment vertical="center"/>
    </xf>
    <xf numFmtId="0" fontId="223" fillId="0" borderId="0" xfId="0" applyFont="1" applyProtection="1">
      <alignment vertical="center"/>
    </xf>
    <xf numFmtId="0" fontId="71" fillId="0" borderId="0" xfId="0" applyFont="1" applyBorder="1" applyProtection="1">
      <alignment vertical="center"/>
    </xf>
    <xf numFmtId="0" fontId="54" fillId="0" borderId="40" xfId="0" applyFont="1" applyBorder="1" applyProtection="1">
      <alignment vertical="center"/>
    </xf>
    <xf numFmtId="0" fontId="71" fillId="0" borderId="0" xfId="0" applyFont="1" applyFill="1" applyBorder="1" applyProtection="1">
      <alignment vertical="center"/>
    </xf>
    <xf numFmtId="0" fontId="97" fillId="0" borderId="23" xfId="0" applyFont="1" applyBorder="1">
      <alignment vertical="center"/>
    </xf>
    <xf numFmtId="38" fontId="45" fillId="10" borderId="220" xfId="1" applyFont="1" applyFill="1" applyBorder="1" applyAlignment="1">
      <alignment horizontal="center" vertical="center" wrapText="1"/>
    </xf>
    <xf numFmtId="38" fontId="36" fillId="10" borderId="44" xfId="1" applyFont="1" applyFill="1" applyBorder="1" applyAlignment="1">
      <alignment horizontal="center" vertical="center"/>
    </xf>
    <xf numFmtId="0" fontId="151" fillId="0" borderId="0" xfId="2" applyFont="1" applyAlignment="1" applyProtection="1">
      <alignment vertical="center"/>
    </xf>
    <xf numFmtId="0" fontId="152" fillId="0" borderId="0" xfId="6" applyFont="1" applyProtection="1">
      <alignment vertical="center"/>
    </xf>
    <xf numFmtId="0" fontId="133" fillId="0" borderId="0" xfId="6" applyFont="1" applyProtection="1">
      <alignment vertical="center"/>
    </xf>
    <xf numFmtId="0" fontId="126" fillId="9" borderId="0" xfId="6" applyFont="1" applyFill="1" applyProtection="1">
      <alignment vertical="center"/>
    </xf>
    <xf numFmtId="0" fontId="126" fillId="0" borderId="0" xfId="12" applyFont="1" applyAlignment="1" applyProtection="1">
      <alignment horizontal="right" vertical="center"/>
    </xf>
    <xf numFmtId="0" fontId="83" fillId="0" borderId="0" xfId="6" applyFont="1" applyProtection="1">
      <alignment vertical="center"/>
    </xf>
    <xf numFmtId="0" fontId="135" fillId="9" borderId="0" xfId="6" applyFont="1" applyFill="1" applyAlignment="1" applyProtection="1">
      <alignment horizontal="left" vertical="center"/>
    </xf>
    <xf numFmtId="0" fontId="136" fillId="9" borderId="0" xfId="6" applyFont="1" applyFill="1" applyAlignment="1" applyProtection="1">
      <alignment horizontal="center" vertical="center"/>
    </xf>
    <xf numFmtId="0" fontId="136" fillId="9" borderId="0" xfId="6" applyFont="1" applyFill="1" applyProtection="1">
      <alignment vertical="center"/>
    </xf>
    <xf numFmtId="0" fontId="136" fillId="9" borderId="0" xfId="6" applyFont="1" applyFill="1" applyAlignment="1" applyProtection="1">
      <alignment horizontal="right" vertical="center"/>
    </xf>
    <xf numFmtId="0" fontId="136" fillId="0" borderId="0" xfId="6" applyFont="1" applyProtection="1">
      <alignment vertical="center"/>
    </xf>
    <xf numFmtId="0" fontId="153" fillId="0" borderId="0" xfId="6" applyFont="1" applyProtection="1">
      <alignment vertical="center"/>
    </xf>
    <xf numFmtId="0" fontId="151" fillId="0" borderId="0" xfId="6" applyFont="1" applyProtection="1">
      <alignment vertical="center"/>
    </xf>
    <xf numFmtId="0" fontId="84" fillId="0" borderId="0" xfId="6" applyFont="1" applyProtection="1">
      <alignment vertical="center"/>
    </xf>
    <xf numFmtId="0" fontId="49" fillId="0" borderId="0" xfId="6" applyFont="1" applyProtection="1">
      <alignment vertical="center"/>
    </xf>
    <xf numFmtId="0" fontId="154" fillId="0" borderId="0" xfId="6" applyFont="1" applyProtection="1">
      <alignment vertical="center"/>
    </xf>
    <xf numFmtId="0" fontId="136" fillId="0" borderId="39" xfId="6" applyFont="1" applyBorder="1" applyAlignment="1" applyProtection="1">
      <alignment horizontal="center" vertical="center"/>
    </xf>
    <xf numFmtId="0" fontId="136" fillId="9" borderId="0" xfId="6" applyFont="1" applyFill="1" applyAlignment="1" applyProtection="1">
      <alignment horizontal="left" vertical="center" indent="1"/>
    </xf>
    <xf numFmtId="0" fontId="136" fillId="0" borderId="0" xfId="6" applyFont="1" applyFill="1" applyProtection="1">
      <alignment vertical="center"/>
    </xf>
    <xf numFmtId="0" fontId="136" fillId="0" borderId="8" xfId="6" applyFont="1" applyFill="1" applyBorder="1" applyAlignment="1" applyProtection="1">
      <alignment horizontal="center" vertical="center" wrapText="1" shrinkToFit="1"/>
    </xf>
    <xf numFmtId="0" fontId="136" fillId="0" borderId="8" xfId="6" applyFont="1" applyFill="1" applyBorder="1" applyAlignment="1" applyProtection="1">
      <alignment horizontal="center" vertical="center" shrinkToFit="1"/>
    </xf>
    <xf numFmtId="0" fontId="136" fillId="0" borderId="0" xfId="6" applyFont="1" applyFill="1" applyBorder="1" applyAlignment="1" applyProtection="1">
      <alignment horizontal="center" vertical="center"/>
    </xf>
    <xf numFmtId="0" fontId="151" fillId="0" borderId="0" xfId="6" applyFont="1" applyFill="1" applyProtection="1">
      <alignment vertical="center"/>
    </xf>
    <xf numFmtId="0" fontId="49" fillId="0" borderId="0" xfId="6" applyFont="1" applyFill="1" applyProtection="1">
      <alignment vertical="center"/>
    </xf>
    <xf numFmtId="0" fontId="136" fillId="0" borderId="0" xfId="6" applyFont="1" applyAlignment="1" applyProtection="1">
      <alignment horizontal="center" vertical="center"/>
    </xf>
    <xf numFmtId="0" fontId="139" fillId="9" borderId="36" xfId="6" applyFont="1" applyFill="1" applyBorder="1" applyAlignment="1" applyProtection="1">
      <alignment vertical="top"/>
    </xf>
    <xf numFmtId="0" fontId="136" fillId="9" borderId="36" xfId="6" applyFont="1" applyFill="1" applyBorder="1" applyAlignment="1" applyProtection="1">
      <alignment vertical="top"/>
    </xf>
    <xf numFmtId="0" fontId="136" fillId="9" borderId="0" xfId="6" applyFont="1" applyFill="1" applyAlignment="1" applyProtection="1">
      <alignment horizontal="left" vertical="center"/>
    </xf>
    <xf numFmtId="0" fontId="139" fillId="9" borderId="0" xfId="6" applyFont="1" applyFill="1" applyBorder="1" applyAlignment="1" applyProtection="1">
      <alignment vertical="top"/>
    </xf>
    <xf numFmtId="0" fontId="136" fillId="9" borderId="0" xfId="6" applyFont="1" applyFill="1" applyBorder="1" applyAlignment="1" applyProtection="1">
      <alignment vertical="top"/>
    </xf>
    <xf numFmtId="0" fontId="136" fillId="9" borderId="38" xfId="6" applyFont="1" applyFill="1" applyBorder="1" applyAlignment="1" applyProtection="1">
      <alignment vertical="top"/>
    </xf>
    <xf numFmtId="0" fontId="136" fillId="9" borderId="0" xfId="6" applyFont="1" applyFill="1" applyAlignment="1" applyProtection="1">
      <alignment vertical="center" wrapText="1"/>
    </xf>
    <xf numFmtId="0" fontId="136" fillId="0" borderId="0" xfId="6" applyFont="1" applyAlignment="1" applyProtection="1">
      <alignment vertical="center" wrapText="1"/>
    </xf>
    <xf numFmtId="0" fontId="202" fillId="0" borderId="0" xfId="6" applyFont="1" applyProtection="1">
      <alignment vertical="center"/>
    </xf>
    <xf numFmtId="0" fontId="203" fillId="0" borderId="0" xfId="6" applyFont="1" applyProtection="1">
      <alignment vertical="center"/>
    </xf>
    <xf numFmtId="0" fontId="42" fillId="0" borderId="44" xfId="22" applyFont="1" applyBorder="1" applyAlignment="1">
      <alignment vertical="center" wrapText="1"/>
    </xf>
    <xf numFmtId="0" fontId="116" fillId="0" borderId="44" xfId="22" applyFont="1" applyBorder="1" applyAlignment="1" applyProtection="1">
      <alignment horizontal="center" vertical="center"/>
      <protection locked="0"/>
    </xf>
    <xf numFmtId="0" fontId="222" fillId="0" borderId="0" xfId="2" applyFont="1" applyAlignment="1" applyProtection="1">
      <alignment vertical="center"/>
    </xf>
    <xf numFmtId="0" fontId="207" fillId="0" borderId="0" xfId="1248" applyFont="1" applyProtection="1">
      <alignment vertical="center"/>
    </xf>
    <xf numFmtId="38" fontId="207" fillId="0" borderId="0" xfId="1249" applyFont="1" applyProtection="1">
      <alignment vertical="center"/>
    </xf>
    <xf numFmtId="0" fontId="207" fillId="0" borderId="0" xfId="1248" applyFont="1" applyAlignment="1" applyProtection="1">
      <alignment horizontal="center" vertical="center"/>
    </xf>
    <xf numFmtId="213" fontId="140" fillId="0" borderId="0" xfId="1249" applyNumberFormat="1" applyFont="1" applyProtection="1">
      <alignment vertical="center"/>
    </xf>
    <xf numFmtId="213" fontId="35" fillId="0" borderId="0" xfId="1249" applyNumberFormat="1" applyFont="1" applyProtection="1">
      <alignment vertical="center"/>
    </xf>
    <xf numFmtId="0" fontId="70" fillId="0" borderId="0" xfId="1248" applyFont="1" applyProtection="1">
      <alignment vertical="center"/>
    </xf>
    <xf numFmtId="38" fontId="70" fillId="0" borderId="0" xfId="1249" applyFont="1" applyProtection="1">
      <alignment vertical="center"/>
    </xf>
    <xf numFmtId="0" fontId="70" fillId="0" borderId="0" xfId="1248" applyFont="1" applyAlignment="1" applyProtection="1">
      <alignment horizontal="center" vertical="center"/>
    </xf>
    <xf numFmtId="213" fontId="70" fillId="0" borderId="0" xfId="1249" applyNumberFormat="1" applyFont="1" applyProtection="1">
      <alignment vertical="center"/>
    </xf>
    <xf numFmtId="0" fontId="207" fillId="0" borderId="0" xfId="1248" applyFont="1" applyBorder="1" applyProtection="1">
      <alignment vertical="center"/>
    </xf>
    <xf numFmtId="38" fontId="70" fillId="0" borderId="238" xfId="1249" applyFont="1" applyFill="1" applyBorder="1" applyAlignment="1" applyProtection="1">
      <alignment horizontal="center" vertical="center"/>
    </xf>
    <xf numFmtId="38" fontId="207" fillId="0" borderId="0" xfId="1249" applyFont="1" applyBorder="1" applyAlignment="1" applyProtection="1">
      <alignment horizontal="center" vertical="center"/>
    </xf>
    <xf numFmtId="0" fontId="70" fillId="3" borderId="198" xfId="1248" applyFont="1" applyFill="1" applyBorder="1" applyAlignment="1" applyProtection="1">
      <alignment horizontal="center" vertical="center"/>
    </xf>
    <xf numFmtId="0" fontId="70" fillId="3" borderId="199" xfId="1248" applyFont="1" applyFill="1" applyBorder="1" applyAlignment="1" applyProtection="1">
      <alignment horizontal="center" vertical="center"/>
    </xf>
    <xf numFmtId="38" fontId="70" fillId="3" borderId="199" xfId="1249" applyFont="1" applyFill="1" applyBorder="1" applyAlignment="1" applyProtection="1">
      <alignment horizontal="center" vertical="center"/>
    </xf>
    <xf numFmtId="38" fontId="207" fillId="0" borderId="0" xfId="1249" applyFont="1" applyBorder="1" applyProtection="1">
      <alignment vertical="center"/>
    </xf>
    <xf numFmtId="0" fontId="207" fillId="0" borderId="202" xfId="1248" applyFont="1" applyBorder="1" applyAlignment="1" applyProtection="1">
      <alignment horizontal="center" vertical="center"/>
    </xf>
    <xf numFmtId="0" fontId="207" fillId="0" borderId="203" xfId="1248" applyFont="1" applyBorder="1" applyAlignment="1" applyProtection="1">
      <alignment horizontal="center" vertical="center"/>
    </xf>
    <xf numFmtId="38" fontId="219" fillId="0" borderId="238" xfId="1249" applyFont="1" applyBorder="1" applyProtection="1">
      <alignment vertical="center"/>
    </xf>
    <xf numFmtId="214" fontId="207" fillId="0" borderId="209" xfId="1248" applyNumberFormat="1" applyFont="1" applyBorder="1" applyAlignment="1" applyProtection="1">
      <alignment horizontal="center" vertical="center"/>
    </xf>
    <xf numFmtId="38" fontId="207" fillId="0" borderId="207" xfId="1249" applyFont="1" applyBorder="1" applyProtection="1">
      <alignment vertical="center"/>
    </xf>
    <xf numFmtId="214" fontId="207" fillId="0" borderId="214" xfId="1248" applyNumberFormat="1" applyFont="1" applyBorder="1" applyAlignment="1" applyProtection="1">
      <alignment horizontal="center" vertical="center"/>
    </xf>
    <xf numFmtId="38" fontId="207" fillId="0" borderId="212" xfId="1249" applyFont="1" applyBorder="1" applyProtection="1">
      <alignment vertical="center"/>
    </xf>
    <xf numFmtId="38" fontId="219" fillId="0" borderId="0" xfId="1249" applyFont="1" applyBorder="1" applyProtection="1">
      <alignment vertical="center"/>
    </xf>
    <xf numFmtId="215" fontId="207" fillId="0" borderId="216" xfId="1248" applyNumberFormat="1" applyFont="1" applyBorder="1" applyAlignment="1" applyProtection="1">
      <alignment horizontal="center" vertical="center"/>
    </xf>
    <xf numFmtId="38" fontId="207" fillId="0" borderId="217" xfId="1249" applyFont="1" applyBorder="1" applyProtection="1">
      <alignment vertical="center"/>
    </xf>
    <xf numFmtId="0" fontId="70" fillId="0" borderId="0" xfId="1248" applyFont="1" applyFill="1" applyBorder="1" applyAlignment="1" applyProtection="1">
      <alignment horizontal="center" vertical="center"/>
    </xf>
    <xf numFmtId="0" fontId="70" fillId="0" borderId="158" xfId="1248" applyFont="1" applyFill="1" applyBorder="1" applyAlignment="1" applyProtection="1">
      <alignment horizontal="center" vertical="center"/>
    </xf>
    <xf numFmtId="38" fontId="219" fillId="0" borderId="158" xfId="1249" applyFont="1" applyFill="1" applyBorder="1" applyProtection="1">
      <alignment vertical="center"/>
    </xf>
    <xf numFmtId="38" fontId="219" fillId="0" borderId="0" xfId="1249" applyFont="1" applyFill="1" applyBorder="1" applyProtection="1">
      <alignment vertical="center"/>
    </xf>
    <xf numFmtId="38" fontId="207" fillId="0" borderId="0" xfId="1249" applyFont="1" applyFill="1" applyBorder="1" applyProtection="1">
      <alignment vertical="center"/>
    </xf>
    <xf numFmtId="0" fontId="207" fillId="0" borderId="0" xfId="1248" applyFont="1" applyFill="1" applyBorder="1" applyProtection="1">
      <alignment vertical="center"/>
    </xf>
    <xf numFmtId="0" fontId="207" fillId="0" borderId="253" xfId="1248" applyFont="1" applyBorder="1" applyAlignment="1" applyProtection="1">
      <alignment horizontal="center" vertical="center"/>
    </xf>
    <xf numFmtId="0" fontId="207" fillId="0" borderId="229" xfId="1248" applyFont="1" applyBorder="1" applyAlignment="1" applyProtection="1">
      <alignment horizontal="center" vertical="center"/>
    </xf>
    <xf numFmtId="38" fontId="70" fillId="0" borderId="0" xfId="1249" applyFont="1" applyFill="1" applyBorder="1" applyAlignment="1" applyProtection="1">
      <alignment horizontal="center" vertical="center"/>
    </xf>
    <xf numFmtId="216" fontId="207" fillId="0" borderId="209" xfId="1248" applyNumberFormat="1" applyFont="1" applyBorder="1" applyAlignment="1" applyProtection="1">
      <alignment horizontal="center" vertical="center"/>
    </xf>
    <xf numFmtId="200" fontId="207" fillId="0" borderId="207" xfId="1248" applyNumberFormat="1" applyFont="1" applyBorder="1" applyProtection="1">
      <alignment vertical="center"/>
    </xf>
    <xf numFmtId="216" fontId="207" fillId="0" borderId="214" xfId="1248" applyNumberFormat="1" applyFont="1" applyBorder="1" applyAlignment="1" applyProtection="1">
      <alignment horizontal="center" vertical="center"/>
    </xf>
    <xf numFmtId="0" fontId="207" fillId="0" borderId="212" xfId="1248" applyFont="1" applyBorder="1" applyProtection="1">
      <alignment vertical="center"/>
    </xf>
    <xf numFmtId="217" fontId="207" fillId="0" borderId="216" xfId="1248" applyNumberFormat="1" applyFont="1" applyBorder="1" applyAlignment="1" applyProtection="1">
      <alignment horizontal="center" vertical="center"/>
    </xf>
    <xf numFmtId="0" fontId="207" fillId="0" borderId="217" xfId="1248" applyFont="1" applyBorder="1" applyProtection="1">
      <alignment vertical="center"/>
    </xf>
    <xf numFmtId="218" fontId="207" fillId="0" borderId="214" xfId="1248" applyNumberFormat="1" applyFont="1" applyBorder="1" applyAlignment="1" applyProtection="1">
      <alignment horizontal="center" vertical="center"/>
    </xf>
    <xf numFmtId="198" fontId="207" fillId="0" borderId="212" xfId="1249" applyNumberFormat="1" applyFont="1" applyBorder="1" applyProtection="1">
      <alignment vertical="center"/>
    </xf>
    <xf numFmtId="219" fontId="207" fillId="0" borderId="216" xfId="1248" applyNumberFormat="1" applyFont="1" applyBorder="1" applyAlignment="1" applyProtection="1">
      <alignment horizontal="center" vertical="center"/>
    </xf>
    <xf numFmtId="0" fontId="207" fillId="0" borderId="246" xfId="1248" applyFont="1" applyBorder="1" applyAlignment="1" applyProtection="1">
      <alignment horizontal="center" vertical="center"/>
    </xf>
    <xf numFmtId="0" fontId="207" fillId="0" borderId="247" xfId="1248" applyFont="1" applyBorder="1" applyAlignment="1" applyProtection="1">
      <alignment horizontal="center" vertical="center"/>
    </xf>
    <xf numFmtId="220" fontId="207" fillId="0" borderId="209" xfId="1248" applyNumberFormat="1" applyFont="1" applyBorder="1" applyAlignment="1" applyProtection="1">
      <alignment horizontal="center" vertical="center"/>
    </xf>
    <xf numFmtId="0" fontId="207" fillId="0" borderId="214" xfId="1248" applyFont="1" applyBorder="1" applyAlignment="1" applyProtection="1">
      <alignment horizontal="center" vertical="center"/>
    </xf>
    <xf numFmtId="0" fontId="207" fillId="0" borderId="216" xfId="1248" applyFont="1" applyBorder="1" applyAlignment="1" applyProtection="1">
      <alignment horizontal="center" vertical="center"/>
    </xf>
    <xf numFmtId="38" fontId="219" fillId="0" borderId="155" xfId="1249" applyFont="1" applyFill="1" applyBorder="1" applyProtection="1">
      <alignment vertical="center"/>
    </xf>
    <xf numFmtId="38" fontId="219" fillId="0" borderId="238" xfId="1248" applyNumberFormat="1" applyFont="1" applyBorder="1" applyProtection="1">
      <alignment vertical="center"/>
    </xf>
    <xf numFmtId="0" fontId="91" fillId="0" borderId="40" xfId="0" applyFont="1" applyBorder="1" applyAlignment="1">
      <alignment vertical="center" wrapText="1"/>
    </xf>
    <xf numFmtId="0" fontId="42" fillId="0" borderId="44" xfId="22" applyFont="1" applyBorder="1" applyAlignment="1">
      <alignment horizontal="left" vertical="center" wrapText="1" shrinkToFit="1"/>
    </xf>
    <xf numFmtId="0" fontId="42" fillId="0" borderId="6" xfId="22" applyFont="1" applyBorder="1" applyAlignment="1">
      <alignment vertical="center" wrapText="1"/>
    </xf>
    <xf numFmtId="0" fontId="207" fillId="0" borderId="238" xfId="1248" applyFont="1" applyBorder="1" applyProtection="1">
      <alignment vertical="center"/>
    </xf>
    <xf numFmtId="0" fontId="71" fillId="0" borderId="39" xfId="0" applyFont="1" applyBorder="1" applyProtection="1">
      <alignment vertical="center"/>
    </xf>
    <xf numFmtId="0" fontId="81" fillId="0" borderId="0" xfId="0" applyNumberFormat="1" applyFont="1" applyAlignment="1" applyProtection="1">
      <alignment horizontal="center" vertical="center"/>
    </xf>
    <xf numFmtId="0" fontId="81" fillId="0" borderId="8" xfId="0" applyFont="1" applyBorder="1">
      <alignment vertical="center"/>
    </xf>
    <xf numFmtId="0" fontId="81" fillId="0" borderId="9" xfId="0" applyFont="1" applyBorder="1">
      <alignment vertical="center"/>
    </xf>
    <xf numFmtId="0" fontId="81" fillId="0" borderId="88" xfId="0" applyFont="1" applyBorder="1">
      <alignment vertical="center"/>
    </xf>
    <xf numFmtId="0" fontId="81" fillId="3" borderId="58" xfId="0" applyFont="1" applyFill="1" applyBorder="1" applyAlignment="1">
      <alignment horizontal="center" vertical="center"/>
    </xf>
    <xf numFmtId="0" fontId="81" fillId="3" borderId="7" xfId="0" applyFont="1" applyFill="1" applyBorder="1" applyAlignment="1">
      <alignment horizontal="center" vertical="center"/>
    </xf>
    <xf numFmtId="0" fontId="136" fillId="9" borderId="0" xfId="6" applyFont="1" applyFill="1" applyAlignment="1" applyProtection="1">
      <alignment vertical="center" wrapText="1"/>
    </xf>
    <xf numFmtId="0" fontId="136" fillId="9" borderId="0" xfId="6" applyFont="1" applyFill="1" applyProtection="1">
      <alignment vertical="center"/>
    </xf>
    <xf numFmtId="38" fontId="137" fillId="0" borderId="8" xfId="9" applyFont="1" applyFill="1" applyBorder="1" applyAlignment="1" applyProtection="1">
      <alignment horizontal="center" vertical="center" shrinkToFit="1"/>
    </xf>
    <xf numFmtId="0" fontId="139" fillId="0" borderId="0" xfId="6" applyFont="1" applyAlignment="1" applyProtection="1">
      <alignment vertical="center" wrapText="1"/>
    </xf>
    <xf numFmtId="0" fontId="136" fillId="0" borderId="0" xfId="6" applyFont="1" applyProtection="1">
      <alignment vertical="center"/>
    </xf>
    <xf numFmtId="0" fontId="207" fillId="0" borderId="155" xfId="1251" applyFont="1" applyBorder="1" applyAlignment="1">
      <alignment horizontal="center" vertical="center"/>
    </xf>
    <xf numFmtId="0" fontId="207" fillId="0" borderId="152" xfId="1251" applyFont="1" applyBorder="1" applyAlignment="1">
      <alignment horizontal="center" vertical="center"/>
    </xf>
    <xf numFmtId="38" fontId="219" fillId="0" borderId="7" xfId="1" applyFont="1" applyBorder="1" applyProtection="1">
      <alignment vertical="center"/>
    </xf>
    <xf numFmtId="38" fontId="219" fillId="0" borderId="46" xfId="1" applyFont="1" applyBorder="1" applyAlignment="1" applyProtection="1">
      <alignment vertical="center"/>
    </xf>
    <xf numFmtId="38" fontId="70" fillId="12" borderId="7" xfId="1" applyFont="1" applyFill="1" applyBorder="1" applyProtection="1">
      <alignment vertical="center"/>
      <protection locked="0"/>
    </xf>
    <xf numFmtId="38" fontId="219" fillId="0" borderId="46" xfId="1" applyFont="1" applyBorder="1" applyProtection="1">
      <alignment vertical="center"/>
    </xf>
    <xf numFmtId="38" fontId="219" fillId="0" borderId="0" xfId="1" applyFont="1" applyBorder="1" applyProtection="1">
      <alignment vertical="center"/>
    </xf>
    <xf numFmtId="38" fontId="70" fillId="12" borderId="46" xfId="1" applyFont="1" applyFill="1" applyBorder="1" applyProtection="1">
      <alignment vertical="center"/>
      <protection locked="0"/>
    </xf>
    <xf numFmtId="38" fontId="219" fillId="0" borderId="145" xfId="1" applyFont="1" applyBorder="1" applyProtection="1">
      <alignment vertical="center"/>
    </xf>
    <xf numFmtId="38" fontId="219" fillId="0" borderId="41" xfId="1" applyFont="1" applyBorder="1" applyProtection="1">
      <alignment vertical="center"/>
    </xf>
    <xf numFmtId="214" fontId="207" fillId="0" borderId="0" xfId="1251" applyNumberFormat="1" applyFont="1" applyBorder="1" applyAlignment="1">
      <alignment horizontal="center" vertical="center"/>
    </xf>
    <xf numFmtId="224" fontId="207" fillId="0" borderId="0" xfId="1252" applyNumberFormat="1" applyFont="1" applyBorder="1">
      <alignment vertical="center"/>
    </xf>
    <xf numFmtId="0" fontId="207" fillId="0" borderId="0" xfId="1251" applyFont="1" applyBorder="1" applyAlignment="1">
      <alignment horizontal="right" vertical="center"/>
    </xf>
    <xf numFmtId="0" fontId="91" fillId="0" borderId="96" xfId="0" applyFont="1" applyBorder="1">
      <alignment vertical="center"/>
    </xf>
    <xf numFmtId="0" fontId="26" fillId="0" borderId="0" xfId="0" applyFont="1">
      <alignment vertical="center"/>
    </xf>
    <xf numFmtId="0" fontId="94" fillId="0" borderId="0" xfId="0" applyFont="1" applyAlignment="1">
      <alignment vertical="center" wrapText="1"/>
    </xf>
    <xf numFmtId="0" fontId="94" fillId="0" borderId="39" xfId="0" applyFont="1" applyBorder="1">
      <alignment vertical="center"/>
    </xf>
    <xf numFmtId="0" fontId="94" fillId="0" borderId="249" xfId="0" applyFont="1" applyBorder="1" applyAlignment="1">
      <alignment horizontal="left" vertical="center" wrapText="1" readingOrder="1"/>
    </xf>
    <xf numFmtId="0" fontId="94" fillId="0" borderId="0" xfId="0" applyFont="1" applyAlignment="1">
      <alignment horizontal="center" vertical="center"/>
    </xf>
    <xf numFmtId="0" fontId="224" fillId="0" borderId="6" xfId="0" applyFont="1" applyBorder="1" applyAlignment="1">
      <alignment horizontal="center" vertical="center"/>
    </xf>
    <xf numFmtId="0" fontId="94" fillId="0" borderId="40" xfId="0" applyFont="1" applyBorder="1" applyAlignment="1">
      <alignment vertical="center" wrapText="1"/>
    </xf>
    <xf numFmtId="0" fontId="94" fillId="0" borderId="249" xfId="0" applyFont="1" applyBorder="1" applyAlignment="1">
      <alignment horizontal="center" vertical="center" wrapText="1"/>
    </xf>
    <xf numFmtId="0" fontId="94" fillId="0" borderId="249" xfId="0" applyFont="1" applyBorder="1" applyAlignment="1">
      <alignment horizontal="center" vertical="center" wrapText="1" readingOrder="1"/>
    </xf>
    <xf numFmtId="0" fontId="225" fillId="0" borderId="249" xfId="0" applyFont="1" applyBorder="1" applyAlignment="1">
      <alignment vertical="center" wrapText="1"/>
    </xf>
    <xf numFmtId="0" fontId="94" fillId="0" borderId="249" xfId="0" applyFont="1" applyBorder="1" applyAlignment="1">
      <alignment vertical="center" wrapText="1"/>
    </xf>
    <xf numFmtId="0" fontId="126" fillId="0" borderId="6" xfId="24" applyFont="1" applyBorder="1" applyAlignment="1">
      <alignment vertical="center" wrapText="1"/>
    </xf>
    <xf numFmtId="0" fontId="81" fillId="0" borderId="0" xfId="0" applyNumberFormat="1" applyFont="1" applyBorder="1" applyAlignment="1" applyProtection="1">
      <alignment horizontal="center" vertical="center"/>
    </xf>
    <xf numFmtId="0" fontId="81" fillId="0" borderId="70" xfId="0" applyNumberFormat="1" applyFont="1" applyBorder="1" applyAlignment="1" applyProtection="1">
      <alignment horizontal="center" vertical="center" wrapText="1"/>
    </xf>
    <xf numFmtId="0" fontId="81" fillId="0" borderId="220" xfId="0" applyNumberFormat="1" applyFont="1" applyBorder="1" applyAlignment="1" applyProtection="1">
      <alignment horizontal="center" vertical="center" wrapText="1"/>
    </xf>
    <xf numFmtId="0" fontId="81" fillId="0" borderId="107" xfId="0" applyNumberFormat="1" applyFont="1" applyBorder="1" applyAlignment="1" applyProtection="1">
      <alignment horizontal="center" vertical="center" wrapText="1"/>
    </xf>
    <xf numFmtId="0" fontId="96" fillId="3" borderId="188" xfId="0" applyFont="1" applyFill="1" applyBorder="1" applyAlignment="1" applyProtection="1">
      <alignment horizontal="right" vertical="center"/>
    </xf>
    <xf numFmtId="0" fontId="81" fillId="0" borderId="8" xfId="0" applyFont="1" applyFill="1" applyBorder="1" applyAlignment="1" applyProtection="1">
      <alignment horizontal="center" vertical="center" wrapText="1"/>
      <protection locked="0"/>
    </xf>
    <xf numFmtId="0" fontId="96" fillId="0" borderId="9" xfId="0" applyFont="1" applyFill="1" applyBorder="1" applyAlignment="1" applyProtection="1">
      <alignment vertical="center" wrapText="1"/>
    </xf>
    <xf numFmtId="0" fontId="81" fillId="0" borderId="8" xfId="0" applyFont="1" applyFill="1" applyBorder="1" applyAlignment="1" applyProtection="1">
      <alignment horizontal="center" vertical="center"/>
      <protection locked="0"/>
    </xf>
    <xf numFmtId="0" fontId="96" fillId="0" borderId="9" xfId="0" applyFont="1" applyFill="1" applyBorder="1" applyAlignment="1" applyProtection="1">
      <alignment horizontal="left" vertical="center"/>
    </xf>
    <xf numFmtId="0" fontId="81" fillId="0" borderId="84" xfId="0" applyFont="1" applyFill="1" applyBorder="1" applyAlignment="1" applyProtection="1">
      <alignment horizontal="center" vertical="center"/>
      <protection locked="0"/>
    </xf>
    <xf numFmtId="0" fontId="227" fillId="0" borderId="9" xfId="0" applyFont="1" applyBorder="1">
      <alignment vertical="center"/>
    </xf>
    <xf numFmtId="0" fontId="177" fillId="0" borderId="0" xfId="5" applyFont="1" applyAlignment="1">
      <alignment horizontal="center" vertical="center" wrapText="1"/>
    </xf>
    <xf numFmtId="192" fontId="177" fillId="0" borderId="0" xfId="5" applyNumberFormat="1" applyFont="1" applyAlignment="1">
      <alignment horizontal="center" vertical="center" textRotation="255" shrinkToFit="1"/>
    </xf>
    <xf numFmtId="38" fontId="228" fillId="0" borderId="0" xfId="1" applyFont="1">
      <alignment vertical="center"/>
    </xf>
    <xf numFmtId="38" fontId="40" fillId="0" borderId="0" xfId="1" applyFont="1" applyAlignment="1">
      <alignment vertical="top"/>
    </xf>
    <xf numFmtId="0" fontId="93" fillId="3" borderId="6" xfId="0" applyFont="1" applyFill="1" applyBorder="1" applyAlignment="1" applyProtection="1">
      <alignment horizontal="center" vertical="center"/>
    </xf>
    <xf numFmtId="195" fontId="93" fillId="0" borderId="8" xfId="0" applyNumberFormat="1" applyFont="1" applyBorder="1" applyAlignment="1" applyProtection="1">
      <alignment horizontal="right" vertical="center"/>
    </xf>
    <xf numFmtId="38" fontId="93" fillId="0" borderId="7" xfId="1" applyFont="1" applyBorder="1" applyProtection="1">
      <alignment vertical="center"/>
      <protection locked="0"/>
    </xf>
    <xf numFmtId="0" fontId="93" fillId="0" borderId="9" xfId="0" applyFont="1" applyBorder="1" applyAlignment="1" applyProtection="1">
      <alignment horizontal="right" vertical="center"/>
    </xf>
    <xf numFmtId="3" fontId="93" fillId="0" borderId="8" xfId="0" applyNumberFormat="1" applyFont="1" applyBorder="1" applyAlignment="1" applyProtection="1">
      <alignment vertical="center" shrinkToFit="1"/>
    </xf>
    <xf numFmtId="0" fontId="93" fillId="0" borderId="9" xfId="0" applyFont="1" applyBorder="1" applyProtection="1">
      <alignment vertical="center"/>
    </xf>
    <xf numFmtId="195" fontId="93" fillId="0" borderId="48" xfId="0" applyNumberFormat="1" applyFont="1" applyBorder="1" applyAlignment="1" applyProtection="1">
      <alignment horizontal="right" vertical="center"/>
    </xf>
    <xf numFmtId="38" fontId="93" fillId="0" borderId="46" xfId="1" applyFont="1" applyBorder="1" applyProtection="1">
      <alignment vertical="center"/>
    </xf>
    <xf numFmtId="0" fontId="93" fillId="0" borderId="48" xfId="0" applyFont="1" applyBorder="1" applyAlignment="1" applyProtection="1">
      <alignment horizontal="right" vertical="center"/>
    </xf>
    <xf numFmtId="3" fontId="93" fillId="0" borderId="47" xfId="0" applyNumberFormat="1" applyFont="1" applyBorder="1" applyAlignment="1" applyProtection="1">
      <alignment vertical="center" shrinkToFit="1"/>
    </xf>
    <xf numFmtId="0" fontId="93" fillId="0" borderId="48" xfId="0" applyFont="1" applyBorder="1" applyProtection="1">
      <alignment vertical="center"/>
    </xf>
    <xf numFmtId="195" fontId="93" fillId="10" borderId="42" xfId="0" applyNumberFormat="1" applyFont="1" applyFill="1" applyBorder="1" applyAlignment="1" applyProtection="1">
      <alignment horizontal="right" vertical="center"/>
    </xf>
    <xf numFmtId="3" fontId="93" fillId="0" borderId="38" xfId="0" applyNumberFormat="1" applyFont="1" applyBorder="1" applyAlignment="1" applyProtection="1">
      <alignment vertical="center" shrinkToFit="1"/>
    </xf>
    <xf numFmtId="0" fontId="93" fillId="0" borderId="42" xfId="0" applyFont="1" applyBorder="1" applyAlignment="1" applyProtection="1">
      <alignment horizontal="right" vertical="center"/>
    </xf>
    <xf numFmtId="0" fontId="93" fillId="0" borderId="42" xfId="0" applyFont="1" applyFill="1" applyBorder="1" applyProtection="1">
      <alignment vertical="center"/>
    </xf>
    <xf numFmtId="0" fontId="173" fillId="4" borderId="7" xfId="0" applyFont="1" applyFill="1" applyBorder="1" applyAlignment="1" applyProtection="1">
      <alignment vertical="center" textRotation="255"/>
    </xf>
    <xf numFmtId="195" fontId="93" fillId="0" borderId="47" xfId="0" applyNumberFormat="1" applyFont="1" applyBorder="1" applyAlignment="1" applyProtection="1">
      <alignment horizontal="right" vertical="center"/>
    </xf>
    <xf numFmtId="0" fontId="93" fillId="0" borderId="48" xfId="0" applyFont="1" applyFill="1" applyBorder="1" applyAlignment="1" applyProtection="1">
      <alignment vertical="center" wrapText="1"/>
    </xf>
    <xf numFmtId="38" fontId="93" fillId="0" borderId="93" xfId="1" applyFont="1" applyBorder="1" applyAlignment="1" applyProtection="1">
      <alignment vertical="center" shrinkToFit="1"/>
    </xf>
    <xf numFmtId="0" fontId="93" fillId="0" borderId="95" xfId="0" applyFont="1" applyBorder="1" applyAlignment="1" applyProtection="1">
      <alignment horizontal="right" vertical="center"/>
    </xf>
    <xf numFmtId="38" fontId="93" fillId="0" borderId="93" xfId="1" applyFont="1" applyBorder="1" applyProtection="1">
      <alignment vertical="center"/>
    </xf>
    <xf numFmtId="3" fontId="93" fillId="0" borderId="94" xfId="0" applyNumberFormat="1" applyFont="1" applyBorder="1" applyAlignment="1" applyProtection="1">
      <alignment vertical="center" shrinkToFit="1"/>
    </xf>
    <xf numFmtId="38" fontId="93" fillId="0" borderId="29" xfId="1" applyFont="1" applyBorder="1" applyAlignment="1" applyProtection="1">
      <alignment vertical="center" shrinkToFit="1"/>
    </xf>
    <xf numFmtId="0" fontId="93" fillId="0" borderId="31" xfId="0" applyFont="1" applyBorder="1" applyAlignment="1" applyProtection="1">
      <alignment horizontal="right" vertical="center"/>
    </xf>
    <xf numFmtId="38" fontId="93" fillId="0" borderId="29" xfId="1" applyFont="1" applyBorder="1" applyProtection="1">
      <alignment vertical="center"/>
    </xf>
    <xf numFmtId="3" fontId="93" fillId="0" borderId="30" xfId="0" applyNumberFormat="1" applyFont="1" applyBorder="1" applyAlignment="1" applyProtection="1">
      <alignment vertical="center" shrinkToFit="1"/>
    </xf>
    <xf numFmtId="38" fontId="93" fillId="0" borderId="71" xfId="1" applyFont="1" applyBorder="1" applyAlignment="1" applyProtection="1">
      <alignment vertical="center" shrinkToFit="1"/>
    </xf>
    <xf numFmtId="0" fontId="93" fillId="0" borderId="73" xfId="0" applyFont="1" applyBorder="1" applyAlignment="1" applyProtection="1">
      <alignment horizontal="right" vertical="center"/>
    </xf>
    <xf numFmtId="38" fontId="93" fillId="0" borderId="71" xfId="1" applyFont="1" applyBorder="1" applyProtection="1">
      <alignment vertical="center"/>
    </xf>
    <xf numFmtId="3" fontId="93" fillId="0" borderId="72" xfId="0" applyNumberFormat="1" applyFont="1" applyBorder="1" applyAlignment="1" applyProtection="1">
      <alignment vertical="center" shrinkToFit="1"/>
    </xf>
    <xf numFmtId="0" fontId="93" fillId="0" borderId="42" xfId="0" applyFont="1" applyBorder="1" applyAlignment="1" applyProtection="1">
      <alignment vertical="center" wrapText="1"/>
    </xf>
    <xf numFmtId="0" fontId="93" fillId="0" borderId="95" xfId="0" applyFont="1" applyBorder="1" applyAlignment="1">
      <alignment horizontal="right" vertical="center"/>
    </xf>
    <xf numFmtId="38" fontId="93" fillId="0" borderId="35" xfId="1" applyFont="1" applyBorder="1" applyProtection="1">
      <alignment vertical="center"/>
    </xf>
    <xf numFmtId="0" fontId="93" fillId="0" borderId="31" xfId="0" applyFont="1" applyBorder="1" applyAlignment="1">
      <alignment horizontal="right" vertical="center"/>
    </xf>
    <xf numFmtId="3" fontId="93" fillId="0" borderId="30" xfId="0" applyNumberFormat="1" applyFont="1" applyBorder="1" applyAlignment="1">
      <alignment vertical="center" shrinkToFit="1"/>
    </xf>
    <xf numFmtId="38" fontId="93" fillId="0" borderId="170" xfId="1" applyFont="1" applyBorder="1" applyProtection="1">
      <alignment vertical="center"/>
    </xf>
    <xf numFmtId="38" fontId="93" fillId="0" borderId="170" xfId="1" applyFont="1" applyBorder="1" applyAlignment="1" applyProtection="1">
      <alignment vertical="center" shrinkToFit="1"/>
    </xf>
    <xf numFmtId="0" fontId="93" fillId="0" borderId="232" xfId="0" applyFont="1" applyBorder="1" applyAlignment="1">
      <alignment horizontal="right" vertical="center"/>
    </xf>
    <xf numFmtId="38" fontId="93" fillId="0" borderId="39" xfId="1" applyFont="1" applyBorder="1" applyProtection="1">
      <alignment vertical="center"/>
    </xf>
    <xf numFmtId="0" fontId="93" fillId="0" borderId="73" xfId="0" applyFont="1" applyBorder="1" applyAlignment="1">
      <alignment horizontal="right" vertical="center"/>
    </xf>
    <xf numFmtId="3" fontId="93" fillId="0" borderId="72" xfId="0" applyNumberFormat="1" applyFont="1" applyBorder="1" applyAlignment="1">
      <alignment vertical="center" shrinkToFit="1"/>
    </xf>
    <xf numFmtId="195" fontId="93" fillId="10" borderId="42" xfId="0" applyNumberFormat="1" applyFont="1" applyFill="1" applyBorder="1" applyAlignment="1">
      <alignment horizontal="right" vertical="center"/>
    </xf>
    <xf numFmtId="3" fontId="93" fillId="0" borderId="38" xfId="0" applyNumberFormat="1" applyFont="1" applyBorder="1" applyAlignment="1">
      <alignment vertical="center" shrinkToFit="1"/>
    </xf>
    <xf numFmtId="0" fontId="93" fillId="0" borderId="42" xfId="0" applyFont="1" applyBorder="1" applyAlignment="1">
      <alignment horizontal="right" vertical="center"/>
    </xf>
    <xf numFmtId="0" fontId="93" fillId="0" borderId="42" xfId="0" applyFont="1" applyBorder="1" applyAlignment="1">
      <alignment vertical="center" wrapText="1"/>
    </xf>
    <xf numFmtId="38" fontId="93" fillId="0" borderId="7" xfId="1" applyFont="1" applyBorder="1" applyAlignment="1" applyProtection="1">
      <alignment vertical="center" shrinkToFit="1"/>
    </xf>
    <xf numFmtId="38" fontId="93" fillId="0" borderId="7" xfId="1" applyFont="1" applyBorder="1" applyProtection="1">
      <alignment vertical="center"/>
    </xf>
    <xf numFmtId="38" fontId="93" fillId="0" borderId="32" xfId="1" applyFont="1" applyFill="1" applyBorder="1" applyAlignment="1" applyProtection="1">
      <alignment vertical="center" shrinkToFit="1"/>
    </xf>
    <xf numFmtId="38" fontId="93" fillId="0" borderId="26" xfId="1" applyFont="1" applyBorder="1" applyAlignment="1" applyProtection="1">
      <alignment vertical="center" shrinkToFit="1"/>
    </xf>
    <xf numFmtId="0" fontId="93" fillId="0" borderId="28" xfId="0" applyFont="1" applyBorder="1" applyAlignment="1" applyProtection="1">
      <alignment horizontal="right" vertical="center"/>
    </xf>
    <xf numFmtId="38" fontId="93" fillId="0" borderId="26" xfId="1" applyFont="1" applyBorder="1" applyProtection="1">
      <alignment vertical="center"/>
    </xf>
    <xf numFmtId="3" fontId="93" fillId="0" borderId="27" xfId="0" applyNumberFormat="1" applyFont="1" applyBorder="1" applyAlignment="1" applyProtection="1">
      <alignment vertical="center" shrinkToFit="1"/>
    </xf>
    <xf numFmtId="195" fontId="93" fillId="10" borderId="147" xfId="0" applyNumberFormat="1" applyFont="1" applyFill="1" applyBorder="1" applyAlignment="1">
      <alignment horizontal="right" vertical="center"/>
    </xf>
    <xf numFmtId="3" fontId="93" fillId="0" borderId="146" xfId="0" applyNumberFormat="1" applyFont="1" applyBorder="1" applyAlignment="1" applyProtection="1">
      <alignment vertical="center" shrinkToFit="1"/>
    </xf>
    <xf numFmtId="0" fontId="93" fillId="0" borderId="147" xfId="0" applyFont="1" applyBorder="1" applyAlignment="1" applyProtection="1">
      <alignment horizontal="right" vertical="center"/>
    </xf>
    <xf numFmtId="0" fontId="93" fillId="0" borderId="147" xfId="0" applyFont="1" applyBorder="1" applyAlignment="1" applyProtection="1">
      <alignment vertical="center"/>
    </xf>
    <xf numFmtId="0" fontId="81" fillId="10" borderId="103" xfId="0" applyFont="1" applyFill="1" applyBorder="1" applyAlignment="1">
      <alignment horizontal="right" vertical="center"/>
    </xf>
    <xf numFmtId="0" fontId="93" fillId="10" borderId="108" xfId="0" applyFont="1" applyFill="1" applyBorder="1" applyAlignment="1">
      <alignment horizontal="right" vertical="center"/>
    </xf>
    <xf numFmtId="3" fontId="93" fillId="0" borderId="67" xfId="0" applyNumberFormat="1" applyFont="1" applyBorder="1" applyAlignment="1">
      <alignment vertical="center" shrinkToFit="1"/>
    </xf>
    <xf numFmtId="0" fontId="93" fillId="0" borderId="108" xfId="0" applyFont="1" applyBorder="1" applyAlignment="1">
      <alignment horizontal="right" vertical="center"/>
    </xf>
    <xf numFmtId="0" fontId="93" fillId="0" borderId="107" xfId="0" applyFont="1" applyBorder="1" applyAlignment="1">
      <alignment horizontal="left" vertical="center"/>
    </xf>
    <xf numFmtId="0" fontId="81" fillId="10" borderId="145" xfId="0" applyFont="1" applyFill="1" applyBorder="1" applyAlignment="1">
      <alignment horizontal="right" vertical="center"/>
    </xf>
    <xf numFmtId="0" fontId="93" fillId="10" borderId="147" xfId="0" applyFont="1" applyFill="1" applyBorder="1" applyAlignment="1">
      <alignment horizontal="right" vertical="center"/>
    </xf>
    <xf numFmtId="3" fontId="93" fillId="0" borderId="146" xfId="0" applyNumberFormat="1" applyFont="1" applyBorder="1" applyAlignment="1">
      <alignment vertical="center" shrinkToFit="1"/>
    </xf>
    <xf numFmtId="0" fontId="93" fillId="0" borderId="147" xfId="0" applyFont="1" applyBorder="1" applyAlignment="1">
      <alignment horizontal="right" vertical="center"/>
    </xf>
    <xf numFmtId="0" fontId="93" fillId="0" borderId="220" xfId="0" applyFont="1" applyBorder="1" applyAlignment="1">
      <alignment horizontal="left" vertical="center"/>
    </xf>
    <xf numFmtId="3" fontId="93" fillId="0" borderId="94" xfId="0" applyNumberFormat="1" applyFont="1" applyBorder="1" applyAlignment="1">
      <alignment vertical="center" shrinkToFit="1"/>
    </xf>
    <xf numFmtId="0" fontId="93" fillId="0" borderId="172" xfId="0" applyFont="1" applyBorder="1">
      <alignment vertical="center"/>
    </xf>
    <xf numFmtId="38" fontId="93" fillId="0" borderId="32" xfId="1" applyFont="1" applyBorder="1" applyAlignment="1" applyProtection="1">
      <alignment vertical="center" shrinkToFit="1"/>
    </xf>
    <xf numFmtId="0" fontId="93" fillId="0" borderId="34" xfId="0" applyFont="1" applyBorder="1" applyAlignment="1" applyProtection="1">
      <alignment horizontal="right" vertical="center"/>
    </xf>
    <xf numFmtId="38" fontId="93" fillId="0" borderId="32" xfId="1" applyFont="1" applyBorder="1" applyProtection="1">
      <alignment vertical="center"/>
    </xf>
    <xf numFmtId="3" fontId="93" fillId="0" borderId="33" xfId="0" applyNumberFormat="1" applyFont="1" applyBorder="1" applyAlignment="1" applyProtection="1">
      <alignment vertical="center" shrinkToFit="1"/>
    </xf>
    <xf numFmtId="0" fontId="93" fillId="0" borderId="42" xfId="0" applyFont="1" applyBorder="1">
      <alignment vertical="center"/>
    </xf>
    <xf numFmtId="3" fontId="93" fillId="0" borderId="26" xfId="0" applyNumberFormat="1" applyFont="1" applyBorder="1" applyAlignment="1">
      <alignment vertical="center" shrinkToFit="1"/>
    </xf>
    <xf numFmtId="0" fontId="93" fillId="0" borderId="28" xfId="0" applyFont="1" applyBorder="1" applyAlignment="1">
      <alignment horizontal="right" vertical="center"/>
    </xf>
    <xf numFmtId="0" fontId="93" fillId="0" borderId="37" xfId="0" applyFont="1" applyBorder="1" applyAlignment="1">
      <alignment horizontal="right" vertical="center"/>
    </xf>
    <xf numFmtId="195" fontId="93" fillId="0" borderId="27" xfId="0" applyNumberFormat="1" applyFont="1" applyBorder="1" applyAlignment="1">
      <alignment horizontal="right" vertical="center"/>
    </xf>
    <xf numFmtId="3" fontId="93" fillId="0" borderId="27" xfId="0" applyNumberFormat="1" applyFont="1" applyBorder="1" applyAlignment="1">
      <alignment vertical="center" shrinkToFit="1"/>
    </xf>
    <xf numFmtId="38" fontId="93" fillId="0" borderId="41" xfId="1" applyFont="1" applyBorder="1" applyAlignment="1" applyProtection="1">
      <alignment vertical="center" shrinkToFit="1"/>
    </xf>
    <xf numFmtId="195" fontId="93" fillId="0" borderId="47" xfId="0" applyNumberFormat="1" applyFont="1" applyBorder="1" applyAlignment="1">
      <alignment horizontal="right" vertical="center"/>
    </xf>
    <xf numFmtId="3" fontId="229" fillId="0" borderId="46" xfId="0" applyNumberFormat="1" applyFont="1" applyBorder="1" applyAlignment="1" applyProtection="1">
      <alignment vertical="center" shrinkToFit="1"/>
    </xf>
    <xf numFmtId="0" fontId="93" fillId="0" borderId="48" xfId="0" applyFont="1" applyBorder="1" applyAlignment="1">
      <alignment horizontal="right" vertical="center"/>
    </xf>
    <xf numFmtId="0" fontId="93" fillId="0" borderId="48" xfId="0" applyFont="1" applyBorder="1">
      <alignment vertical="center"/>
    </xf>
    <xf numFmtId="195" fontId="93" fillId="10" borderId="61" xfId="0" applyNumberFormat="1" applyFont="1" applyFill="1" applyBorder="1" applyAlignment="1">
      <alignment horizontal="right" vertical="center"/>
    </xf>
    <xf numFmtId="3" fontId="93" fillId="0" borderId="60" xfId="0" applyNumberFormat="1" applyFont="1" applyBorder="1" applyAlignment="1">
      <alignment vertical="center" shrinkToFit="1"/>
    </xf>
    <xf numFmtId="0" fontId="93" fillId="0" borderId="61" xfId="0" applyFont="1" applyBorder="1" applyAlignment="1">
      <alignment horizontal="right" vertical="center"/>
    </xf>
    <xf numFmtId="0" fontId="93" fillId="0" borderId="61" xfId="0" applyFont="1" applyBorder="1">
      <alignment vertical="center"/>
    </xf>
    <xf numFmtId="3" fontId="229" fillId="0" borderId="47" xfId="0" applyNumberFormat="1" applyFont="1" applyBorder="1" applyAlignment="1" applyProtection="1">
      <alignment vertical="center" shrinkToFit="1"/>
    </xf>
    <xf numFmtId="195" fontId="93" fillId="3" borderId="61" xfId="0" applyNumberFormat="1" applyFont="1" applyFill="1" applyBorder="1" applyAlignment="1">
      <alignment horizontal="right" vertical="center"/>
    </xf>
    <xf numFmtId="195" fontId="93" fillId="10" borderId="108" xfId="0" applyNumberFormat="1" applyFont="1" applyFill="1" applyBorder="1" applyAlignment="1">
      <alignment horizontal="right" vertical="center"/>
    </xf>
    <xf numFmtId="3" fontId="93" fillId="0" borderId="103" xfId="0" applyNumberFormat="1" applyFont="1" applyBorder="1" applyAlignment="1">
      <alignment vertical="center" shrinkToFit="1"/>
    </xf>
    <xf numFmtId="0" fontId="93" fillId="0" borderId="107" xfId="0" applyFont="1" applyBorder="1">
      <alignment vertical="center"/>
    </xf>
    <xf numFmtId="0" fontId="173" fillId="0" borderId="0" xfId="0" applyFont="1" applyProtection="1">
      <alignment vertical="center"/>
    </xf>
    <xf numFmtId="0" fontId="173" fillId="0" borderId="0" xfId="0" applyFont="1" applyAlignment="1" applyProtection="1">
      <alignment horizontal="right" vertical="center"/>
    </xf>
    <xf numFmtId="0" fontId="173" fillId="0" borderId="0" xfId="0" applyFont="1" applyAlignment="1" applyProtection="1">
      <alignment vertical="center" shrinkToFit="1"/>
    </xf>
    <xf numFmtId="0" fontId="93" fillId="0" borderId="0" xfId="0" applyFont="1" applyAlignment="1" applyProtection="1">
      <alignment vertical="center" shrinkToFit="1"/>
    </xf>
    <xf numFmtId="0" fontId="93" fillId="0" borderId="0" xfId="0" applyFont="1" applyAlignment="1" applyProtection="1">
      <alignment horizontal="right" vertical="center"/>
    </xf>
    <xf numFmtId="0" fontId="93" fillId="0" borderId="0" xfId="0" applyFont="1" applyProtection="1">
      <alignment vertical="center"/>
    </xf>
    <xf numFmtId="0" fontId="173" fillId="0" borderId="0" xfId="0" applyFont="1" applyAlignment="1" applyProtection="1">
      <alignment horizontal="center" vertical="center"/>
    </xf>
    <xf numFmtId="0" fontId="88" fillId="0" borderId="0" xfId="0" applyFont="1" applyAlignment="1" applyProtection="1">
      <alignment horizontal="right" vertical="center"/>
    </xf>
    <xf numFmtId="38" fontId="136" fillId="0" borderId="0" xfId="9" applyFont="1" applyFill="1" applyBorder="1" applyAlignment="1" applyProtection="1">
      <alignment horizontal="center" vertical="center" shrinkToFit="1"/>
    </xf>
    <xf numFmtId="0" fontId="177" fillId="0" borderId="0" xfId="6" applyFont="1" applyAlignment="1" applyProtection="1">
      <alignment horizontal="center" vertical="center"/>
    </xf>
    <xf numFmtId="0" fontId="177" fillId="0" borderId="0" xfId="6" applyFont="1" applyAlignment="1" applyProtection="1">
      <alignment vertical="center" wrapText="1"/>
    </xf>
    <xf numFmtId="0" fontId="177" fillId="9" borderId="0" xfId="6" applyFont="1" applyFill="1" applyProtection="1">
      <alignment vertical="center"/>
    </xf>
    <xf numFmtId="0" fontId="92" fillId="9" borderId="0" xfId="6" applyFont="1" applyFill="1" applyAlignment="1" applyProtection="1">
      <alignment vertical="center"/>
    </xf>
    <xf numFmtId="0" fontId="54" fillId="0" borderId="6" xfId="0" applyFont="1" applyBorder="1" applyAlignment="1" applyProtection="1">
      <alignment horizontal="center" vertical="center"/>
    </xf>
    <xf numFmtId="0" fontId="54" fillId="0" borderId="70" xfId="0" applyFont="1" applyBorder="1" applyAlignment="1" applyProtection="1">
      <alignment horizontal="center" vertical="center"/>
    </xf>
    <xf numFmtId="0" fontId="54" fillId="0" borderId="43" xfId="0" applyFont="1" applyBorder="1" applyAlignment="1" applyProtection="1">
      <alignment horizontal="center" vertical="center"/>
    </xf>
    <xf numFmtId="0" fontId="54" fillId="0" borderId="6" xfId="0" applyFont="1" applyBorder="1" applyAlignment="1" applyProtection="1">
      <alignment horizontal="center" vertical="center" wrapText="1"/>
    </xf>
    <xf numFmtId="0" fontId="54" fillId="0" borderId="70" xfId="0" applyFont="1" applyBorder="1" applyAlignment="1" applyProtection="1">
      <alignment horizontal="center" vertical="center" wrapText="1"/>
    </xf>
    <xf numFmtId="0" fontId="54" fillId="0" borderId="9" xfId="0" applyFont="1" applyBorder="1" applyAlignment="1" applyProtection="1">
      <alignment horizontal="center" vertical="center"/>
    </xf>
    <xf numFmtId="0" fontId="54" fillId="0" borderId="45" xfId="0" applyFont="1" applyBorder="1" applyAlignment="1" applyProtection="1">
      <alignment horizontal="center" vertical="center"/>
    </xf>
    <xf numFmtId="225" fontId="57" fillId="0" borderId="6" xfId="1" applyNumberFormat="1" applyFont="1" applyBorder="1">
      <alignment vertical="center"/>
    </xf>
    <xf numFmtId="225" fontId="57" fillId="0" borderId="102" xfId="1" applyNumberFormat="1" applyFont="1" applyBorder="1">
      <alignment vertical="center"/>
    </xf>
    <xf numFmtId="225" fontId="57" fillId="0" borderId="44" xfId="1" applyNumberFormat="1" applyFont="1" applyBorder="1">
      <alignment vertical="center"/>
    </xf>
    <xf numFmtId="225" fontId="57" fillId="0" borderId="45" xfId="1" applyNumberFormat="1" applyFont="1" applyBorder="1">
      <alignment vertical="center"/>
    </xf>
    <xf numFmtId="225" fontId="81" fillId="0" borderId="102" xfId="1" applyNumberFormat="1" applyFont="1" applyFill="1" applyBorder="1" applyAlignment="1" applyProtection="1">
      <alignment horizontal="right" vertical="center"/>
    </xf>
    <xf numFmtId="225" fontId="81" fillId="0" borderId="220" xfId="1" applyNumberFormat="1" applyFont="1" applyFill="1" applyBorder="1" applyAlignment="1" applyProtection="1">
      <alignment horizontal="right" vertical="center"/>
    </xf>
    <xf numFmtId="225" fontId="57" fillId="0" borderId="6" xfId="1" applyNumberFormat="1" applyFont="1" applyBorder="1" applyAlignment="1">
      <alignment horizontal="right" vertical="center"/>
    </xf>
    <xf numFmtId="225" fontId="57" fillId="0" borderId="44" xfId="1" applyNumberFormat="1" applyFont="1" applyBorder="1" applyAlignment="1">
      <alignment horizontal="right" vertical="center"/>
    </xf>
    <xf numFmtId="225" fontId="36" fillId="0" borderId="6" xfId="1" applyNumberFormat="1" applyFont="1" applyBorder="1" applyAlignment="1">
      <alignment horizontal="right" vertical="center"/>
    </xf>
    <xf numFmtId="225" fontId="57" fillId="0" borderId="70" xfId="1" applyNumberFormat="1" applyFont="1" applyFill="1" applyBorder="1">
      <alignment vertical="center"/>
    </xf>
    <xf numFmtId="225" fontId="57" fillId="0" borderId="220" xfId="1" applyNumberFormat="1" applyFont="1" applyFill="1" applyBorder="1">
      <alignment vertical="center"/>
    </xf>
    <xf numFmtId="225" fontId="57" fillId="0" borderId="107" xfId="1" applyNumberFormat="1" applyFont="1" applyBorder="1">
      <alignment vertical="center"/>
    </xf>
    <xf numFmtId="225" fontId="57" fillId="0" borderId="102" xfId="1" applyNumberFormat="1" applyFont="1" applyFill="1" applyBorder="1">
      <alignment vertical="center"/>
    </xf>
    <xf numFmtId="225" fontId="134" fillId="0" borderId="0" xfId="1" applyNumberFormat="1" applyFont="1" applyAlignment="1" applyProtection="1">
      <alignment vertical="center"/>
    </xf>
    <xf numFmtId="225" fontId="134" fillId="0" borderId="220" xfId="0" applyNumberFormat="1" applyFont="1" applyBorder="1" applyProtection="1">
      <alignment vertical="center"/>
    </xf>
    <xf numFmtId="49" fontId="68" fillId="0" borderId="38" xfId="9" applyNumberFormat="1" applyFont="1" applyFill="1" applyBorder="1" applyAlignment="1" applyProtection="1">
      <alignment horizontal="center" vertical="center" shrinkToFit="1"/>
    </xf>
    <xf numFmtId="0" fontId="138" fillId="0" borderId="0" xfId="0" applyFont="1" applyAlignment="1">
      <alignment horizontal="left" vertical="center"/>
    </xf>
    <xf numFmtId="0" fontId="138" fillId="0" borderId="0" xfId="0" applyFont="1" applyAlignment="1">
      <alignment vertical="center" wrapText="1"/>
    </xf>
    <xf numFmtId="0" fontId="138" fillId="0" borderId="0" xfId="0" applyFont="1" applyAlignment="1">
      <alignment vertical="center"/>
    </xf>
    <xf numFmtId="0" fontId="100" fillId="0" borderId="0" xfId="0" applyFont="1" applyAlignment="1">
      <alignment vertical="center"/>
    </xf>
    <xf numFmtId="225" fontId="71" fillId="0" borderId="6" xfId="1" applyNumberFormat="1" applyFont="1" applyBorder="1" applyProtection="1">
      <alignment vertical="center"/>
    </xf>
    <xf numFmtId="225" fontId="71" fillId="0" borderId="70" xfId="1" applyNumberFormat="1" applyFont="1" applyBorder="1" applyProtection="1">
      <alignment vertical="center"/>
    </xf>
    <xf numFmtId="225" fontId="71" fillId="0" borderId="44" xfId="1" applyNumberFormat="1" applyFont="1" applyBorder="1" applyProtection="1">
      <alignment vertical="center"/>
    </xf>
    <xf numFmtId="225" fontId="71" fillId="0" borderId="102" xfId="1" applyNumberFormat="1" applyFont="1" applyBorder="1" applyProtection="1">
      <alignment vertical="center"/>
    </xf>
    <xf numFmtId="225" fontId="71" fillId="0" borderId="107" xfId="1" applyNumberFormat="1" applyFont="1" applyBorder="1" applyProtection="1">
      <alignment vertical="center"/>
    </xf>
    <xf numFmtId="225" fontId="219" fillId="0" borderId="218" xfId="1252" applyNumberFormat="1" applyFont="1" applyBorder="1">
      <alignment vertical="center"/>
    </xf>
    <xf numFmtId="225" fontId="134" fillId="0" borderId="70" xfId="0" applyNumberFormat="1" applyFont="1" applyBorder="1" applyProtection="1">
      <alignment vertical="center"/>
    </xf>
    <xf numFmtId="225" fontId="134" fillId="0" borderId="107" xfId="0" applyNumberFormat="1" applyFont="1" applyBorder="1" applyProtection="1">
      <alignment vertical="center"/>
    </xf>
    <xf numFmtId="0" fontId="45" fillId="0" borderId="6" xfId="0" applyNumberFormat="1" applyFont="1" applyBorder="1" applyAlignment="1" applyProtection="1">
      <alignment horizontal="left" vertical="center" shrinkToFit="1"/>
      <protection locked="0"/>
    </xf>
    <xf numFmtId="184" fontId="64" fillId="0" borderId="124" xfId="5" applyNumberFormat="1" applyFont="1" applyBorder="1" applyAlignment="1" applyProtection="1">
      <alignment horizontal="right" vertical="center"/>
      <protection locked="0"/>
    </xf>
    <xf numFmtId="184" fontId="64" fillId="0" borderId="125" xfId="5" applyNumberFormat="1" applyFont="1" applyBorder="1" applyAlignment="1" applyProtection="1">
      <alignment horizontal="right" vertical="center"/>
      <protection locked="0"/>
    </xf>
    <xf numFmtId="189" fontId="69" fillId="0" borderId="127" xfId="5" applyNumberFormat="1" applyFont="1" applyBorder="1" applyAlignment="1" applyProtection="1">
      <alignment vertical="center"/>
      <protection locked="0"/>
    </xf>
    <xf numFmtId="184" fontId="235" fillId="0" borderId="6" xfId="5" applyNumberFormat="1" applyFont="1" applyBorder="1" applyAlignment="1" applyProtection="1">
      <alignment vertical="center"/>
    </xf>
    <xf numFmtId="189" fontId="69" fillId="0" borderId="127" xfId="5" applyNumberFormat="1" applyFont="1" applyBorder="1" applyAlignment="1" applyProtection="1">
      <alignment horizontal="right" vertical="center"/>
      <protection locked="0"/>
    </xf>
    <xf numFmtId="189" fontId="69" fillId="0" borderId="128" xfId="5" applyNumberFormat="1" applyFont="1" applyBorder="1" applyAlignment="1" applyProtection="1">
      <alignment horizontal="right" vertical="center"/>
      <protection locked="0"/>
    </xf>
    <xf numFmtId="193" fontId="235" fillId="0" borderId="6" xfId="5" applyNumberFormat="1" applyFont="1" applyBorder="1" applyAlignment="1" applyProtection="1">
      <alignment vertical="center"/>
    </xf>
    <xf numFmtId="226" fontId="235" fillId="0" borderId="6" xfId="4" applyNumberFormat="1" applyFont="1" applyBorder="1" applyAlignment="1" applyProtection="1">
      <alignment vertical="center"/>
    </xf>
    <xf numFmtId="184" fontId="235" fillId="0" borderId="134" xfId="5" applyNumberFormat="1" applyFont="1" applyBorder="1" applyAlignment="1" applyProtection="1">
      <alignment vertical="center"/>
    </xf>
    <xf numFmtId="193" fontId="235" fillId="0" borderId="134" xfId="5" applyNumberFormat="1" applyFont="1" applyBorder="1" applyAlignment="1" applyProtection="1">
      <alignment vertical="center"/>
    </xf>
    <xf numFmtId="226" fontId="235" fillId="0" borderId="134" xfId="4" applyNumberFormat="1" applyFont="1" applyBorder="1" applyAlignment="1" applyProtection="1">
      <alignment vertical="center"/>
    </xf>
    <xf numFmtId="226" fontId="204" fillId="0" borderId="9" xfId="5" applyNumberFormat="1" applyFont="1" applyBorder="1" applyAlignment="1" applyProtection="1">
      <alignment vertical="center"/>
    </xf>
    <xf numFmtId="228" fontId="69" fillId="0" borderId="7" xfId="1" applyNumberFormat="1" applyFont="1" applyBorder="1" applyAlignment="1" applyProtection="1">
      <alignment vertical="center"/>
      <protection locked="0"/>
    </xf>
    <xf numFmtId="228" fontId="69" fillId="0" borderId="136" xfId="1" applyNumberFormat="1" applyFont="1" applyBorder="1" applyAlignment="1" applyProtection="1">
      <alignment vertical="center"/>
      <protection locked="0"/>
    </xf>
    <xf numFmtId="225" fontId="70" fillId="0" borderId="205" xfId="1" applyNumberFormat="1" applyFont="1" applyBorder="1" applyProtection="1">
      <alignment vertical="center"/>
      <protection locked="0"/>
    </xf>
    <xf numFmtId="225" fontId="70" fillId="0" borderId="206" xfId="1" applyNumberFormat="1" applyFont="1" applyBorder="1" applyProtection="1">
      <alignment vertical="center"/>
      <protection locked="0"/>
    </xf>
    <xf numFmtId="225" fontId="70" fillId="0" borderId="206" xfId="1" applyNumberFormat="1" applyFont="1" applyFill="1" applyBorder="1" applyProtection="1">
      <alignment vertical="center"/>
      <protection locked="0"/>
    </xf>
    <xf numFmtId="225" fontId="70" fillId="0" borderId="241" xfId="1" applyNumberFormat="1" applyFont="1" applyBorder="1" applyProtection="1">
      <alignment vertical="center"/>
      <protection locked="0"/>
    </xf>
    <xf numFmtId="225" fontId="70" fillId="0" borderId="210" xfId="1" applyNumberFormat="1" applyFont="1" applyBorder="1" applyProtection="1">
      <alignment vertical="center"/>
      <protection locked="0"/>
    </xf>
    <xf numFmtId="225" fontId="70" fillId="0" borderId="211" xfId="1" applyNumberFormat="1" applyFont="1" applyBorder="1" applyProtection="1">
      <alignment vertical="center"/>
      <protection locked="0"/>
    </xf>
    <xf numFmtId="225" fontId="70" fillId="0" borderId="211" xfId="1" applyNumberFormat="1" applyFont="1" applyFill="1" applyBorder="1" applyProtection="1">
      <alignment vertical="center"/>
      <protection locked="0"/>
    </xf>
    <xf numFmtId="225" fontId="70" fillId="0" borderId="172" xfId="1" applyNumberFormat="1" applyFont="1" applyBorder="1" applyProtection="1">
      <alignment vertical="center"/>
      <protection locked="0"/>
    </xf>
    <xf numFmtId="225" fontId="70" fillId="0" borderId="243" xfId="1" applyNumberFormat="1" applyFont="1" applyBorder="1" applyProtection="1">
      <alignment vertical="center"/>
      <protection locked="0"/>
    </xf>
    <xf numFmtId="225" fontId="70" fillId="0" borderId="244" xfId="1" applyNumberFormat="1" applyFont="1" applyBorder="1" applyProtection="1">
      <alignment vertical="center"/>
      <protection locked="0"/>
    </xf>
    <xf numFmtId="225" fontId="70" fillId="0" borderId="244" xfId="1" applyNumberFormat="1" applyFont="1" applyFill="1" applyBorder="1" applyProtection="1">
      <alignment vertical="center"/>
      <protection locked="0"/>
    </xf>
    <xf numFmtId="225" fontId="70" fillId="0" borderId="245" xfId="1" applyNumberFormat="1" applyFont="1" applyBorder="1" applyProtection="1">
      <alignment vertical="center"/>
      <protection locked="0"/>
    </xf>
    <xf numFmtId="228" fontId="70" fillId="0" borderId="205" xfId="1" applyNumberFormat="1" applyFont="1" applyBorder="1" applyProtection="1">
      <alignment vertical="center"/>
      <protection locked="0"/>
    </xf>
    <xf numFmtId="228" fontId="70" fillId="0" borderId="206" xfId="1" applyNumberFormat="1" applyFont="1" applyBorder="1" applyProtection="1">
      <alignment vertical="center"/>
      <protection locked="0"/>
    </xf>
    <xf numFmtId="228" fontId="70" fillId="0" borderId="206" xfId="1" applyNumberFormat="1" applyFont="1" applyFill="1" applyBorder="1" applyProtection="1">
      <alignment vertical="center"/>
      <protection locked="0"/>
    </xf>
    <xf numFmtId="228" fontId="70" fillId="0" borderId="241" xfId="1" applyNumberFormat="1" applyFont="1" applyBorder="1" applyProtection="1">
      <alignment vertical="center"/>
      <protection locked="0"/>
    </xf>
    <xf numFmtId="228" fontId="70" fillId="0" borderId="210" xfId="1" applyNumberFormat="1" applyFont="1" applyBorder="1" applyProtection="1">
      <alignment vertical="center"/>
      <protection locked="0"/>
    </xf>
    <xf numFmtId="228" fontId="70" fillId="0" borderId="211" xfId="1" applyNumberFormat="1" applyFont="1" applyBorder="1" applyProtection="1">
      <alignment vertical="center"/>
      <protection locked="0"/>
    </xf>
    <xf numFmtId="228" fontId="70" fillId="0" borderId="172" xfId="1" applyNumberFormat="1" applyFont="1" applyBorder="1" applyProtection="1">
      <alignment vertical="center"/>
      <protection locked="0"/>
    </xf>
    <xf numFmtId="228" fontId="70" fillId="0" borderId="243" xfId="1" applyNumberFormat="1" applyFont="1" applyBorder="1" applyProtection="1">
      <alignment vertical="center"/>
      <protection locked="0"/>
    </xf>
    <xf numFmtId="228" fontId="70" fillId="0" borderId="244" xfId="1" applyNumberFormat="1" applyFont="1" applyBorder="1" applyProtection="1">
      <alignment vertical="center"/>
      <protection locked="0"/>
    </xf>
    <xf numFmtId="228" fontId="70" fillId="0" borderId="245" xfId="1" applyNumberFormat="1" applyFont="1" applyBorder="1" applyProtection="1">
      <alignment vertical="center"/>
      <protection locked="0"/>
    </xf>
    <xf numFmtId="228" fontId="70" fillId="0" borderId="172" xfId="1" applyNumberFormat="1" applyFont="1" applyFill="1" applyBorder="1" applyProtection="1">
      <alignment vertical="center"/>
      <protection locked="0"/>
    </xf>
    <xf numFmtId="228" fontId="54" fillId="0" borderId="6" xfId="0" applyNumberFormat="1" applyFont="1" applyBorder="1" applyProtection="1">
      <alignment vertical="center"/>
      <protection locked="0"/>
    </xf>
    <xf numFmtId="228" fontId="54" fillId="0" borderId="70" xfId="0" applyNumberFormat="1" applyFont="1" applyBorder="1" applyProtection="1">
      <alignment vertical="center"/>
      <protection locked="0"/>
    </xf>
    <xf numFmtId="228" fontId="54" fillId="0" borderId="45" xfId="0" applyNumberFormat="1" applyFont="1" applyBorder="1" applyProtection="1">
      <alignment vertical="center"/>
      <protection locked="0"/>
    </xf>
    <xf numFmtId="228" fontId="54" fillId="0" borderId="6" xfId="0" applyNumberFormat="1" applyFont="1" applyBorder="1" applyAlignment="1" applyProtection="1">
      <alignment vertical="center"/>
      <protection locked="0"/>
    </xf>
    <xf numFmtId="228" fontId="54" fillId="0" borderId="70" xfId="0" applyNumberFormat="1" applyFont="1" applyBorder="1" applyAlignment="1" applyProtection="1">
      <alignment vertical="center"/>
      <protection locked="0"/>
    </xf>
    <xf numFmtId="228" fontId="54" fillId="0" borderId="45" xfId="0" applyNumberFormat="1" applyFont="1" applyBorder="1" applyAlignment="1" applyProtection="1">
      <alignment vertical="center"/>
      <protection locked="0"/>
    </xf>
    <xf numFmtId="229" fontId="70" fillId="0" borderId="206" xfId="1252" applyNumberFormat="1" applyFont="1" applyFill="1" applyBorder="1" applyProtection="1">
      <alignment vertical="center"/>
      <protection locked="0"/>
    </xf>
    <xf numFmtId="229" fontId="70" fillId="0" borderId="211" xfId="1252" applyNumberFormat="1" applyFont="1" applyFill="1" applyBorder="1" applyProtection="1">
      <alignment vertical="center"/>
      <protection locked="0"/>
    </xf>
    <xf numFmtId="229" fontId="70" fillId="0" borderId="226" xfId="1252" applyNumberFormat="1" applyFont="1" applyFill="1" applyBorder="1" applyProtection="1">
      <alignment vertical="center"/>
      <protection locked="0"/>
    </xf>
    <xf numFmtId="227" fontId="70" fillId="0" borderId="207" xfId="1251" applyNumberFormat="1" applyFont="1" applyFill="1" applyBorder="1" applyAlignment="1" applyProtection="1">
      <alignment vertical="center"/>
      <protection locked="0"/>
    </xf>
    <xf numFmtId="227" fontId="70" fillId="0" borderId="212" xfId="1251" applyNumberFormat="1" applyFont="1" applyBorder="1" applyAlignment="1" applyProtection="1">
      <alignment vertical="center"/>
      <protection locked="0"/>
    </xf>
    <xf numFmtId="227" fontId="70" fillId="0" borderId="227" xfId="1251" applyNumberFormat="1" applyFont="1" applyBorder="1" applyAlignment="1" applyProtection="1">
      <alignment vertical="center"/>
      <protection locked="0"/>
    </xf>
    <xf numFmtId="227" fontId="70" fillId="0" borderId="229" xfId="1251" applyNumberFormat="1" applyFont="1" applyBorder="1" applyAlignment="1" applyProtection="1">
      <alignment vertical="center"/>
      <protection locked="0"/>
    </xf>
    <xf numFmtId="230" fontId="88" fillId="0" borderId="54" xfId="2" applyNumberFormat="1" applyFont="1" applyBorder="1" applyAlignment="1" applyProtection="1">
      <alignment vertical="center" shrinkToFit="1"/>
      <protection locked="0"/>
    </xf>
    <xf numFmtId="230" fontId="88" fillId="17" borderId="6" xfId="2" applyNumberFormat="1" applyFont="1" applyFill="1" applyBorder="1" applyAlignment="1" applyProtection="1">
      <alignment vertical="center" shrinkToFit="1"/>
      <protection locked="0"/>
    </xf>
    <xf numFmtId="230" fontId="88" fillId="17" borderId="6" xfId="2" applyNumberFormat="1" applyFont="1" applyFill="1" applyBorder="1" applyAlignment="1">
      <alignment vertical="center" shrinkToFit="1"/>
    </xf>
    <xf numFmtId="230" fontId="88" fillId="16" borderId="6" xfId="2" applyNumberFormat="1" applyFont="1" applyFill="1" applyBorder="1" applyAlignment="1" applyProtection="1">
      <alignment vertical="center" shrinkToFit="1"/>
      <protection locked="0"/>
    </xf>
    <xf numFmtId="230" fontId="88" fillId="16" borderId="6" xfId="2" applyNumberFormat="1" applyFont="1" applyFill="1" applyBorder="1" applyAlignment="1">
      <alignment vertical="center" shrinkToFit="1"/>
    </xf>
    <xf numFmtId="230" fontId="88" fillId="0" borderId="6" xfId="2" applyNumberFormat="1" applyFont="1" applyBorder="1" applyAlignment="1">
      <alignment vertical="center" shrinkToFit="1"/>
    </xf>
    <xf numFmtId="230" fontId="88" fillId="0" borderId="80" xfId="2" applyNumberFormat="1" applyFont="1" applyBorder="1" applyAlignment="1" applyProtection="1">
      <alignment vertical="center" shrinkToFit="1"/>
      <protection locked="0"/>
    </xf>
    <xf numFmtId="230" fontId="88" fillId="17" borderId="43" xfId="2" applyNumberFormat="1" applyFont="1" applyFill="1" applyBorder="1" applyAlignment="1" applyProtection="1">
      <alignment vertical="center" shrinkToFit="1"/>
      <protection locked="0"/>
    </xf>
    <xf numFmtId="230" fontId="88" fillId="17" borderId="43" xfId="2" applyNumberFormat="1" applyFont="1" applyFill="1" applyBorder="1" applyAlignment="1">
      <alignment vertical="center" shrinkToFit="1"/>
    </xf>
    <xf numFmtId="230" fontId="88" fillId="16" borderId="43" xfId="2" applyNumberFormat="1" applyFont="1" applyFill="1" applyBorder="1" applyAlignment="1" applyProtection="1">
      <alignment vertical="center" shrinkToFit="1"/>
      <protection locked="0"/>
    </xf>
    <xf numFmtId="230" fontId="88" fillId="16" borderId="43" xfId="2" applyNumberFormat="1" applyFont="1" applyFill="1" applyBorder="1" applyAlignment="1">
      <alignment vertical="center" shrinkToFit="1"/>
    </xf>
    <xf numFmtId="230" fontId="88" fillId="0" borderId="43" xfId="2" applyNumberFormat="1" applyFont="1" applyBorder="1" applyAlignment="1">
      <alignment vertical="center" shrinkToFit="1"/>
    </xf>
    <xf numFmtId="230" fontId="88" fillId="17" borderId="112" xfId="2" applyNumberFormat="1" applyFont="1" applyFill="1" applyBorder="1" applyAlignment="1">
      <alignment vertical="center" shrinkToFit="1"/>
    </xf>
    <xf numFmtId="230" fontId="88" fillId="16" borderId="112" xfId="2" applyNumberFormat="1" applyFont="1" applyFill="1" applyBorder="1" applyAlignment="1">
      <alignment vertical="center" shrinkToFit="1"/>
    </xf>
    <xf numFmtId="230" fontId="88" fillId="0" borderId="112" xfId="2" applyNumberFormat="1" applyFont="1" applyBorder="1" applyAlignment="1">
      <alignment vertical="center" shrinkToFit="1"/>
    </xf>
    <xf numFmtId="230" fontId="89" fillId="17" borderId="121" xfId="2" applyNumberFormat="1" applyFont="1" applyFill="1" applyBorder="1" applyAlignment="1">
      <alignment horizontal="right" vertical="center" shrinkToFit="1"/>
    </xf>
    <xf numFmtId="230" fontId="89" fillId="16" borderId="121" xfId="2" applyNumberFormat="1" applyFont="1" applyFill="1" applyBorder="1" applyAlignment="1">
      <alignment horizontal="right" vertical="center" shrinkToFit="1"/>
    </xf>
    <xf numFmtId="230" fontId="89" fillId="0" borderId="121" xfId="2" applyNumberFormat="1" applyFont="1" applyBorder="1" applyAlignment="1">
      <alignment horizontal="right" vertical="center" shrinkToFit="1"/>
    </xf>
    <xf numFmtId="231" fontId="36" fillId="0" borderId="220" xfId="1" quotePrefix="1" applyNumberFormat="1" applyFont="1" applyBorder="1" applyAlignment="1">
      <alignment horizontal="right" vertical="center"/>
    </xf>
    <xf numFmtId="231" fontId="36" fillId="0" borderId="220" xfId="1" applyNumberFormat="1" applyFont="1" applyBorder="1" applyAlignment="1">
      <alignment horizontal="right" vertical="center"/>
    </xf>
    <xf numFmtId="188" fontId="81" fillId="0" borderId="7" xfId="0" applyNumberFormat="1" applyFont="1" applyBorder="1" applyAlignment="1">
      <alignment vertical="center" shrinkToFit="1"/>
    </xf>
    <xf numFmtId="0" fontId="70" fillId="0" borderId="48" xfId="0" applyFont="1" applyBorder="1" applyAlignment="1">
      <alignment horizontal="center" vertical="center"/>
    </xf>
    <xf numFmtId="0" fontId="42" fillId="0" borderId="70" xfId="0" applyFont="1" applyBorder="1" applyAlignment="1">
      <alignment vertical="center" wrapText="1"/>
    </xf>
    <xf numFmtId="38" fontId="219" fillId="0" borderId="46" xfId="1" applyFont="1" applyFill="1" applyBorder="1" applyAlignment="1" applyProtection="1">
      <alignment vertical="center"/>
    </xf>
    <xf numFmtId="38" fontId="219" fillId="0" borderId="46" xfId="1" applyFont="1" applyFill="1" applyBorder="1" applyProtection="1">
      <alignment vertical="center"/>
    </xf>
    <xf numFmtId="184" fontId="20" fillId="0" borderId="28" xfId="0" applyNumberFormat="1" applyFont="1" applyBorder="1" applyAlignment="1">
      <alignment vertical="center" shrinkToFit="1"/>
    </xf>
    <xf numFmtId="184" fontId="20" fillId="0" borderId="31" xfId="0" applyNumberFormat="1" applyFont="1" applyBorder="1" applyAlignment="1">
      <alignment vertical="center" shrinkToFit="1"/>
    </xf>
    <xf numFmtId="184" fontId="20" fillId="0" borderId="232" xfId="0" applyNumberFormat="1" applyFont="1" applyBorder="1" applyAlignment="1">
      <alignment vertical="center" shrinkToFit="1"/>
    </xf>
    <xf numFmtId="0" fontId="94" fillId="0" borderId="23" xfId="0" applyFont="1" applyBorder="1">
      <alignment vertical="center"/>
    </xf>
    <xf numFmtId="0" fontId="186" fillId="0" borderId="8" xfId="6" applyFont="1" applyBorder="1" applyAlignment="1">
      <alignment horizontal="center" vertical="center"/>
    </xf>
    <xf numFmtId="49" fontId="177" fillId="0" borderId="9" xfId="12" applyNumberFormat="1" applyFont="1" applyBorder="1" applyAlignment="1">
      <alignment horizontal="center" vertical="center" shrinkToFit="1"/>
    </xf>
    <xf numFmtId="49" fontId="177" fillId="0" borderId="61" xfId="12" applyNumberFormat="1" applyFont="1" applyBorder="1" applyAlignment="1">
      <alignment horizontal="center" vertical="center" shrinkToFit="1"/>
    </xf>
    <xf numFmtId="49" fontId="177" fillId="0" borderId="108" xfId="12" applyNumberFormat="1" applyFont="1" applyBorder="1" applyAlignment="1">
      <alignment horizontal="center" vertical="center" shrinkToFit="1"/>
    </xf>
    <xf numFmtId="0" fontId="177" fillId="0" borderId="9" xfId="12" applyFont="1" applyBorder="1" applyAlignment="1">
      <alignment horizontal="center" vertical="center" shrinkToFit="1"/>
    </xf>
    <xf numFmtId="0" fontId="177" fillId="0" borderId="61" xfId="12" applyFont="1" applyBorder="1" applyAlignment="1">
      <alignment horizontal="center" vertical="center" shrinkToFit="1"/>
    </xf>
    <xf numFmtId="0" fontId="177" fillId="0" borderId="108" xfId="12" applyFont="1" applyBorder="1" applyAlignment="1">
      <alignment horizontal="center" vertical="center" shrinkToFit="1"/>
    </xf>
    <xf numFmtId="0" fontId="222" fillId="0" borderId="0" xfId="1251" applyFont="1" applyAlignment="1">
      <alignment horizontal="left" vertical="center"/>
    </xf>
    <xf numFmtId="0" fontId="197" fillId="0" borderId="0" xfId="2" applyFont="1"/>
    <xf numFmtId="0" fontId="237" fillId="0" borderId="0" xfId="2" applyFont="1" applyAlignment="1">
      <alignment vertical="center"/>
    </xf>
    <xf numFmtId="0" fontId="238" fillId="0" borderId="0" xfId="2" applyFont="1" applyAlignment="1">
      <alignment vertical="center"/>
    </xf>
    <xf numFmtId="0" fontId="94" fillId="0" borderId="43" xfId="0" applyFont="1" applyBorder="1" applyAlignment="1">
      <alignment horizontal="center" vertical="center"/>
    </xf>
    <xf numFmtId="0" fontId="91" fillId="0" borderId="6" xfId="0" applyFont="1" applyBorder="1" applyAlignment="1">
      <alignment horizontal="center" vertical="center"/>
    </xf>
    <xf numFmtId="0" fontId="94" fillId="0" borderId="251" xfId="0" applyFont="1" applyBorder="1" applyAlignment="1">
      <alignment horizontal="left" vertical="center" wrapText="1" readingOrder="1"/>
    </xf>
    <xf numFmtId="0" fontId="94" fillId="0" borderId="251" xfId="0" applyFont="1" applyBorder="1" applyAlignment="1">
      <alignment horizontal="center" vertical="center" wrapText="1"/>
    </xf>
    <xf numFmtId="0" fontId="94" fillId="0" borderId="251" xfId="0" applyFont="1" applyBorder="1" applyAlignment="1">
      <alignment horizontal="center" vertical="center" wrapText="1" readingOrder="1"/>
    </xf>
    <xf numFmtId="0" fontId="225" fillId="0" borderId="251" xfId="0" applyFont="1" applyBorder="1" applyAlignment="1">
      <alignment vertical="center" wrapText="1"/>
    </xf>
    <xf numFmtId="0" fontId="94" fillId="0" borderId="251" xfId="0" applyFont="1" applyBorder="1" applyAlignment="1">
      <alignment vertical="center" wrapText="1"/>
    </xf>
    <xf numFmtId="0" fontId="94" fillId="0" borderId="6" xfId="0" applyFont="1" applyBorder="1" applyAlignment="1">
      <alignment vertical="center" wrapText="1"/>
    </xf>
    <xf numFmtId="0" fontId="88" fillId="0" borderId="114" xfId="2" applyFont="1" applyBorder="1" applyAlignment="1" applyProtection="1">
      <alignment horizontal="right" vertical="center" shrinkToFit="1"/>
      <protection locked="0"/>
    </xf>
    <xf numFmtId="0" fontId="173" fillId="0" borderId="0" xfId="2" applyFont="1" applyProtection="1"/>
    <xf numFmtId="225" fontId="219" fillId="0" borderId="260" xfId="1" applyNumberFormat="1" applyFont="1" applyBorder="1" applyAlignment="1" applyProtection="1">
      <alignment vertical="center" shrinkToFit="1"/>
    </xf>
    <xf numFmtId="225" fontId="219" fillId="0" borderId="106" xfId="1" applyNumberFormat="1" applyFont="1" applyBorder="1" applyAlignment="1" applyProtection="1">
      <alignment vertical="center" shrinkToFit="1"/>
    </xf>
    <xf numFmtId="225" fontId="219" fillId="0" borderId="111" xfId="1" applyNumberFormat="1" applyFont="1" applyBorder="1" applyAlignment="1" applyProtection="1">
      <alignment vertical="center" shrinkToFit="1"/>
    </xf>
    <xf numFmtId="225" fontId="219" fillId="0" borderId="259" xfId="1" applyNumberFormat="1" applyFont="1" applyBorder="1" applyAlignment="1" applyProtection="1">
      <alignment vertical="center" shrinkToFit="1"/>
    </xf>
    <xf numFmtId="225" fontId="219" fillId="0" borderId="158" xfId="1" applyNumberFormat="1" applyFont="1" applyBorder="1" applyAlignment="1" applyProtection="1">
      <alignment vertical="center" shrinkToFit="1"/>
    </xf>
    <xf numFmtId="225" fontId="219" fillId="0" borderId="111" xfId="1249" applyNumberFormat="1" applyFont="1" applyBorder="1" applyAlignment="1" applyProtection="1">
      <alignment vertical="center" shrinkToFit="1"/>
    </xf>
    <xf numFmtId="0" fontId="70" fillId="0" borderId="210" xfId="1248" applyFont="1" applyBorder="1" applyProtection="1">
      <alignment vertical="center"/>
      <protection locked="0"/>
    </xf>
    <xf numFmtId="0" fontId="70" fillId="0" borderId="211" xfId="1248" applyFont="1" applyBorder="1" applyProtection="1">
      <alignment vertical="center"/>
      <protection locked="0"/>
    </xf>
    <xf numFmtId="38" fontId="70" fillId="0" borderId="211" xfId="1249" applyFont="1" applyBorder="1" applyProtection="1">
      <alignment vertical="center"/>
      <protection locked="0"/>
    </xf>
    <xf numFmtId="0" fontId="91" fillId="0" borderId="6" xfId="0" applyFont="1" applyBorder="1" applyAlignment="1">
      <alignment vertical="center" wrapText="1"/>
    </xf>
    <xf numFmtId="0" fontId="94" fillId="0" borderId="6" xfId="0" applyFont="1" applyBorder="1">
      <alignment vertical="center"/>
    </xf>
    <xf numFmtId="0" fontId="94" fillId="3" borderId="0" xfId="0" applyFont="1" applyFill="1" applyAlignment="1">
      <alignment horizontal="center" vertical="center" wrapText="1"/>
    </xf>
    <xf numFmtId="0" fontId="94" fillId="3" borderId="0" xfId="0" applyFont="1" applyFill="1" applyAlignment="1">
      <alignment horizontal="center" vertical="center"/>
    </xf>
    <xf numFmtId="0" fontId="94" fillId="2" borderId="4" xfId="0" applyFont="1" applyFill="1" applyBorder="1" applyAlignment="1">
      <alignment horizontal="center" vertical="center" shrinkToFit="1"/>
    </xf>
    <xf numFmtId="0" fontId="94" fillId="2" borderId="19" xfId="0" applyFont="1" applyFill="1" applyBorder="1" applyAlignment="1">
      <alignment horizontal="center" vertical="center" shrinkToFit="1"/>
    </xf>
    <xf numFmtId="183" fontId="20" fillId="0" borderId="35" xfId="0" applyNumberFormat="1" applyFont="1" applyBorder="1" applyAlignment="1" applyProtection="1">
      <alignment horizontal="right" vertical="center" indent="1" shrinkToFit="1"/>
      <protection locked="0"/>
    </xf>
    <xf numFmtId="183" fontId="20" fillId="0" borderId="36" xfId="0" applyNumberFormat="1" applyFont="1" applyBorder="1" applyAlignment="1" applyProtection="1">
      <alignment horizontal="right" vertical="center" indent="1" shrinkToFit="1"/>
      <protection locked="0"/>
    </xf>
    <xf numFmtId="183" fontId="20" fillId="0" borderId="37" xfId="0" applyNumberFormat="1" applyFont="1" applyBorder="1" applyAlignment="1" applyProtection="1">
      <alignment horizontal="right" vertical="center" indent="1" shrinkToFit="1"/>
      <protection locked="0"/>
    </xf>
    <xf numFmtId="0" fontId="94" fillId="2" borderId="5" xfId="0" applyFont="1" applyFill="1" applyBorder="1" applyAlignment="1">
      <alignment horizontal="center" vertical="center" shrinkToFit="1"/>
    </xf>
    <xf numFmtId="0" fontId="94" fillId="2" borderId="20" xfId="0" applyFont="1" applyFill="1" applyBorder="1" applyAlignment="1">
      <alignment horizontal="center" vertical="center" shrinkToFit="1"/>
    </xf>
    <xf numFmtId="38" fontId="20" fillId="0" borderId="14" xfId="1" applyFont="1" applyBorder="1" applyAlignment="1" applyProtection="1">
      <alignment horizontal="right" vertical="center" indent="1"/>
      <protection locked="0"/>
    </xf>
    <xf numFmtId="38" fontId="20" fillId="0" borderId="10" xfId="1" applyFont="1" applyBorder="1" applyAlignment="1" applyProtection="1">
      <alignment horizontal="right" vertical="center" indent="1"/>
      <protection locked="0"/>
    </xf>
    <xf numFmtId="38" fontId="20" fillId="0" borderId="15" xfId="1" applyFont="1" applyBorder="1" applyAlignment="1" applyProtection="1">
      <alignment horizontal="right" vertical="center" indent="1"/>
      <protection locked="0"/>
    </xf>
    <xf numFmtId="0" fontId="94" fillId="2" borderId="3" xfId="0" applyFont="1" applyFill="1" applyBorder="1" applyAlignment="1">
      <alignment horizontal="center" vertical="center" shrinkToFit="1"/>
    </xf>
    <xf numFmtId="0" fontId="94" fillId="2" borderId="21" xfId="0" applyFont="1" applyFill="1" applyBorder="1" applyAlignment="1">
      <alignment horizontal="center" vertical="center" shrinkToFit="1"/>
    </xf>
    <xf numFmtId="38" fontId="20" fillId="0" borderId="16" xfId="1" applyFont="1" applyBorder="1" applyAlignment="1" applyProtection="1">
      <alignment horizontal="right" vertical="center" indent="1"/>
      <protection locked="0"/>
    </xf>
    <xf numFmtId="38" fontId="20" fillId="0" borderId="17" xfId="1" applyFont="1" applyBorder="1" applyAlignment="1" applyProtection="1">
      <alignment horizontal="right" vertical="center" indent="1"/>
      <protection locked="0"/>
    </xf>
    <xf numFmtId="38" fontId="20" fillId="0" borderId="18" xfId="1" applyFont="1" applyBorder="1" applyAlignment="1" applyProtection="1">
      <alignment horizontal="right" vertical="center" indent="1"/>
      <protection locked="0"/>
    </xf>
    <xf numFmtId="0" fontId="21" fillId="4" borderId="38" xfId="0" applyFont="1" applyFill="1" applyBorder="1">
      <alignment vertical="center"/>
    </xf>
    <xf numFmtId="0" fontId="26" fillId="4" borderId="1" xfId="0" applyFont="1" applyFill="1" applyBorder="1">
      <alignment vertical="center"/>
    </xf>
    <xf numFmtId="0" fontId="26" fillId="4" borderId="0" xfId="0" applyFont="1" applyFill="1">
      <alignment vertical="center"/>
    </xf>
    <xf numFmtId="0" fontId="20" fillId="2" borderId="140" xfId="0" applyFont="1" applyFill="1" applyBorder="1" applyAlignment="1">
      <alignment horizontal="center" vertical="center" shrinkToFit="1"/>
    </xf>
    <xf numFmtId="0" fontId="20" fillId="2" borderId="40" xfId="0" applyFont="1" applyFill="1" applyBorder="1" applyAlignment="1">
      <alignment horizontal="center" vertical="center" shrinkToFit="1"/>
    </xf>
    <xf numFmtId="49" fontId="20" fillId="0" borderId="7" xfId="0" applyNumberFormat="1" applyFont="1" applyBorder="1" applyAlignment="1" applyProtection="1">
      <alignment horizontal="left" vertical="center" indent="1" shrinkToFit="1"/>
      <protection locked="0"/>
    </xf>
    <xf numFmtId="49" fontId="20" fillId="0" borderId="8" xfId="0" applyNumberFormat="1" applyFont="1" applyBorder="1" applyAlignment="1" applyProtection="1">
      <alignment horizontal="left" vertical="center" indent="1" shrinkToFit="1"/>
      <protection locked="0"/>
    </xf>
    <xf numFmtId="0" fontId="20" fillId="2" borderId="4" xfId="0" applyFont="1" applyFill="1" applyBorder="1" applyAlignment="1">
      <alignment horizontal="center" vertical="center" shrinkToFit="1"/>
    </xf>
    <xf numFmtId="0" fontId="20" fillId="2" borderId="19" xfId="0" applyFont="1" applyFill="1" applyBorder="1" applyAlignment="1">
      <alignment horizontal="center" vertical="center" shrinkToFit="1"/>
    </xf>
    <xf numFmtId="177" fontId="20" fillId="0" borderId="7" xfId="0" applyNumberFormat="1" applyFont="1" applyBorder="1" applyAlignment="1" applyProtection="1">
      <alignment horizontal="left" vertical="center" indent="1"/>
      <protection locked="0"/>
    </xf>
    <xf numFmtId="177" fontId="20" fillId="0" borderId="8" xfId="0" applyNumberFormat="1" applyFont="1" applyBorder="1" applyAlignment="1" applyProtection="1">
      <alignment horizontal="left" vertical="center" indent="1"/>
      <protection locked="0"/>
    </xf>
    <xf numFmtId="0" fontId="20" fillId="2" borderId="5" xfId="0" applyFont="1" applyFill="1" applyBorder="1" applyAlignment="1">
      <alignment horizontal="center" vertical="center" shrinkToFit="1"/>
    </xf>
    <xf numFmtId="0" fontId="20" fillId="2" borderId="20" xfId="0" applyFont="1" applyFill="1" applyBorder="1" applyAlignment="1">
      <alignment horizontal="center" vertical="center" shrinkToFit="1"/>
    </xf>
    <xf numFmtId="178" fontId="20" fillId="0" borderId="7" xfId="0" applyNumberFormat="1" applyFont="1" applyBorder="1" applyAlignment="1" applyProtection="1">
      <alignment horizontal="left" vertical="center" indent="1" shrinkToFit="1"/>
      <protection locked="0"/>
    </xf>
    <xf numFmtId="178" fontId="20" fillId="0" borderId="8" xfId="0" applyNumberFormat="1" applyFont="1" applyBorder="1" applyAlignment="1" applyProtection="1">
      <alignment horizontal="left" vertical="center" indent="1" shrinkToFit="1"/>
      <protection locked="0"/>
    </xf>
    <xf numFmtId="178" fontId="20" fillId="0" borderId="93" xfId="0" applyNumberFormat="1" applyFont="1" applyBorder="1" applyAlignment="1" applyProtection="1">
      <alignment horizontal="left" vertical="center" indent="1" shrinkToFit="1"/>
      <protection locked="0"/>
    </xf>
    <xf numFmtId="178" fontId="20" fillId="0" borderId="94" xfId="0" applyNumberFormat="1" applyFont="1" applyBorder="1" applyAlignment="1" applyProtection="1">
      <alignment horizontal="left" vertical="center" indent="1" shrinkToFit="1"/>
      <protection locked="0"/>
    </xf>
    <xf numFmtId="178" fontId="20" fillId="0" borderId="32" xfId="0" applyNumberFormat="1" applyFont="1" applyBorder="1" applyAlignment="1" applyProtection="1">
      <alignment horizontal="left" vertical="center" indent="1" shrinkToFit="1"/>
      <protection locked="0"/>
    </xf>
    <xf numFmtId="178" fontId="20" fillId="0" borderId="33" xfId="0" applyNumberFormat="1" applyFont="1" applyBorder="1" applyAlignment="1" applyProtection="1">
      <alignment horizontal="left" vertical="center" indent="1" shrinkToFit="1"/>
      <protection locked="0"/>
    </xf>
    <xf numFmtId="49" fontId="99" fillId="0" borderId="7" xfId="0" applyNumberFormat="1" applyFont="1" applyBorder="1" applyAlignment="1" applyProtection="1">
      <alignment horizontal="left" vertical="center" shrinkToFit="1"/>
      <protection locked="0"/>
    </xf>
    <xf numFmtId="49" fontId="94" fillId="0" borderId="8" xfId="0" applyNumberFormat="1" applyFont="1" applyBorder="1" applyAlignment="1" applyProtection="1">
      <alignment horizontal="left" vertical="center" shrinkToFit="1"/>
      <protection locked="0"/>
    </xf>
    <xf numFmtId="0" fontId="20" fillId="3" borderId="24" xfId="0" applyFont="1" applyFill="1" applyBorder="1" applyAlignment="1">
      <alignment horizontal="center" vertical="center"/>
    </xf>
    <xf numFmtId="0" fontId="20" fillId="15" borderId="5" xfId="0" applyFont="1" applyFill="1" applyBorder="1" applyAlignment="1">
      <alignment horizontal="center" vertical="center" shrinkToFit="1"/>
    </xf>
    <xf numFmtId="0" fontId="20" fillId="15" borderId="20" xfId="0" applyFont="1" applyFill="1" applyBorder="1" applyAlignment="1">
      <alignment horizontal="center" vertical="center" shrinkToFit="1"/>
    </xf>
    <xf numFmtId="0" fontId="94" fillId="2" borderId="5" xfId="0" applyFont="1" applyFill="1" applyBorder="1" applyAlignment="1">
      <alignment horizontal="center" vertical="center" wrapText="1" shrinkToFit="1"/>
    </xf>
    <xf numFmtId="203" fontId="20" fillId="2" borderId="22" xfId="0" applyNumberFormat="1" applyFont="1" applyFill="1" applyBorder="1" applyAlignment="1">
      <alignment horizontal="center" vertical="center" shrinkToFit="1"/>
    </xf>
    <xf numFmtId="203" fontId="20" fillId="2" borderId="169" xfId="0" applyNumberFormat="1" applyFont="1" applyFill="1" applyBorder="1" applyAlignment="1">
      <alignment horizontal="center" vertical="center" shrinkToFit="1"/>
    </xf>
    <xf numFmtId="176" fontId="20" fillId="0" borderId="29" xfId="0" applyNumberFormat="1" applyFont="1" applyBorder="1" applyAlignment="1" applyProtection="1">
      <alignment horizontal="left" vertical="center" indent="1" shrinkToFit="1"/>
      <protection locked="0"/>
    </xf>
    <xf numFmtId="176" fontId="20" fillId="0" borderId="30" xfId="0" applyNumberFormat="1" applyFont="1" applyBorder="1" applyAlignment="1" applyProtection="1">
      <alignment horizontal="left" vertical="center" indent="1" shrinkToFit="1"/>
      <protection locked="0"/>
    </xf>
    <xf numFmtId="176" fontId="20" fillId="0" borderId="31" xfId="0" applyNumberFormat="1" applyFont="1" applyBorder="1" applyAlignment="1" applyProtection="1">
      <alignment horizontal="left" vertical="center" indent="1" shrinkToFit="1"/>
      <protection locked="0"/>
    </xf>
    <xf numFmtId="49" fontId="20" fillId="0" borderId="9" xfId="0" applyNumberFormat="1" applyFont="1" applyBorder="1" applyAlignment="1" applyProtection="1">
      <alignment horizontal="left" vertical="center" indent="1" shrinkToFit="1"/>
      <protection locked="0"/>
    </xf>
    <xf numFmtId="0" fontId="20" fillId="2" borderId="3" xfId="0" applyFont="1" applyFill="1" applyBorder="1" applyAlignment="1">
      <alignment horizontal="center" vertical="center" shrinkToFit="1"/>
    </xf>
    <xf numFmtId="0" fontId="20" fillId="2" borderId="21" xfId="0" applyFont="1" applyFill="1" applyBorder="1" applyAlignment="1">
      <alignment horizontal="center" vertical="center" shrinkToFit="1"/>
    </xf>
    <xf numFmtId="0" fontId="20" fillId="2" borderId="2" xfId="0" applyFont="1" applyFill="1" applyBorder="1" applyAlignment="1">
      <alignment horizontal="center" vertical="center"/>
    </xf>
    <xf numFmtId="178" fontId="20" fillId="0" borderId="41" xfId="0" applyNumberFormat="1" applyFont="1" applyBorder="1" applyAlignment="1" applyProtection="1">
      <alignment horizontal="left" vertical="center" indent="1" shrinkToFit="1"/>
      <protection locked="0"/>
    </xf>
    <xf numFmtId="178" fontId="20" fillId="0" borderId="38" xfId="0" applyNumberFormat="1" applyFont="1" applyBorder="1" applyAlignment="1" applyProtection="1">
      <alignment horizontal="left" vertical="center" indent="1" shrinkToFit="1"/>
      <protection locked="0"/>
    </xf>
    <xf numFmtId="0" fontId="20" fillId="3" borderId="0" xfId="0" applyFont="1" applyFill="1" applyAlignment="1">
      <alignment horizontal="center" vertical="center"/>
    </xf>
    <xf numFmtId="0" fontId="62" fillId="0" borderId="0" xfId="0" applyFont="1" applyBorder="1" applyAlignment="1">
      <alignment horizontal="center" vertical="center" shrinkToFit="1"/>
    </xf>
    <xf numFmtId="0" fontId="26" fillId="4" borderId="38" xfId="0" applyFont="1" applyFill="1" applyBorder="1" applyAlignment="1">
      <alignment horizontal="left" vertical="center"/>
    </xf>
    <xf numFmtId="0" fontId="20" fillId="0" borderId="32" xfId="0" applyFont="1" applyBorder="1" applyAlignment="1" applyProtection="1">
      <alignment horizontal="left" vertical="center" indent="1" shrinkToFit="1"/>
      <protection locked="0"/>
    </xf>
    <xf numFmtId="0" fontId="20" fillId="0" borderId="33" xfId="0" applyFont="1" applyBorder="1" applyAlignment="1" applyProtection="1">
      <alignment horizontal="left" vertical="center" indent="1" shrinkToFit="1"/>
      <protection locked="0"/>
    </xf>
    <xf numFmtId="0" fontId="20" fillId="0" borderId="34" xfId="0" applyFont="1" applyBorder="1" applyAlignment="1" applyProtection="1">
      <alignment horizontal="left" vertical="center" indent="1" shrinkToFit="1"/>
      <protection locked="0"/>
    </xf>
    <xf numFmtId="0" fontId="20" fillId="0" borderId="7" xfId="0" applyFont="1" applyBorder="1" applyAlignment="1" applyProtection="1">
      <alignment horizontal="left" vertical="center" indent="1" shrinkToFit="1"/>
      <protection locked="0"/>
    </xf>
    <xf numFmtId="0" fontId="20" fillId="0" borderId="8" xfId="0" applyFont="1" applyBorder="1" applyAlignment="1" applyProtection="1">
      <alignment horizontal="left" vertical="center" indent="1" shrinkToFit="1"/>
      <protection locked="0"/>
    </xf>
    <xf numFmtId="0" fontId="20" fillId="0" borderId="9" xfId="0" applyFont="1" applyBorder="1" applyAlignment="1" applyProtection="1">
      <alignment horizontal="left" vertical="center" indent="1" shrinkToFit="1"/>
      <protection locked="0"/>
    </xf>
    <xf numFmtId="0" fontId="20" fillId="0" borderId="29" xfId="0" applyFont="1" applyBorder="1" applyAlignment="1" applyProtection="1">
      <alignment horizontal="left" vertical="center" indent="1" shrinkToFit="1"/>
      <protection locked="0"/>
    </xf>
    <xf numFmtId="0" fontId="20" fillId="0" borderId="30" xfId="0" applyFont="1" applyBorder="1" applyAlignment="1" applyProtection="1">
      <alignment horizontal="left" vertical="center" indent="1" shrinkToFit="1"/>
      <protection locked="0"/>
    </xf>
    <xf numFmtId="0" fontId="20" fillId="0" borderId="31" xfId="0" applyFont="1" applyBorder="1" applyAlignment="1" applyProtection="1">
      <alignment horizontal="left" vertical="center" indent="1" shrinkToFit="1"/>
      <protection locked="0"/>
    </xf>
    <xf numFmtId="49" fontId="20" fillId="0" borderId="32" xfId="0" applyNumberFormat="1" applyFont="1" applyBorder="1" applyAlignment="1" applyProtection="1">
      <alignment horizontal="left" vertical="center" indent="1" shrinkToFit="1"/>
      <protection locked="0"/>
    </xf>
    <xf numFmtId="49" fontId="20" fillId="0" borderId="33" xfId="0" applyNumberFormat="1" applyFont="1" applyBorder="1" applyAlignment="1" applyProtection="1">
      <alignment horizontal="left" vertical="center" indent="1" shrinkToFit="1"/>
      <protection locked="0"/>
    </xf>
    <xf numFmtId="49" fontId="20" fillId="0" borderId="34" xfId="0" applyNumberFormat="1" applyFont="1" applyBorder="1" applyAlignment="1" applyProtection="1">
      <alignment horizontal="left" vertical="center" indent="1" shrinkToFit="1"/>
      <protection locked="0"/>
    </xf>
    <xf numFmtId="179" fontId="20" fillId="0" borderId="7" xfId="0" applyNumberFormat="1" applyFont="1" applyBorder="1" applyAlignment="1" applyProtection="1">
      <alignment horizontal="left" vertical="center" indent="1" shrinkToFit="1"/>
      <protection locked="0"/>
    </xf>
    <xf numFmtId="179" fontId="20" fillId="0" borderId="8" xfId="0" applyNumberFormat="1" applyFont="1" applyBorder="1" applyAlignment="1" applyProtection="1">
      <alignment horizontal="left" vertical="center" indent="1" shrinkToFit="1"/>
      <protection locked="0"/>
    </xf>
    <xf numFmtId="179" fontId="20" fillId="0" borderId="9" xfId="0" applyNumberFormat="1" applyFont="1" applyBorder="1" applyAlignment="1" applyProtection="1">
      <alignment horizontal="left" vertical="center" indent="1" shrinkToFit="1"/>
      <protection locked="0"/>
    </xf>
    <xf numFmtId="0" fontId="20" fillId="0" borderId="29" xfId="0" applyFont="1" applyBorder="1" applyAlignment="1" applyProtection="1">
      <alignment horizontal="left" vertical="center" wrapText="1" indent="1"/>
      <protection locked="0"/>
    </xf>
    <xf numFmtId="0" fontId="20" fillId="0" borderId="30" xfId="0" applyFont="1" applyBorder="1" applyAlignment="1" applyProtection="1">
      <alignment horizontal="left" vertical="center" wrapText="1" indent="1"/>
      <protection locked="0"/>
    </xf>
    <xf numFmtId="0" fontId="20" fillId="0" borderId="31" xfId="0" applyFont="1" applyBorder="1" applyAlignment="1" applyProtection="1">
      <alignment horizontal="left" vertical="center" wrapText="1" indent="1"/>
      <protection locked="0"/>
    </xf>
    <xf numFmtId="0" fontId="20" fillId="0" borderId="26" xfId="0" applyFont="1" applyBorder="1" applyAlignment="1" applyProtection="1">
      <alignment horizontal="left" vertical="center" indent="1" shrinkToFit="1"/>
      <protection locked="0"/>
    </xf>
    <xf numFmtId="0" fontId="20" fillId="0" borderId="27" xfId="0" applyFont="1" applyBorder="1" applyAlignment="1" applyProtection="1">
      <alignment horizontal="left" vertical="center" indent="1" shrinkToFit="1"/>
      <protection locked="0"/>
    </xf>
    <xf numFmtId="0" fontId="20" fillId="0" borderId="28" xfId="0" applyFont="1" applyBorder="1" applyAlignment="1" applyProtection="1">
      <alignment horizontal="left" vertical="center" indent="1" shrinkToFit="1"/>
      <protection locked="0"/>
    </xf>
    <xf numFmtId="58" fontId="20" fillId="0" borderId="7" xfId="0" applyNumberFormat="1" applyFont="1" applyBorder="1" applyAlignment="1" applyProtection="1">
      <alignment horizontal="left" vertical="center" indent="1" shrinkToFit="1"/>
      <protection locked="0"/>
    </xf>
    <xf numFmtId="58" fontId="20" fillId="0" borderId="8" xfId="0" applyNumberFormat="1" applyFont="1" applyBorder="1" applyAlignment="1" applyProtection="1">
      <alignment horizontal="left" vertical="center" indent="1" shrinkToFit="1"/>
      <protection locked="0"/>
    </xf>
    <xf numFmtId="58" fontId="20" fillId="0" borderId="9" xfId="0" applyNumberFormat="1" applyFont="1" applyBorder="1" applyAlignment="1" applyProtection="1">
      <alignment horizontal="left" vertical="center" indent="1" shrinkToFit="1"/>
      <protection locked="0"/>
    </xf>
    <xf numFmtId="176" fontId="20" fillId="0" borderId="26" xfId="0" applyNumberFormat="1" applyFont="1" applyBorder="1" applyAlignment="1" applyProtection="1">
      <alignment horizontal="left" vertical="center" indent="1" shrinkToFit="1"/>
      <protection locked="0"/>
    </xf>
    <xf numFmtId="176" fontId="20" fillId="0" borderId="27" xfId="0" applyNumberFormat="1" applyFont="1" applyBorder="1" applyAlignment="1" applyProtection="1">
      <alignment horizontal="left" vertical="center" indent="1" shrinkToFit="1"/>
      <protection locked="0"/>
    </xf>
    <xf numFmtId="176" fontId="20" fillId="0" borderId="28" xfId="0" applyNumberFormat="1" applyFont="1" applyBorder="1" applyAlignment="1" applyProtection="1">
      <alignment horizontal="left" vertical="center" indent="1" shrinkToFit="1"/>
      <protection locked="0"/>
    </xf>
    <xf numFmtId="0" fontId="20" fillId="3" borderId="0" xfId="0" applyFont="1" applyFill="1" applyAlignment="1">
      <alignment horizontal="center" vertical="center" wrapText="1"/>
    </xf>
    <xf numFmtId="49" fontId="20" fillId="0" borderId="29" xfId="0" applyNumberFormat="1" applyFont="1" applyBorder="1" applyAlignment="1" applyProtection="1">
      <alignment horizontal="left" vertical="center" indent="1" shrinkToFit="1"/>
      <protection locked="0"/>
    </xf>
    <xf numFmtId="49" fontId="20" fillId="0" borderId="30" xfId="0" applyNumberFormat="1" applyFont="1" applyBorder="1" applyAlignment="1" applyProtection="1">
      <alignment horizontal="left" vertical="center" indent="1" shrinkToFit="1"/>
      <protection locked="0"/>
    </xf>
    <xf numFmtId="49" fontId="20" fillId="0" borderId="31" xfId="0" applyNumberFormat="1" applyFont="1" applyBorder="1" applyAlignment="1" applyProtection="1">
      <alignment horizontal="left" vertical="center" indent="1" shrinkToFit="1"/>
      <protection locked="0"/>
    </xf>
    <xf numFmtId="0" fontId="20" fillId="2" borderId="22" xfId="0" applyFont="1" applyFill="1" applyBorder="1" applyAlignment="1">
      <alignment horizontal="center" vertical="center"/>
    </xf>
    <xf numFmtId="49" fontId="20" fillId="0" borderId="29" xfId="0" applyNumberFormat="1" applyFont="1" applyBorder="1" applyAlignment="1" applyProtection="1">
      <alignment horizontal="left" vertical="center" wrapText="1" indent="1"/>
      <protection locked="0"/>
    </xf>
    <xf numFmtId="49" fontId="20" fillId="0" borderId="30" xfId="0" applyNumberFormat="1" applyFont="1" applyBorder="1" applyAlignment="1" applyProtection="1">
      <alignment horizontal="left" vertical="center" wrapText="1" indent="1"/>
      <protection locked="0"/>
    </xf>
    <xf numFmtId="49" fontId="20" fillId="0" borderId="31" xfId="0" applyNumberFormat="1" applyFont="1" applyBorder="1" applyAlignment="1" applyProtection="1">
      <alignment horizontal="left" vertical="center" wrapText="1" indent="1"/>
      <protection locked="0"/>
    </xf>
    <xf numFmtId="0" fontId="62" fillId="0" borderId="36" xfId="0" applyFont="1" applyBorder="1" applyAlignment="1">
      <alignment horizontal="center" vertical="center" shrinkToFit="1"/>
    </xf>
    <xf numFmtId="0" fontId="0" fillId="0" borderId="0" xfId="0">
      <alignment vertical="center"/>
    </xf>
    <xf numFmtId="0" fontId="21" fillId="4" borderId="0" xfId="0" applyFont="1" applyFill="1">
      <alignment vertical="center"/>
    </xf>
    <xf numFmtId="49" fontId="20" fillId="0" borderId="26" xfId="0" applyNumberFormat="1" applyFont="1" applyBorder="1" applyAlignment="1" applyProtection="1">
      <alignment horizontal="left" vertical="center" indent="1" shrinkToFit="1"/>
      <protection locked="0"/>
    </xf>
    <xf numFmtId="49" fontId="20" fillId="0" borderId="27" xfId="0" applyNumberFormat="1" applyFont="1" applyBorder="1" applyAlignment="1" applyProtection="1">
      <alignment horizontal="left" vertical="center" indent="1" shrinkToFit="1"/>
      <protection locked="0"/>
    </xf>
    <xf numFmtId="49" fontId="20" fillId="0" borderId="28" xfId="0" applyNumberFormat="1" applyFont="1" applyBorder="1" applyAlignment="1" applyProtection="1">
      <alignment horizontal="left" vertical="center" indent="1" shrinkToFit="1"/>
      <protection locked="0"/>
    </xf>
    <xf numFmtId="0" fontId="211" fillId="0" borderId="0" xfId="0" applyFont="1">
      <alignment vertical="center"/>
    </xf>
    <xf numFmtId="0" fontId="26" fillId="4" borderId="38" xfId="0" applyFont="1" applyFill="1" applyBorder="1" applyAlignment="1">
      <alignment horizontal="center" vertical="center"/>
    </xf>
    <xf numFmtId="0" fontId="20" fillId="0" borderId="14" xfId="0" applyFont="1" applyBorder="1" applyAlignment="1" applyProtection="1">
      <alignment horizontal="left" vertical="center" indent="1"/>
      <protection locked="0"/>
    </xf>
    <xf numFmtId="0" fontId="20" fillId="0" borderId="10" xfId="0" applyFont="1" applyBorder="1" applyAlignment="1" applyProtection="1">
      <alignment horizontal="left" vertical="center" indent="1"/>
      <protection locked="0"/>
    </xf>
    <xf numFmtId="0" fontId="20" fillId="0" borderId="15" xfId="0" applyFont="1" applyBorder="1" applyAlignment="1" applyProtection="1">
      <alignment horizontal="left" vertical="center" indent="1"/>
      <protection locked="0"/>
    </xf>
    <xf numFmtId="0" fontId="19" fillId="0" borderId="36" xfId="0" applyFont="1" applyBorder="1" applyAlignment="1">
      <alignment horizontal="center" vertical="center" shrinkToFit="1"/>
    </xf>
    <xf numFmtId="0" fontId="60" fillId="4" borderId="38" xfId="0" applyFont="1" applyFill="1" applyBorder="1">
      <alignment vertical="center"/>
    </xf>
    <xf numFmtId="0" fontId="20" fillId="3" borderId="24" xfId="0" applyFont="1" applyFill="1" applyBorder="1" applyAlignment="1">
      <alignment horizontal="center" vertical="center" wrapText="1"/>
    </xf>
    <xf numFmtId="0" fontId="20" fillId="0" borderId="16" xfId="0" applyFont="1" applyBorder="1" applyAlignment="1" applyProtection="1">
      <alignment horizontal="left" vertical="center" indent="1"/>
      <protection locked="0"/>
    </xf>
    <xf numFmtId="0" fontId="20" fillId="0" borderId="17" xfId="0" applyFont="1" applyBorder="1" applyAlignment="1" applyProtection="1">
      <alignment horizontal="left" vertical="center" indent="1"/>
      <protection locked="0"/>
    </xf>
    <xf numFmtId="0" fontId="20" fillId="0" borderId="18" xfId="0" applyFont="1" applyBorder="1" applyAlignment="1" applyProtection="1">
      <alignment horizontal="left" vertical="center" indent="1"/>
      <protection locked="0"/>
    </xf>
    <xf numFmtId="0" fontId="59" fillId="4" borderId="38" xfId="0" applyFont="1" applyFill="1" applyBorder="1">
      <alignment vertical="center"/>
    </xf>
    <xf numFmtId="0" fontId="59" fillId="0" borderId="38" xfId="0" applyFont="1" applyBorder="1">
      <alignment vertical="center"/>
    </xf>
    <xf numFmtId="56" fontId="20" fillId="0" borderId="17" xfId="0" applyNumberFormat="1" applyFont="1" applyBorder="1">
      <alignment vertical="center"/>
    </xf>
    <xf numFmtId="56" fontId="20" fillId="0" borderId="42" xfId="0" applyNumberFormat="1" applyFont="1" applyBorder="1">
      <alignment vertical="center"/>
    </xf>
    <xf numFmtId="49" fontId="106" fillId="0" borderId="10" xfId="0" applyNumberFormat="1" applyFont="1" applyFill="1" applyBorder="1" applyAlignment="1" applyProtection="1">
      <alignment horizontal="left" vertical="center" indent="1"/>
    </xf>
    <xf numFmtId="49" fontId="107" fillId="0" borderId="15" xfId="0" applyNumberFormat="1" applyFont="1" applyFill="1" applyBorder="1" applyAlignment="1" applyProtection="1">
      <alignment horizontal="left" vertical="center" indent="1"/>
    </xf>
    <xf numFmtId="0" fontId="61" fillId="0" borderId="36" xfId="0" applyFont="1" applyBorder="1" applyAlignment="1">
      <alignment horizontal="center" vertical="center" shrinkToFit="1"/>
    </xf>
    <xf numFmtId="0" fontId="20" fillId="3" borderId="25" xfId="0" applyFont="1" applyFill="1" applyBorder="1" applyAlignment="1">
      <alignment horizontal="center" vertical="center"/>
    </xf>
    <xf numFmtId="0" fontId="20" fillId="0" borderId="12" xfId="0" applyFont="1" applyFill="1" applyBorder="1" applyProtection="1">
      <alignment vertical="center"/>
    </xf>
    <xf numFmtId="0" fontId="20" fillId="0" borderId="13" xfId="0" applyFont="1" applyFill="1" applyBorder="1" applyProtection="1">
      <alignment vertical="center"/>
    </xf>
    <xf numFmtId="184" fontId="20" fillId="0" borderId="26" xfId="0" applyNumberFormat="1" applyFont="1" applyBorder="1" applyAlignment="1" applyProtection="1">
      <alignment horizontal="right" vertical="center" shrinkToFit="1"/>
      <protection locked="0"/>
    </xf>
    <xf numFmtId="184" fontId="20" fillId="0" borderId="27" xfId="0" applyNumberFormat="1" applyFont="1" applyBorder="1" applyAlignment="1" applyProtection="1">
      <alignment horizontal="right" vertical="center" shrinkToFit="1"/>
      <protection locked="0"/>
    </xf>
    <xf numFmtId="184" fontId="20" fillId="0" borderId="29" xfId="0" applyNumberFormat="1" applyFont="1" applyBorder="1" applyAlignment="1" applyProtection="1">
      <alignment horizontal="right" vertical="center" shrinkToFit="1"/>
      <protection locked="0"/>
    </xf>
    <xf numFmtId="184" fontId="20" fillId="0" borderId="30" xfId="0" applyNumberFormat="1" applyFont="1" applyBorder="1" applyAlignment="1" applyProtection="1">
      <alignment horizontal="right" vertical="center" shrinkToFit="1"/>
      <protection locked="0"/>
    </xf>
    <xf numFmtId="184" fontId="20" fillId="0" borderId="170" xfId="0" applyNumberFormat="1" applyFont="1" applyBorder="1" applyAlignment="1" applyProtection="1">
      <alignment horizontal="right" vertical="center" shrinkToFit="1"/>
      <protection locked="0"/>
    </xf>
    <xf numFmtId="184" fontId="20" fillId="0" borderId="171" xfId="0" applyNumberFormat="1" applyFont="1" applyBorder="1" applyAlignment="1" applyProtection="1">
      <alignment horizontal="right" vertical="center" shrinkToFit="1"/>
      <protection locked="0"/>
    </xf>
    <xf numFmtId="184" fontId="236" fillId="0" borderId="32" xfId="0" applyNumberFormat="1" applyFont="1" applyBorder="1" applyAlignment="1" applyProtection="1">
      <alignment horizontal="right" vertical="center" shrinkToFit="1"/>
    </xf>
    <xf numFmtId="184" fontId="236" fillId="0" borderId="33" xfId="0" applyNumberFormat="1" applyFont="1" applyBorder="1" applyAlignment="1" applyProtection="1">
      <alignment horizontal="right" vertical="center" shrinkToFit="1"/>
    </xf>
    <xf numFmtId="184" fontId="20" fillId="0" borderId="39" xfId="0" applyNumberFormat="1" applyFont="1" applyBorder="1" applyAlignment="1" applyProtection="1">
      <alignment horizontal="right" vertical="center" shrinkToFit="1"/>
      <protection locked="0"/>
    </xf>
    <xf numFmtId="184" fontId="20" fillId="0" borderId="0" xfId="0" applyNumberFormat="1" applyFont="1" applyAlignment="1" applyProtection="1">
      <alignment horizontal="right" vertical="center" shrinkToFit="1"/>
      <protection locked="0"/>
    </xf>
    <xf numFmtId="0" fontId="91" fillId="0" borderId="6" xfId="0" applyFont="1" applyBorder="1" applyAlignment="1">
      <alignment vertical="center" wrapText="1"/>
    </xf>
    <xf numFmtId="0" fontId="94" fillId="0" borderId="250" xfId="0" applyFont="1" applyBorder="1" applyAlignment="1">
      <alignment vertical="center" wrapText="1" readingOrder="1"/>
    </xf>
    <xf numFmtId="0" fontId="94" fillId="0" borderId="251" xfId="0" applyFont="1" applyBorder="1" applyAlignment="1">
      <alignment vertical="center" wrapText="1" readingOrder="1"/>
    </xf>
    <xf numFmtId="0" fontId="94" fillId="0" borderId="39" xfId="0" applyFont="1" applyBorder="1">
      <alignment vertical="center"/>
    </xf>
    <xf numFmtId="0" fontId="94" fillId="0" borderId="39" xfId="0" applyFont="1" applyBorder="1" applyAlignment="1">
      <alignment horizontal="left" vertical="center"/>
    </xf>
    <xf numFmtId="0" fontId="94" fillId="0" borderId="6" xfId="0" applyFont="1" applyBorder="1">
      <alignment vertical="center"/>
    </xf>
    <xf numFmtId="0" fontId="42" fillId="0" borderId="43" xfId="22" applyFont="1" applyBorder="1" applyAlignment="1">
      <alignment horizontal="left" vertical="center" shrinkToFit="1"/>
    </xf>
    <xf numFmtId="0" fontId="42" fillId="0" borderId="44" xfId="22" applyFont="1" applyBorder="1" applyAlignment="1">
      <alignment horizontal="left" vertical="center" shrinkToFit="1"/>
    </xf>
    <xf numFmtId="0" fontId="42" fillId="0" borderId="43" xfId="22" applyFont="1" applyBorder="1" applyAlignment="1">
      <alignment horizontal="left" vertical="center" wrapText="1"/>
    </xf>
    <xf numFmtId="0" fontId="42" fillId="0" borderId="45" xfId="22" applyFont="1" applyBorder="1" applyAlignment="1">
      <alignment horizontal="left" vertical="center" wrapText="1"/>
    </xf>
    <xf numFmtId="0" fontId="42" fillId="0" borderId="44" xfId="22" applyFont="1" applyBorder="1" applyAlignment="1">
      <alignment horizontal="left" vertical="center" wrapText="1"/>
    </xf>
    <xf numFmtId="0" fontId="42" fillId="0" borderId="6" xfId="22" applyFont="1" applyBorder="1" applyAlignment="1">
      <alignment horizontal="left" vertical="center" shrinkToFit="1"/>
    </xf>
    <xf numFmtId="0" fontId="126" fillId="0" borderId="43" xfId="22" applyFont="1" applyBorder="1" applyAlignment="1">
      <alignment horizontal="left" vertical="center" wrapText="1"/>
    </xf>
    <xf numFmtId="0" fontId="126" fillId="0" borderId="45" xfId="22" applyFont="1" applyBorder="1" applyAlignment="1">
      <alignment horizontal="left" vertical="center" wrapText="1"/>
    </xf>
    <xf numFmtId="0" fontId="126" fillId="0" borderId="44" xfId="22" applyFont="1" applyBorder="1" applyAlignment="1">
      <alignment horizontal="left" vertical="center" wrapText="1"/>
    </xf>
    <xf numFmtId="0" fontId="42" fillId="0" borderId="6" xfId="22" applyFont="1" applyBorder="1" applyAlignment="1">
      <alignment horizontal="left" vertical="center"/>
    </xf>
    <xf numFmtId="0" fontId="42" fillId="0" borderId="43" xfId="22" applyFont="1" applyBorder="1" applyAlignment="1">
      <alignment horizontal="left" vertical="center" wrapText="1" shrinkToFit="1"/>
    </xf>
    <xf numFmtId="0" fontId="42" fillId="0" borderId="44" xfId="22" applyFont="1" applyBorder="1" applyAlignment="1">
      <alignment horizontal="left" vertical="center" wrapText="1" shrinkToFit="1"/>
    </xf>
    <xf numFmtId="0" fontId="42" fillId="0" borderId="6" xfId="22" applyFont="1" applyBorder="1" applyAlignment="1">
      <alignment vertical="center" wrapText="1"/>
    </xf>
    <xf numFmtId="0" fontId="42" fillId="10" borderId="6" xfId="22" applyFont="1" applyFill="1" applyBorder="1" applyAlignment="1">
      <alignment horizontal="center" vertical="center" wrapText="1"/>
    </xf>
    <xf numFmtId="0" fontId="42" fillId="0" borderId="6" xfId="22" applyFont="1" applyBorder="1" applyAlignment="1">
      <alignment horizontal="left" vertical="center" wrapText="1"/>
    </xf>
    <xf numFmtId="0" fontId="45" fillId="0" borderId="38" xfId="22" applyFont="1" applyBorder="1" applyAlignment="1">
      <alignment horizontal="left" vertical="center" wrapText="1"/>
    </xf>
    <xf numFmtId="0" fontId="42" fillId="10" borderId="6" xfId="22" applyFont="1" applyFill="1" applyBorder="1" applyAlignment="1">
      <alignment horizontal="left" vertical="center" wrapText="1"/>
    </xf>
    <xf numFmtId="225" fontId="134" fillId="0" borderId="107" xfId="0" applyNumberFormat="1" applyFont="1" applyBorder="1" applyAlignment="1" applyProtection="1">
      <alignment horizontal="right" vertical="center"/>
    </xf>
    <xf numFmtId="0" fontId="218" fillId="0" borderId="107" xfId="0" applyNumberFormat="1" applyFont="1" applyBorder="1" applyAlignment="1" applyProtection="1">
      <alignment horizontal="center" vertical="center" wrapText="1"/>
    </xf>
    <xf numFmtId="0" fontId="45" fillId="0" borderId="6" xfId="0" applyNumberFormat="1" applyFont="1" applyBorder="1" applyAlignment="1" applyProtection="1">
      <alignment horizontal="left" vertical="center" shrinkToFit="1"/>
      <protection locked="0"/>
    </xf>
    <xf numFmtId="0" fontId="36" fillId="0" borderId="0" xfId="0" applyNumberFormat="1" applyFont="1" applyAlignment="1" applyProtection="1">
      <alignment horizontal="center" vertical="center"/>
    </xf>
    <xf numFmtId="0" fontId="36" fillId="0" borderId="36" xfId="0" applyNumberFormat="1" applyFont="1" applyBorder="1" applyAlignment="1" applyProtection="1">
      <alignment horizontal="center" vertical="center"/>
    </xf>
    <xf numFmtId="0" fontId="36" fillId="0" borderId="38" xfId="0" applyNumberFormat="1" applyFont="1" applyBorder="1" applyAlignment="1" applyProtection="1">
      <alignment horizontal="center" vertical="center"/>
    </xf>
    <xf numFmtId="0" fontId="36" fillId="0" borderId="35" xfId="0" applyNumberFormat="1" applyFont="1" applyBorder="1" applyAlignment="1" applyProtection="1">
      <alignment horizontal="center" vertical="center"/>
    </xf>
    <xf numFmtId="0" fontId="36" fillId="0" borderId="37" xfId="0" applyNumberFormat="1" applyFont="1" applyBorder="1" applyAlignment="1" applyProtection="1">
      <alignment horizontal="center" vertical="center"/>
    </xf>
    <xf numFmtId="0" fontId="36" fillId="0" borderId="41" xfId="0" applyNumberFormat="1" applyFont="1" applyBorder="1" applyAlignment="1" applyProtection="1">
      <alignment horizontal="center" vertical="center"/>
    </xf>
    <xf numFmtId="0" fontId="36" fillId="0" borderId="42" xfId="0" applyNumberFormat="1" applyFont="1" applyBorder="1" applyAlignment="1" applyProtection="1">
      <alignment horizontal="center" vertical="center"/>
    </xf>
    <xf numFmtId="0" fontId="36" fillId="0" borderId="0" xfId="0" applyNumberFormat="1" applyFont="1" applyAlignment="1" applyProtection="1">
      <alignment vertical="center" wrapText="1"/>
    </xf>
    <xf numFmtId="0" fontId="36" fillId="5" borderId="6" xfId="0" applyNumberFormat="1" applyFont="1" applyFill="1" applyBorder="1" applyAlignment="1" applyProtection="1">
      <alignment horizontal="center" vertical="center"/>
    </xf>
    <xf numFmtId="12" fontId="68" fillId="0" borderId="35" xfId="0" applyNumberFormat="1" applyFont="1" applyBorder="1" applyAlignment="1" applyProtection="1">
      <alignment horizontal="center" vertical="center"/>
    </xf>
    <xf numFmtId="12" fontId="68" fillId="0" borderId="36" xfId="0" applyNumberFormat="1" applyFont="1" applyBorder="1" applyAlignment="1" applyProtection="1">
      <alignment horizontal="center" vertical="center"/>
    </xf>
    <xf numFmtId="12" fontId="68" fillId="0" borderId="37" xfId="0" applyNumberFormat="1" applyFont="1" applyBorder="1" applyAlignment="1" applyProtection="1">
      <alignment horizontal="center" vertical="center"/>
    </xf>
    <xf numFmtId="12" fontId="68" fillId="0" borderId="39" xfId="0" applyNumberFormat="1" applyFont="1" applyBorder="1" applyAlignment="1" applyProtection="1">
      <alignment horizontal="center" vertical="center"/>
    </xf>
    <xf numFmtId="12" fontId="68" fillId="0" borderId="0" xfId="0" applyNumberFormat="1" applyFont="1" applyBorder="1" applyAlignment="1" applyProtection="1">
      <alignment horizontal="center" vertical="center"/>
    </xf>
    <xf numFmtId="12" fontId="68" fillId="0" borderId="40" xfId="0" applyNumberFormat="1" applyFont="1" applyBorder="1" applyAlignment="1" applyProtection="1">
      <alignment horizontal="center" vertical="center"/>
    </xf>
    <xf numFmtId="0" fontId="36" fillId="0" borderId="0" xfId="0" applyNumberFormat="1" applyFont="1" applyAlignment="1" applyProtection="1">
      <alignment horizontal="left" vertical="center" indent="1" shrinkToFit="1"/>
    </xf>
    <xf numFmtId="0" fontId="36" fillId="0" borderId="0" xfId="0" applyNumberFormat="1" applyFont="1" applyAlignment="1" applyProtection="1">
      <alignment horizontal="left" vertical="center" shrinkToFit="1"/>
    </xf>
    <xf numFmtId="0" fontId="36" fillId="0" borderId="0" xfId="0" applyNumberFormat="1" applyFont="1" applyAlignment="1" applyProtection="1">
      <alignment vertical="center" shrinkToFit="1"/>
    </xf>
    <xf numFmtId="225" fontId="134" fillId="0" borderId="0" xfId="1" applyNumberFormat="1" applyFont="1" applyAlignment="1" applyProtection="1">
      <alignment vertical="center"/>
    </xf>
    <xf numFmtId="225" fontId="134" fillId="0" borderId="0" xfId="1" applyNumberFormat="1" applyFont="1" applyBorder="1" applyAlignment="1" applyProtection="1">
      <alignment vertical="center"/>
    </xf>
    <xf numFmtId="0" fontId="36" fillId="0" borderId="0" xfId="0" applyNumberFormat="1" applyFont="1" applyAlignment="1" applyProtection="1">
      <alignment vertical="top" wrapText="1"/>
    </xf>
    <xf numFmtId="180" fontId="36" fillId="0" borderId="0" xfId="0" applyNumberFormat="1" applyFont="1" applyAlignment="1" applyProtection="1">
      <alignment horizontal="right" vertical="center"/>
    </xf>
    <xf numFmtId="0" fontId="36" fillId="0" borderId="6" xfId="0" applyNumberFormat="1" applyFont="1" applyBorder="1" applyAlignment="1" applyProtection="1">
      <alignment horizontal="center" vertical="center" wrapText="1"/>
    </xf>
    <xf numFmtId="0" fontId="36" fillId="0" borderId="6" xfId="0" applyNumberFormat="1" applyFont="1" applyBorder="1" applyAlignment="1" applyProtection="1">
      <alignment horizontal="center" vertical="center"/>
    </xf>
    <xf numFmtId="0" fontId="81" fillId="0" borderId="220" xfId="0" quotePrefix="1" applyNumberFormat="1" applyFont="1" applyBorder="1" applyAlignment="1" applyProtection="1">
      <alignment horizontal="right" vertical="center"/>
    </xf>
    <xf numFmtId="0" fontId="81" fillId="0" borderId="220" xfId="0" applyNumberFormat="1" applyFont="1" applyBorder="1" applyAlignment="1" applyProtection="1">
      <alignment horizontal="right" vertical="center"/>
    </xf>
    <xf numFmtId="0" fontId="81" fillId="0" borderId="145" xfId="0" applyNumberFormat="1" applyFont="1" applyBorder="1" applyAlignment="1" applyProtection="1">
      <alignment horizontal="center" vertical="center" wrapText="1"/>
    </xf>
    <xf numFmtId="0" fontId="81" fillId="0" borderId="146" xfId="0" applyNumberFormat="1" applyFont="1" applyBorder="1" applyAlignment="1" applyProtection="1">
      <alignment horizontal="center" vertical="center" wrapText="1"/>
    </xf>
    <xf numFmtId="0" fontId="81" fillId="0" borderId="147" xfId="0" applyNumberFormat="1" applyFont="1" applyBorder="1" applyAlignment="1" applyProtection="1">
      <alignment horizontal="center" vertical="center" wrapText="1"/>
    </xf>
    <xf numFmtId="0" fontId="218" fillId="0" borderId="70" xfId="0" applyNumberFormat="1" applyFont="1" applyBorder="1" applyAlignment="1" applyProtection="1">
      <alignment horizontal="center" vertical="center" wrapText="1"/>
    </xf>
    <xf numFmtId="225" fontId="134" fillId="0" borderId="70" xfId="0" applyNumberFormat="1" applyFont="1" applyBorder="1" applyProtection="1">
      <alignment vertical="center"/>
    </xf>
    <xf numFmtId="182" fontId="36" fillId="0" borderId="0" xfId="0" applyNumberFormat="1" applyFont="1" applyAlignment="1" applyProtection="1">
      <alignment horizontal="left" vertical="center" indent="1"/>
    </xf>
    <xf numFmtId="0" fontId="36" fillId="0" borderId="0" xfId="0" applyNumberFormat="1" applyFont="1" applyAlignment="1" applyProtection="1">
      <alignment horizontal="left" vertical="center" wrapText="1" indent="1" shrinkToFit="1"/>
    </xf>
    <xf numFmtId="179" fontId="36" fillId="0" borderId="0" xfId="0" applyNumberFormat="1" applyFont="1" applyAlignment="1" applyProtection="1">
      <alignment horizontal="left" vertical="center" indent="1"/>
    </xf>
    <xf numFmtId="180" fontId="36" fillId="0" borderId="0" xfId="0" applyNumberFormat="1" applyFont="1" applyFill="1" applyAlignment="1" applyProtection="1">
      <alignment horizontal="left" vertical="center"/>
    </xf>
    <xf numFmtId="180" fontId="36" fillId="0" borderId="0" xfId="0" applyNumberFormat="1" applyFont="1" applyAlignment="1" applyProtection="1">
      <alignment horizontal="left" vertical="center"/>
    </xf>
    <xf numFmtId="0" fontId="81" fillId="0" borderId="0" xfId="0" applyNumberFormat="1" applyFont="1" applyAlignment="1" applyProtection="1">
      <alignment horizontal="center" vertical="center" wrapText="1"/>
    </xf>
    <xf numFmtId="0" fontId="81" fillId="0" borderId="0" xfId="0" applyNumberFormat="1" applyFont="1" applyAlignment="1" applyProtection="1">
      <alignment horizontal="center" vertical="center"/>
    </xf>
    <xf numFmtId="0" fontId="36" fillId="0" borderId="0" xfId="0" applyNumberFormat="1" applyFont="1" applyAlignment="1" applyProtection="1">
      <alignment horizontal="left" vertical="center" indent="3" shrinkToFit="1"/>
    </xf>
    <xf numFmtId="181" fontId="36" fillId="0" borderId="0" xfId="1" applyNumberFormat="1" applyFont="1" applyAlignment="1" applyProtection="1">
      <alignment horizontal="right" vertical="center" indent="4"/>
    </xf>
    <xf numFmtId="0" fontId="81" fillId="0" borderId="0" xfId="0" applyNumberFormat="1" applyFont="1" applyAlignment="1" applyProtection="1">
      <alignment vertical="center" wrapText="1"/>
    </xf>
    <xf numFmtId="0" fontId="81" fillId="0" borderId="0" xfId="0" applyFont="1" applyAlignment="1" applyProtection="1">
      <alignment horizontal="center" vertical="center" wrapText="1"/>
    </xf>
    <xf numFmtId="0" fontId="36" fillId="0" borderId="0" xfId="0" applyFont="1" applyAlignment="1" applyProtection="1">
      <alignment horizontal="center" vertical="center"/>
    </xf>
    <xf numFmtId="0" fontId="36" fillId="0" borderId="38" xfId="0" applyFont="1" applyBorder="1" applyAlignment="1" applyProtection="1">
      <alignment horizontal="left" vertical="center" indent="1" shrinkToFit="1"/>
    </xf>
    <xf numFmtId="0" fontId="36" fillId="0" borderId="0" xfId="0" applyFont="1" applyAlignment="1" applyProtection="1">
      <alignment vertical="center" wrapText="1"/>
    </xf>
    <xf numFmtId="38" fontId="36" fillId="0" borderId="6" xfId="1" applyFont="1" applyBorder="1" applyAlignment="1" applyProtection="1">
      <alignment horizontal="right" vertical="center" indent="1"/>
    </xf>
    <xf numFmtId="38" fontId="36" fillId="0" borderId="7" xfId="1" applyFont="1" applyBorder="1" applyAlignment="1" applyProtection="1">
      <alignment horizontal="right" vertical="center" indent="1"/>
    </xf>
    <xf numFmtId="180" fontId="36" fillId="0" borderId="6" xfId="0" applyNumberFormat="1" applyFont="1" applyBorder="1" applyAlignment="1">
      <alignment horizontal="right" vertical="center"/>
    </xf>
    <xf numFmtId="180" fontId="36" fillId="0" borderId="7" xfId="0" applyNumberFormat="1" applyFont="1" applyBorder="1" applyAlignment="1">
      <alignment horizontal="right" vertical="center"/>
    </xf>
    <xf numFmtId="180" fontId="36" fillId="0" borderId="9" xfId="0" applyNumberFormat="1" applyFont="1" applyBorder="1" applyAlignment="1">
      <alignment horizontal="right" vertical="center" indent="2"/>
    </xf>
    <xf numFmtId="180" fontId="36" fillId="0" borderId="6" xfId="0" applyNumberFormat="1" applyFont="1" applyBorder="1" applyAlignment="1">
      <alignment horizontal="right" vertical="center" indent="2"/>
    </xf>
    <xf numFmtId="0" fontId="36" fillId="0" borderId="6" xfId="0" applyFont="1" applyBorder="1" applyAlignment="1" applyProtection="1">
      <alignment vertical="center"/>
    </xf>
    <xf numFmtId="0" fontId="36" fillId="0" borderId="0" xfId="0" applyFont="1">
      <alignment vertical="center"/>
    </xf>
    <xf numFmtId="0" fontId="36" fillId="0" borderId="6" xfId="0" applyFont="1" applyBorder="1" applyAlignment="1" applyProtection="1">
      <alignment horizontal="left" vertical="center" indent="1" shrinkToFit="1"/>
    </xf>
    <xf numFmtId="0" fontId="36" fillId="10" borderId="6" xfId="0" applyFont="1" applyFill="1" applyBorder="1" applyAlignment="1" applyProtection="1">
      <alignment horizontal="center" vertical="center"/>
    </xf>
    <xf numFmtId="182" fontId="36" fillId="0" borderId="6" xfId="0" applyNumberFormat="1" applyFont="1" applyBorder="1" applyAlignment="1" applyProtection="1">
      <alignment horizontal="left" vertical="center" indent="1" shrinkToFit="1"/>
    </xf>
    <xf numFmtId="0" fontId="36" fillId="0" borderId="6" xfId="0" applyNumberFormat="1" applyFont="1" applyBorder="1" applyAlignment="1" applyProtection="1">
      <alignment horizontal="left" vertical="center" indent="1" shrinkToFit="1"/>
    </xf>
    <xf numFmtId="0" fontId="36" fillId="0" borderId="0" xfId="0" applyFont="1" applyAlignment="1" applyProtection="1">
      <alignment vertical="center"/>
    </xf>
    <xf numFmtId="0" fontId="36" fillId="0" borderId="6" xfId="0" applyFont="1" applyFill="1" applyBorder="1" applyAlignment="1" applyProtection="1">
      <alignment vertical="center"/>
    </xf>
    <xf numFmtId="0" fontId="36" fillId="0" borderId="6" xfId="0" applyFont="1" applyBorder="1" applyAlignment="1" applyProtection="1">
      <alignment horizontal="left" vertical="center" indent="1"/>
    </xf>
    <xf numFmtId="0" fontId="52" fillId="0" borderId="0" xfId="0" applyFont="1" applyAlignment="1" applyProtection="1">
      <alignment horizontal="center" vertical="center"/>
    </xf>
    <xf numFmtId="0" fontId="81" fillId="0" borderId="87" xfId="0" applyFont="1" applyBorder="1" applyAlignment="1" applyProtection="1">
      <alignment horizontal="center" vertical="center"/>
      <protection locked="0"/>
    </xf>
    <xf numFmtId="0" fontId="81" fillId="0" borderId="82" xfId="0" applyFont="1" applyBorder="1" applyAlignment="1" applyProtection="1">
      <alignment horizontal="center" vertical="center"/>
      <protection locked="0"/>
    </xf>
    <xf numFmtId="0" fontId="81" fillId="0" borderId="86" xfId="0" applyFont="1" applyBorder="1" applyAlignment="1">
      <alignment horizontal="left" vertical="center" wrapText="1"/>
    </xf>
    <xf numFmtId="0" fontId="81" fillId="0" borderId="36" xfId="0" applyFont="1" applyBorder="1" applyAlignment="1">
      <alignment horizontal="left" vertical="center" wrapText="1"/>
    </xf>
    <xf numFmtId="0" fontId="81" fillId="0" borderId="81" xfId="0" applyFont="1" applyBorder="1" applyAlignment="1">
      <alignment horizontal="left" vertical="center" wrapText="1"/>
    </xf>
    <xf numFmtId="0" fontId="81" fillId="0" borderId="158" xfId="0" applyFont="1" applyBorder="1" applyAlignment="1">
      <alignment horizontal="left" vertical="center" wrapText="1"/>
    </xf>
    <xf numFmtId="0" fontId="81" fillId="3" borderId="80" xfId="0" applyFont="1" applyFill="1" applyBorder="1" applyAlignment="1">
      <alignment horizontal="center" vertical="center"/>
    </xf>
    <xf numFmtId="0" fontId="81" fillId="3" borderId="83" xfId="0" applyFont="1" applyFill="1" applyBorder="1" applyAlignment="1">
      <alignment horizontal="center" vertical="center"/>
    </xf>
    <xf numFmtId="0" fontId="81" fillId="3" borderId="7" xfId="0" applyFont="1" applyFill="1" applyBorder="1" applyAlignment="1">
      <alignment horizontal="center" vertical="center"/>
    </xf>
    <xf numFmtId="0" fontId="81" fillId="3" borderId="8" xfId="0" applyFont="1" applyFill="1" applyBorder="1" applyAlignment="1">
      <alignment horizontal="center" vertical="center"/>
    </xf>
    <xf numFmtId="0" fontId="81" fillId="3" borderId="9" xfId="0" applyFont="1" applyFill="1" applyBorder="1" applyAlignment="1">
      <alignment horizontal="center" vertical="center"/>
    </xf>
    <xf numFmtId="0" fontId="134" fillId="0" borderId="0" xfId="0" applyFont="1" applyFill="1" applyBorder="1" applyProtection="1">
      <alignment vertical="center"/>
    </xf>
    <xf numFmtId="0" fontId="81" fillId="0" borderId="157" xfId="0" applyFont="1" applyBorder="1" applyAlignment="1">
      <alignment horizontal="right" vertical="center"/>
    </xf>
    <xf numFmtId="0" fontId="81" fillId="0" borderId="160" xfId="0" applyFont="1" applyBorder="1" applyAlignment="1">
      <alignment horizontal="right" vertical="center"/>
    </xf>
    <xf numFmtId="0" fontId="81" fillId="0" borderId="158" xfId="0" applyFont="1" applyBorder="1" applyAlignment="1">
      <alignment horizontal="right" vertical="center"/>
    </xf>
    <xf numFmtId="0" fontId="81" fillId="0" borderId="159" xfId="0" applyFont="1" applyBorder="1" applyAlignment="1">
      <alignment horizontal="right" vertical="center"/>
    </xf>
    <xf numFmtId="186" fontId="81" fillId="0" borderId="35" xfId="0" applyNumberFormat="1" applyFont="1" applyBorder="1" applyAlignment="1" applyProtection="1">
      <alignment horizontal="center"/>
      <protection locked="0"/>
    </xf>
    <xf numFmtId="186" fontId="81" fillId="0" borderId="36" xfId="0" applyNumberFormat="1" applyFont="1" applyBorder="1" applyAlignment="1" applyProtection="1">
      <alignment horizontal="center"/>
      <protection locked="0"/>
    </xf>
    <xf numFmtId="186" fontId="81" fillId="0" borderId="37" xfId="0" applyNumberFormat="1" applyFont="1" applyBorder="1" applyAlignment="1" applyProtection="1">
      <alignment horizontal="center"/>
      <protection locked="0"/>
    </xf>
    <xf numFmtId="186" fontId="81" fillId="0" borderId="39" xfId="0" applyNumberFormat="1" applyFont="1" applyBorder="1" applyAlignment="1" applyProtection="1">
      <alignment horizontal="center"/>
      <protection locked="0"/>
    </xf>
    <xf numFmtId="186" fontId="81" fillId="0" borderId="0" xfId="0" applyNumberFormat="1" applyFont="1" applyBorder="1" applyAlignment="1" applyProtection="1">
      <alignment horizontal="center"/>
      <protection locked="0"/>
    </xf>
    <xf numFmtId="186" fontId="81" fillId="0" borderId="40" xfId="0" applyNumberFormat="1" applyFont="1" applyBorder="1" applyAlignment="1" applyProtection="1">
      <alignment horizontal="center"/>
      <protection locked="0"/>
    </xf>
    <xf numFmtId="40" fontId="134" fillId="0" borderId="35" xfId="1" applyNumberFormat="1" applyFont="1" applyBorder="1" applyAlignment="1">
      <alignment horizontal="right" indent="1"/>
    </xf>
    <xf numFmtId="40" fontId="134" fillId="0" borderId="88" xfId="1" applyNumberFormat="1" applyFont="1" applyBorder="1" applyAlignment="1">
      <alignment horizontal="right" indent="1"/>
    </xf>
    <xf numFmtId="40" fontId="134" fillId="0" borderId="39" xfId="1" applyNumberFormat="1" applyFont="1" applyBorder="1" applyAlignment="1">
      <alignment horizontal="right" indent="1"/>
    </xf>
    <xf numFmtId="40" fontId="134" fillId="0" borderId="154" xfId="1" applyNumberFormat="1" applyFont="1" applyBorder="1" applyAlignment="1">
      <alignment horizontal="right" indent="1"/>
    </xf>
    <xf numFmtId="40" fontId="81" fillId="0" borderId="58" xfId="1" applyNumberFormat="1" applyFont="1" applyFill="1" applyBorder="1" applyAlignment="1" applyProtection="1">
      <alignment horizontal="right" vertical="center" shrinkToFit="1"/>
      <protection locked="0"/>
    </xf>
    <xf numFmtId="40" fontId="81" fillId="0" borderId="57" xfId="1" applyNumberFormat="1" applyFont="1" applyFill="1" applyBorder="1" applyAlignment="1" applyProtection="1">
      <alignment horizontal="right" vertical="center" shrinkToFit="1"/>
      <protection locked="0"/>
    </xf>
    <xf numFmtId="0" fontId="81" fillId="3" borderId="43" xfId="0" applyFont="1" applyFill="1" applyBorder="1" applyAlignment="1">
      <alignment horizontal="center" vertical="center"/>
    </xf>
    <xf numFmtId="0" fontId="81" fillId="3" borderId="45" xfId="0" applyFont="1" applyFill="1" applyBorder="1" applyAlignment="1">
      <alignment horizontal="center" vertical="center"/>
    </xf>
    <xf numFmtId="0" fontId="81" fillId="3" borderId="156" xfId="0" applyFont="1" applyFill="1" applyBorder="1" applyAlignment="1">
      <alignment horizontal="center" vertical="center"/>
    </xf>
    <xf numFmtId="0" fontId="81" fillId="3" borderId="58" xfId="0" applyFont="1" applyFill="1" applyBorder="1" applyAlignment="1">
      <alignment horizontal="center" vertical="center"/>
    </xf>
    <xf numFmtId="0" fontId="81" fillId="3" borderId="62" xfId="0" applyFont="1" applyFill="1" applyBorder="1" applyAlignment="1">
      <alignment horizontal="center" vertical="center"/>
    </xf>
    <xf numFmtId="0" fontId="81" fillId="7" borderId="63" xfId="0" applyFont="1" applyFill="1" applyBorder="1" applyAlignment="1">
      <alignment horizontal="distributed" vertical="center" indent="3"/>
    </xf>
    <xf numFmtId="0" fontId="81" fillId="7" borderId="54" xfId="0" applyFont="1" applyFill="1" applyBorder="1" applyAlignment="1">
      <alignment horizontal="distributed" vertical="center" indent="3"/>
    </xf>
    <xf numFmtId="0" fontId="81" fillId="7" borderId="66" xfId="0" applyFont="1" applyFill="1" applyBorder="1" applyAlignment="1">
      <alignment horizontal="distributed" vertical="center" indent="3"/>
    </xf>
    <xf numFmtId="0" fontId="218" fillId="3" borderId="52" xfId="0" applyFont="1" applyFill="1" applyBorder="1" applyAlignment="1" applyProtection="1">
      <alignment horizontal="center" vertical="center"/>
    </xf>
    <xf numFmtId="0" fontId="218" fillId="3" borderId="9" xfId="0" applyFont="1" applyFill="1" applyBorder="1" applyAlignment="1" applyProtection="1">
      <alignment horizontal="center" vertical="center"/>
    </xf>
    <xf numFmtId="0" fontId="81" fillId="3" borderId="6" xfId="0" applyFont="1" applyFill="1" applyBorder="1" applyAlignment="1" applyProtection="1">
      <alignment horizontal="center" vertical="center" wrapText="1"/>
    </xf>
    <xf numFmtId="0" fontId="81" fillId="20" borderId="7" xfId="0" applyFont="1" applyFill="1" applyBorder="1" applyAlignment="1" applyProtection="1">
      <alignment horizontal="center" vertical="center"/>
      <protection locked="0"/>
    </xf>
    <xf numFmtId="0" fontId="81" fillId="20" borderId="9" xfId="0" applyFont="1" applyFill="1" applyBorder="1" applyAlignment="1" applyProtection="1">
      <alignment horizontal="center" vertical="center"/>
      <protection locked="0"/>
    </xf>
    <xf numFmtId="0" fontId="96" fillId="3" borderId="6" xfId="0" applyFont="1" applyFill="1" applyBorder="1" applyAlignment="1" applyProtection="1">
      <alignment horizontal="center" vertical="center"/>
    </xf>
    <xf numFmtId="187" fontId="81" fillId="0" borderId="6" xfId="0" applyNumberFormat="1" applyFont="1" applyBorder="1" applyProtection="1">
      <alignment vertical="center"/>
      <protection locked="0"/>
    </xf>
    <xf numFmtId="0" fontId="81" fillId="3" borderId="164" xfId="0" applyFont="1" applyFill="1" applyBorder="1" applyAlignment="1">
      <alignment horizontal="distributed" vertical="center" indent="2"/>
    </xf>
    <xf numFmtId="0" fontId="81" fillId="3" borderId="152" xfId="0" applyFont="1" applyFill="1" applyBorder="1" applyAlignment="1">
      <alignment horizontal="distributed" vertical="center" indent="2"/>
    </xf>
    <xf numFmtId="0" fontId="81" fillId="3" borderId="162" xfId="0" applyFont="1" applyFill="1" applyBorder="1" applyAlignment="1">
      <alignment horizontal="distributed" vertical="center" indent="2"/>
    </xf>
    <xf numFmtId="0" fontId="81" fillId="3" borderId="41" xfId="0" applyFont="1" applyFill="1" applyBorder="1" applyAlignment="1">
      <alignment horizontal="distributed" vertical="center" indent="2"/>
    </xf>
    <xf numFmtId="0" fontId="81" fillId="3" borderId="38" xfId="0" applyFont="1" applyFill="1" applyBorder="1" applyAlignment="1">
      <alignment horizontal="distributed" vertical="center" indent="2"/>
    </xf>
    <xf numFmtId="0" fontId="81" fillId="3" borderId="42" xfId="0" applyFont="1" applyFill="1" applyBorder="1" applyAlignment="1">
      <alignment horizontal="distributed" vertical="center" indent="2"/>
    </xf>
    <xf numFmtId="0" fontId="81" fillId="3" borderId="7" xfId="0" applyFont="1" applyFill="1" applyBorder="1" applyAlignment="1">
      <alignment horizontal="distributed" vertical="center" indent="6"/>
    </xf>
    <xf numFmtId="0" fontId="81" fillId="3" borderId="8" xfId="0" applyFont="1" applyFill="1" applyBorder="1" applyAlignment="1">
      <alignment horizontal="distributed" vertical="center" indent="6"/>
    </xf>
    <xf numFmtId="0" fontId="81" fillId="3" borderId="9" xfId="0" applyFont="1" applyFill="1" applyBorder="1" applyAlignment="1">
      <alignment horizontal="distributed" vertical="center" indent="6"/>
    </xf>
    <xf numFmtId="187" fontId="81" fillId="0" borderId="58" xfId="0" applyNumberFormat="1" applyFont="1" applyBorder="1" applyProtection="1">
      <alignment vertical="center"/>
      <protection locked="0"/>
    </xf>
    <xf numFmtId="187" fontId="81" fillId="0" borderId="57" xfId="0" applyNumberFormat="1" applyFont="1" applyBorder="1" applyProtection="1">
      <alignment vertical="center"/>
      <protection locked="0"/>
    </xf>
    <xf numFmtId="187" fontId="81" fillId="0" borderId="62" xfId="0" applyNumberFormat="1" applyFont="1" applyBorder="1" applyProtection="1">
      <alignment vertical="center"/>
      <protection locked="0"/>
    </xf>
    <xf numFmtId="187" fontId="81" fillId="0" borderId="89" xfId="0" applyNumberFormat="1" applyFont="1" applyBorder="1" applyProtection="1">
      <alignment vertical="center"/>
      <protection locked="0"/>
    </xf>
    <xf numFmtId="187" fontId="81" fillId="0" borderId="84" xfId="0" applyNumberFormat="1" applyFont="1" applyBorder="1" applyProtection="1">
      <alignment vertical="center"/>
      <protection locked="0"/>
    </xf>
    <xf numFmtId="187" fontId="81" fillId="0" borderId="7" xfId="0" applyNumberFormat="1" applyFont="1" applyBorder="1" applyProtection="1">
      <alignment vertical="center"/>
      <protection locked="0"/>
    </xf>
    <xf numFmtId="187" fontId="81" fillId="0" borderId="8" xfId="0" applyNumberFormat="1" applyFont="1" applyBorder="1" applyProtection="1">
      <alignment vertical="center"/>
      <protection locked="0"/>
    </xf>
    <xf numFmtId="187" fontId="81" fillId="0" borderId="9" xfId="0" applyNumberFormat="1" applyFont="1" applyBorder="1" applyProtection="1">
      <alignment vertical="center"/>
      <protection locked="0"/>
    </xf>
    <xf numFmtId="0" fontId="81" fillId="10" borderId="49" xfId="0" applyFont="1" applyFill="1" applyBorder="1" applyAlignment="1" applyProtection="1">
      <alignment horizontal="left" vertical="center"/>
    </xf>
    <xf numFmtId="0" fontId="81" fillId="10" borderId="50" xfId="0" applyFont="1" applyFill="1" applyBorder="1" applyAlignment="1" applyProtection="1">
      <alignment horizontal="left" vertical="center"/>
    </xf>
    <xf numFmtId="0" fontId="81" fillId="10" borderId="51" xfId="0" applyFont="1" applyFill="1" applyBorder="1" applyAlignment="1" applyProtection="1">
      <alignment horizontal="left" vertical="center"/>
    </xf>
    <xf numFmtId="0" fontId="81" fillId="0" borderId="7" xfId="0" applyFont="1" applyBorder="1" applyAlignment="1" applyProtection="1">
      <alignment horizontal="left" vertical="center"/>
    </xf>
    <xf numFmtId="0" fontId="81" fillId="0" borderId="8" xfId="0" applyFont="1" applyBorder="1" applyAlignment="1" applyProtection="1">
      <alignment horizontal="left" vertical="center"/>
    </xf>
    <xf numFmtId="0" fontId="81" fillId="0" borderId="53" xfId="0" applyFont="1" applyBorder="1" applyAlignment="1" applyProtection="1">
      <alignment horizontal="left" vertical="center"/>
    </xf>
    <xf numFmtId="0" fontId="100" fillId="0" borderId="52" xfId="0" applyFont="1" applyBorder="1" applyAlignment="1" applyProtection="1">
      <alignment horizontal="left" vertical="center" shrinkToFit="1"/>
      <protection locked="0"/>
    </xf>
    <xf numFmtId="0" fontId="100" fillId="0" borderId="8" xfId="0" applyFont="1" applyBorder="1" applyAlignment="1" applyProtection="1">
      <alignment horizontal="left" vertical="center" shrinkToFit="1"/>
      <protection locked="0"/>
    </xf>
    <xf numFmtId="0" fontId="100" fillId="0" borderId="9" xfId="0" applyFont="1" applyBorder="1" applyAlignment="1" applyProtection="1">
      <alignment horizontal="left" vertical="center" shrinkToFit="1"/>
      <protection locked="0"/>
    </xf>
    <xf numFmtId="0" fontId="100" fillId="3" borderId="76" xfId="0" applyFont="1" applyFill="1" applyBorder="1" applyAlignment="1">
      <alignment horizontal="center" vertical="center"/>
    </xf>
    <xf numFmtId="0" fontId="100" fillId="3" borderId="152" xfId="0" applyFont="1" applyFill="1" applyBorder="1" applyAlignment="1">
      <alignment horizontal="center" vertical="center"/>
    </xf>
    <xf numFmtId="0" fontId="100" fillId="3" borderId="162" xfId="0" applyFont="1" applyFill="1" applyBorder="1" applyAlignment="1">
      <alignment horizontal="center" vertical="center"/>
    </xf>
    <xf numFmtId="0" fontId="100" fillId="3" borderId="78" xfId="0" applyFont="1" applyFill="1" applyBorder="1" applyAlignment="1">
      <alignment horizontal="center" vertical="center"/>
    </xf>
    <xf numFmtId="0" fontId="100" fillId="3" borderId="0" xfId="0" applyFont="1" applyFill="1" applyBorder="1" applyAlignment="1">
      <alignment horizontal="center" vertical="center"/>
    </xf>
    <xf numFmtId="0" fontId="100" fillId="3" borderId="40" xfId="0" applyFont="1" applyFill="1" applyBorder="1" applyAlignment="1">
      <alignment horizontal="center" vertical="center"/>
    </xf>
    <xf numFmtId="0" fontId="100" fillId="3" borderId="55" xfId="0" applyFont="1" applyFill="1" applyBorder="1" applyAlignment="1">
      <alignment horizontal="center" vertical="center"/>
    </xf>
    <xf numFmtId="0" fontId="100" fillId="3" borderId="38" xfId="0" applyFont="1" applyFill="1" applyBorder="1" applyAlignment="1">
      <alignment horizontal="center" vertical="center"/>
    </xf>
    <xf numFmtId="0" fontId="100" fillId="3" borderId="42" xfId="0" applyFont="1" applyFill="1" applyBorder="1" applyAlignment="1">
      <alignment horizontal="center" vertical="center"/>
    </xf>
    <xf numFmtId="0" fontId="81" fillId="0" borderId="54" xfId="0" applyFont="1" applyBorder="1" applyAlignment="1" applyProtection="1">
      <alignment horizontal="left" vertical="top" wrapText="1"/>
      <protection locked="0"/>
    </xf>
    <xf numFmtId="0" fontId="81" fillId="0" borderId="6" xfId="0" applyFont="1" applyBorder="1" applyAlignment="1" applyProtection="1">
      <alignment horizontal="left" vertical="top" wrapText="1"/>
      <protection locked="0"/>
    </xf>
    <xf numFmtId="0" fontId="81" fillId="0" borderId="85" xfId="0" applyFont="1" applyBorder="1" applyAlignment="1" applyProtection="1">
      <alignment horizontal="left" vertical="top" wrapText="1"/>
      <protection locked="0"/>
    </xf>
    <xf numFmtId="0" fontId="81" fillId="0" borderId="66" xfId="0" applyFont="1" applyBorder="1" applyAlignment="1" applyProtection="1">
      <alignment horizontal="left" vertical="top" wrapText="1"/>
      <protection locked="0"/>
    </xf>
    <xf numFmtId="0" fontId="81" fillId="0" borderId="84" xfId="0" applyFont="1" applyBorder="1" applyAlignment="1" applyProtection="1">
      <alignment horizontal="left" vertical="top" wrapText="1"/>
      <protection locked="0"/>
    </xf>
    <xf numFmtId="0" fontId="81" fillId="0" borderId="149" xfId="0" applyFont="1" applyBorder="1" applyAlignment="1" applyProtection="1">
      <alignment horizontal="left" vertical="top" wrapText="1"/>
      <protection locked="0"/>
    </xf>
    <xf numFmtId="0" fontId="81" fillId="0" borderId="58" xfId="0" applyFont="1" applyFill="1" applyBorder="1" applyAlignment="1" applyProtection="1">
      <alignment horizontal="center" vertical="center"/>
      <protection locked="0"/>
    </xf>
    <xf numFmtId="0" fontId="81" fillId="0" borderId="62" xfId="0" applyFont="1" applyFill="1" applyBorder="1" applyAlignment="1" applyProtection="1">
      <alignment horizontal="center" vertical="center"/>
      <protection locked="0"/>
    </xf>
    <xf numFmtId="0" fontId="81" fillId="3" borderId="7" xfId="0" applyFont="1" applyFill="1" applyBorder="1" applyAlignment="1" applyProtection="1">
      <alignment horizontal="center" vertical="center"/>
    </xf>
    <xf numFmtId="0" fontId="81" fillId="3" borderId="8" xfId="0" applyFont="1" applyFill="1" applyBorder="1" applyAlignment="1" applyProtection="1">
      <alignment horizontal="center" vertical="center"/>
    </xf>
    <xf numFmtId="0" fontId="81" fillId="3" borderId="9" xfId="0" applyFont="1" applyFill="1" applyBorder="1" applyAlignment="1" applyProtection="1">
      <alignment horizontal="center" vertical="center"/>
    </xf>
    <xf numFmtId="0" fontId="81" fillId="0" borderId="64" xfId="0" applyFont="1" applyBorder="1" applyAlignment="1" applyProtection="1">
      <alignment horizontal="left" vertical="center" shrinkToFit="1"/>
      <protection locked="0"/>
    </xf>
    <xf numFmtId="0" fontId="81" fillId="0" borderId="50" xfId="0" applyFont="1" applyBorder="1" applyAlignment="1" applyProtection="1">
      <alignment horizontal="left" vertical="center" shrinkToFit="1"/>
      <protection locked="0"/>
    </xf>
    <xf numFmtId="0" fontId="81" fillId="10" borderId="64" xfId="0" applyFont="1" applyFill="1" applyBorder="1" applyAlignment="1">
      <alignment horizontal="center" vertical="center"/>
    </xf>
    <xf numFmtId="0" fontId="81" fillId="10" borderId="50" xfId="0" applyFont="1" applyFill="1" applyBorder="1" applyAlignment="1">
      <alignment horizontal="center" vertical="center"/>
    </xf>
    <xf numFmtId="0" fontId="81" fillId="10" borderId="65" xfId="0" applyFont="1" applyFill="1" applyBorder="1" applyAlignment="1">
      <alignment horizontal="center" vertical="center"/>
    </xf>
    <xf numFmtId="0" fontId="81" fillId="0" borderId="64" xfId="0" applyFont="1" applyBorder="1" applyAlignment="1" applyProtection="1">
      <alignment horizontal="center" vertical="center"/>
      <protection locked="0"/>
    </xf>
    <xf numFmtId="0" fontId="81" fillId="0" borderId="65" xfId="0" applyFont="1" applyBorder="1" applyAlignment="1" applyProtection="1">
      <alignment horizontal="center" vertical="center"/>
      <protection locked="0"/>
    </xf>
    <xf numFmtId="0" fontId="81" fillId="0" borderId="64" xfId="0" applyFont="1" applyFill="1" applyBorder="1" applyAlignment="1" applyProtection="1">
      <alignment horizontal="center" vertical="center"/>
      <protection locked="0"/>
    </xf>
    <xf numFmtId="0" fontId="81" fillId="0" borderId="51" xfId="0" applyFont="1" applyFill="1" applyBorder="1" applyAlignment="1" applyProtection="1">
      <alignment horizontal="center" vertical="center"/>
      <protection locked="0"/>
    </xf>
    <xf numFmtId="0" fontId="81" fillId="3" borderId="35" xfId="0" applyFont="1" applyFill="1" applyBorder="1" applyAlignment="1">
      <alignment horizontal="center" vertical="center" wrapText="1"/>
    </xf>
    <xf numFmtId="0" fontId="81" fillId="3" borderId="37" xfId="0" applyFont="1" applyFill="1" applyBorder="1" applyAlignment="1">
      <alignment horizontal="center" vertical="center" wrapText="1"/>
    </xf>
    <xf numFmtId="0" fontId="81" fillId="3" borderId="39" xfId="0" applyFont="1" applyFill="1" applyBorder="1" applyAlignment="1">
      <alignment horizontal="center" vertical="center" wrapText="1"/>
    </xf>
    <xf numFmtId="0" fontId="81" fillId="3" borderId="40" xfId="0" applyFont="1" applyFill="1" applyBorder="1" applyAlignment="1">
      <alignment horizontal="center" vertical="center" wrapText="1"/>
    </xf>
    <xf numFmtId="0" fontId="81" fillId="3" borderId="157" xfId="0" applyFont="1" applyFill="1" applyBorder="1" applyAlignment="1">
      <alignment horizontal="center" vertical="center" wrapText="1"/>
    </xf>
    <xf numFmtId="0" fontId="81" fillId="3" borderId="159" xfId="0" applyFont="1" applyFill="1" applyBorder="1" applyAlignment="1">
      <alignment horizontal="center" vertical="center" wrapText="1"/>
    </xf>
    <xf numFmtId="0" fontId="100" fillId="0" borderId="6" xfId="0" applyFont="1" applyBorder="1" applyAlignment="1" applyProtection="1">
      <alignment horizontal="left" vertical="center" indent="1" shrinkToFit="1"/>
      <protection locked="0"/>
    </xf>
    <xf numFmtId="0" fontId="81" fillId="10" borderId="49" xfId="0" applyFont="1" applyFill="1" applyBorder="1" applyAlignment="1">
      <alignment horizontal="left" vertical="center"/>
    </xf>
    <xf numFmtId="0" fontId="81" fillId="10" borderId="50" xfId="0" applyFont="1" applyFill="1" applyBorder="1" applyAlignment="1">
      <alignment horizontal="left" vertical="center"/>
    </xf>
    <xf numFmtId="0" fontId="81" fillId="10" borderId="51" xfId="0" applyFont="1" applyFill="1" applyBorder="1" applyAlignment="1">
      <alignment horizontal="left" vertical="center"/>
    </xf>
    <xf numFmtId="187" fontId="134" fillId="0" borderId="99" xfId="0" applyNumberFormat="1" applyFont="1" applyBorder="1" applyProtection="1">
      <alignment vertical="center"/>
    </xf>
    <xf numFmtId="187" fontId="134" fillId="0" borderId="97" xfId="0" applyNumberFormat="1" applyFont="1" applyBorder="1" applyProtection="1">
      <alignment vertical="center"/>
    </xf>
    <xf numFmtId="187" fontId="134" fillId="0" borderId="91" xfId="0" applyNumberFormat="1" applyFont="1" applyBorder="1" applyProtection="1">
      <alignment vertical="center"/>
    </xf>
    <xf numFmtId="187" fontId="134" fillId="0" borderId="92" xfId="0" applyNumberFormat="1" applyFont="1" applyBorder="1" applyProtection="1">
      <alignment vertical="center"/>
    </xf>
    <xf numFmtId="0" fontId="81" fillId="3" borderId="64" xfId="0" applyFont="1" applyFill="1" applyBorder="1" applyAlignment="1">
      <alignment horizontal="center" vertical="center"/>
    </xf>
    <xf numFmtId="0" fontId="81" fillId="3" borderId="50" xfId="0" applyFont="1" applyFill="1" applyBorder="1" applyAlignment="1">
      <alignment horizontal="center" vertical="center"/>
    </xf>
    <xf numFmtId="0" fontId="81" fillId="3" borderId="65" xfId="0" applyFont="1" applyFill="1" applyBorder="1" applyAlignment="1">
      <alignment horizontal="center" vertical="center"/>
    </xf>
    <xf numFmtId="187" fontId="81" fillId="0" borderId="64" xfId="0" applyNumberFormat="1" applyFont="1" applyBorder="1" applyProtection="1">
      <alignment vertical="center"/>
      <protection locked="0"/>
    </xf>
    <xf numFmtId="187" fontId="81" fillId="0" borderId="50" xfId="0" applyNumberFormat="1" applyFont="1" applyBorder="1" applyProtection="1">
      <alignment vertical="center"/>
      <protection locked="0"/>
    </xf>
    <xf numFmtId="187" fontId="81" fillId="0" borderId="65" xfId="0" applyNumberFormat="1" applyFont="1" applyBorder="1" applyProtection="1">
      <alignment vertical="center"/>
      <protection locked="0"/>
    </xf>
    <xf numFmtId="187" fontId="134" fillId="0" borderId="44" xfId="0" applyNumberFormat="1" applyFont="1" applyBorder="1" applyAlignment="1" applyProtection="1">
      <alignment horizontal="right" vertical="center"/>
    </xf>
    <xf numFmtId="0" fontId="96" fillId="0" borderId="36" xfId="0" applyFont="1" applyBorder="1" applyAlignment="1">
      <alignment vertical="center"/>
    </xf>
    <xf numFmtId="0" fontId="81" fillId="3" borderId="86" xfId="0" applyFont="1" applyFill="1" applyBorder="1" applyAlignment="1">
      <alignment horizontal="center" vertical="center"/>
    </xf>
    <xf numFmtId="0" fontId="81" fillId="3" borderId="36" xfId="0" applyFont="1" applyFill="1" applyBorder="1" applyAlignment="1">
      <alignment horizontal="center" vertical="center"/>
    </xf>
    <xf numFmtId="0" fontId="81" fillId="3" borderId="37" xfId="0" applyFont="1" applyFill="1" applyBorder="1" applyAlignment="1">
      <alignment horizontal="center" vertical="center"/>
    </xf>
    <xf numFmtId="0" fontId="81" fillId="3" borderId="55" xfId="0" applyFont="1" applyFill="1" applyBorder="1" applyAlignment="1">
      <alignment horizontal="center" vertical="center"/>
    </xf>
    <xf numFmtId="0" fontId="81" fillId="3" borderId="38" xfId="0" applyFont="1" applyFill="1" applyBorder="1" applyAlignment="1">
      <alignment horizontal="center" vertical="center"/>
    </xf>
    <xf numFmtId="0" fontId="81" fillId="3" borderId="42" xfId="0" applyFont="1" applyFill="1" applyBorder="1" applyAlignment="1">
      <alignment horizontal="center" vertical="center"/>
    </xf>
    <xf numFmtId="0" fontId="96" fillId="0" borderId="36" xfId="0" applyFont="1" applyBorder="1">
      <alignment vertical="center"/>
    </xf>
    <xf numFmtId="0" fontId="138" fillId="3" borderId="52" xfId="0" applyFont="1" applyFill="1" applyBorder="1" applyAlignment="1">
      <alignment horizontal="center" vertical="center" wrapText="1"/>
    </xf>
    <xf numFmtId="0" fontId="138" fillId="3" borderId="8" xfId="0" applyFont="1" applyFill="1" applyBorder="1" applyAlignment="1">
      <alignment horizontal="center" vertical="center" wrapText="1"/>
    </xf>
    <xf numFmtId="0" fontId="138" fillId="3" borderId="9" xfId="0" applyFont="1" applyFill="1" applyBorder="1" applyAlignment="1">
      <alignment horizontal="center" vertical="center" wrapText="1"/>
    </xf>
    <xf numFmtId="0" fontId="81" fillId="0" borderId="35" xfId="0" applyFont="1" applyBorder="1" applyAlignment="1" applyProtection="1">
      <alignment horizontal="center" vertical="center"/>
      <protection locked="0"/>
    </xf>
    <xf numFmtId="0" fontId="81" fillId="0" borderId="37" xfId="0" applyFont="1" applyBorder="1" applyAlignment="1" applyProtection="1">
      <alignment horizontal="center" vertical="center"/>
      <protection locked="0"/>
    </xf>
    <xf numFmtId="0" fontId="81" fillId="0" borderId="39" xfId="0" applyFont="1" applyBorder="1" applyAlignment="1" applyProtection="1">
      <alignment horizontal="center" vertical="center"/>
      <protection locked="0"/>
    </xf>
    <xf numFmtId="0" fontId="81" fillId="0" borderId="40" xfId="0" applyFont="1" applyBorder="1" applyAlignment="1" applyProtection="1">
      <alignment horizontal="center" vertical="center"/>
      <protection locked="0"/>
    </xf>
    <xf numFmtId="0" fontId="81" fillId="0" borderId="41" xfId="0" applyFont="1" applyBorder="1" applyAlignment="1" applyProtection="1">
      <alignment horizontal="center" vertical="center"/>
      <protection locked="0"/>
    </xf>
    <xf numFmtId="0" fontId="81" fillId="0" borderId="42" xfId="0" applyFont="1" applyBorder="1" applyAlignment="1" applyProtection="1">
      <alignment horizontal="center" vertical="center"/>
      <protection locked="0"/>
    </xf>
    <xf numFmtId="184" fontId="81" fillId="0" borderId="7" xfId="0" applyNumberFormat="1" applyFont="1" applyBorder="1" applyAlignment="1" applyProtection="1">
      <alignment vertical="center"/>
      <protection locked="0"/>
    </xf>
    <xf numFmtId="184" fontId="81" fillId="0" borderId="8" xfId="0" applyNumberFormat="1" applyFont="1" applyBorder="1" applyAlignment="1" applyProtection="1">
      <alignment vertical="center"/>
      <protection locked="0"/>
    </xf>
    <xf numFmtId="0" fontId="81" fillId="8" borderId="35" xfId="0" applyFont="1" applyFill="1" applyBorder="1" applyAlignment="1">
      <alignment horizontal="center" vertical="center"/>
    </xf>
    <xf numFmtId="0" fontId="81" fillId="8" borderId="36" xfId="0" applyFont="1" applyFill="1" applyBorder="1" applyAlignment="1">
      <alignment horizontal="center" vertical="center"/>
    </xf>
    <xf numFmtId="0" fontId="81" fillId="8" borderId="37" xfId="0" applyFont="1" applyFill="1" applyBorder="1" applyAlignment="1">
      <alignment horizontal="center" vertical="center"/>
    </xf>
    <xf numFmtId="184" fontId="134" fillId="0" borderId="35" xfId="0" applyNumberFormat="1" applyFont="1" applyBorder="1" applyAlignment="1">
      <alignment horizontal="right" indent="1"/>
    </xf>
    <xf numFmtId="184" fontId="134" fillId="0" borderId="36" xfId="0" applyNumberFormat="1" applyFont="1" applyBorder="1" applyAlignment="1">
      <alignment horizontal="right" indent="1"/>
    </xf>
    <xf numFmtId="184" fontId="134" fillId="0" borderId="37" xfId="0" applyNumberFormat="1" applyFont="1" applyBorder="1" applyAlignment="1">
      <alignment horizontal="right" indent="1"/>
    </xf>
    <xf numFmtId="184" fontId="134" fillId="0" borderId="39" xfId="0" applyNumberFormat="1" applyFont="1" applyBorder="1" applyAlignment="1">
      <alignment horizontal="right" indent="1"/>
    </xf>
    <xf numFmtId="184" fontId="134" fillId="0" borderId="0" xfId="0" applyNumberFormat="1" applyFont="1" applyBorder="1" applyAlignment="1">
      <alignment horizontal="right" indent="1"/>
    </xf>
    <xf numFmtId="184" fontId="134" fillId="0" borderId="40" xfId="0" applyNumberFormat="1" applyFont="1" applyBorder="1" applyAlignment="1">
      <alignment horizontal="right" indent="1"/>
    </xf>
    <xf numFmtId="0" fontId="81" fillId="0" borderId="41" xfId="0" applyFont="1" applyBorder="1" applyAlignment="1">
      <alignment horizontal="right" vertical="center"/>
    </xf>
    <xf numFmtId="0" fontId="81" fillId="0" borderId="38" xfId="0" applyFont="1" applyBorder="1" applyAlignment="1">
      <alignment horizontal="right" vertical="center"/>
    </xf>
    <xf numFmtId="0" fontId="81" fillId="0" borderId="42" xfId="0" applyFont="1" applyBorder="1" applyAlignment="1">
      <alignment horizontal="right" vertical="center"/>
    </xf>
    <xf numFmtId="187" fontId="134" fillId="0" borderId="6" xfId="0" applyNumberFormat="1" applyFont="1" applyBorder="1" applyAlignment="1" applyProtection="1">
      <alignment horizontal="right" vertical="center"/>
    </xf>
    <xf numFmtId="0" fontId="96" fillId="0" borderId="38" xfId="0" applyFont="1" applyBorder="1">
      <alignment vertical="center"/>
    </xf>
    <xf numFmtId="0" fontId="81" fillId="0" borderId="38" xfId="0" applyFont="1" applyBorder="1" applyAlignment="1" applyProtection="1">
      <alignment vertical="center"/>
      <protection locked="0"/>
    </xf>
    <xf numFmtId="0" fontId="81" fillId="0" borderId="98" xfId="0" applyFont="1" applyBorder="1" applyAlignment="1" applyProtection="1">
      <alignment vertical="center"/>
      <protection locked="0"/>
    </xf>
    <xf numFmtId="0" fontId="81" fillId="3" borderId="36" xfId="0" applyFont="1" applyFill="1" applyBorder="1" applyAlignment="1">
      <alignment horizontal="center" vertical="center" wrapText="1"/>
    </xf>
    <xf numFmtId="0" fontId="81" fillId="3" borderId="0" xfId="0" applyFont="1" applyFill="1" applyBorder="1" applyAlignment="1">
      <alignment horizontal="center" vertical="center" wrapText="1"/>
    </xf>
    <xf numFmtId="0" fontId="81" fillId="3" borderId="41" xfId="0" applyFont="1" applyFill="1" applyBorder="1" applyAlignment="1">
      <alignment horizontal="center" vertical="center" wrapText="1"/>
    </xf>
    <xf numFmtId="0" fontId="81" fillId="3" borderId="38" xfId="0" applyFont="1" applyFill="1" applyBorder="1" applyAlignment="1">
      <alignment horizontal="center" vertical="center" wrapText="1"/>
    </xf>
    <xf numFmtId="0" fontId="81" fillId="3" borderId="42" xfId="0" applyFont="1" applyFill="1" applyBorder="1" applyAlignment="1">
      <alignment horizontal="center" vertical="center" wrapText="1"/>
    </xf>
    <xf numFmtId="0" fontId="100" fillId="3" borderId="89" xfId="0" applyFont="1" applyFill="1" applyBorder="1" applyAlignment="1">
      <alignment horizontal="center" vertical="center"/>
    </xf>
    <xf numFmtId="0" fontId="100" fillId="3" borderId="6" xfId="0" applyFont="1" applyFill="1" applyBorder="1" applyAlignment="1">
      <alignment horizontal="center" vertical="center"/>
    </xf>
    <xf numFmtId="0" fontId="81" fillId="0" borderId="59" xfId="0" applyFont="1" applyFill="1" applyBorder="1" applyAlignment="1" applyProtection="1">
      <alignment horizontal="center" vertical="center"/>
      <protection locked="0"/>
    </xf>
    <xf numFmtId="0" fontId="96" fillId="3" borderId="49" xfId="0" applyFont="1" applyFill="1" applyBorder="1" applyAlignment="1">
      <alignment horizontal="center" vertical="center"/>
    </xf>
    <xf numFmtId="0" fontId="96" fillId="3" borderId="50" xfId="0" applyFont="1" applyFill="1" applyBorder="1" applyAlignment="1">
      <alignment horizontal="center" vertical="center"/>
    </xf>
    <xf numFmtId="0" fontId="96" fillId="3" borderId="65" xfId="0" applyFont="1" applyFill="1" applyBorder="1" applyAlignment="1">
      <alignment horizontal="center" vertical="center"/>
    </xf>
    <xf numFmtId="0" fontId="100" fillId="0" borderId="84" xfId="0" applyFont="1" applyBorder="1" applyAlignment="1" applyProtection="1">
      <alignment horizontal="left" vertical="center" indent="1" shrinkToFit="1"/>
      <protection locked="0"/>
    </xf>
    <xf numFmtId="0" fontId="81" fillId="3" borderId="58" xfId="0" applyFont="1" applyFill="1" applyBorder="1" applyAlignment="1">
      <alignment horizontal="distributed" vertical="center" indent="6"/>
    </xf>
    <xf numFmtId="0" fontId="81" fillId="3" borderId="57" xfId="0" applyFont="1" applyFill="1" applyBorder="1" applyAlignment="1">
      <alignment horizontal="distributed" vertical="center" indent="6"/>
    </xf>
    <xf numFmtId="0" fontId="81" fillId="3" borderId="62" xfId="0" applyFont="1" applyFill="1" applyBorder="1" applyAlignment="1">
      <alignment horizontal="distributed" vertical="center" indent="6"/>
    </xf>
    <xf numFmtId="187" fontId="134" fillId="0" borderId="84" xfId="0" applyNumberFormat="1" applyFont="1" applyBorder="1" applyAlignment="1" applyProtection="1">
      <alignment horizontal="right" vertical="center"/>
    </xf>
    <xf numFmtId="184" fontId="134" fillId="0" borderId="64" xfId="0" applyNumberFormat="1" applyFont="1" applyBorder="1">
      <alignment vertical="center"/>
    </xf>
    <xf numFmtId="184" fontId="134" fillId="0" borderId="50" xfId="0" applyNumberFormat="1" applyFont="1" applyBorder="1">
      <alignment vertical="center"/>
    </xf>
    <xf numFmtId="184" fontId="134" fillId="0" borderId="65" xfId="0" applyNumberFormat="1" applyFont="1" applyBorder="1">
      <alignment vertical="center"/>
    </xf>
    <xf numFmtId="0" fontId="218" fillId="3" borderId="56" xfId="0" applyFont="1" applyFill="1" applyBorder="1" applyAlignment="1" applyProtection="1">
      <alignment horizontal="center" vertical="center"/>
    </xf>
    <xf numFmtId="0" fontId="218" fillId="3" borderId="62" xfId="0" applyFont="1" applyFill="1" applyBorder="1" applyAlignment="1" applyProtection="1">
      <alignment horizontal="center" vertical="center"/>
    </xf>
    <xf numFmtId="0" fontId="81" fillId="8" borderId="63" xfId="0" applyFont="1" applyFill="1" applyBorder="1" applyAlignment="1">
      <alignment horizontal="distributed" vertical="center" indent="3"/>
    </xf>
    <xf numFmtId="0" fontId="81" fillId="8" borderId="54" xfId="0" applyFont="1" applyFill="1" applyBorder="1" applyAlignment="1">
      <alignment horizontal="distributed" vertical="center" indent="3"/>
    </xf>
    <xf numFmtId="0" fontId="81" fillId="8" borderId="66" xfId="0" applyFont="1" applyFill="1" applyBorder="1" applyAlignment="1">
      <alignment horizontal="distributed" vertical="center" indent="3"/>
    </xf>
    <xf numFmtId="0" fontId="81" fillId="3" borderId="76" xfId="0" applyFont="1" applyFill="1" applyBorder="1" applyAlignment="1">
      <alignment horizontal="center" vertical="center" wrapText="1"/>
    </xf>
    <xf numFmtId="0" fontId="81" fillId="3" borderId="78" xfId="0" applyFont="1" applyFill="1" applyBorder="1" applyAlignment="1">
      <alignment horizontal="center" vertical="center"/>
    </xf>
    <xf numFmtId="0" fontId="81" fillId="3" borderId="81" xfId="0" applyFont="1" applyFill="1" applyBorder="1" applyAlignment="1">
      <alignment horizontal="center" vertical="center"/>
    </xf>
    <xf numFmtId="0" fontId="81" fillId="3" borderId="84" xfId="0" applyFont="1" applyFill="1" applyBorder="1" applyAlignment="1">
      <alignment horizontal="distributed" vertical="center" indent="1"/>
    </xf>
    <xf numFmtId="187" fontId="134" fillId="0" borderId="35" xfId="0" applyNumberFormat="1" applyFont="1" applyBorder="1" applyProtection="1">
      <alignment vertical="center"/>
    </xf>
    <xf numFmtId="187" fontId="134" fillId="0" borderId="36" xfId="0" applyNumberFormat="1" applyFont="1" applyBorder="1" applyProtection="1">
      <alignment vertical="center"/>
    </xf>
    <xf numFmtId="187" fontId="134" fillId="0" borderId="37" xfId="0" applyNumberFormat="1" applyFont="1" applyBorder="1" applyProtection="1">
      <alignment vertical="center"/>
    </xf>
    <xf numFmtId="0" fontId="81" fillId="3" borderId="64" xfId="0" applyFont="1" applyFill="1" applyBorder="1" applyAlignment="1">
      <alignment horizontal="distributed" vertical="center" indent="6"/>
    </xf>
    <xf numFmtId="0" fontId="81" fillId="3" borderId="50" xfId="0" applyFont="1" applyFill="1" applyBorder="1" applyAlignment="1">
      <alignment horizontal="distributed" vertical="center" indent="6"/>
    </xf>
    <xf numFmtId="0" fontId="81" fillId="3" borderId="65" xfId="0" applyFont="1" applyFill="1" applyBorder="1" applyAlignment="1">
      <alignment horizontal="distributed" vertical="center" indent="6"/>
    </xf>
    <xf numFmtId="0" fontId="81" fillId="3" borderId="89" xfId="0" applyFont="1" applyFill="1" applyBorder="1" applyAlignment="1">
      <alignment horizontal="distributed" vertical="center" justifyLastLine="1"/>
    </xf>
    <xf numFmtId="0" fontId="81" fillId="3" borderId="6" xfId="0" applyFont="1" applyFill="1" applyBorder="1" applyAlignment="1">
      <alignment horizontal="distributed" vertical="center" justifyLastLine="1"/>
    </xf>
    <xf numFmtId="0" fontId="81" fillId="3" borderId="84" xfId="0" applyFont="1" applyFill="1" applyBorder="1" applyAlignment="1">
      <alignment horizontal="distributed" vertical="center" justifyLastLine="1"/>
    </xf>
    <xf numFmtId="0" fontId="81" fillId="3" borderId="89" xfId="0" applyFont="1" applyFill="1" applyBorder="1" applyAlignment="1">
      <alignment horizontal="distributed" vertical="center" indent="1"/>
    </xf>
    <xf numFmtId="0" fontId="81" fillId="3" borderId="7" xfId="0" applyFont="1" applyFill="1" applyBorder="1" applyAlignment="1">
      <alignment horizontal="distributed" vertical="center" indent="1"/>
    </xf>
    <xf numFmtId="0" fontId="81" fillId="3" borderId="8" xfId="0" applyFont="1" applyFill="1" applyBorder="1" applyAlignment="1">
      <alignment horizontal="distributed" vertical="center" indent="1"/>
    </xf>
    <xf numFmtId="0" fontId="81" fillId="3" borderId="9" xfId="0" applyFont="1" applyFill="1" applyBorder="1" applyAlignment="1">
      <alignment horizontal="distributed" vertical="center" indent="1"/>
    </xf>
    <xf numFmtId="187" fontId="81" fillId="0" borderId="41" xfId="0" applyNumberFormat="1" applyFont="1" applyBorder="1" applyProtection="1">
      <alignment vertical="center"/>
      <protection locked="0"/>
    </xf>
    <xf numFmtId="187" fontId="81" fillId="0" borderId="38" xfId="0" applyNumberFormat="1" applyFont="1" applyBorder="1" applyProtection="1">
      <alignment vertical="center"/>
      <protection locked="0"/>
    </xf>
    <xf numFmtId="187" fontId="81" fillId="0" borderId="42" xfId="0" applyNumberFormat="1" applyFont="1" applyBorder="1" applyProtection="1">
      <alignment vertical="center"/>
      <protection locked="0"/>
    </xf>
    <xf numFmtId="0" fontId="81" fillId="3" borderId="6" xfId="0" applyFont="1" applyFill="1" applyBorder="1" applyAlignment="1">
      <alignment horizontal="distributed" vertical="center" indent="1"/>
    </xf>
    <xf numFmtId="0" fontId="81" fillId="3" borderId="64" xfId="0" applyFont="1" applyFill="1" applyBorder="1" applyAlignment="1">
      <alignment horizontal="distributed" vertical="center" indent="3"/>
    </xf>
    <xf numFmtId="0" fontId="81" fillId="3" borderId="50" xfId="0" applyFont="1" applyFill="1" applyBorder="1" applyAlignment="1">
      <alignment horizontal="distributed" vertical="center" indent="3"/>
    </xf>
    <xf numFmtId="0" fontId="81" fillId="3" borderId="65" xfId="0" applyFont="1" applyFill="1" applyBorder="1" applyAlignment="1">
      <alignment horizontal="distributed" vertical="center" indent="3"/>
    </xf>
    <xf numFmtId="177" fontId="134" fillId="0" borderId="64" xfId="0" applyNumberFormat="1" applyFont="1" applyBorder="1" applyAlignment="1">
      <alignment horizontal="left" vertical="center" indent="1"/>
    </xf>
    <xf numFmtId="177" fontId="134" fillId="0" borderId="50" xfId="0" applyNumberFormat="1" applyFont="1" applyBorder="1" applyAlignment="1">
      <alignment horizontal="left" vertical="center" indent="1"/>
    </xf>
    <xf numFmtId="177" fontId="134" fillId="0" borderId="65" xfId="0" applyNumberFormat="1" applyFont="1" applyBorder="1" applyAlignment="1">
      <alignment horizontal="left" vertical="center" indent="1"/>
    </xf>
    <xf numFmtId="0" fontId="81" fillId="3" borderId="64" xfId="0" applyFont="1" applyFill="1" applyBorder="1" applyAlignment="1">
      <alignment horizontal="center" vertical="center" shrinkToFit="1"/>
    </xf>
    <xf numFmtId="0" fontId="81" fillId="3" borderId="50" xfId="0" applyFont="1" applyFill="1" applyBorder="1" applyAlignment="1">
      <alignment horizontal="center" vertical="center" shrinkToFit="1"/>
    </xf>
    <xf numFmtId="0" fontId="81" fillId="3" borderId="65" xfId="0" applyFont="1" applyFill="1" applyBorder="1" applyAlignment="1">
      <alignment horizontal="center" vertical="center" shrinkToFit="1"/>
    </xf>
    <xf numFmtId="0" fontId="81" fillId="3" borderId="57" xfId="0" applyFont="1" applyFill="1" applyBorder="1" applyAlignment="1">
      <alignment horizontal="center" vertical="center"/>
    </xf>
    <xf numFmtId="0" fontId="81" fillId="0" borderId="7" xfId="0" applyFont="1" applyBorder="1" applyAlignment="1" applyProtection="1">
      <alignment horizontal="center" vertical="center"/>
      <protection locked="0"/>
    </xf>
    <xf numFmtId="0" fontId="81" fillId="0" borderId="9" xfId="0" applyFont="1" applyBorder="1" applyAlignment="1" applyProtection="1">
      <alignment horizontal="center" vertical="center"/>
      <protection locked="0"/>
    </xf>
    <xf numFmtId="49" fontId="134" fillId="0" borderId="151" xfId="0" applyNumberFormat="1" applyFont="1" applyBorder="1" applyAlignment="1">
      <alignment horizontal="left" vertical="center" indent="1"/>
    </xf>
    <xf numFmtId="0" fontId="134" fillId="0" borderId="155" xfId="0" applyFont="1" applyBorder="1" applyAlignment="1">
      <alignment horizontal="left" vertical="center" indent="1"/>
    </xf>
    <xf numFmtId="0" fontId="134" fillId="0" borderId="153" xfId="0" applyFont="1" applyBorder="1" applyAlignment="1">
      <alignment horizontal="left" vertical="center" indent="1"/>
    </xf>
    <xf numFmtId="0" fontId="81" fillId="0" borderId="7" xfId="0" applyFont="1" applyBorder="1" applyAlignment="1">
      <alignment horizontal="left" vertical="center" indent="1" shrinkToFit="1"/>
    </xf>
    <xf numFmtId="0" fontId="81" fillId="0" borderId="8" xfId="0" applyFont="1" applyBorder="1" applyAlignment="1">
      <alignment horizontal="left" vertical="center" indent="1" shrinkToFit="1"/>
    </xf>
    <xf numFmtId="0" fontId="81" fillId="0" borderId="8" xfId="0" applyFont="1" applyBorder="1">
      <alignment vertical="center"/>
    </xf>
    <xf numFmtId="0" fontId="81" fillId="0" borderId="53" xfId="0" applyFont="1" applyBorder="1">
      <alignment vertical="center"/>
    </xf>
    <xf numFmtId="0" fontId="81" fillId="0" borderId="7" xfId="0" applyFont="1" applyFill="1" applyBorder="1" applyAlignment="1" applyProtection="1">
      <alignment horizontal="left" vertical="center" indent="1"/>
      <protection locked="0"/>
    </xf>
    <xf numFmtId="0" fontId="81" fillId="0" borderId="8" xfId="0" applyFont="1" applyFill="1" applyBorder="1" applyAlignment="1" applyProtection="1">
      <alignment horizontal="left" vertical="center" indent="1"/>
      <protection locked="0"/>
    </xf>
    <xf numFmtId="0" fontId="81" fillId="0" borderId="38" xfId="0" applyFont="1" applyFill="1" applyBorder="1" applyAlignment="1" applyProtection="1">
      <alignment horizontal="left" vertical="center" indent="1"/>
      <protection locked="0"/>
    </xf>
    <xf numFmtId="0" fontId="81" fillId="0" borderId="98" xfId="0" applyFont="1" applyFill="1" applyBorder="1" applyAlignment="1" applyProtection="1">
      <alignment horizontal="left" vertical="center" indent="1"/>
      <protection locked="0"/>
    </xf>
    <xf numFmtId="0" fontId="134" fillId="0" borderId="7" xfId="0" applyNumberFormat="1" applyFont="1" applyBorder="1" applyAlignment="1" applyProtection="1">
      <alignment horizontal="center" vertical="center"/>
    </xf>
    <xf numFmtId="0" fontId="134" fillId="0" borderId="8" xfId="0" applyNumberFormat="1" applyFont="1" applyBorder="1" applyAlignment="1" applyProtection="1">
      <alignment horizontal="center" vertical="center"/>
    </xf>
    <xf numFmtId="0" fontId="134" fillId="0" borderId="9" xfId="0" applyNumberFormat="1" applyFont="1" applyBorder="1" applyAlignment="1" applyProtection="1">
      <alignment horizontal="center" vertical="center"/>
    </xf>
    <xf numFmtId="0" fontId="81" fillId="0" borderId="7" xfId="0" applyFont="1" applyFill="1" applyBorder="1" applyAlignment="1" applyProtection="1">
      <alignment horizontal="left" vertical="center" indent="1"/>
    </xf>
    <xf numFmtId="0" fontId="81" fillId="0" borderId="8" xfId="0" applyFont="1" applyFill="1" applyBorder="1" applyAlignment="1" applyProtection="1">
      <alignment horizontal="left" vertical="center" indent="1"/>
    </xf>
    <xf numFmtId="0" fontId="81" fillId="0" borderId="0" xfId="0" applyFont="1" applyBorder="1" applyAlignment="1">
      <alignment horizontal="center" vertical="center"/>
    </xf>
    <xf numFmtId="49" fontId="134" fillId="0" borderId="64" xfId="0" applyNumberFormat="1" applyFont="1" applyBorder="1" applyAlignment="1">
      <alignment horizontal="left" vertical="center" indent="1" shrinkToFit="1"/>
    </xf>
    <xf numFmtId="0" fontId="134" fillId="0" borderId="50" xfId="0" applyFont="1" applyBorder="1" applyAlignment="1">
      <alignment horizontal="left" vertical="center" indent="1" shrinkToFit="1"/>
    </xf>
    <xf numFmtId="0" fontId="134" fillId="0" borderId="65" xfId="0" applyFont="1" applyBorder="1" applyAlignment="1">
      <alignment horizontal="left" vertical="center" indent="1" shrinkToFit="1"/>
    </xf>
    <xf numFmtId="0" fontId="96" fillId="3" borderId="58" xfId="0" applyFont="1" applyFill="1" applyBorder="1" applyAlignment="1">
      <alignment horizontal="center" vertical="center" shrinkToFit="1"/>
    </xf>
    <xf numFmtId="0" fontId="96" fillId="3" borderId="57" xfId="0" applyFont="1" applyFill="1" applyBorder="1" applyAlignment="1">
      <alignment horizontal="center" vertical="center" shrinkToFit="1"/>
    </xf>
    <xf numFmtId="0" fontId="96" fillId="3" borderId="62" xfId="0" applyFont="1" applyFill="1" applyBorder="1" applyAlignment="1">
      <alignment horizontal="center" vertical="center" shrinkToFit="1"/>
    </xf>
    <xf numFmtId="49" fontId="134" fillId="0" borderId="58" xfId="0" applyNumberFormat="1" applyFont="1" applyBorder="1" applyAlignment="1">
      <alignment horizontal="left" vertical="center" indent="1"/>
    </xf>
    <xf numFmtId="0" fontId="134" fillId="0" borderId="57" xfId="0" applyFont="1" applyBorder="1" applyAlignment="1">
      <alignment horizontal="left" vertical="center" indent="1"/>
    </xf>
    <xf numFmtId="0" fontId="134" fillId="0" borderId="59" xfId="0" applyFont="1" applyBorder="1" applyAlignment="1">
      <alignment horizontal="left" vertical="center" indent="1"/>
    </xf>
    <xf numFmtId="0" fontId="81" fillId="0" borderId="58" xfId="0" applyFont="1" applyBorder="1" applyAlignment="1">
      <alignment horizontal="left" vertical="center" indent="1" shrinkToFit="1"/>
    </xf>
    <xf numFmtId="0" fontId="81" fillId="0" borderId="57" xfId="0" applyFont="1" applyBorder="1" applyAlignment="1">
      <alignment horizontal="left" vertical="center" indent="1" shrinkToFit="1"/>
    </xf>
    <xf numFmtId="0" fontId="81" fillId="0" borderId="59" xfId="0" applyFont="1" applyBorder="1" applyAlignment="1">
      <alignment horizontal="left" vertical="center" indent="1" shrinkToFit="1"/>
    </xf>
    <xf numFmtId="0" fontId="96" fillId="7" borderId="7" xfId="0" applyFont="1" applyFill="1" applyBorder="1" applyAlignment="1">
      <alignment horizontal="center" vertical="center"/>
    </xf>
    <xf numFmtId="0" fontId="96" fillId="7" borderId="8" xfId="0" applyFont="1" applyFill="1" applyBorder="1" applyAlignment="1">
      <alignment horizontal="center" vertical="center"/>
    </xf>
    <xf numFmtId="0" fontId="96" fillId="7" borderId="9" xfId="0" applyFont="1" applyFill="1" applyBorder="1" applyAlignment="1">
      <alignment horizontal="center" vertical="center"/>
    </xf>
    <xf numFmtId="0" fontId="96" fillId="8" borderId="7" xfId="0" applyFont="1" applyFill="1" applyBorder="1" applyAlignment="1">
      <alignment horizontal="center" vertical="center"/>
    </xf>
    <xf numFmtId="0" fontId="96" fillId="8" borderId="8" xfId="0" applyFont="1" applyFill="1" applyBorder="1" applyAlignment="1">
      <alignment horizontal="center" vertical="center"/>
    </xf>
    <xf numFmtId="0" fontId="96" fillId="8" borderId="9" xfId="0" applyFont="1" applyFill="1" applyBorder="1" applyAlignment="1">
      <alignment horizontal="center" vertical="center"/>
    </xf>
    <xf numFmtId="207" fontId="81" fillId="0" borderId="64" xfId="0" applyNumberFormat="1" applyFont="1" applyBorder="1" applyAlignment="1">
      <alignment horizontal="left" vertical="center" indent="1"/>
    </xf>
    <xf numFmtId="207" fontId="81" fillId="0" borderId="50" xfId="0" applyNumberFormat="1" applyFont="1" applyBorder="1" applyAlignment="1">
      <alignment horizontal="left" vertical="center" indent="1"/>
    </xf>
    <xf numFmtId="207" fontId="81" fillId="0" borderId="51" xfId="0" applyNumberFormat="1" applyFont="1" applyBorder="1" applyAlignment="1">
      <alignment horizontal="left" vertical="center" indent="1"/>
    </xf>
    <xf numFmtId="40" fontId="134" fillId="0" borderId="7" xfId="1" applyNumberFormat="1" applyFont="1" applyBorder="1" applyAlignment="1" applyProtection="1">
      <alignment horizontal="right" vertical="center" shrinkToFit="1"/>
    </xf>
    <xf numFmtId="40" fontId="134" fillId="0" borderId="8" xfId="1" applyNumberFormat="1" applyFont="1" applyBorder="1" applyAlignment="1" applyProtection="1">
      <alignment horizontal="right" vertical="center" shrinkToFit="1"/>
    </xf>
    <xf numFmtId="184" fontId="134" fillId="0" borderId="64" xfId="0" applyNumberFormat="1" applyFont="1" applyBorder="1" applyAlignment="1">
      <alignment vertical="center"/>
    </xf>
    <xf numFmtId="184" fontId="134" fillId="0" borderId="50" xfId="0" applyNumberFormat="1" applyFont="1" applyBorder="1" applyAlignment="1">
      <alignment vertical="center"/>
    </xf>
    <xf numFmtId="184" fontId="134" fillId="0" borderId="51" xfId="0" applyNumberFormat="1" applyFont="1" applyBorder="1" applyAlignment="1">
      <alignment vertical="center"/>
    </xf>
    <xf numFmtId="0" fontId="100" fillId="0" borderId="86" xfId="0" applyFont="1" applyBorder="1" applyAlignment="1" applyProtection="1">
      <alignment horizontal="left" vertical="top" shrinkToFit="1"/>
      <protection locked="0"/>
    </xf>
    <xf numFmtId="0" fontId="100" fillId="0" borderId="36" xfId="0" applyFont="1" applyBorder="1" applyAlignment="1" applyProtection="1">
      <alignment horizontal="left" vertical="top" shrinkToFit="1"/>
      <protection locked="0"/>
    </xf>
    <xf numFmtId="0" fontId="100" fillId="0" borderId="88" xfId="0" applyFont="1" applyBorder="1" applyAlignment="1" applyProtection="1">
      <alignment horizontal="left" vertical="top" shrinkToFit="1"/>
      <protection locked="0"/>
    </xf>
    <xf numFmtId="0" fontId="100" fillId="0" borderId="78" xfId="0" applyFont="1" applyBorder="1" applyAlignment="1" applyProtection="1">
      <alignment horizontal="left" vertical="top" shrinkToFit="1"/>
      <protection locked="0"/>
    </xf>
    <xf numFmtId="0" fontId="100" fillId="0" borderId="0" xfId="0" applyFont="1" applyAlignment="1" applyProtection="1">
      <alignment horizontal="left" vertical="top" shrinkToFit="1"/>
      <protection locked="0"/>
    </xf>
    <xf numFmtId="0" fontId="100" fillId="0" borderId="154" xfId="0" applyFont="1" applyBorder="1" applyAlignment="1" applyProtection="1">
      <alignment horizontal="left" vertical="top" shrinkToFit="1"/>
      <protection locked="0"/>
    </xf>
    <xf numFmtId="0" fontId="100" fillId="0" borderId="81" xfId="0" applyFont="1" applyBorder="1" applyAlignment="1" applyProtection="1">
      <alignment horizontal="left" vertical="top" shrinkToFit="1"/>
      <protection locked="0"/>
    </xf>
    <xf numFmtId="0" fontId="100" fillId="0" borderId="158" xfId="0" applyFont="1" applyBorder="1" applyAlignment="1" applyProtection="1">
      <alignment horizontal="left" vertical="top" shrinkToFit="1"/>
      <protection locked="0"/>
    </xf>
    <xf numFmtId="0" fontId="100" fillId="0" borderId="160" xfId="0" applyFont="1" applyBorder="1" applyAlignment="1" applyProtection="1">
      <alignment horizontal="left" vertical="top" shrinkToFit="1"/>
      <protection locked="0"/>
    </xf>
    <xf numFmtId="0" fontId="100" fillId="3" borderId="89" xfId="0" applyFont="1" applyFill="1" applyBorder="1" applyAlignment="1">
      <alignment horizontal="center" vertical="center" wrapText="1"/>
    </xf>
    <xf numFmtId="0" fontId="100" fillId="3" borderId="148" xfId="0" applyFont="1" applyFill="1" applyBorder="1" applyAlignment="1">
      <alignment horizontal="center" vertical="center" wrapText="1"/>
    </xf>
    <xf numFmtId="0" fontId="100" fillId="3" borderId="6" xfId="0" applyFont="1" applyFill="1" applyBorder="1" applyAlignment="1">
      <alignment horizontal="center" vertical="center" wrapText="1"/>
    </xf>
    <xf numFmtId="0" fontId="100" fillId="3" borderId="85" xfId="0" applyFont="1" applyFill="1" applyBorder="1" applyAlignment="1">
      <alignment horizontal="center" vertical="center" wrapText="1"/>
    </xf>
    <xf numFmtId="0" fontId="81" fillId="3" borderId="7" xfId="0" applyFont="1" applyFill="1" applyBorder="1" applyAlignment="1">
      <alignment horizontal="distributed" vertical="center" indent="3"/>
    </xf>
    <xf numFmtId="0" fontId="81" fillId="3" borderId="8" xfId="0" applyFont="1" applyFill="1" applyBorder="1" applyAlignment="1">
      <alignment horizontal="distributed" vertical="center" indent="3"/>
    </xf>
    <xf numFmtId="0" fontId="81" fillId="3" borderId="9" xfId="0" applyFont="1" applyFill="1" applyBorder="1" applyAlignment="1">
      <alignment horizontal="distributed" vertical="center" indent="3"/>
    </xf>
    <xf numFmtId="187" fontId="134" fillId="0" borderId="164" xfId="0" applyNumberFormat="1" applyFont="1" applyBorder="1" applyAlignment="1" applyProtection="1">
      <alignment horizontal="right" vertical="center"/>
    </xf>
    <xf numFmtId="187" fontId="134" fillId="0" borderId="152" xfId="0" applyNumberFormat="1" applyFont="1" applyBorder="1" applyAlignment="1" applyProtection="1">
      <alignment horizontal="right" vertical="center"/>
    </xf>
    <xf numFmtId="187" fontId="134" fillId="0" borderId="237" xfId="0" applyNumberFormat="1" applyFont="1" applyBorder="1" applyAlignment="1" applyProtection="1">
      <alignment horizontal="right" vertical="center"/>
    </xf>
    <xf numFmtId="184" fontId="81" fillId="0" borderId="35" xfId="0" applyNumberFormat="1" applyFont="1" applyBorder="1" applyProtection="1">
      <alignment vertical="center"/>
      <protection locked="0"/>
    </xf>
    <xf numFmtId="184" fontId="81" fillId="0" borderId="36" xfId="0" applyNumberFormat="1" applyFont="1" applyBorder="1" applyProtection="1">
      <alignment vertical="center"/>
      <protection locked="0"/>
    </xf>
    <xf numFmtId="184" fontId="81" fillId="0" borderId="41" xfId="0" applyNumberFormat="1" applyFont="1" applyBorder="1" applyProtection="1">
      <alignment vertical="center"/>
      <protection locked="0"/>
    </xf>
    <xf numFmtId="184" fontId="81" fillId="0" borderId="38" xfId="0" applyNumberFormat="1" applyFont="1" applyBorder="1" applyProtection="1">
      <alignment vertical="center"/>
      <protection locked="0"/>
    </xf>
    <xf numFmtId="0" fontId="81" fillId="7" borderId="35" xfId="0" applyFont="1" applyFill="1" applyBorder="1" applyAlignment="1">
      <alignment horizontal="center" vertical="center"/>
    </xf>
    <xf numFmtId="0" fontId="81" fillId="7" borderId="36" xfId="0" applyFont="1" applyFill="1" applyBorder="1" applyAlignment="1">
      <alignment horizontal="center" vertical="center"/>
    </xf>
    <xf numFmtId="0" fontId="81" fillId="7" borderId="37" xfId="0" applyFont="1" applyFill="1" applyBorder="1" applyAlignment="1">
      <alignment horizontal="center" vertical="center"/>
    </xf>
    <xf numFmtId="0" fontId="81" fillId="7" borderId="41" xfId="0" applyFont="1" applyFill="1" applyBorder="1" applyAlignment="1">
      <alignment horizontal="center" vertical="center"/>
    </xf>
    <xf numFmtId="0" fontId="81" fillId="7" borderId="38" xfId="0" applyFont="1" applyFill="1" applyBorder="1" applyAlignment="1">
      <alignment horizontal="center" vertical="center"/>
    </xf>
    <xf numFmtId="0" fontId="81" fillId="7" borderId="42" xfId="0" applyFont="1" applyFill="1" applyBorder="1" applyAlignment="1">
      <alignment horizontal="center" vertical="center"/>
    </xf>
    <xf numFmtId="0" fontId="100" fillId="3" borderId="163" xfId="0" applyFont="1" applyFill="1" applyBorder="1" applyAlignment="1">
      <alignment horizontal="center" vertical="center" wrapText="1"/>
    </xf>
    <xf numFmtId="0" fontId="100" fillId="3" borderId="45" xfId="0" applyFont="1" applyFill="1" applyBorder="1" applyAlignment="1">
      <alignment horizontal="center" vertical="center" wrapText="1"/>
    </xf>
    <xf numFmtId="0" fontId="100" fillId="3" borderId="44" xfId="0" applyFont="1" applyFill="1" applyBorder="1" applyAlignment="1">
      <alignment horizontal="center" vertical="center" wrapText="1"/>
    </xf>
    <xf numFmtId="0" fontId="81" fillId="3" borderId="35" xfId="0" applyFont="1" applyFill="1" applyBorder="1" applyAlignment="1">
      <alignment horizontal="center" vertical="center"/>
    </xf>
    <xf numFmtId="189" fontId="134" fillId="0" borderId="0" xfId="0" applyNumberFormat="1" applyFont="1" applyBorder="1">
      <alignment vertical="center"/>
    </xf>
    <xf numFmtId="0" fontId="81" fillId="3" borderId="7" xfId="0" applyFont="1" applyFill="1" applyBorder="1" applyAlignment="1">
      <alignment horizontal="center" vertical="center" shrinkToFit="1"/>
    </xf>
    <xf numFmtId="0" fontId="81" fillId="3" borderId="8" xfId="0" applyFont="1" applyFill="1" applyBorder="1" applyAlignment="1">
      <alignment horizontal="center" vertical="center" shrinkToFit="1"/>
    </xf>
    <xf numFmtId="0" fontId="81" fillId="3" borderId="9" xfId="0" applyFont="1" applyFill="1" applyBorder="1" applyAlignment="1">
      <alignment horizontal="center" vertical="center" shrinkToFit="1"/>
    </xf>
    <xf numFmtId="0" fontId="218" fillId="0" borderId="58" xfId="0" applyFont="1" applyFill="1" applyBorder="1" applyAlignment="1" applyProtection="1">
      <alignment horizontal="center" vertical="center"/>
      <protection locked="0"/>
    </xf>
    <xf numFmtId="0" fontId="218" fillId="0" borderId="57" xfId="0" applyFont="1" applyFill="1" applyBorder="1" applyAlignment="1" applyProtection="1">
      <alignment horizontal="center" vertical="center"/>
      <protection locked="0"/>
    </xf>
    <xf numFmtId="0" fontId="218" fillId="0" borderId="62" xfId="0" applyFont="1" applyFill="1" applyBorder="1" applyAlignment="1" applyProtection="1">
      <alignment horizontal="center" vertical="center"/>
      <protection locked="0"/>
    </xf>
    <xf numFmtId="0" fontId="188" fillId="3" borderId="58" xfId="0" applyFont="1" applyFill="1" applyBorder="1" applyAlignment="1" applyProtection="1">
      <alignment horizontal="center" vertical="center" wrapText="1"/>
    </xf>
    <xf numFmtId="0" fontId="188" fillId="3" borderId="57" xfId="0" applyFont="1" applyFill="1" applyBorder="1" applyAlignment="1" applyProtection="1">
      <alignment horizontal="center" vertical="center"/>
    </xf>
    <xf numFmtId="0" fontId="81" fillId="0" borderId="9" xfId="0" applyFont="1" applyBorder="1">
      <alignment vertical="center"/>
    </xf>
    <xf numFmtId="184" fontId="134" fillId="0" borderId="65" xfId="0" applyNumberFormat="1" applyFont="1" applyBorder="1" applyAlignment="1">
      <alignment vertical="center"/>
    </xf>
    <xf numFmtId="0" fontId="81" fillId="3" borderId="49" xfId="0" applyFont="1" applyFill="1" applyBorder="1" applyAlignment="1">
      <alignment horizontal="center" vertical="center"/>
    </xf>
    <xf numFmtId="0" fontId="81" fillId="3" borderId="88" xfId="0" applyFont="1" applyFill="1" applyBorder="1" applyAlignment="1">
      <alignment horizontal="center" vertical="center"/>
    </xf>
    <xf numFmtId="0" fontId="88" fillId="7" borderId="7" xfId="0" applyFont="1" applyFill="1" applyBorder="1" applyAlignment="1">
      <alignment horizontal="center" vertical="center"/>
    </xf>
    <xf numFmtId="0" fontId="88" fillId="7" borderId="8" xfId="0" applyFont="1" applyFill="1" applyBorder="1" applyAlignment="1">
      <alignment horizontal="center" vertical="center"/>
    </xf>
    <xf numFmtId="0" fontId="88" fillId="7" borderId="9" xfId="0" applyFont="1" applyFill="1" applyBorder="1" applyAlignment="1">
      <alignment horizontal="center" vertical="center"/>
    </xf>
    <xf numFmtId="0" fontId="81" fillId="3" borderId="51" xfId="0" applyFont="1" applyFill="1" applyBorder="1" applyAlignment="1">
      <alignment horizontal="center" vertical="center"/>
    </xf>
    <xf numFmtId="0" fontId="81" fillId="3" borderId="80" xfId="0" applyFont="1" applyFill="1" applyBorder="1" applyAlignment="1">
      <alignment horizontal="center" vertical="center" wrapText="1"/>
    </xf>
    <xf numFmtId="0" fontId="81" fillId="3" borderId="161" xfId="0" applyFont="1" applyFill="1" applyBorder="1" applyAlignment="1">
      <alignment horizontal="center" vertical="center" wrapText="1"/>
    </xf>
    <xf numFmtId="0" fontId="81" fillId="3" borderId="150" xfId="0" applyFont="1" applyFill="1" applyBorder="1" applyAlignment="1">
      <alignment horizontal="center" vertical="center" wrapText="1"/>
    </xf>
    <xf numFmtId="0" fontId="81" fillId="0" borderId="88" xfId="0" applyFont="1" applyBorder="1">
      <alignment vertical="center"/>
    </xf>
    <xf numFmtId="0" fontId="81" fillId="0" borderId="98" xfId="0" applyFont="1" applyBorder="1">
      <alignment vertical="center"/>
    </xf>
    <xf numFmtId="0" fontId="81" fillId="3" borderId="44" xfId="0" applyFont="1" applyFill="1" applyBorder="1" applyAlignment="1">
      <alignment horizontal="center" vertical="center"/>
    </xf>
    <xf numFmtId="0" fontId="96" fillId="0" borderId="36" xfId="0" applyFont="1" applyBorder="1" applyAlignment="1">
      <alignment horizontal="left" vertical="center"/>
    </xf>
    <xf numFmtId="0" fontId="96" fillId="0" borderId="88" xfId="0" applyFont="1" applyBorder="1" applyAlignment="1">
      <alignment horizontal="left" vertical="center"/>
    </xf>
    <xf numFmtId="185" fontId="81" fillId="20" borderId="7" xfId="0" applyNumberFormat="1" applyFont="1" applyFill="1" applyBorder="1" applyAlignment="1" applyProtection="1">
      <alignment horizontal="center" vertical="center"/>
      <protection locked="0"/>
    </xf>
    <xf numFmtId="185" fontId="81" fillId="20" borderId="8" xfId="0" applyNumberFormat="1" applyFont="1" applyFill="1" applyBorder="1" applyAlignment="1" applyProtection="1">
      <alignment horizontal="center" vertical="center"/>
      <protection locked="0"/>
    </xf>
    <xf numFmtId="185" fontId="81" fillId="20" borderId="53" xfId="0" applyNumberFormat="1" applyFont="1" applyFill="1" applyBorder="1" applyAlignment="1" applyProtection="1">
      <alignment horizontal="center" vertical="center"/>
      <protection locked="0"/>
    </xf>
    <xf numFmtId="0" fontId="226" fillId="3" borderId="84" xfId="0" applyFont="1" applyFill="1" applyBorder="1" applyAlignment="1" applyProtection="1">
      <alignment horizontal="center" vertical="center"/>
    </xf>
    <xf numFmtId="0" fontId="218" fillId="3" borderId="57"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100" fillId="0" borderId="53" xfId="0" applyFont="1" applyBorder="1" applyAlignment="1" applyProtection="1">
      <alignment horizontal="center" vertical="center"/>
      <protection locked="0"/>
    </xf>
    <xf numFmtId="0" fontId="100" fillId="3" borderId="77" xfId="0" applyFont="1" applyFill="1" applyBorder="1" applyAlignment="1">
      <alignment horizontal="center" vertical="center"/>
    </xf>
    <xf numFmtId="0" fontId="100" fillId="3" borderId="165" xfId="0" applyFont="1" applyFill="1" applyBorder="1" applyAlignment="1">
      <alignment horizontal="center" vertical="center"/>
    </xf>
    <xf numFmtId="0" fontId="96" fillId="3" borderId="89" xfId="0" applyFont="1" applyFill="1" applyBorder="1" applyAlignment="1">
      <alignment horizontal="center" vertical="center" wrapText="1"/>
    </xf>
    <xf numFmtId="0" fontId="96" fillId="3" borderId="6" xfId="0" applyFont="1" applyFill="1" applyBorder="1" applyAlignment="1">
      <alignment horizontal="center" vertical="center" wrapText="1"/>
    </xf>
    <xf numFmtId="0" fontId="81" fillId="0" borderId="137" xfId="0" applyFont="1" applyBorder="1" applyAlignment="1" applyProtection="1">
      <alignment horizontal="center" vertical="center" shrinkToFit="1"/>
    </xf>
    <xf numFmtId="0" fontId="81" fillId="0" borderId="138" xfId="0" applyFont="1" applyBorder="1" applyAlignment="1" applyProtection="1">
      <alignment horizontal="center" vertical="center" shrinkToFit="1"/>
    </xf>
    <xf numFmtId="0" fontId="81" fillId="0" borderId="139" xfId="0" applyFont="1" applyBorder="1" applyAlignment="1" applyProtection="1">
      <alignment horizontal="center" vertical="center" shrinkToFit="1"/>
    </xf>
    <xf numFmtId="187" fontId="81" fillId="0" borderId="151" xfId="0" applyNumberFormat="1" applyFont="1" applyBorder="1" applyAlignment="1" applyProtection="1">
      <alignment horizontal="right" vertical="center"/>
      <protection locked="0"/>
    </xf>
    <xf numFmtId="187" fontId="81" fillId="0" borderId="155" xfId="0" applyNumberFormat="1" applyFont="1" applyBorder="1" applyAlignment="1" applyProtection="1">
      <alignment horizontal="right" vertical="center"/>
      <protection locked="0"/>
    </xf>
    <xf numFmtId="187" fontId="81" fillId="0" borderId="231" xfId="0" applyNumberFormat="1" applyFont="1" applyBorder="1" applyAlignment="1" applyProtection="1">
      <alignment horizontal="right" vertical="center"/>
      <protection locked="0"/>
    </xf>
    <xf numFmtId="0" fontId="81" fillId="0" borderId="38" xfId="0" applyFont="1" applyBorder="1">
      <alignment vertical="center"/>
    </xf>
    <xf numFmtId="0" fontId="100" fillId="4" borderId="78" xfId="0" applyFont="1" applyFill="1" applyBorder="1" applyAlignment="1">
      <alignment horizontal="center" vertical="center"/>
    </xf>
    <xf numFmtId="0" fontId="100" fillId="4" borderId="40" xfId="0" applyFont="1" applyFill="1" applyBorder="1" applyAlignment="1">
      <alignment horizontal="center" vertical="center"/>
    </xf>
    <xf numFmtId="0" fontId="100" fillId="0" borderId="44" xfId="0" applyFont="1" applyBorder="1" applyAlignment="1" applyProtection="1">
      <alignment horizontal="left" vertical="center" indent="1" shrinkToFit="1"/>
      <protection locked="0"/>
    </xf>
    <xf numFmtId="0" fontId="100" fillId="3" borderId="164" xfId="0" applyFont="1" applyFill="1" applyBorder="1" applyAlignment="1">
      <alignment horizontal="center" vertical="center"/>
    </xf>
    <xf numFmtId="0" fontId="100" fillId="3" borderId="41" xfId="0" applyFont="1" applyFill="1" applyBorder="1" applyAlignment="1">
      <alignment horizontal="center" vertical="center"/>
    </xf>
    <xf numFmtId="0" fontId="81" fillId="0" borderId="54" xfId="0" applyFont="1" applyBorder="1" applyAlignment="1">
      <alignment horizontal="left" vertical="center" wrapText="1"/>
    </xf>
    <xf numFmtId="0" fontId="81" fillId="0" borderId="6" xfId="0" applyFont="1" applyBorder="1" applyAlignment="1">
      <alignment horizontal="left" vertical="center" wrapText="1"/>
    </xf>
    <xf numFmtId="0" fontId="81" fillId="0" borderId="85" xfId="0" applyFont="1" applyBorder="1" applyAlignment="1" applyProtection="1">
      <alignment horizontal="center" vertical="center"/>
      <protection locked="0"/>
    </xf>
    <xf numFmtId="0" fontId="81" fillId="3" borderId="56" xfId="0" applyFont="1" applyFill="1" applyBorder="1" applyAlignment="1">
      <alignment horizontal="center" vertical="center"/>
    </xf>
    <xf numFmtId="38" fontId="81" fillId="0" borderId="58" xfId="1" applyFont="1" applyFill="1" applyBorder="1" applyAlignment="1" applyProtection="1">
      <alignment horizontal="center" vertical="center" shrinkToFit="1"/>
      <protection locked="0"/>
    </xf>
    <xf numFmtId="38" fontId="81" fillId="0" borderId="57" xfId="1" applyFont="1" applyFill="1" applyBorder="1" applyAlignment="1" applyProtection="1">
      <alignment horizontal="center" vertical="center" shrinkToFit="1"/>
      <protection locked="0"/>
    </xf>
    <xf numFmtId="38" fontId="81" fillId="0" borderId="59" xfId="1" applyFont="1" applyFill="1" applyBorder="1" applyAlignment="1" applyProtection="1">
      <alignment horizontal="center" vertical="center" shrinkToFit="1"/>
      <protection locked="0"/>
    </xf>
    <xf numFmtId="0" fontId="81" fillId="3" borderId="156" xfId="0" applyFont="1" applyFill="1" applyBorder="1" applyAlignment="1">
      <alignment horizontal="distributed" vertical="center" justifyLastLine="1"/>
    </xf>
    <xf numFmtId="0" fontId="81" fillId="3" borderId="156" xfId="0" applyFont="1" applyFill="1" applyBorder="1" applyAlignment="1">
      <alignment horizontal="distributed" vertical="center" indent="1"/>
    </xf>
    <xf numFmtId="187" fontId="81" fillId="0" borderId="151" xfId="0" applyNumberFormat="1" applyFont="1" applyBorder="1" applyProtection="1">
      <alignment vertical="center"/>
      <protection locked="0"/>
    </xf>
    <xf numFmtId="187" fontId="81" fillId="0" borderId="155" xfId="0" applyNumberFormat="1" applyFont="1" applyBorder="1" applyProtection="1">
      <alignment vertical="center"/>
      <protection locked="0"/>
    </xf>
    <xf numFmtId="187" fontId="81" fillId="0" borderId="231" xfId="0" applyNumberFormat="1" applyFont="1" applyBorder="1" applyProtection="1">
      <alignment vertical="center"/>
      <protection locked="0"/>
    </xf>
    <xf numFmtId="187" fontId="81" fillId="0" borderId="157" xfId="0" applyNumberFormat="1" applyFont="1" applyBorder="1" applyProtection="1">
      <alignment vertical="center"/>
      <protection locked="0"/>
    </xf>
    <xf numFmtId="187" fontId="81" fillId="0" borderId="158" xfId="0" applyNumberFormat="1" applyFont="1" applyBorder="1" applyProtection="1">
      <alignment vertical="center"/>
      <protection locked="0"/>
    </xf>
    <xf numFmtId="187" fontId="81" fillId="0" borderId="159" xfId="0" applyNumberFormat="1" applyFont="1" applyBorder="1" applyProtection="1">
      <alignment vertical="center"/>
      <protection locked="0"/>
    </xf>
    <xf numFmtId="0" fontId="81" fillId="3" borderId="219" xfId="0" applyFont="1" applyFill="1" applyBorder="1" applyAlignment="1">
      <alignment horizontal="center" vertical="center"/>
    </xf>
    <xf numFmtId="0" fontId="81" fillId="3" borderId="60" xfId="0" applyFont="1" applyFill="1" applyBorder="1" applyAlignment="1">
      <alignment horizontal="center" vertical="center"/>
    </xf>
    <xf numFmtId="187" fontId="134" fillId="0" borderId="104" xfId="0" applyNumberFormat="1" applyFont="1" applyBorder="1" applyProtection="1">
      <alignment vertical="center"/>
    </xf>
    <xf numFmtId="187" fontId="134" fillId="0" borderId="60" xfId="0" applyNumberFormat="1" applyFont="1" applyBorder="1" applyProtection="1">
      <alignment vertical="center"/>
    </xf>
    <xf numFmtId="187" fontId="134" fillId="0" borderId="240" xfId="0" applyNumberFormat="1" applyFont="1" applyBorder="1" applyProtection="1">
      <alignment vertical="center"/>
    </xf>
    <xf numFmtId="0" fontId="81" fillId="3" borderId="230" xfId="0" applyFont="1" applyFill="1" applyBorder="1" applyAlignment="1">
      <alignment horizontal="center" vertical="center"/>
    </xf>
    <xf numFmtId="0" fontId="81" fillId="3" borderId="155" xfId="0" applyFont="1" applyFill="1" applyBorder="1" applyAlignment="1">
      <alignment horizontal="center" vertical="center"/>
    </xf>
    <xf numFmtId="221" fontId="134" fillId="0" borderId="7" xfId="1" applyNumberFormat="1" applyFont="1" applyBorder="1" applyAlignment="1">
      <alignment horizontal="right" vertical="center"/>
    </xf>
    <xf numFmtId="221" fontId="134" fillId="0" borderId="8" xfId="1" applyNumberFormat="1" applyFont="1" applyBorder="1" applyAlignment="1">
      <alignment horizontal="right" vertical="center"/>
    </xf>
    <xf numFmtId="212" fontId="134" fillId="0" borderId="7" xfId="1" applyNumberFormat="1" applyFont="1" applyBorder="1" applyAlignment="1">
      <alignment horizontal="right" vertical="center"/>
    </xf>
    <xf numFmtId="212" fontId="134" fillId="0" borderId="8" xfId="1" applyNumberFormat="1" applyFont="1" applyBorder="1" applyAlignment="1">
      <alignment horizontal="right" vertical="center"/>
    </xf>
    <xf numFmtId="0" fontId="81" fillId="3" borderId="233" xfId="0" applyFont="1" applyFill="1" applyBorder="1" applyAlignment="1">
      <alignment horizontal="center" vertical="center"/>
    </xf>
    <xf numFmtId="0" fontId="81" fillId="3" borderId="67" xfId="0" applyFont="1" applyFill="1" applyBorder="1" applyAlignment="1">
      <alignment horizontal="center" vertical="center"/>
    </xf>
    <xf numFmtId="0" fontId="81" fillId="3" borderId="108" xfId="0" applyFont="1" applyFill="1" applyBorder="1" applyAlignment="1">
      <alignment horizontal="center" vertical="center"/>
    </xf>
    <xf numFmtId="0" fontId="81" fillId="3" borderId="52" xfId="0" applyFont="1" applyFill="1" applyBorder="1" applyAlignment="1">
      <alignment horizontal="center" vertical="center"/>
    </xf>
    <xf numFmtId="221" fontId="134" fillId="0" borderId="41" xfId="1" applyNumberFormat="1" applyFont="1" applyBorder="1" applyAlignment="1">
      <alignment horizontal="right" vertical="center"/>
    </xf>
    <xf numFmtId="221" fontId="134" fillId="0" borderId="38" xfId="1" applyNumberFormat="1" applyFont="1" applyBorder="1" applyAlignment="1">
      <alignment horizontal="right" vertical="center"/>
    </xf>
    <xf numFmtId="0" fontId="57" fillId="0" borderId="8" xfId="0" applyFont="1" applyBorder="1" applyAlignment="1">
      <alignment horizontal="left" vertical="center" indent="1" shrinkToFit="1"/>
    </xf>
    <xf numFmtId="0" fontId="57" fillId="0" borderId="9" xfId="0" applyFont="1" applyBorder="1" applyAlignment="1">
      <alignment horizontal="left" vertical="center" indent="1" shrinkToFit="1"/>
    </xf>
    <xf numFmtId="0" fontId="36" fillId="0" borderId="35" xfId="0" applyFont="1" applyBorder="1" applyAlignment="1" applyProtection="1">
      <alignment horizontal="center" vertical="center"/>
      <protection locked="0"/>
    </xf>
    <xf numFmtId="0" fontId="36" fillId="0" borderId="36" xfId="0" applyFont="1" applyBorder="1" applyAlignment="1" applyProtection="1">
      <alignment horizontal="center" vertical="center"/>
      <protection locked="0"/>
    </xf>
    <xf numFmtId="0" fontId="36" fillId="0" borderId="37" xfId="0" applyFont="1" applyBorder="1" applyAlignment="1" applyProtection="1">
      <alignment horizontal="center" vertical="center"/>
      <protection locked="0"/>
    </xf>
    <xf numFmtId="0" fontId="36" fillId="0" borderId="39" xfId="0" applyFont="1" applyBorder="1" applyAlignment="1" applyProtection="1">
      <alignment horizontal="center" vertical="center"/>
      <protection locked="0"/>
    </xf>
    <xf numFmtId="0" fontId="36" fillId="0" borderId="0" xfId="0" applyFont="1" applyBorder="1" applyAlignment="1" applyProtection="1">
      <alignment horizontal="center" vertical="center"/>
      <protection locked="0"/>
    </xf>
    <xf numFmtId="0" fontId="36" fillId="0" borderId="40" xfId="0" applyFont="1" applyBorder="1" applyAlignment="1" applyProtection="1">
      <alignment horizontal="center" vertical="center"/>
      <protection locked="0"/>
    </xf>
    <xf numFmtId="0" fontId="36" fillId="0" borderId="41" xfId="0" applyFont="1" applyBorder="1" applyAlignment="1" applyProtection="1">
      <alignment horizontal="center" vertical="center"/>
      <protection locked="0"/>
    </xf>
    <xf numFmtId="0" fontId="36" fillId="0" borderId="38" xfId="0" applyFont="1" applyBorder="1" applyAlignment="1" applyProtection="1">
      <alignment horizontal="center" vertical="center"/>
      <protection locked="0"/>
    </xf>
    <xf numFmtId="0" fontId="36" fillId="0" borderId="42" xfId="0" applyFont="1" applyBorder="1" applyAlignment="1" applyProtection="1">
      <alignment horizontal="center" vertical="center"/>
      <protection locked="0"/>
    </xf>
    <xf numFmtId="0" fontId="71" fillId="0" borderId="0" xfId="0" applyFont="1" applyAlignment="1">
      <alignment horizontal="left" vertical="center" indent="1"/>
    </xf>
    <xf numFmtId="0" fontId="57" fillId="0" borderId="0" xfId="0" applyFont="1" applyAlignment="1">
      <alignment horizontal="left" vertical="center" indent="1"/>
    </xf>
    <xf numFmtId="0" fontId="45" fillId="0" borderId="0" xfId="0" applyFont="1">
      <alignment vertical="center"/>
    </xf>
    <xf numFmtId="0" fontId="36" fillId="0" borderId="0" xfId="0" applyFont="1" applyAlignment="1">
      <alignment horizontal="left" vertical="center" indent="1"/>
    </xf>
    <xf numFmtId="205" fontId="36" fillId="0" borderId="0" xfId="0" applyNumberFormat="1" applyFont="1" applyAlignment="1">
      <alignment horizontal="left" vertical="center" indent="1"/>
    </xf>
    <xf numFmtId="0" fontId="36" fillId="0" borderId="0" xfId="0" applyFont="1" applyAlignment="1">
      <alignment horizontal="center" vertical="center"/>
    </xf>
    <xf numFmtId="190" fontId="36" fillId="0" borderId="0" xfId="0" applyNumberFormat="1" applyFont="1" applyAlignment="1">
      <alignment horizontal="left" vertical="center" indent="1" shrinkToFit="1"/>
    </xf>
    <xf numFmtId="190" fontId="36" fillId="0" borderId="6" xfId="0" applyNumberFormat="1" applyFont="1" applyBorder="1" applyAlignment="1">
      <alignment horizontal="left" vertical="center" indent="1" shrinkToFit="1"/>
    </xf>
    <xf numFmtId="0" fontId="36" fillId="0" borderId="6" xfId="0" applyFont="1" applyBorder="1" applyAlignment="1">
      <alignment horizontal="left" vertical="center" indent="1" shrinkToFit="1"/>
    </xf>
    <xf numFmtId="0" fontId="36" fillId="0" borderId="0" xfId="0" applyFont="1" applyAlignment="1">
      <alignment horizontal="left" vertical="center" indent="1" shrinkToFit="1"/>
    </xf>
    <xf numFmtId="38" fontId="36" fillId="0" borderId="0" xfId="1" applyFont="1" applyAlignment="1">
      <alignment horizontal="left" vertical="center" indent="1" shrinkToFit="1"/>
    </xf>
    <xf numFmtId="0" fontId="52" fillId="0" borderId="0" xfId="0" applyFont="1">
      <alignment vertical="center"/>
    </xf>
    <xf numFmtId="0" fontId="54" fillId="0" borderId="0" xfId="0" applyFont="1">
      <alignment vertical="center"/>
    </xf>
    <xf numFmtId="191" fontId="134" fillId="0" borderId="6" xfId="0" applyNumberFormat="1" applyFont="1" applyBorder="1" applyAlignment="1" applyProtection="1">
      <alignment horizontal="left" vertical="center" indent="1"/>
    </xf>
    <xf numFmtId="0" fontId="96" fillId="0" borderId="0" xfId="0" applyFont="1">
      <alignment vertical="center"/>
    </xf>
    <xf numFmtId="0" fontId="138" fillId="0" borderId="0" xfId="0" applyFont="1" applyAlignment="1">
      <alignment vertical="center" wrapText="1"/>
    </xf>
    <xf numFmtId="0" fontId="96" fillId="0" borderId="0" xfId="0" applyFont="1" applyAlignment="1">
      <alignment vertical="center" wrapText="1"/>
    </xf>
    <xf numFmtId="0" fontId="218" fillId="0" borderId="0" xfId="0" applyFont="1" applyAlignment="1">
      <alignment vertical="center" wrapText="1"/>
    </xf>
    <xf numFmtId="0" fontId="96" fillId="0" borderId="0" xfId="0" applyFont="1" applyFill="1">
      <alignment vertical="center"/>
    </xf>
    <xf numFmtId="0" fontId="36" fillId="0" borderId="44" xfId="0" applyFont="1" applyBorder="1" applyAlignment="1">
      <alignment horizontal="left" vertical="center" indent="1" shrinkToFit="1"/>
    </xf>
    <xf numFmtId="0" fontId="36" fillId="0" borderId="0" xfId="0" applyFont="1" applyAlignment="1">
      <alignment vertical="center" textRotation="255" wrapText="1"/>
    </xf>
    <xf numFmtId="0" fontId="36" fillId="0" borderId="0" xfId="0" applyFont="1" applyAlignment="1">
      <alignment vertical="center" textRotation="255"/>
    </xf>
    <xf numFmtId="0" fontId="232" fillId="0" borderId="7" xfId="5" applyFont="1" applyBorder="1" applyAlignment="1">
      <alignment horizontal="left" vertical="center" indent="1" shrinkToFit="1"/>
    </xf>
    <xf numFmtId="0" fontId="232" fillId="0" borderId="8" xfId="5" applyFont="1" applyBorder="1" applyAlignment="1">
      <alignment horizontal="left" vertical="center" indent="1" shrinkToFit="1"/>
    </xf>
    <xf numFmtId="0" fontId="103" fillId="0" borderId="8" xfId="5" applyFont="1" applyBorder="1" applyAlignment="1">
      <alignment vertical="center" shrinkToFit="1"/>
    </xf>
    <xf numFmtId="0" fontId="103" fillId="0" borderId="9" xfId="5" applyFont="1" applyBorder="1" applyAlignment="1">
      <alignment vertical="center" shrinkToFit="1"/>
    </xf>
    <xf numFmtId="0" fontId="69" fillId="19" borderId="129" xfId="5" applyFont="1" applyFill="1" applyBorder="1" applyAlignment="1" applyProtection="1">
      <alignment horizontal="center" vertical="center" wrapText="1"/>
    </xf>
    <xf numFmtId="0" fontId="69" fillId="19" borderId="133" xfId="5" applyFont="1" applyFill="1" applyBorder="1" applyAlignment="1" applyProtection="1">
      <alignment horizontal="center" vertical="center" wrapText="1"/>
    </xf>
    <xf numFmtId="0" fontId="69" fillId="19" borderId="130" xfId="5" applyFont="1" applyFill="1" applyBorder="1" applyAlignment="1" applyProtection="1">
      <alignment horizontal="center" vertical="center" wrapText="1"/>
    </xf>
    <xf numFmtId="0" fontId="69" fillId="19" borderId="131" xfId="5" applyFont="1" applyFill="1" applyBorder="1" applyAlignment="1" applyProtection="1">
      <alignment horizontal="center" vertical="center" wrapText="1"/>
    </xf>
    <xf numFmtId="0" fontId="69" fillId="19" borderId="6" xfId="5" applyFont="1" applyFill="1" applyBorder="1" applyAlignment="1" applyProtection="1">
      <alignment horizontal="center" vertical="center" wrapText="1"/>
    </xf>
    <xf numFmtId="0" fontId="69" fillId="19" borderId="132" xfId="5" applyFont="1" applyFill="1" applyBorder="1" applyAlignment="1" applyProtection="1">
      <alignment horizontal="center" vertical="center" wrapText="1"/>
    </xf>
    <xf numFmtId="38" fontId="69" fillId="19" borderId="6" xfId="4" applyFont="1" applyFill="1" applyBorder="1" applyAlignment="1" applyProtection="1">
      <alignment horizontal="center" vertical="center" wrapText="1"/>
    </xf>
    <xf numFmtId="192" fontId="69" fillId="19" borderId="132" xfId="5" applyNumberFormat="1" applyFont="1" applyFill="1" applyBorder="1" applyAlignment="1" applyProtection="1">
      <alignment horizontal="center" vertical="center" textRotation="255" shrinkToFit="1"/>
    </xf>
    <xf numFmtId="0" fontId="69" fillId="19" borderId="123" xfId="5" applyFont="1" applyFill="1" applyBorder="1" applyAlignment="1" applyProtection="1">
      <alignment horizontal="center" vertical="center" wrapText="1"/>
    </xf>
    <xf numFmtId="0" fontId="69" fillId="19" borderId="124" xfId="5" applyFont="1" applyFill="1" applyBorder="1" applyAlignment="1" applyProtection="1">
      <alignment horizontal="center" vertical="center" wrapText="1"/>
    </xf>
    <xf numFmtId="0" fontId="173" fillId="19" borderId="131" xfId="5" applyFont="1" applyFill="1" applyBorder="1" applyAlignment="1" applyProtection="1">
      <alignment horizontal="center" vertical="center" wrapText="1"/>
    </xf>
    <xf numFmtId="192" fontId="173" fillId="19" borderId="132" xfId="5" applyNumberFormat="1" applyFont="1" applyFill="1" applyBorder="1" applyAlignment="1" applyProtection="1">
      <alignment horizontal="center" vertical="center" textRotation="255" shrinkToFit="1"/>
    </xf>
    <xf numFmtId="38" fontId="69" fillId="19" borderId="127" xfId="1" applyFont="1" applyFill="1" applyBorder="1" applyAlignment="1" applyProtection="1">
      <alignment horizontal="center" vertical="center" wrapText="1"/>
    </xf>
    <xf numFmtId="0" fontId="173" fillId="19" borderId="179" xfId="5" applyFont="1" applyFill="1" applyBorder="1" applyAlignment="1" applyProtection="1">
      <alignment horizontal="center" vertical="center" wrapText="1"/>
    </xf>
    <xf numFmtId="0" fontId="173" fillId="19" borderId="180" xfId="5" applyFont="1" applyFill="1" applyBorder="1" applyAlignment="1" applyProtection="1">
      <alignment horizontal="center" vertical="center" wrapText="1"/>
    </xf>
    <xf numFmtId="0" fontId="173" fillId="19" borderId="174" xfId="5" applyFont="1" applyFill="1" applyBorder="1" applyAlignment="1" applyProtection="1">
      <alignment horizontal="center" vertical="center" wrapText="1"/>
    </xf>
    <xf numFmtId="0" fontId="173" fillId="19" borderId="175" xfId="5" applyFont="1" applyFill="1" applyBorder="1" applyAlignment="1" applyProtection="1">
      <alignment horizontal="center" vertical="center" wrapText="1"/>
    </xf>
    <xf numFmtId="0" fontId="69" fillId="19" borderId="43" xfId="5" applyFont="1" applyFill="1" applyBorder="1" applyAlignment="1" applyProtection="1">
      <alignment horizontal="center" vertical="center" wrapText="1"/>
    </xf>
    <xf numFmtId="0" fontId="69" fillId="19" borderId="44" xfId="5" applyFont="1" applyFill="1" applyBorder="1" applyAlignment="1" applyProtection="1">
      <alignment horizontal="center" vertical="center" wrapText="1"/>
    </xf>
    <xf numFmtId="0" fontId="173" fillId="19" borderId="176" xfId="5" applyFont="1" applyFill="1" applyBorder="1" applyAlignment="1" applyProtection="1">
      <alignment horizontal="center" vertical="center" wrapText="1"/>
    </xf>
    <xf numFmtId="0" fontId="173" fillId="19" borderId="152" xfId="5" applyFont="1" applyFill="1" applyBorder="1" applyAlignment="1" applyProtection="1">
      <alignment horizontal="center" vertical="center" wrapText="1"/>
    </xf>
    <xf numFmtId="0" fontId="173" fillId="19" borderId="177" xfId="5" applyFont="1" applyFill="1" applyBorder="1" applyAlignment="1" applyProtection="1">
      <alignment horizontal="center" vertical="center" wrapText="1"/>
    </xf>
    <xf numFmtId="0" fontId="173" fillId="19" borderId="38" xfId="5" applyFont="1" applyFill="1" applyBorder="1" applyAlignment="1" applyProtection="1">
      <alignment horizontal="center" vertical="center" wrapText="1"/>
    </xf>
    <xf numFmtId="0" fontId="173" fillId="19" borderId="43" xfId="5" applyFont="1" applyFill="1" applyBorder="1" applyAlignment="1" applyProtection="1">
      <alignment horizontal="center" vertical="center" wrapText="1"/>
    </xf>
    <xf numFmtId="0" fontId="173" fillId="19" borderId="44" xfId="5" applyFont="1" applyFill="1" applyBorder="1" applyAlignment="1" applyProtection="1">
      <alignment horizontal="center" vertical="center" wrapText="1"/>
    </xf>
    <xf numFmtId="0" fontId="173" fillId="19" borderId="9" xfId="5" applyFont="1" applyFill="1" applyBorder="1" applyAlignment="1" applyProtection="1">
      <alignment horizontal="center" vertical="center" wrapText="1"/>
    </xf>
    <xf numFmtId="0" fontId="69" fillId="19" borderId="127" xfId="5" applyFont="1" applyFill="1" applyBorder="1" applyAlignment="1" applyProtection="1">
      <alignment horizontal="center" vertical="center" wrapText="1"/>
    </xf>
    <xf numFmtId="0" fontId="69" fillId="19" borderId="7" xfId="5" applyFont="1" applyFill="1" applyBorder="1" applyAlignment="1" applyProtection="1">
      <alignment horizontal="center" vertical="center" wrapText="1"/>
    </xf>
    <xf numFmtId="0" fontId="69" fillId="0" borderId="6" xfId="5" applyFont="1" applyBorder="1" applyAlignment="1">
      <alignment horizontal="center" vertical="center" wrapText="1"/>
    </xf>
    <xf numFmtId="192" fontId="69" fillId="19" borderId="7" xfId="5" applyNumberFormat="1" applyFont="1" applyFill="1" applyBorder="1" applyAlignment="1" applyProtection="1">
      <alignment horizontal="center" vertical="center" textRotation="255" shrinkToFit="1"/>
    </xf>
    <xf numFmtId="199" fontId="69" fillId="19" borderId="123" xfId="5" applyNumberFormat="1" applyFont="1" applyFill="1" applyBorder="1" applyAlignment="1" applyProtection="1">
      <alignment horizontal="center" vertical="center" wrapText="1"/>
    </xf>
    <xf numFmtId="199" fontId="69" fillId="19" borderId="124" xfId="5" applyNumberFormat="1" applyFont="1" applyFill="1" applyBorder="1" applyAlignment="1" applyProtection="1">
      <alignment horizontal="center" vertical="center" wrapText="1"/>
    </xf>
    <xf numFmtId="0" fontId="69" fillId="19" borderId="126" xfId="5" applyFont="1" applyFill="1" applyBorder="1" applyAlignment="1" applyProtection="1">
      <alignment horizontal="center" vertical="center" wrapText="1"/>
    </xf>
    <xf numFmtId="0" fontId="48" fillId="3" borderId="7" xfId="5" applyFont="1" applyFill="1" applyBorder="1" applyAlignment="1">
      <alignment horizontal="center" vertical="center" wrapText="1"/>
    </xf>
    <xf numFmtId="0" fontId="48" fillId="3" borderId="8" xfId="5" applyFont="1" applyFill="1" applyBorder="1" applyAlignment="1">
      <alignment horizontal="center" vertical="center" wrapText="1"/>
    </xf>
    <xf numFmtId="0" fontId="48" fillId="3" borderId="9" xfId="5" applyFont="1" applyFill="1" applyBorder="1" applyAlignment="1">
      <alignment horizontal="center" vertical="center" wrapText="1"/>
    </xf>
    <xf numFmtId="0" fontId="76" fillId="0" borderId="0" xfId="5" applyFont="1" applyFill="1" applyAlignment="1">
      <alignment vertical="center" wrapText="1"/>
    </xf>
    <xf numFmtId="0" fontId="69" fillId="19" borderId="173" xfId="5" applyFont="1" applyFill="1" applyBorder="1" applyAlignment="1" applyProtection="1">
      <alignment horizontal="center" vertical="center" wrapText="1"/>
    </xf>
    <xf numFmtId="0" fontId="69" fillId="19" borderId="178" xfId="5" applyFont="1" applyFill="1" applyBorder="1" applyAlignment="1" applyProtection="1">
      <alignment horizontal="center" vertical="center" wrapText="1"/>
    </xf>
    <xf numFmtId="0" fontId="69" fillId="19" borderId="135" xfId="5" applyFont="1" applyFill="1" applyBorder="1" applyAlignment="1" applyProtection="1">
      <alignment horizontal="center" vertical="center" wrapText="1"/>
    </xf>
    <xf numFmtId="192" fontId="69" fillId="19" borderId="6" xfId="5" applyNumberFormat="1" applyFont="1" applyFill="1" applyBorder="1" applyAlignment="1" applyProtection="1">
      <alignment horizontal="center" vertical="center" textRotation="255" shrinkToFit="1"/>
    </xf>
    <xf numFmtId="0" fontId="70" fillId="3" borderId="236" xfId="1248" applyFont="1" applyFill="1" applyBorder="1" applyAlignment="1" applyProtection="1">
      <alignment horizontal="center" vertical="center"/>
    </xf>
    <xf numFmtId="0" fontId="70" fillId="3" borderId="239" xfId="1248" applyFont="1" applyFill="1" applyBorder="1" applyAlignment="1" applyProtection="1">
      <alignment horizontal="center" vertical="center"/>
    </xf>
    <xf numFmtId="38" fontId="70" fillId="3" borderId="237" xfId="1249" applyFont="1" applyFill="1" applyBorder="1" applyAlignment="1" applyProtection="1">
      <alignment horizontal="center" vertical="center"/>
    </xf>
    <xf numFmtId="38" fontId="70" fillId="3" borderId="240" xfId="1249" applyFont="1" applyFill="1" applyBorder="1" applyAlignment="1" applyProtection="1">
      <alignment horizontal="center" vertical="center"/>
    </xf>
    <xf numFmtId="0" fontId="52" fillId="19" borderId="204" xfId="1248" applyFont="1" applyFill="1" applyBorder="1" applyAlignment="1" applyProtection="1">
      <alignment horizontal="center" vertical="center"/>
    </xf>
    <xf numFmtId="0" fontId="52" fillId="19" borderId="161" xfId="1248" applyFont="1" applyFill="1" applyBorder="1" applyAlignment="1" applyProtection="1">
      <alignment horizontal="center" vertical="center"/>
    </xf>
    <xf numFmtId="0" fontId="52" fillId="19" borderId="83" xfId="1248" applyFont="1" applyFill="1" applyBorder="1" applyAlignment="1" applyProtection="1">
      <alignment horizontal="center" vertical="center"/>
    </xf>
    <xf numFmtId="0" fontId="52" fillId="19" borderId="248" xfId="1248" applyFont="1" applyFill="1" applyBorder="1" applyAlignment="1" applyProtection="1">
      <alignment horizontal="center" vertical="center"/>
    </xf>
    <xf numFmtId="0" fontId="52" fillId="19" borderId="78" xfId="1248" applyFont="1" applyFill="1" applyBorder="1" applyAlignment="1" applyProtection="1">
      <alignment horizontal="center" vertical="center"/>
    </xf>
    <xf numFmtId="0" fontId="52" fillId="19" borderId="81" xfId="1248" applyFont="1" applyFill="1" applyBorder="1" applyAlignment="1" applyProtection="1">
      <alignment horizontal="center" vertical="center"/>
    </xf>
    <xf numFmtId="38" fontId="70" fillId="10" borderId="157" xfId="1" applyFont="1" applyFill="1" applyBorder="1" applyAlignment="1" applyProtection="1">
      <alignment horizontal="center" vertical="center"/>
    </xf>
    <xf numFmtId="38" fontId="70" fillId="10" borderId="158" xfId="1" applyFont="1" applyFill="1" applyBorder="1" applyAlignment="1" applyProtection="1">
      <alignment horizontal="center" vertical="center"/>
    </xf>
    <xf numFmtId="38" fontId="70" fillId="10" borderId="159" xfId="1" applyFont="1" applyFill="1" applyBorder="1" applyAlignment="1" applyProtection="1">
      <alignment horizontal="center" vertical="center"/>
    </xf>
    <xf numFmtId="0" fontId="70" fillId="3" borderId="191" xfId="1248" applyFont="1" applyFill="1" applyBorder="1" applyAlignment="1" applyProtection="1">
      <alignment horizontal="center" vertical="center" wrapText="1"/>
    </xf>
    <xf numFmtId="0" fontId="70" fillId="3" borderId="197" xfId="1248" applyFont="1" applyFill="1" applyBorder="1" applyAlignment="1" applyProtection="1">
      <alignment horizontal="center" vertical="center"/>
    </xf>
    <xf numFmtId="0" fontId="70" fillId="3" borderId="192" xfId="1248" applyFont="1" applyFill="1" applyBorder="1" applyAlignment="1" applyProtection="1">
      <alignment horizontal="center" vertical="center"/>
    </xf>
    <xf numFmtId="0" fontId="70" fillId="3" borderId="193" xfId="1248" applyFont="1" applyFill="1" applyBorder="1" applyAlignment="1" applyProtection="1">
      <alignment horizontal="center" vertical="center"/>
    </xf>
    <xf numFmtId="0" fontId="70" fillId="3" borderId="194" xfId="1248" applyFont="1" applyFill="1" applyBorder="1" applyAlignment="1" applyProtection="1">
      <alignment horizontal="center" vertical="center"/>
    </xf>
    <xf numFmtId="38" fontId="70" fillId="3" borderId="237" xfId="1" applyFont="1" applyFill="1" applyBorder="1" applyAlignment="1" applyProtection="1">
      <alignment horizontal="center" vertical="center"/>
    </xf>
    <xf numFmtId="38" fontId="70" fillId="3" borderId="240" xfId="1" applyFont="1" applyFill="1" applyBorder="1" applyAlignment="1" applyProtection="1">
      <alignment horizontal="center" vertical="center"/>
    </xf>
    <xf numFmtId="0" fontId="70" fillId="3" borderId="93" xfId="1248" applyFont="1" applyFill="1" applyBorder="1" applyAlignment="1" applyProtection="1">
      <alignment horizontal="center" vertical="center"/>
    </xf>
    <xf numFmtId="0" fontId="70" fillId="3" borderId="94" xfId="1248" applyFont="1" applyFill="1" applyBorder="1" applyAlignment="1" applyProtection="1">
      <alignment horizontal="center" vertical="center"/>
    </xf>
    <xf numFmtId="0" fontId="70" fillId="3" borderId="252" xfId="1248" applyFont="1" applyFill="1" applyBorder="1" applyAlignment="1" applyProtection="1">
      <alignment horizontal="center" vertical="center"/>
    </xf>
    <xf numFmtId="0" fontId="70" fillId="3" borderId="254" xfId="1248" applyFont="1" applyFill="1" applyBorder="1" applyAlignment="1" applyProtection="1">
      <alignment horizontal="center" vertical="center"/>
    </xf>
    <xf numFmtId="38" fontId="70" fillId="3" borderId="154" xfId="1249" applyFont="1" applyFill="1" applyBorder="1" applyAlignment="1" applyProtection="1">
      <alignment horizontal="center" vertical="center"/>
    </xf>
    <xf numFmtId="0" fontId="70" fillId="3" borderId="161" xfId="1248" applyFont="1" applyFill="1" applyBorder="1" applyAlignment="1" applyProtection="1">
      <alignment horizontal="center" vertical="center" wrapText="1"/>
    </xf>
    <xf numFmtId="0" fontId="52" fillId="19" borderId="242" xfId="1248" applyFont="1" applyFill="1" applyBorder="1" applyAlignment="1" applyProtection="1">
      <alignment horizontal="center" vertical="center"/>
    </xf>
    <xf numFmtId="0" fontId="52" fillId="19" borderId="40" xfId="1248" applyFont="1" applyFill="1" applyBorder="1" applyAlignment="1" applyProtection="1">
      <alignment horizontal="center" vertical="center"/>
    </xf>
    <xf numFmtId="0" fontId="70" fillId="10" borderId="255" xfId="1248" applyFont="1" applyFill="1" applyBorder="1" applyAlignment="1" applyProtection="1">
      <alignment horizontal="center" vertical="center"/>
    </xf>
    <xf numFmtId="0" fontId="70" fillId="10" borderId="113" xfId="1248" applyFont="1" applyFill="1" applyBorder="1" applyAlignment="1" applyProtection="1">
      <alignment horizontal="center" vertical="center"/>
    </xf>
    <xf numFmtId="0" fontId="70" fillId="10" borderId="256" xfId="1248" applyFont="1" applyFill="1" applyBorder="1" applyAlignment="1" applyProtection="1">
      <alignment horizontal="center" vertical="center"/>
    </xf>
    <xf numFmtId="0" fontId="70" fillId="10" borderId="157" xfId="1248" applyFont="1" applyFill="1" applyBorder="1" applyAlignment="1" applyProtection="1">
      <alignment horizontal="center" vertical="center"/>
    </xf>
    <xf numFmtId="0" fontId="70" fillId="10" borderId="158" xfId="1248" applyFont="1" applyFill="1" applyBorder="1" applyAlignment="1" applyProtection="1">
      <alignment horizontal="center" vertical="center"/>
    </xf>
    <xf numFmtId="0" fontId="70" fillId="10" borderId="159" xfId="1248" applyFont="1" applyFill="1" applyBorder="1" applyAlignment="1" applyProtection="1">
      <alignment horizontal="center" vertical="center"/>
    </xf>
    <xf numFmtId="0" fontId="70" fillId="10" borderId="192" xfId="1248" applyFont="1" applyFill="1" applyBorder="1" applyAlignment="1" applyProtection="1">
      <alignment horizontal="center" vertical="center"/>
    </xf>
    <xf numFmtId="0" fontId="70" fillId="10" borderId="193" xfId="1248" applyFont="1" applyFill="1" applyBorder="1" applyAlignment="1" applyProtection="1">
      <alignment horizontal="center" vertical="center"/>
    </xf>
    <xf numFmtId="0" fontId="70" fillId="10" borderId="194" xfId="1248" applyFont="1" applyFill="1" applyBorder="1" applyAlignment="1" applyProtection="1">
      <alignment horizontal="center" vertical="center"/>
    </xf>
    <xf numFmtId="0" fontId="70" fillId="3" borderId="162" xfId="1248" applyFont="1" applyFill="1" applyBorder="1" applyAlignment="1" applyProtection="1">
      <alignment horizontal="center" vertical="center" wrapText="1"/>
    </xf>
    <xf numFmtId="0" fontId="70" fillId="3" borderId="61" xfId="1248"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10" borderId="9" xfId="0" applyFont="1" applyFill="1" applyBorder="1" applyAlignment="1" applyProtection="1">
      <alignment horizontal="center" vertical="center"/>
    </xf>
    <xf numFmtId="0" fontId="54" fillId="0" borderId="6" xfId="0" applyFont="1" applyBorder="1" applyAlignment="1" applyProtection="1">
      <alignment horizontal="center" vertical="center"/>
    </xf>
    <xf numFmtId="0" fontId="54" fillId="10" borderId="44" xfId="0" applyFont="1" applyFill="1" applyBorder="1" applyAlignment="1" applyProtection="1">
      <alignment horizontal="center" vertical="center"/>
    </xf>
    <xf numFmtId="0" fontId="54" fillId="0" borderId="102" xfId="0" applyFont="1" applyBorder="1" applyAlignment="1" applyProtection="1">
      <alignment horizontal="center" vertical="center"/>
    </xf>
    <xf numFmtId="0" fontId="70" fillId="8" borderId="7" xfId="0" applyFont="1" applyFill="1" applyBorder="1" applyAlignment="1" applyProtection="1">
      <alignment horizontal="center" vertical="center"/>
    </xf>
    <xf numFmtId="0" fontId="70" fillId="8" borderId="8" xfId="0" applyFont="1" applyFill="1" applyBorder="1" applyAlignment="1" applyProtection="1">
      <alignment horizontal="center" vertical="center"/>
    </xf>
    <xf numFmtId="0" fontId="70" fillId="8" borderId="9" xfId="0" applyFont="1" applyFill="1" applyBorder="1" applyAlignment="1" applyProtection="1">
      <alignment horizontal="center" vertical="center"/>
    </xf>
    <xf numFmtId="0" fontId="54" fillId="3" borderId="44" xfId="0" applyFont="1" applyFill="1" applyBorder="1" applyAlignment="1" applyProtection="1">
      <alignment horizontal="center" vertical="center"/>
    </xf>
    <xf numFmtId="0" fontId="54" fillId="3" borderId="107" xfId="0" applyFont="1" applyFill="1" applyBorder="1" applyAlignment="1" applyProtection="1">
      <alignment horizontal="center" vertical="center"/>
    </xf>
    <xf numFmtId="213" fontId="70" fillId="0" borderId="0" xfId="1252" applyNumberFormat="1" applyFont="1" applyBorder="1" applyAlignment="1">
      <alignment vertical="center" wrapText="1"/>
    </xf>
    <xf numFmtId="0" fontId="70" fillId="21" borderId="191" xfId="1251" applyFont="1" applyFill="1" applyBorder="1" applyAlignment="1">
      <alignment horizontal="center" vertical="center" wrapText="1"/>
    </xf>
    <xf numFmtId="0" fontId="70" fillId="21" borderId="197" xfId="1251" applyFont="1" applyFill="1" applyBorder="1" applyAlignment="1">
      <alignment horizontal="center" vertical="center" wrapText="1"/>
    </xf>
    <xf numFmtId="0" fontId="70" fillId="21" borderId="192" xfId="1251" applyFont="1" applyFill="1" applyBorder="1" applyAlignment="1">
      <alignment horizontal="center" vertical="center"/>
    </xf>
    <xf numFmtId="0" fontId="70" fillId="21" borderId="193" xfId="1251" applyFont="1" applyFill="1" applyBorder="1" applyAlignment="1">
      <alignment horizontal="center" vertical="center"/>
    </xf>
    <xf numFmtId="0" fontId="70" fillId="21" borderId="195" xfId="1251" applyFont="1" applyFill="1" applyBorder="1" applyAlignment="1">
      <alignment horizontal="center" vertical="center"/>
    </xf>
    <xf numFmtId="0" fontId="70" fillId="21" borderId="200" xfId="1251" applyFont="1" applyFill="1" applyBorder="1" applyAlignment="1">
      <alignment horizontal="center" vertical="center"/>
    </xf>
    <xf numFmtId="38" fontId="70" fillId="21" borderId="196" xfId="1252" applyFont="1" applyFill="1" applyBorder="1" applyAlignment="1">
      <alignment horizontal="center" vertical="center"/>
    </xf>
    <xf numFmtId="38" fontId="70" fillId="21" borderId="201" xfId="1252" applyFont="1" applyFill="1" applyBorder="1" applyAlignment="1">
      <alignment horizontal="center" vertical="center"/>
    </xf>
    <xf numFmtId="0" fontId="207" fillId="0" borderId="90" xfId="1251" applyFont="1" applyBorder="1" applyAlignment="1">
      <alignment horizontal="center" vertical="center"/>
    </xf>
    <xf numFmtId="0" fontId="207" fillId="0" borderId="100" xfId="1251" applyFont="1" applyBorder="1" applyAlignment="1">
      <alignment horizontal="center" vertical="center"/>
    </xf>
    <xf numFmtId="0" fontId="70" fillId="19" borderId="204" xfId="1251" applyFont="1" applyFill="1" applyBorder="1" applyAlignment="1">
      <alignment horizontal="center" vertical="center"/>
    </xf>
    <xf numFmtId="0" fontId="70" fillId="19" borderId="161" xfId="1251" applyFont="1" applyFill="1" applyBorder="1" applyAlignment="1">
      <alignment horizontal="center" vertical="center"/>
    </xf>
    <xf numFmtId="0" fontId="70" fillId="19" borderId="83" xfId="1251" applyFont="1" applyFill="1" applyBorder="1" applyAlignment="1">
      <alignment horizontal="center" vertical="center"/>
    </xf>
    <xf numFmtId="214" fontId="207" fillId="0" borderId="223" xfId="1251" applyNumberFormat="1" applyFont="1" applyBorder="1" applyAlignment="1">
      <alignment horizontal="center" vertical="center"/>
    </xf>
    <xf numFmtId="214" fontId="207" fillId="0" borderId="224" xfId="1251" applyNumberFormat="1" applyFont="1" applyBorder="1" applyAlignment="1">
      <alignment horizontal="center" vertical="center"/>
    </xf>
    <xf numFmtId="198" fontId="54" fillId="0" borderId="58" xfId="1252" applyNumberFormat="1" applyFont="1" applyBorder="1" applyAlignment="1">
      <alignment horizontal="center" vertical="center"/>
    </xf>
    <xf numFmtId="198" fontId="54" fillId="0" borderId="228" xfId="1252" applyNumberFormat="1" applyFont="1" applyBorder="1" applyAlignment="1">
      <alignment horizontal="center" vertical="center"/>
    </xf>
    <xf numFmtId="229" fontId="70" fillId="0" borderId="261" xfId="1252" applyNumberFormat="1" applyFont="1" applyFill="1" applyBorder="1" applyAlignment="1" applyProtection="1">
      <alignment horizontal="center" vertical="center"/>
      <protection locked="0"/>
    </xf>
    <xf numFmtId="229" fontId="70" fillId="0" borderId="262" xfId="1252" applyNumberFormat="1" applyFont="1" applyFill="1" applyBorder="1" applyAlignment="1" applyProtection="1">
      <alignment horizontal="center" vertical="center"/>
      <protection locked="0"/>
    </xf>
    <xf numFmtId="229" fontId="70" fillId="0" borderId="263" xfId="1252" applyNumberFormat="1" applyFont="1" applyFill="1" applyBorder="1" applyAlignment="1" applyProtection="1">
      <alignment horizontal="center" vertical="center"/>
      <protection locked="0"/>
    </xf>
    <xf numFmtId="0" fontId="207" fillId="0" borderId="0" xfId="1251" applyFont="1" applyBorder="1" applyAlignment="1">
      <alignment horizontal="center" vertical="center"/>
    </xf>
    <xf numFmtId="0" fontId="70" fillId="19" borderId="242" xfId="1251" applyFont="1" applyFill="1" applyBorder="1" applyAlignment="1">
      <alignment horizontal="center" vertical="center"/>
    </xf>
    <xf numFmtId="0" fontId="70" fillId="19" borderId="40" xfId="1251" applyFont="1" applyFill="1" applyBorder="1" applyAlignment="1">
      <alignment horizontal="center" vertical="center"/>
    </xf>
    <xf numFmtId="0" fontId="70" fillId="19" borderId="159" xfId="1251" applyFont="1" applyFill="1" applyBorder="1" applyAlignment="1">
      <alignment horizontal="center" vertical="center"/>
    </xf>
    <xf numFmtId="38" fontId="70" fillId="21" borderId="257" xfId="1252" applyFont="1" applyFill="1" applyBorder="1" applyAlignment="1">
      <alignment horizontal="center" vertical="center"/>
    </xf>
    <xf numFmtId="38" fontId="70" fillId="21" borderId="258" xfId="1252" applyFont="1" applyFill="1" applyBorder="1" applyAlignment="1">
      <alignment horizontal="center" vertical="center"/>
    </xf>
    <xf numFmtId="0" fontId="88" fillId="3" borderId="101" xfId="2" applyFont="1" applyFill="1" applyBorder="1" applyAlignment="1">
      <alignment horizontal="right" vertical="center" shrinkToFit="1"/>
    </xf>
    <xf numFmtId="0" fontId="88" fillId="3" borderId="113" xfId="2" applyFont="1" applyFill="1" applyBorder="1" applyAlignment="1">
      <alignment horizontal="right" vertical="center" shrinkToFit="1"/>
    </xf>
    <xf numFmtId="201" fontId="88" fillId="0" borderId="7" xfId="2" applyNumberFormat="1" applyFont="1" applyBorder="1" applyAlignment="1">
      <alignment horizontal="center" vertical="center" shrinkToFit="1"/>
    </xf>
    <xf numFmtId="201" fontId="88" fillId="0" borderId="9" xfId="2" applyNumberFormat="1" applyFont="1" applyBorder="1" applyAlignment="1">
      <alignment horizontal="center" vertical="center" shrinkToFit="1"/>
    </xf>
    <xf numFmtId="201" fontId="88" fillId="0" borderId="80" xfId="2" applyNumberFormat="1" applyFont="1" applyBorder="1" applyAlignment="1">
      <alignment horizontal="center" vertical="center" shrinkToFit="1"/>
    </xf>
    <xf numFmtId="201" fontId="88" fillId="0" borderId="83" xfId="2" applyNumberFormat="1" applyFont="1" applyBorder="1" applyAlignment="1">
      <alignment horizontal="center" vertical="center" shrinkToFit="1"/>
    </xf>
    <xf numFmtId="201" fontId="88" fillId="17" borderId="7" xfId="2" applyNumberFormat="1" applyFont="1" applyFill="1" applyBorder="1" applyAlignment="1">
      <alignment horizontal="center" vertical="center" shrinkToFit="1"/>
    </xf>
    <xf numFmtId="201" fontId="88" fillId="17" borderId="9" xfId="2" applyNumberFormat="1" applyFont="1" applyFill="1" applyBorder="1" applyAlignment="1">
      <alignment horizontal="center" vertical="center" shrinkToFit="1"/>
    </xf>
    <xf numFmtId="0" fontId="88" fillId="10" borderId="76" xfId="2" applyFont="1" applyFill="1" applyBorder="1" applyAlignment="1">
      <alignment horizontal="center" vertical="center" wrapText="1"/>
    </xf>
    <xf numFmtId="0" fontId="88" fillId="10" borderId="78" xfId="2" applyFont="1" applyFill="1" applyBorder="1" applyAlignment="1">
      <alignment horizontal="center" vertical="center" wrapText="1"/>
    </xf>
    <xf numFmtId="0" fontId="88" fillId="10" borderId="81" xfId="2" applyFont="1" applyFill="1" applyBorder="1" applyAlignment="1">
      <alignment horizontal="center" vertical="center" wrapText="1"/>
    </xf>
    <xf numFmtId="5" fontId="88" fillId="10" borderId="77" xfId="2" applyNumberFormat="1" applyFont="1" applyFill="1" applyBorder="1" applyAlignment="1">
      <alignment horizontal="center" vertical="center"/>
    </xf>
    <xf numFmtId="5" fontId="88" fillId="10" borderId="79" xfId="2" applyNumberFormat="1" applyFont="1" applyFill="1" applyBorder="1" applyAlignment="1">
      <alignment horizontal="center" vertical="center"/>
    </xf>
    <xf numFmtId="5" fontId="88" fillId="10" borderId="82" xfId="2" applyNumberFormat="1" applyFont="1" applyFill="1" applyBorder="1" applyAlignment="1">
      <alignment horizontal="center" vertical="center"/>
    </xf>
    <xf numFmtId="201" fontId="88" fillId="10" borderId="49" xfId="2" applyNumberFormat="1" applyFont="1" applyFill="1" applyBorder="1" applyAlignment="1">
      <alignment horizontal="center" vertical="center" shrinkToFit="1"/>
    </xf>
    <xf numFmtId="201" fontId="88" fillId="10" borderId="50" xfId="2" applyNumberFormat="1" applyFont="1" applyFill="1" applyBorder="1" applyAlignment="1">
      <alignment horizontal="center" vertical="center" shrinkToFit="1"/>
    </xf>
    <xf numFmtId="201" fontId="88" fillId="10" borderId="65" xfId="2" applyNumberFormat="1" applyFont="1" applyFill="1" applyBorder="1" applyAlignment="1">
      <alignment horizontal="center" vertical="center" shrinkToFit="1"/>
    </xf>
    <xf numFmtId="0" fontId="88" fillId="10" borderId="119" xfId="2" applyFont="1" applyFill="1" applyBorder="1" applyAlignment="1">
      <alignment horizontal="center" vertical="center" wrapText="1"/>
    </xf>
    <xf numFmtId="0" fontId="88" fillId="10" borderId="116" xfId="2" applyFont="1" applyFill="1" applyBorder="1" applyAlignment="1">
      <alignment horizontal="center" vertical="center" wrapText="1"/>
    </xf>
    <xf numFmtId="0" fontId="88" fillId="10" borderId="118" xfId="2" applyFont="1" applyFill="1" applyBorder="1" applyAlignment="1">
      <alignment horizontal="center" vertical="center" wrapText="1"/>
    </xf>
    <xf numFmtId="201" fontId="88" fillId="16" borderId="7" xfId="2" applyNumberFormat="1" applyFont="1" applyFill="1" applyBorder="1" applyAlignment="1">
      <alignment horizontal="center" vertical="center" shrinkToFit="1"/>
    </xf>
    <xf numFmtId="201" fontId="88" fillId="16" borderId="9" xfId="2" applyNumberFormat="1" applyFont="1" applyFill="1" applyBorder="1" applyAlignment="1">
      <alignment horizontal="center" vertical="center" shrinkToFit="1"/>
    </xf>
    <xf numFmtId="0" fontId="88" fillId="10" borderId="77" xfId="2" applyFont="1" applyFill="1" applyBorder="1" applyAlignment="1">
      <alignment horizontal="center" vertical="center" wrapText="1"/>
    </xf>
    <xf numFmtId="0" fontId="88" fillId="10" borderId="79" xfId="2" applyFont="1" applyFill="1" applyBorder="1" applyAlignment="1">
      <alignment horizontal="center" vertical="center" wrapText="1"/>
    </xf>
    <xf numFmtId="0" fontId="88" fillId="10" borderId="82" xfId="2" applyFont="1" applyFill="1" applyBorder="1" applyAlignment="1">
      <alignment horizontal="center" vertical="center" wrapText="1"/>
    </xf>
    <xf numFmtId="0" fontId="88" fillId="13" borderId="120" xfId="2" applyFont="1" applyFill="1" applyBorder="1" applyAlignment="1">
      <alignment horizontal="center" vertical="center" shrinkToFit="1"/>
    </xf>
    <xf numFmtId="0" fontId="88" fillId="13" borderId="121" xfId="2" applyFont="1" applyFill="1" applyBorder="1" applyAlignment="1">
      <alignment horizontal="center" vertical="center" shrinkToFit="1"/>
    </xf>
    <xf numFmtId="0" fontId="76" fillId="8" borderId="58" xfId="22" applyFont="1" applyFill="1" applyBorder="1" applyAlignment="1">
      <alignment horizontal="center" vertical="center"/>
    </xf>
    <xf numFmtId="0" fontId="76" fillId="8" borderId="57" xfId="22" applyFont="1" applyFill="1" applyBorder="1" applyAlignment="1">
      <alignment horizontal="center" vertical="center"/>
    </xf>
    <xf numFmtId="0" fontId="76" fillId="8" borderId="62" xfId="22" applyFont="1" applyFill="1" applyBorder="1" applyAlignment="1">
      <alignment horizontal="center" vertical="center"/>
    </xf>
    <xf numFmtId="0" fontId="161" fillId="0" borderId="0" xfId="22" applyFont="1" applyAlignment="1">
      <alignment horizontal="left" vertical="center"/>
    </xf>
    <xf numFmtId="49" fontId="103" fillId="9" borderId="6" xfId="9" applyNumberFormat="1" applyFont="1" applyFill="1" applyBorder="1" applyAlignment="1" applyProtection="1">
      <alignment horizontal="center" vertical="center" shrinkToFit="1"/>
      <protection locked="0"/>
    </xf>
    <xf numFmtId="38" fontId="36" fillId="3" borderId="104" xfId="1" applyFont="1" applyFill="1" applyBorder="1" applyAlignment="1">
      <alignment horizontal="center" vertical="center" wrapText="1"/>
    </xf>
    <xf numFmtId="38" fontId="36" fillId="3" borderId="60" xfId="1" applyFont="1" applyFill="1" applyBorder="1" applyAlignment="1">
      <alignment horizontal="center" vertical="center" wrapText="1"/>
    </xf>
    <xf numFmtId="38" fontId="36" fillId="3" borderId="61" xfId="1" applyFont="1" applyFill="1" applyBorder="1" applyAlignment="1">
      <alignment horizontal="center" vertical="center" wrapText="1"/>
    </xf>
    <xf numFmtId="38" fontId="52" fillId="0" borderId="0" xfId="1" applyFont="1">
      <alignment vertical="center"/>
    </xf>
    <xf numFmtId="38" fontId="70" fillId="0" borderId="0" xfId="1" applyFont="1">
      <alignment vertical="center"/>
    </xf>
    <xf numFmtId="38" fontId="40" fillId="0" borderId="0" xfId="1" applyFont="1">
      <alignment vertical="center"/>
    </xf>
    <xf numFmtId="38" fontId="57" fillId="0" borderId="7" xfId="1" applyFont="1" applyBorder="1" applyAlignment="1">
      <alignment horizontal="left" vertical="center" shrinkToFit="1"/>
    </xf>
    <xf numFmtId="38" fontId="57" fillId="0" borderId="8" xfId="1" applyFont="1" applyBorder="1" applyAlignment="1">
      <alignment horizontal="left" vertical="center" shrinkToFit="1"/>
    </xf>
    <xf numFmtId="38" fontId="36" fillId="3" borderId="46" xfId="1" applyFont="1" applyFill="1" applyBorder="1" applyAlignment="1">
      <alignment horizontal="center" vertical="center" wrapText="1"/>
    </xf>
    <xf numFmtId="38" fontId="36" fillId="3" borderId="47" xfId="1" applyFont="1" applyFill="1" applyBorder="1" applyAlignment="1">
      <alignment horizontal="center" vertical="center" wrapText="1"/>
    </xf>
    <xf numFmtId="38" fontId="36" fillId="3" borderId="48" xfId="1" applyFont="1" applyFill="1" applyBorder="1" applyAlignment="1">
      <alignment horizontal="center" vertical="center" wrapText="1"/>
    </xf>
    <xf numFmtId="0" fontId="93" fillId="0" borderId="43" xfId="0" applyFont="1" applyBorder="1" applyAlignment="1">
      <alignment horizontal="left" vertical="center"/>
    </xf>
    <xf numFmtId="0" fontId="93" fillId="0" borderId="45" xfId="0" applyFont="1" applyBorder="1" applyAlignment="1">
      <alignment horizontal="left" vertical="center"/>
    </xf>
    <xf numFmtId="0" fontId="93" fillId="0" borderId="44" xfId="0" applyFont="1" applyBorder="1" applyAlignment="1">
      <alignment horizontal="left" vertical="center"/>
    </xf>
    <xf numFmtId="0" fontId="93" fillId="0" borderId="43" xfId="0" applyFont="1" applyFill="1" applyBorder="1" applyAlignment="1" applyProtection="1">
      <alignment vertical="center" wrapText="1"/>
    </xf>
    <xf numFmtId="0" fontId="93" fillId="0" borderId="45" xfId="0" applyFont="1" applyFill="1" applyBorder="1" applyAlignment="1" applyProtection="1">
      <alignment vertical="center" wrapText="1"/>
    </xf>
    <xf numFmtId="0" fontId="93" fillId="0" borderId="102" xfId="0" applyFont="1" applyFill="1" applyBorder="1" applyAlignment="1" applyProtection="1">
      <alignment vertical="center" wrapText="1"/>
    </xf>
    <xf numFmtId="0" fontId="93" fillId="0" borderId="7" xfId="0" applyFont="1" applyBorder="1" applyAlignment="1" applyProtection="1">
      <alignment horizontal="center" vertical="center" wrapText="1"/>
    </xf>
    <xf numFmtId="0" fontId="93" fillId="0" borderId="9" xfId="0" applyFont="1" applyBorder="1" applyAlignment="1" applyProtection="1">
      <alignment horizontal="center" vertical="center"/>
    </xf>
    <xf numFmtId="0" fontId="93" fillId="0" borderId="46" xfId="0" applyFont="1" applyBorder="1" applyAlignment="1" applyProtection="1">
      <alignment horizontal="center" vertical="center"/>
    </xf>
    <xf numFmtId="0" fontId="93" fillId="0" borderId="48" xfId="0" applyFont="1" applyBorder="1" applyAlignment="1" applyProtection="1">
      <alignment horizontal="center" vertical="center"/>
    </xf>
    <xf numFmtId="0" fontId="93" fillId="0" borderId="27" xfId="0" applyFont="1" applyBorder="1" applyAlignment="1" applyProtection="1">
      <alignment horizontal="left" vertical="center" indent="1"/>
    </xf>
    <xf numFmtId="0" fontId="93" fillId="0" borderId="72" xfId="0" applyFont="1" applyBorder="1" applyAlignment="1" applyProtection="1">
      <alignment horizontal="left" vertical="center" indent="1"/>
    </xf>
    <xf numFmtId="0" fontId="93" fillId="10" borderId="145" xfId="0" applyFont="1" applyFill="1" applyBorder="1" applyAlignment="1" applyProtection="1">
      <alignment horizontal="right" vertical="center"/>
    </xf>
    <xf numFmtId="0" fontId="93" fillId="10" borderId="146" xfId="0" applyFont="1" applyFill="1" applyBorder="1" applyAlignment="1" applyProtection="1">
      <alignment horizontal="right" vertical="center"/>
    </xf>
    <xf numFmtId="0" fontId="93" fillId="0" borderId="8" xfId="0" applyFont="1" applyBorder="1" applyAlignment="1" applyProtection="1">
      <alignment horizontal="left" vertical="center" indent="1"/>
    </xf>
    <xf numFmtId="0" fontId="93" fillId="0" borderId="32" xfId="0" applyFont="1" applyBorder="1" applyAlignment="1" applyProtection="1">
      <alignment horizontal="left" vertical="center" indent="1"/>
    </xf>
    <xf numFmtId="0" fontId="93" fillId="0" borderId="33" xfId="0" applyFont="1" applyBorder="1" applyAlignment="1" applyProtection="1">
      <alignment horizontal="left" vertical="center" indent="1"/>
    </xf>
    <xf numFmtId="0" fontId="93" fillId="0" borderId="45" xfId="0" applyFont="1" applyBorder="1" applyAlignment="1" applyProtection="1">
      <alignment horizontal="left" vertical="center" wrapText="1"/>
    </xf>
    <xf numFmtId="0" fontId="93" fillId="0" borderId="102" xfId="0" applyFont="1" applyBorder="1" applyAlignment="1" applyProtection="1">
      <alignment horizontal="left" vertical="center" wrapText="1"/>
    </xf>
    <xf numFmtId="0" fontId="93" fillId="0" borderId="46" xfId="0" applyFont="1" applyBorder="1" applyAlignment="1" applyProtection="1">
      <alignment horizontal="left" vertical="center" wrapText="1"/>
    </xf>
    <xf numFmtId="0" fontId="93" fillId="0" borderId="47" xfId="0" applyFont="1" applyBorder="1" applyAlignment="1" applyProtection="1">
      <alignment horizontal="left" vertical="center" wrapText="1"/>
    </xf>
    <xf numFmtId="0" fontId="93" fillId="0" borderId="48" xfId="0" applyFont="1" applyBorder="1" applyAlignment="1" applyProtection="1">
      <alignment horizontal="left" vertical="center" wrapText="1"/>
    </xf>
    <xf numFmtId="0" fontId="93" fillId="0" borderId="103" xfId="0" applyFont="1" applyBorder="1" applyAlignment="1">
      <alignment horizontal="left" vertical="center" wrapText="1"/>
    </xf>
    <xf numFmtId="0" fontId="93" fillId="0" borderId="67" xfId="0" applyFont="1" applyBorder="1" applyAlignment="1">
      <alignment horizontal="left" vertical="center" wrapText="1"/>
    </xf>
    <xf numFmtId="0" fontId="93" fillId="0" borderId="108" xfId="0" applyFont="1" applyBorder="1" applyAlignment="1">
      <alignment horizontal="left" vertical="center" wrapText="1"/>
    </xf>
    <xf numFmtId="0" fontId="81" fillId="0" borderId="141" xfId="0" applyFont="1" applyBorder="1">
      <alignment vertical="center"/>
    </xf>
    <xf numFmtId="0" fontId="81" fillId="0" borderId="143" xfId="0" applyFont="1" applyBorder="1">
      <alignment vertical="center"/>
    </xf>
    <xf numFmtId="0" fontId="88" fillId="0" borderId="43" xfId="0" applyFont="1" applyBorder="1" applyAlignment="1">
      <alignment horizontal="center" vertical="center" textRotation="255"/>
    </xf>
    <xf numFmtId="0" fontId="88" fillId="0" borderId="45" xfId="0" applyFont="1" applyBorder="1" applyAlignment="1">
      <alignment horizontal="center" vertical="center" textRotation="255"/>
    </xf>
    <xf numFmtId="0" fontId="93" fillId="0" borderId="93" xfId="0" applyFont="1" applyBorder="1" applyAlignment="1">
      <alignment horizontal="left" vertical="center" indent="1"/>
    </xf>
    <xf numFmtId="0" fontId="93" fillId="0" borderId="94" xfId="0" applyFont="1" applyBorder="1" applyAlignment="1">
      <alignment horizontal="left" vertical="center" indent="1"/>
    </xf>
    <xf numFmtId="0" fontId="93" fillId="0" borderId="29" xfId="0" applyFont="1" applyBorder="1" applyAlignment="1">
      <alignment horizontal="left" vertical="center" indent="1"/>
    </xf>
    <xf numFmtId="0" fontId="93" fillId="0" borderId="30" xfId="0" applyFont="1" applyBorder="1" applyAlignment="1">
      <alignment horizontal="left" vertical="center" indent="1"/>
    </xf>
    <xf numFmtId="0" fontId="93" fillId="0" borderId="170" xfId="0" applyFont="1" applyBorder="1" applyAlignment="1">
      <alignment horizontal="left" vertical="center" indent="1"/>
    </xf>
    <xf numFmtId="0" fontId="93" fillId="0" borderId="171" xfId="0" applyFont="1" applyBorder="1" applyAlignment="1">
      <alignment horizontal="left" vertical="center" indent="1"/>
    </xf>
    <xf numFmtId="0" fontId="93" fillId="0" borderId="35" xfId="0" applyFont="1" applyFill="1" applyBorder="1" applyAlignment="1" applyProtection="1">
      <alignment horizontal="center" vertical="center" textRotation="255"/>
    </xf>
    <xf numFmtId="0" fontId="93" fillId="0" borderId="37" xfId="0" applyFont="1" applyFill="1" applyBorder="1" applyAlignment="1" applyProtection="1">
      <alignment horizontal="center" vertical="center" textRotation="255"/>
    </xf>
    <xf numFmtId="0" fontId="93" fillId="0" borderId="39" xfId="0" applyFont="1" applyFill="1" applyBorder="1" applyAlignment="1" applyProtection="1">
      <alignment horizontal="center" vertical="center" textRotation="255"/>
    </xf>
    <xf numFmtId="0" fontId="93" fillId="0" borderId="40" xfId="0" applyFont="1" applyFill="1" applyBorder="1" applyAlignment="1" applyProtection="1">
      <alignment horizontal="center" vertical="center" textRotation="255"/>
    </xf>
    <xf numFmtId="0" fontId="93" fillId="0" borderId="41" xfId="0" applyFont="1" applyFill="1" applyBorder="1" applyAlignment="1" applyProtection="1">
      <alignment horizontal="center" vertical="center" textRotation="255"/>
    </xf>
    <xf numFmtId="0" fontId="93" fillId="0" borderId="42" xfId="0" applyFont="1" applyFill="1" applyBorder="1" applyAlignment="1" applyProtection="1">
      <alignment horizontal="center" vertical="center" textRotation="255"/>
    </xf>
    <xf numFmtId="0" fontId="93" fillId="3" borderId="7" xfId="0" applyFont="1" applyFill="1" applyBorder="1" applyAlignment="1" applyProtection="1">
      <alignment horizontal="center" vertical="center"/>
    </xf>
    <xf numFmtId="0" fontId="93" fillId="3" borderId="8" xfId="0" applyFont="1" applyFill="1" applyBorder="1" applyAlignment="1" applyProtection="1">
      <alignment horizontal="center" vertical="center"/>
    </xf>
    <xf numFmtId="0" fontId="93" fillId="3" borderId="9" xfId="0" applyFont="1" applyFill="1" applyBorder="1" applyAlignment="1" applyProtection="1">
      <alignment horizontal="center" vertical="center"/>
    </xf>
    <xf numFmtId="0" fontId="93" fillId="0" borderId="70" xfId="0" applyFont="1" applyBorder="1" applyAlignment="1">
      <alignment horizontal="center" vertical="center"/>
    </xf>
    <xf numFmtId="0" fontId="93" fillId="0" borderId="26" xfId="0" applyFont="1" applyBorder="1" applyAlignment="1">
      <alignment horizontal="left" vertical="center" indent="1"/>
    </xf>
    <xf numFmtId="0" fontId="93" fillId="0" borderId="27" xfId="0" applyFont="1" applyBorder="1" applyAlignment="1">
      <alignment horizontal="left" vertical="center" indent="1"/>
    </xf>
    <xf numFmtId="0" fontId="93" fillId="0" borderId="32" xfId="0" applyFont="1" applyBorder="1" applyAlignment="1">
      <alignment horizontal="left" vertical="center" indent="1"/>
    </xf>
    <xf numFmtId="0" fontId="93" fillId="0" borderId="33" xfId="0" applyFont="1" applyBorder="1" applyAlignment="1">
      <alignment horizontal="left" vertical="center" indent="1"/>
    </xf>
    <xf numFmtId="0" fontId="93" fillId="0" borderId="34" xfId="0" applyFont="1" applyBorder="1" applyAlignment="1">
      <alignment horizontal="left" vertical="center" indent="1"/>
    </xf>
    <xf numFmtId="0" fontId="93" fillId="0" borderId="46" xfId="0" applyFont="1" applyBorder="1" applyAlignment="1">
      <alignment horizontal="left" vertical="center" indent="1"/>
    </xf>
    <xf numFmtId="0" fontId="93" fillId="0" borderId="47" xfId="0" applyFont="1" applyBorder="1" applyAlignment="1">
      <alignment horizontal="left" vertical="center" indent="1"/>
    </xf>
    <xf numFmtId="0" fontId="93" fillId="0" borderId="29" xfId="0" applyFont="1" applyBorder="1" applyAlignment="1" applyProtection="1">
      <alignment horizontal="left" vertical="center" indent="1"/>
    </xf>
    <xf numFmtId="0" fontId="93" fillId="0" borderId="30" xfId="0" applyFont="1" applyBorder="1" applyAlignment="1" applyProtection="1">
      <alignment horizontal="left" vertical="center" indent="1"/>
    </xf>
    <xf numFmtId="0" fontId="93" fillId="0" borderId="6" xfId="0" applyFont="1" applyBorder="1" applyAlignment="1" applyProtection="1">
      <alignment vertical="center" textRotation="255"/>
    </xf>
    <xf numFmtId="0" fontId="93" fillId="0" borderId="70" xfId="0" applyFont="1" applyBorder="1" applyAlignment="1" applyProtection="1">
      <alignment vertical="center" textRotation="255"/>
    </xf>
    <xf numFmtId="0" fontId="81" fillId="0" borderId="189" xfId="0" applyFont="1" applyBorder="1">
      <alignment vertical="center"/>
    </xf>
    <xf numFmtId="0" fontId="81" fillId="0" borderId="190" xfId="0" applyFont="1" applyBorder="1">
      <alignment vertical="center"/>
    </xf>
    <xf numFmtId="0" fontId="93" fillId="0" borderId="35" xfId="0" applyFont="1" applyBorder="1" applyAlignment="1">
      <alignment horizontal="left" vertical="center"/>
    </xf>
    <xf numFmtId="0" fontId="93" fillId="0" borderId="36" xfId="0" applyFont="1" applyBorder="1" applyAlignment="1">
      <alignment horizontal="left" vertical="center"/>
    </xf>
    <xf numFmtId="0" fontId="93" fillId="0" borderId="37" xfId="0" applyFont="1" applyBorder="1" applyAlignment="1">
      <alignment horizontal="left" vertical="center"/>
    </xf>
    <xf numFmtId="0" fontId="81" fillId="0" borderId="68" xfId="0" applyFont="1" applyBorder="1">
      <alignment vertical="center"/>
    </xf>
    <xf numFmtId="0" fontId="81" fillId="0" borderId="69" xfId="0" applyFont="1" applyBorder="1">
      <alignment vertical="center"/>
    </xf>
    <xf numFmtId="0" fontId="93" fillId="0" borderId="7" xfId="0" applyFont="1" applyBorder="1" applyAlignment="1">
      <alignment horizontal="left" vertical="center"/>
    </xf>
    <xf numFmtId="0" fontId="93" fillId="0" borderId="8" xfId="0" applyFont="1" applyBorder="1" applyAlignment="1">
      <alignment horizontal="left" vertical="center"/>
    </xf>
    <xf numFmtId="0" fontId="93" fillId="0" borderId="9" xfId="0" applyFont="1" applyBorder="1" applyAlignment="1">
      <alignment horizontal="left" vertical="center"/>
    </xf>
    <xf numFmtId="0" fontId="93" fillId="0" borderId="144" xfId="0" applyFont="1" applyFill="1" applyBorder="1" applyAlignment="1" applyProtection="1">
      <alignment vertical="center" wrapText="1"/>
    </xf>
    <xf numFmtId="0" fontId="93" fillId="0" borderId="7" xfId="0" applyFont="1" applyBorder="1" applyAlignment="1" applyProtection="1">
      <alignment horizontal="left" vertical="center" indent="1"/>
    </xf>
    <xf numFmtId="0" fontId="93" fillId="10" borderId="103" xfId="0" applyFont="1" applyFill="1" applyBorder="1" applyAlignment="1">
      <alignment horizontal="right" vertical="center"/>
    </xf>
    <xf numFmtId="0" fontId="93" fillId="10" borderId="67" xfId="0" applyFont="1" applyFill="1" applyBorder="1" applyAlignment="1">
      <alignment horizontal="right" vertical="center"/>
    </xf>
    <xf numFmtId="0" fontId="93" fillId="10" borderId="41" xfId="0" applyFont="1" applyFill="1" applyBorder="1" applyAlignment="1" applyProtection="1">
      <alignment horizontal="right" vertical="center"/>
    </xf>
    <xf numFmtId="0" fontId="93" fillId="10" borderId="38" xfId="0" applyFont="1" applyFill="1" applyBorder="1" applyAlignment="1" applyProtection="1">
      <alignment horizontal="right" vertical="center"/>
    </xf>
    <xf numFmtId="0" fontId="93" fillId="0" borderId="46" xfId="0" applyFont="1" applyBorder="1" applyAlignment="1" applyProtection="1">
      <alignment horizontal="left" vertical="center" indent="1"/>
    </xf>
    <xf numFmtId="0" fontId="93" fillId="0" borderId="47" xfId="0" applyFont="1" applyBorder="1" applyAlignment="1" applyProtection="1">
      <alignment horizontal="left" vertical="center" indent="1"/>
    </xf>
    <xf numFmtId="0" fontId="93" fillId="0" borderId="141" xfId="0" applyFont="1" applyBorder="1" applyProtection="1">
      <alignment vertical="center"/>
    </xf>
    <xf numFmtId="0" fontId="93" fillId="0" borderId="143" xfId="0" applyFont="1" applyBorder="1" applyProtection="1">
      <alignment vertical="center"/>
    </xf>
    <xf numFmtId="0" fontId="93" fillId="0" borderId="44" xfId="0" applyFont="1" applyBorder="1" applyAlignment="1" applyProtection="1">
      <alignment vertical="center" textRotation="255"/>
    </xf>
    <xf numFmtId="0" fontId="93" fillId="0" borderId="93" xfId="0" applyFont="1" applyBorder="1" applyAlignment="1" applyProtection="1">
      <alignment horizontal="left" vertical="center" indent="1"/>
    </xf>
    <xf numFmtId="0" fontId="93" fillId="0" borderId="94" xfId="0" applyFont="1" applyBorder="1" applyAlignment="1" applyProtection="1">
      <alignment horizontal="left" vertical="center" indent="1"/>
    </xf>
    <xf numFmtId="0" fontId="93" fillId="0" borderId="71" xfId="0" applyFont="1" applyBorder="1" applyAlignment="1" applyProtection="1">
      <alignment horizontal="left" vertical="center" indent="1"/>
    </xf>
    <xf numFmtId="0" fontId="76" fillId="0" borderId="0" xfId="0" applyFont="1" applyProtection="1">
      <alignment vertical="center"/>
    </xf>
    <xf numFmtId="0" fontId="48" fillId="3" borderId="7"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0" fontId="48" fillId="3" borderId="9" xfId="0" applyFont="1" applyFill="1" applyBorder="1" applyAlignment="1" applyProtection="1">
      <alignment horizontal="center" vertical="center"/>
    </xf>
    <xf numFmtId="196" fontId="179" fillId="0" borderId="7" xfId="0" applyNumberFormat="1" applyFont="1" applyBorder="1" applyAlignment="1" applyProtection="1">
      <alignment horizontal="center" vertical="center"/>
    </xf>
    <xf numFmtId="196" fontId="179" fillId="0" borderId="9" xfId="0" applyNumberFormat="1" applyFont="1" applyBorder="1" applyAlignment="1" applyProtection="1">
      <alignment horizontal="center" vertical="center"/>
    </xf>
    <xf numFmtId="0" fontId="48" fillId="0" borderId="7" xfId="0" applyFont="1" applyBorder="1" applyAlignment="1" applyProtection="1">
      <alignment horizontal="left" vertical="center" indent="1" shrinkToFit="1"/>
    </xf>
    <xf numFmtId="0" fontId="48" fillId="0" borderId="8" xfId="0" applyFont="1" applyBorder="1" applyAlignment="1" applyProtection="1">
      <alignment horizontal="left" vertical="center" indent="1" shrinkToFit="1"/>
    </xf>
    <xf numFmtId="0" fontId="93" fillId="10" borderId="103" xfId="0" applyFont="1" applyFill="1" applyBorder="1" applyAlignment="1" applyProtection="1">
      <alignment horizontal="right" vertical="center"/>
    </xf>
    <xf numFmtId="0" fontId="93" fillId="10" borderId="67" xfId="0" applyFont="1" applyFill="1" applyBorder="1" applyAlignment="1" applyProtection="1">
      <alignment horizontal="right" vertical="center"/>
    </xf>
    <xf numFmtId="0" fontId="93" fillId="10" borderId="41" xfId="0" applyFont="1" applyFill="1" applyBorder="1" applyAlignment="1" applyProtection="1">
      <alignment horizontal="right" vertical="center" indent="1"/>
    </xf>
    <xf numFmtId="0" fontId="93" fillId="10" borderId="38" xfId="0" applyFont="1" applyFill="1" applyBorder="1" applyAlignment="1" applyProtection="1">
      <alignment horizontal="right" vertical="center" indent="1"/>
    </xf>
    <xf numFmtId="38" fontId="93" fillId="0" borderId="141" xfId="1" applyFont="1" applyBorder="1" applyProtection="1">
      <alignment vertical="center"/>
    </xf>
    <xf numFmtId="38" fontId="93" fillId="0" borderId="142" xfId="1" applyFont="1" applyBorder="1" applyProtection="1">
      <alignment vertical="center"/>
    </xf>
    <xf numFmtId="38" fontId="93" fillId="0" borderId="143" xfId="1" applyFont="1" applyBorder="1" applyProtection="1">
      <alignment vertical="center"/>
    </xf>
    <xf numFmtId="0" fontId="93" fillId="10" borderId="104" xfId="0" applyFont="1" applyFill="1" applyBorder="1" applyAlignment="1">
      <alignment horizontal="right" vertical="center"/>
    </xf>
    <xf numFmtId="0" fontId="93" fillId="10" borderId="60" xfId="0" applyFont="1" applyFill="1" applyBorder="1" applyAlignment="1">
      <alignment horizontal="right" vertical="center"/>
    </xf>
    <xf numFmtId="0" fontId="93" fillId="0" borderId="170" xfId="0" applyFont="1" applyBorder="1" applyAlignment="1">
      <alignment horizontal="left" vertical="center" wrapText="1" indent="1"/>
    </xf>
    <xf numFmtId="0" fontId="93" fillId="0" borderId="45" xfId="0" applyFont="1" applyBorder="1" applyAlignment="1" applyProtection="1">
      <alignment horizontal="center" vertical="center" textRotation="255"/>
    </xf>
    <xf numFmtId="0" fontId="93" fillId="0" borderId="102" xfId="0" applyFont="1" applyBorder="1" applyAlignment="1" applyProtection="1">
      <alignment horizontal="center" vertical="center" textRotation="255"/>
    </xf>
    <xf numFmtId="0" fontId="93" fillId="8" borderId="43" xfId="0" applyFont="1" applyFill="1" applyBorder="1" applyAlignment="1" applyProtection="1">
      <alignment vertical="center" textRotation="255"/>
    </xf>
    <xf numFmtId="0" fontId="93" fillId="8" borderId="102" xfId="0" applyFont="1" applyFill="1" applyBorder="1" applyAlignment="1" applyProtection="1">
      <alignment vertical="center" textRotation="255"/>
    </xf>
    <xf numFmtId="0" fontId="177" fillId="0" borderId="6" xfId="0" applyFont="1" applyFill="1" applyBorder="1" applyAlignment="1" applyProtection="1">
      <alignment horizontal="center" vertical="center" textRotation="255" wrapText="1"/>
    </xf>
    <xf numFmtId="0" fontId="177" fillId="0" borderId="70" xfId="0" applyFont="1" applyFill="1" applyBorder="1" applyAlignment="1" applyProtection="1">
      <alignment horizontal="center" vertical="center" textRotation="255" wrapText="1"/>
    </xf>
    <xf numFmtId="0" fontId="93" fillId="10" borderId="41" xfId="0" applyFont="1" applyFill="1" applyBorder="1" applyAlignment="1">
      <alignment horizontal="right" vertical="center"/>
    </xf>
    <xf numFmtId="0" fontId="93" fillId="10" borderId="38" xfId="0" applyFont="1" applyFill="1" applyBorder="1" applyAlignment="1">
      <alignment horizontal="right" vertical="center"/>
    </xf>
    <xf numFmtId="0" fontId="93" fillId="0" borderId="43" xfId="0" applyFont="1" applyBorder="1" applyAlignment="1" applyProtection="1">
      <alignment horizontal="center" vertical="center" textRotation="255"/>
    </xf>
    <xf numFmtId="0" fontId="93" fillId="7" borderId="43" xfId="0" applyFont="1" applyFill="1" applyBorder="1" applyAlignment="1" applyProtection="1">
      <alignment horizontal="center" vertical="center" textRotation="255"/>
    </xf>
    <xf numFmtId="0" fontId="93" fillId="7" borderId="45" xfId="0" applyFont="1" applyFill="1" applyBorder="1" applyAlignment="1" applyProtection="1">
      <alignment horizontal="center" vertical="center" textRotation="255"/>
    </xf>
    <xf numFmtId="0" fontId="93" fillId="7" borderId="44" xfId="0" applyFont="1" applyFill="1" applyBorder="1" applyAlignment="1" applyProtection="1">
      <alignment horizontal="center" vertical="center" textRotation="255"/>
    </xf>
    <xf numFmtId="0" fontId="93" fillId="0" borderId="145" xfId="0" applyFont="1" applyBorder="1" applyAlignment="1">
      <alignment horizontal="left" vertical="center" wrapText="1"/>
    </xf>
    <xf numFmtId="0" fontId="93" fillId="0" borderId="146" xfId="0" applyFont="1" applyBorder="1" applyAlignment="1">
      <alignment horizontal="left" vertical="center" wrapText="1"/>
    </xf>
    <xf numFmtId="0" fontId="93" fillId="0" borderId="147" xfId="0" applyFont="1" applyBorder="1" applyAlignment="1">
      <alignment horizontal="left" vertical="center" wrapText="1"/>
    </xf>
    <xf numFmtId="0" fontId="81" fillId="0" borderId="221" xfId="0" applyFont="1" applyBorder="1">
      <alignment vertical="center"/>
    </xf>
    <xf numFmtId="0" fontId="81" fillId="0" borderId="222" xfId="0" applyFont="1" applyBorder="1">
      <alignment vertical="center"/>
    </xf>
    <xf numFmtId="0" fontId="81" fillId="0" borderId="74" xfId="0" applyFont="1" applyBorder="1">
      <alignment vertical="center"/>
    </xf>
    <xf numFmtId="0" fontId="81" fillId="0" borderId="75" xfId="0" applyFont="1" applyBorder="1">
      <alignment vertical="center"/>
    </xf>
    <xf numFmtId="3" fontId="81" fillId="0" borderId="109" xfId="0" applyNumberFormat="1" applyFont="1" applyBorder="1" applyAlignment="1">
      <alignment horizontal="center" vertical="center" shrinkToFit="1"/>
    </xf>
    <xf numFmtId="3" fontId="81" fillId="0" borderId="110" xfId="0" applyNumberFormat="1" applyFont="1" applyBorder="1" applyAlignment="1">
      <alignment horizontal="center" vertical="center" shrinkToFit="1"/>
    </xf>
    <xf numFmtId="3" fontId="81" fillId="0" borderId="234" xfId="0" applyNumberFormat="1" applyFont="1" applyBorder="1" applyAlignment="1">
      <alignment horizontal="center" vertical="center" shrinkToFit="1"/>
    </xf>
    <xf numFmtId="3" fontId="81" fillId="0" borderId="235" xfId="0" applyNumberFormat="1" applyFont="1" applyBorder="1" applyAlignment="1">
      <alignment horizontal="center" vertical="center" shrinkToFit="1"/>
    </xf>
    <xf numFmtId="196" fontId="87" fillId="0" borderId="7" xfId="0" applyNumberFormat="1" applyFont="1" applyBorder="1" applyAlignment="1" applyProtection="1">
      <alignment horizontal="center" vertical="center"/>
    </xf>
    <xf numFmtId="196" fontId="87" fillId="0" borderId="9" xfId="0" applyNumberFormat="1" applyFont="1" applyBorder="1" applyAlignment="1" applyProtection="1">
      <alignment horizontal="center" vertical="center"/>
    </xf>
    <xf numFmtId="0" fontId="93" fillId="0" borderId="7" xfId="0" applyFont="1" applyBorder="1" applyAlignment="1" applyProtection="1">
      <alignment horizontal="left" vertical="center" indent="1" shrinkToFit="1"/>
    </xf>
    <xf numFmtId="0" fontId="93" fillId="0" borderId="8" xfId="0" applyFont="1" applyBorder="1" applyAlignment="1" applyProtection="1">
      <alignment horizontal="left" vertical="center" indent="1" shrinkToFit="1"/>
    </xf>
    <xf numFmtId="0" fontId="163" fillId="0" borderId="0" xfId="0" applyFont="1" applyProtection="1">
      <alignment vertical="center"/>
    </xf>
    <xf numFmtId="0" fontId="139" fillId="0" borderId="0" xfId="6" applyFont="1" applyAlignment="1">
      <alignment horizontal="left" vertical="top" wrapText="1"/>
    </xf>
    <xf numFmtId="0" fontId="136" fillId="10" borderId="6" xfId="6" applyFont="1" applyFill="1" applyBorder="1" applyAlignment="1" applyProtection="1">
      <alignment horizontal="center" vertical="center"/>
    </xf>
    <xf numFmtId="49" fontId="136" fillId="9" borderId="6" xfId="9" applyNumberFormat="1" applyFont="1" applyFill="1" applyBorder="1" applyAlignment="1" applyProtection="1">
      <alignment horizontal="left" vertical="center" shrinkToFit="1"/>
      <protection locked="0"/>
    </xf>
    <xf numFmtId="0" fontId="136" fillId="9" borderId="39" xfId="6" applyFont="1" applyFill="1" applyBorder="1" applyAlignment="1" applyProtection="1">
      <alignment horizontal="left" vertical="center" wrapText="1"/>
    </xf>
    <xf numFmtId="0" fontId="136" fillId="9" borderId="0" xfId="6" applyFont="1" applyFill="1" applyAlignment="1" applyProtection="1">
      <alignment horizontal="left" vertical="center" wrapText="1"/>
    </xf>
    <xf numFmtId="0" fontId="136" fillId="10" borderId="7" xfId="6" applyFont="1" applyFill="1" applyBorder="1" applyAlignment="1" applyProtection="1">
      <alignment horizontal="center" vertical="center" wrapText="1"/>
    </xf>
    <xf numFmtId="0" fontId="136" fillId="10" borderId="8" xfId="6" applyFont="1" applyFill="1" applyBorder="1" applyAlignment="1" applyProtection="1">
      <alignment horizontal="center" vertical="center"/>
    </xf>
    <xf numFmtId="0" fontId="136" fillId="10" borderId="9" xfId="6" applyFont="1" applyFill="1" applyBorder="1" applyAlignment="1" applyProtection="1">
      <alignment horizontal="center" vertical="center"/>
    </xf>
    <xf numFmtId="38" fontId="137" fillId="9" borderId="7" xfId="17" applyFont="1" applyFill="1" applyBorder="1" applyAlignment="1" applyProtection="1">
      <alignment horizontal="center" vertical="center" shrinkToFit="1"/>
    </xf>
    <xf numFmtId="38" fontId="137" fillId="9" borderId="8" xfId="17" applyFont="1" applyFill="1" applyBorder="1" applyAlignment="1" applyProtection="1">
      <alignment horizontal="center" vertical="center" shrinkToFit="1"/>
    </xf>
    <xf numFmtId="38" fontId="137" fillId="9" borderId="9" xfId="17" applyFont="1" applyFill="1" applyBorder="1" applyAlignment="1" applyProtection="1">
      <alignment horizontal="center" vertical="center" shrinkToFit="1"/>
    </xf>
    <xf numFmtId="0" fontId="136" fillId="9" borderId="0" xfId="6" applyFont="1" applyFill="1" applyProtection="1">
      <alignment vertical="center"/>
    </xf>
    <xf numFmtId="200" fontId="136" fillId="9" borderId="8" xfId="6" applyNumberFormat="1" applyFont="1" applyFill="1" applyBorder="1" applyAlignment="1" applyProtection="1">
      <alignment horizontal="center" vertical="center" shrinkToFit="1"/>
      <protection locked="0"/>
    </xf>
    <xf numFmtId="200" fontId="136" fillId="9" borderId="9" xfId="6" applyNumberFormat="1" applyFont="1" applyFill="1" applyBorder="1" applyAlignment="1" applyProtection="1">
      <alignment horizontal="center" vertical="center" shrinkToFit="1"/>
      <protection locked="0"/>
    </xf>
    <xf numFmtId="0" fontId="136" fillId="0" borderId="0" xfId="6" applyFont="1" applyProtection="1">
      <alignment vertical="center"/>
    </xf>
    <xf numFmtId="0" fontId="136" fillId="9" borderId="8" xfId="6" applyFont="1" applyFill="1" applyBorder="1" applyAlignment="1" applyProtection="1">
      <alignment horizontal="center" vertical="center" shrinkToFit="1"/>
      <protection locked="0"/>
    </xf>
    <xf numFmtId="0" fontId="136" fillId="9" borderId="9" xfId="6" applyFont="1" applyFill="1" applyBorder="1" applyAlignment="1" applyProtection="1">
      <alignment horizontal="center" vertical="center" shrinkToFit="1"/>
      <protection locked="0"/>
    </xf>
    <xf numFmtId="0" fontId="136" fillId="10" borderId="7" xfId="6" applyFont="1" applyFill="1" applyBorder="1" applyAlignment="1" applyProtection="1">
      <alignment horizontal="center" vertical="center"/>
    </xf>
    <xf numFmtId="49" fontId="137" fillId="9" borderId="7" xfId="6" applyNumberFormat="1" applyFont="1" applyFill="1" applyBorder="1" applyAlignment="1" applyProtection="1">
      <alignment horizontal="left" vertical="center" indent="1" shrinkToFit="1"/>
    </xf>
    <xf numFmtId="0" fontId="137" fillId="9" borderId="8" xfId="6" applyFont="1" applyFill="1" applyBorder="1" applyAlignment="1" applyProtection="1">
      <alignment horizontal="left" vertical="center" indent="1" shrinkToFit="1"/>
    </xf>
    <xf numFmtId="0" fontId="136" fillId="9" borderId="8" xfId="6" applyFont="1" applyFill="1" applyBorder="1" applyAlignment="1" applyProtection="1">
      <alignment horizontal="left" vertical="center"/>
    </xf>
    <xf numFmtId="0" fontId="136" fillId="9" borderId="9" xfId="6" applyFont="1" applyFill="1" applyBorder="1" applyAlignment="1" applyProtection="1">
      <alignment horizontal="left" vertical="center"/>
    </xf>
    <xf numFmtId="49" fontId="136" fillId="9" borderId="7" xfId="6" applyNumberFormat="1" applyFont="1" applyFill="1" applyBorder="1" applyAlignment="1" applyProtection="1">
      <alignment horizontal="left" vertical="center" indent="1" shrinkToFit="1"/>
      <protection locked="0"/>
    </xf>
    <xf numFmtId="49" fontId="136" fillId="9" borderId="8" xfId="6" applyNumberFormat="1" applyFont="1" applyFill="1" applyBorder="1" applyAlignment="1" applyProtection="1">
      <alignment horizontal="left" vertical="center" indent="1" shrinkToFit="1"/>
      <protection locked="0"/>
    </xf>
    <xf numFmtId="49" fontId="136" fillId="9" borderId="9" xfId="6" applyNumberFormat="1" applyFont="1" applyFill="1" applyBorder="1" applyAlignment="1" applyProtection="1">
      <alignment horizontal="left" vertical="center" indent="1" shrinkToFit="1"/>
      <protection locked="0"/>
    </xf>
    <xf numFmtId="0" fontId="136" fillId="0" borderId="39" xfId="6" applyFont="1" applyBorder="1" applyAlignment="1" applyProtection="1">
      <alignment horizontal="left" vertical="center"/>
    </xf>
    <xf numFmtId="0" fontId="136" fillId="0" borderId="0" xfId="6" applyFont="1" applyAlignment="1" applyProtection="1">
      <alignment horizontal="left" vertical="center"/>
    </xf>
    <xf numFmtId="198" fontId="136" fillId="9" borderId="8" xfId="9" applyNumberFormat="1" applyFont="1" applyFill="1" applyBorder="1" applyAlignment="1" applyProtection="1">
      <alignment horizontal="center" vertical="center" shrinkToFit="1"/>
      <protection locked="0"/>
    </xf>
    <xf numFmtId="198" fontId="136" fillId="9" borderId="9" xfId="9" applyNumberFormat="1" applyFont="1" applyFill="1" applyBorder="1" applyAlignment="1" applyProtection="1">
      <alignment horizontal="center" vertical="center" shrinkToFit="1"/>
      <protection locked="0"/>
    </xf>
    <xf numFmtId="0" fontId="136" fillId="10" borderId="6" xfId="6" applyFont="1" applyFill="1" applyBorder="1" applyAlignment="1" applyProtection="1">
      <alignment horizontal="center" vertical="center" wrapText="1" shrinkToFit="1"/>
    </xf>
    <xf numFmtId="0" fontId="136" fillId="10" borderId="6" xfId="6" applyFont="1" applyFill="1" applyBorder="1" applyAlignment="1" applyProtection="1">
      <alignment horizontal="center" vertical="center" shrinkToFit="1"/>
    </xf>
    <xf numFmtId="38" fontId="137" fillId="0" borderId="8" xfId="9" applyFont="1" applyFill="1" applyBorder="1" applyAlignment="1" applyProtection="1">
      <alignment horizontal="center" vertical="center" shrinkToFit="1"/>
    </xf>
    <xf numFmtId="38" fontId="137" fillId="0" borderId="9" xfId="9" applyFont="1" applyFill="1" applyBorder="1" applyAlignment="1" applyProtection="1">
      <alignment horizontal="center" vertical="center" shrinkToFit="1"/>
    </xf>
    <xf numFmtId="38" fontId="136" fillId="9" borderId="7" xfId="17" applyFont="1" applyFill="1" applyBorder="1" applyAlignment="1" applyProtection="1">
      <alignment horizontal="center" vertical="center" shrinkToFit="1"/>
      <protection locked="0"/>
    </xf>
    <xf numFmtId="38" fontId="136" fillId="9" borderId="8" xfId="17" applyFont="1" applyFill="1" applyBorder="1" applyAlignment="1" applyProtection="1">
      <alignment horizontal="center" vertical="center" shrinkToFit="1"/>
      <protection locked="0"/>
    </xf>
    <xf numFmtId="38" fontId="136" fillId="9" borderId="9" xfId="17" applyFont="1" applyFill="1" applyBorder="1" applyAlignment="1" applyProtection="1">
      <alignment horizontal="center" vertical="center" shrinkToFit="1"/>
      <protection locked="0"/>
    </xf>
    <xf numFmtId="38" fontId="136" fillId="0" borderId="6" xfId="9" applyFont="1" applyFill="1" applyBorder="1" applyAlignment="1" applyProtection="1">
      <alignment horizontal="center" vertical="center" shrinkToFit="1"/>
    </xf>
    <xf numFmtId="0" fontId="139" fillId="0" borderId="0" xfId="6" applyFont="1" applyAlignment="1" applyProtection="1">
      <alignment vertical="center" wrapText="1"/>
    </xf>
    <xf numFmtId="0" fontId="92" fillId="10" borderId="7" xfId="6" applyFont="1" applyFill="1" applyBorder="1" applyAlignment="1" applyProtection="1">
      <alignment horizontal="center" vertical="center" wrapText="1"/>
    </xf>
    <xf numFmtId="0" fontId="92" fillId="10" borderId="8" xfId="6" applyFont="1" applyFill="1" applyBorder="1" applyAlignment="1" applyProtection="1">
      <alignment horizontal="center" vertical="center"/>
    </xf>
    <xf numFmtId="0" fontId="92" fillId="10" borderId="9" xfId="6" applyFont="1" applyFill="1" applyBorder="1" applyAlignment="1" applyProtection="1">
      <alignment horizontal="center" vertical="center"/>
    </xf>
    <xf numFmtId="0" fontId="136" fillId="10" borderId="35" xfId="6" applyFont="1" applyFill="1" applyBorder="1" applyAlignment="1" applyProtection="1">
      <alignment horizontal="center" vertical="center" wrapText="1"/>
    </xf>
    <xf numFmtId="0" fontId="136" fillId="10" borderId="36" xfId="6" applyFont="1" applyFill="1" applyBorder="1" applyAlignment="1" applyProtection="1">
      <alignment horizontal="center" vertical="center"/>
    </xf>
    <xf numFmtId="0" fontId="136" fillId="10" borderId="37" xfId="6" applyFont="1" applyFill="1" applyBorder="1" applyAlignment="1" applyProtection="1">
      <alignment horizontal="center" vertical="center"/>
    </xf>
    <xf numFmtId="199" fontId="136" fillId="9" borderId="35" xfId="17" applyNumberFormat="1" applyFont="1" applyFill="1" applyBorder="1" applyAlignment="1" applyProtection="1">
      <alignment horizontal="center" vertical="center" shrinkToFit="1"/>
      <protection locked="0"/>
    </xf>
    <xf numFmtId="199" fontId="136" fillId="9" borderId="36" xfId="17" applyNumberFormat="1" applyFont="1" applyFill="1" applyBorder="1" applyAlignment="1" applyProtection="1">
      <alignment horizontal="center" vertical="center" shrinkToFit="1"/>
      <protection locked="0"/>
    </xf>
    <xf numFmtId="199" fontId="136" fillId="9" borderId="37" xfId="17" applyNumberFormat="1" applyFont="1" applyFill="1" applyBorder="1" applyAlignment="1" applyProtection="1">
      <alignment horizontal="center" vertical="center" shrinkToFit="1"/>
      <protection locked="0"/>
    </xf>
    <xf numFmtId="0" fontId="177" fillId="0" borderId="0" xfId="6" applyFont="1" applyAlignment="1" applyProtection="1">
      <alignment horizontal="left" vertical="center" wrapText="1"/>
    </xf>
    <xf numFmtId="38" fontId="136" fillId="9" borderId="6" xfId="9" applyFont="1" applyFill="1" applyBorder="1" applyAlignment="1" applyProtection="1">
      <alignment horizontal="center" vertical="center" shrinkToFit="1"/>
      <protection locked="0"/>
    </xf>
    <xf numFmtId="0" fontId="136" fillId="9" borderId="0" xfId="6" applyFont="1" applyFill="1" applyAlignment="1" applyProtection="1">
      <alignment vertical="center" wrapText="1"/>
    </xf>
    <xf numFmtId="38" fontId="137" fillId="0" borderId="7" xfId="9" applyFont="1" applyFill="1" applyBorder="1" applyAlignment="1" applyProtection="1">
      <alignment horizontal="center" vertical="center" shrinkToFit="1"/>
    </xf>
    <xf numFmtId="0" fontId="230" fillId="10" borderId="7" xfId="6" applyFont="1" applyFill="1" applyBorder="1" applyAlignment="1" applyProtection="1">
      <alignment horizontal="center" vertical="center" wrapText="1"/>
    </xf>
    <xf numFmtId="0" fontId="230" fillId="10" borderId="8" xfId="6" applyFont="1" applyFill="1" applyBorder="1" applyAlignment="1" applyProtection="1">
      <alignment horizontal="center" vertical="center" wrapText="1"/>
    </xf>
    <xf numFmtId="0" fontId="230" fillId="10" borderId="9" xfId="6" applyFont="1" applyFill="1" applyBorder="1" applyAlignment="1" applyProtection="1">
      <alignment horizontal="center" vertical="center" wrapText="1"/>
    </xf>
    <xf numFmtId="38" fontId="177" fillId="0" borderId="6" xfId="9" applyFont="1" applyFill="1" applyBorder="1" applyAlignment="1" applyProtection="1">
      <alignment horizontal="center" vertical="center" shrinkToFit="1"/>
      <protection locked="0"/>
    </xf>
    <xf numFmtId="0" fontId="177" fillId="9" borderId="0" xfId="6" applyFont="1" applyFill="1" applyProtection="1">
      <alignment vertical="center"/>
    </xf>
    <xf numFmtId="38" fontId="137" fillId="9" borderId="6" xfId="9" applyFont="1" applyFill="1" applyBorder="1" applyAlignment="1" applyProtection="1">
      <alignment horizontal="center" vertical="center" shrinkToFit="1"/>
    </xf>
    <xf numFmtId="38" fontId="137" fillId="0" borderId="6" xfId="9" applyFont="1" applyFill="1" applyBorder="1" applyAlignment="1" applyProtection="1">
      <alignment horizontal="center" vertical="center" shrinkToFit="1"/>
    </xf>
    <xf numFmtId="0" fontId="196" fillId="0" borderId="6" xfId="2" applyFont="1" applyBorder="1" applyAlignment="1">
      <alignment vertical="center"/>
    </xf>
    <xf numFmtId="0" fontId="196" fillId="0" borderId="8" xfId="2" applyFont="1" applyBorder="1" applyAlignment="1" applyProtection="1">
      <alignment vertical="center"/>
      <protection locked="0"/>
    </xf>
    <xf numFmtId="0" fontId="196" fillId="0" borderId="0" xfId="2" applyFont="1" applyAlignment="1">
      <alignment vertical="center"/>
    </xf>
    <xf numFmtId="0" fontId="237" fillId="0" borderId="0" xfId="2" applyFont="1" applyAlignment="1">
      <alignment vertical="center" wrapText="1"/>
    </xf>
    <xf numFmtId="0" fontId="189" fillId="0" borderId="0" xfId="2" applyFont="1" applyAlignment="1">
      <alignment horizontal="left" vertical="center"/>
    </xf>
    <xf numFmtId="0" fontId="70" fillId="0" borderId="6" xfId="0" applyFont="1" applyBorder="1" applyProtection="1">
      <alignment vertical="center"/>
    </xf>
    <xf numFmtId="0" fontId="70" fillId="22" borderId="43" xfId="0" applyFont="1" applyFill="1" applyBorder="1" applyAlignment="1" applyProtection="1">
      <alignment horizontal="center" vertical="center" textRotation="255"/>
    </xf>
    <xf numFmtId="0" fontId="70" fillId="22" borderId="45" xfId="0" applyFont="1" applyFill="1" applyBorder="1" applyAlignment="1" applyProtection="1">
      <alignment horizontal="center" vertical="center" textRotation="255"/>
    </xf>
    <xf numFmtId="0" fontId="70" fillId="22" borderId="102" xfId="0" applyFont="1" applyFill="1" applyBorder="1" applyAlignment="1" applyProtection="1">
      <alignment horizontal="center" vertical="center" textRotation="255"/>
    </xf>
    <xf numFmtId="0" fontId="70" fillId="4" borderId="43" xfId="0" applyFont="1" applyFill="1" applyBorder="1" applyAlignment="1" applyProtection="1">
      <alignment horizontal="center" vertical="center" textRotation="255"/>
    </xf>
    <xf numFmtId="0" fontId="70" fillId="4" borderId="45" xfId="0" applyFont="1" applyFill="1" applyBorder="1" applyAlignment="1" applyProtection="1">
      <alignment horizontal="center" vertical="center" textRotation="255"/>
    </xf>
    <xf numFmtId="0" fontId="70" fillId="4" borderId="102" xfId="0" applyFont="1" applyFill="1" applyBorder="1" applyAlignment="1" applyProtection="1">
      <alignment horizontal="center" vertical="center" textRotation="255"/>
    </xf>
    <xf numFmtId="0" fontId="70" fillId="10" borderId="102" xfId="0" applyFont="1" applyFill="1" applyBorder="1" applyAlignment="1" applyProtection="1">
      <alignment horizontal="right" vertical="center"/>
    </xf>
    <xf numFmtId="0" fontId="70" fillId="0" borderId="70" xfId="0" applyFont="1" applyBorder="1" applyProtection="1">
      <alignment vertical="center"/>
    </xf>
    <xf numFmtId="0" fontId="70" fillId="10" borderId="44" xfId="0" applyFont="1" applyFill="1" applyBorder="1" applyAlignment="1" applyProtection="1">
      <alignment horizontal="right" vertical="center"/>
    </xf>
    <xf numFmtId="0" fontId="70" fillId="10" borderId="41" xfId="0" applyFont="1" applyFill="1" applyBorder="1" applyAlignment="1" applyProtection="1">
      <alignment horizontal="right" vertical="center"/>
    </xf>
    <xf numFmtId="0" fontId="70" fillId="0" borderId="43" xfId="0" applyFont="1" applyBorder="1" applyProtection="1">
      <alignment vertical="center"/>
    </xf>
    <xf numFmtId="0" fontId="70" fillId="0" borderId="35" xfId="0" applyFont="1" applyBorder="1" applyProtection="1">
      <alignment vertical="center"/>
    </xf>
    <xf numFmtId="0" fontId="70" fillId="0" borderId="46" xfId="0" applyFont="1" applyBorder="1" applyProtection="1">
      <alignment vertical="center"/>
    </xf>
    <xf numFmtId="0" fontId="70" fillId="0" borderId="47" xfId="0" applyFont="1" applyBorder="1" applyProtection="1">
      <alignment vertical="center"/>
    </xf>
    <xf numFmtId="0" fontId="70" fillId="0" borderId="48" xfId="0" applyFont="1" applyBorder="1" applyProtection="1">
      <alignment vertical="center"/>
    </xf>
    <xf numFmtId="0" fontId="42" fillId="0" borderId="43" xfId="0" applyFont="1" applyBorder="1" applyAlignment="1" applyProtection="1">
      <alignment vertical="center" wrapText="1"/>
    </xf>
    <xf numFmtId="0" fontId="42" fillId="0" borderId="102" xfId="0" applyFont="1" applyBorder="1" applyAlignment="1" applyProtection="1">
      <alignment vertical="center" wrapText="1"/>
    </xf>
    <xf numFmtId="0" fontId="220" fillId="8" borderId="7" xfId="22" applyFont="1" applyFill="1" applyBorder="1" applyAlignment="1" applyProtection="1">
      <alignment horizontal="center" vertical="center"/>
    </xf>
    <xf numFmtId="0" fontId="220" fillId="8" borderId="8" xfId="22" applyFont="1" applyFill="1" applyBorder="1" applyAlignment="1" applyProtection="1">
      <alignment horizontal="center" vertical="center"/>
    </xf>
    <xf numFmtId="0" fontId="220" fillId="8" borderId="9" xfId="22" applyFont="1" applyFill="1" applyBorder="1" applyAlignment="1" applyProtection="1">
      <alignment horizontal="center" vertical="center"/>
    </xf>
    <xf numFmtId="0" fontId="70" fillId="10" borderId="7" xfId="0" applyFont="1" applyFill="1" applyBorder="1" applyAlignment="1" applyProtection="1">
      <alignment horizontal="center" vertical="center"/>
    </xf>
    <xf numFmtId="0" fontId="70" fillId="10" borderId="8" xfId="0" applyFont="1" applyFill="1" applyBorder="1" applyAlignment="1" applyProtection="1">
      <alignment horizontal="center" vertical="center"/>
    </xf>
    <xf numFmtId="0" fontId="70" fillId="10" borderId="9" xfId="0" applyFont="1" applyFill="1" applyBorder="1" applyAlignment="1" applyProtection="1">
      <alignment horizontal="center" vertical="center"/>
    </xf>
    <xf numFmtId="0" fontId="70" fillId="10" borderId="43" xfId="22" applyFont="1" applyFill="1" applyBorder="1" applyAlignment="1" applyProtection="1">
      <alignment horizontal="center" vertical="center"/>
    </xf>
    <xf numFmtId="0" fontId="70" fillId="17" borderId="45" xfId="0" applyFont="1" applyFill="1" applyBorder="1" applyAlignment="1" applyProtection="1">
      <alignment horizontal="center" vertical="center" textRotation="255"/>
    </xf>
    <xf numFmtId="0" fontId="70" fillId="17" borderId="41" xfId="0" applyFont="1" applyFill="1" applyBorder="1" applyAlignment="1" applyProtection="1">
      <alignment horizontal="center" vertical="center" textRotation="255"/>
    </xf>
    <xf numFmtId="0" fontId="218" fillId="10" borderId="6" xfId="22" applyFont="1" applyFill="1" applyBorder="1" applyAlignment="1" applyProtection="1">
      <alignment horizontal="center" vertical="center"/>
    </xf>
    <xf numFmtId="0" fontId="218" fillId="0" borderId="6" xfId="22" applyFont="1" applyFill="1" applyBorder="1" applyAlignment="1" applyProtection="1">
      <alignment horizontal="center" vertical="center"/>
    </xf>
    <xf numFmtId="0" fontId="177" fillId="10" borderId="7" xfId="6" applyFont="1" applyFill="1" applyBorder="1" applyAlignment="1">
      <alignment horizontal="center" vertical="center"/>
    </xf>
    <xf numFmtId="0" fontId="177" fillId="10" borderId="8" xfId="6" applyFont="1" applyFill="1" applyBorder="1" applyAlignment="1">
      <alignment horizontal="center" vertical="center"/>
    </xf>
    <xf numFmtId="0" fontId="177" fillId="10" borderId="9" xfId="6" applyFont="1" applyFill="1" applyBorder="1" applyAlignment="1">
      <alignment horizontal="center" vertical="center"/>
    </xf>
    <xf numFmtId="0" fontId="186" fillId="0" borderId="8" xfId="6" applyFont="1" applyBorder="1" applyAlignment="1">
      <alignment vertical="center" shrinkToFit="1"/>
    </xf>
    <xf numFmtId="0" fontId="186" fillId="0" borderId="9" xfId="6" applyFont="1" applyBorder="1" applyAlignment="1">
      <alignment vertical="center" shrinkToFit="1"/>
    </xf>
    <xf numFmtId="0" fontId="177" fillId="0" borderId="7" xfId="6" applyFont="1" applyBorder="1" applyAlignment="1" applyProtection="1">
      <alignment horizontal="left" vertical="center"/>
      <protection locked="0"/>
    </xf>
    <xf numFmtId="0" fontId="177" fillId="0" borderId="8" xfId="6" applyFont="1" applyBorder="1" applyAlignment="1" applyProtection="1">
      <alignment horizontal="left" vertical="center"/>
      <protection locked="0"/>
    </xf>
    <xf numFmtId="0" fontId="177" fillId="0" borderId="9" xfId="6" applyFont="1" applyBorder="1" applyAlignment="1" applyProtection="1">
      <alignment horizontal="left" vertical="center"/>
      <protection locked="0"/>
    </xf>
    <xf numFmtId="2" fontId="186" fillId="0" borderId="7" xfId="6" applyNumberFormat="1" applyFont="1" applyBorder="1" applyAlignment="1">
      <alignment vertical="center"/>
    </xf>
    <xf numFmtId="2" fontId="186" fillId="0" borderId="8" xfId="6" applyNumberFormat="1" applyFont="1" applyBorder="1" applyAlignment="1">
      <alignment vertical="center"/>
    </xf>
    <xf numFmtId="0" fontId="177" fillId="10" borderId="7" xfId="12" applyFont="1" applyFill="1" applyBorder="1" applyAlignment="1">
      <alignment horizontal="center" vertical="center" shrinkToFit="1"/>
    </xf>
    <xf numFmtId="0" fontId="177" fillId="10" borderId="8" xfId="12" applyFont="1" applyFill="1" applyBorder="1" applyAlignment="1">
      <alignment horizontal="center" vertical="center" shrinkToFit="1"/>
    </xf>
    <xf numFmtId="0" fontId="177" fillId="10" borderId="9" xfId="12" applyFont="1" applyFill="1" applyBorder="1" applyAlignment="1">
      <alignment horizontal="center" vertical="center" shrinkToFit="1"/>
    </xf>
    <xf numFmtId="0" fontId="178" fillId="10" borderId="7" xfId="12" applyFont="1" applyFill="1" applyBorder="1" applyAlignment="1">
      <alignment horizontal="center" vertical="center"/>
    </xf>
    <xf numFmtId="0" fontId="178" fillId="10" borderId="8" xfId="12" applyFont="1" applyFill="1" applyBorder="1" applyAlignment="1">
      <alignment horizontal="center" vertical="center"/>
    </xf>
    <xf numFmtId="49" fontId="177" fillId="10" borderId="7" xfId="12" applyNumberFormat="1" applyFont="1" applyFill="1" applyBorder="1" applyAlignment="1">
      <alignment horizontal="center" vertical="center" shrinkToFit="1"/>
    </xf>
    <xf numFmtId="49" fontId="177" fillId="10" borderId="8" xfId="12" applyNumberFormat="1" applyFont="1" applyFill="1" applyBorder="1" applyAlignment="1">
      <alignment horizontal="center" vertical="center" shrinkToFit="1"/>
    </xf>
    <xf numFmtId="49" fontId="177" fillId="10" borderId="9" xfId="12" applyNumberFormat="1" applyFont="1" applyFill="1" applyBorder="1" applyAlignment="1">
      <alignment horizontal="center" vertical="center" shrinkToFit="1"/>
    </xf>
    <xf numFmtId="232" fontId="177" fillId="0" borderId="7" xfId="12" applyNumberFormat="1" applyFont="1" applyBorder="1" applyAlignment="1" applyProtection="1">
      <alignment vertical="center" shrinkToFit="1"/>
      <protection locked="0"/>
    </xf>
    <xf numFmtId="232" fontId="177" fillId="0" borderId="8" xfId="12" applyNumberFormat="1" applyFont="1" applyBorder="1" applyAlignment="1" applyProtection="1">
      <alignment vertical="center" shrinkToFit="1"/>
      <protection locked="0"/>
    </xf>
    <xf numFmtId="38" fontId="186" fillId="0" borderId="7" xfId="1246" applyFont="1" applyBorder="1" applyAlignment="1" applyProtection="1">
      <alignment vertical="center" shrinkToFit="1"/>
    </xf>
    <xf numFmtId="38" fontId="186" fillId="0" borderId="8" xfId="1246" applyFont="1" applyBorder="1" applyAlignment="1" applyProtection="1">
      <alignment vertical="center" shrinkToFit="1"/>
    </xf>
    <xf numFmtId="0" fontId="177" fillId="10" borderId="103" xfId="12" applyFont="1" applyFill="1" applyBorder="1" applyAlignment="1">
      <alignment horizontal="center" vertical="center" shrinkToFit="1"/>
    </xf>
    <xf numFmtId="0" fontId="177" fillId="10" borderId="67" xfId="12" applyFont="1" applyFill="1" applyBorder="1" applyAlignment="1">
      <alignment horizontal="center" vertical="center" shrinkToFit="1"/>
    </xf>
    <xf numFmtId="0" fontId="177" fillId="10" borderId="108" xfId="12" applyFont="1" applyFill="1" applyBorder="1" applyAlignment="1">
      <alignment horizontal="center" vertical="center" shrinkToFit="1"/>
    </xf>
    <xf numFmtId="232" fontId="186" fillId="0" borderId="103" xfId="12" applyNumberFormat="1" applyFont="1" applyBorder="1" applyAlignment="1">
      <alignment vertical="center" shrinkToFit="1"/>
    </xf>
    <xf numFmtId="232" fontId="186" fillId="0" borderId="67" xfId="12" applyNumberFormat="1" applyFont="1" applyBorder="1" applyAlignment="1">
      <alignment vertical="center" shrinkToFit="1"/>
    </xf>
    <xf numFmtId="38" fontId="186" fillId="0" borderId="103" xfId="1246" applyFont="1" applyBorder="1" applyAlignment="1" applyProtection="1">
      <alignment vertical="center" shrinkToFit="1"/>
    </xf>
    <xf numFmtId="38" fontId="186" fillId="0" borderId="67" xfId="1246" applyFont="1" applyBorder="1" applyAlignment="1" applyProtection="1">
      <alignment vertical="center" shrinkToFit="1"/>
    </xf>
    <xf numFmtId="0" fontId="177" fillId="10" borderId="104" xfId="12" applyFont="1" applyFill="1" applyBorder="1" applyAlignment="1">
      <alignment horizontal="center" vertical="center" shrinkToFit="1"/>
    </xf>
    <xf numFmtId="0" fontId="177" fillId="10" borderId="60" xfId="12" applyFont="1" applyFill="1" applyBorder="1" applyAlignment="1">
      <alignment horizontal="center" vertical="center" shrinkToFit="1"/>
    </xf>
    <xf numFmtId="0" fontId="177" fillId="10" borderId="61" xfId="12" applyFont="1" applyFill="1" applyBorder="1" applyAlignment="1">
      <alignment horizontal="center" vertical="center" shrinkToFit="1"/>
    </xf>
    <xf numFmtId="232" fontId="177" fillId="0" borderId="104" xfId="12" applyNumberFormat="1" applyFont="1" applyBorder="1" applyAlignment="1" applyProtection="1">
      <alignment vertical="center" shrinkToFit="1"/>
      <protection locked="0"/>
    </xf>
    <xf numFmtId="232" fontId="177" fillId="0" borderId="60" xfId="12" applyNumberFormat="1" applyFont="1" applyBorder="1" applyAlignment="1" applyProtection="1">
      <alignment vertical="center" shrinkToFit="1"/>
      <protection locked="0"/>
    </xf>
    <xf numFmtId="38" fontId="186" fillId="0" borderId="104" xfId="1246" applyFont="1" applyBorder="1" applyAlignment="1" applyProtection="1">
      <alignment vertical="center" shrinkToFit="1"/>
    </xf>
    <xf numFmtId="38" fontId="186" fillId="0" borderId="60" xfId="1246" applyFont="1" applyBorder="1" applyAlignment="1" applyProtection="1">
      <alignment vertical="center" shrinkToFit="1"/>
    </xf>
    <xf numFmtId="38" fontId="195" fillId="0" borderId="7" xfId="1246" applyFont="1" applyFill="1" applyBorder="1" applyAlignment="1" applyProtection="1">
      <alignment horizontal="center" vertical="center"/>
    </xf>
    <xf numFmtId="38" fontId="195" fillId="0" borderId="8" xfId="1246" applyFont="1" applyFill="1" applyBorder="1" applyAlignment="1" applyProtection="1">
      <alignment horizontal="center" vertical="center"/>
    </xf>
    <xf numFmtId="0" fontId="177" fillId="0" borderId="8" xfId="12" applyFont="1" applyBorder="1" applyAlignment="1">
      <alignment vertical="center" wrapText="1"/>
    </xf>
    <xf numFmtId="0" fontId="177" fillId="0" borderId="8" xfId="12" applyFont="1" applyBorder="1">
      <alignment vertical="center"/>
    </xf>
    <xf numFmtId="0" fontId="177" fillId="0" borderId="7" xfId="6" applyFont="1" applyBorder="1" applyAlignment="1" applyProtection="1">
      <alignment horizontal="center" vertical="center"/>
      <protection locked="0"/>
    </xf>
    <xf numFmtId="0" fontId="177" fillId="0" borderId="8" xfId="6" applyFont="1" applyBorder="1" applyAlignment="1" applyProtection="1">
      <alignment horizontal="center" vertical="center"/>
      <protection locked="0"/>
    </xf>
    <xf numFmtId="0" fontId="177" fillId="10" borderId="7" xfId="6" applyFont="1" applyFill="1" applyBorder="1" applyAlignment="1">
      <alignment horizontal="center" vertical="center" wrapText="1"/>
    </xf>
    <xf numFmtId="0" fontId="177" fillId="0" borderId="7" xfId="6" applyFont="1" applyBorder="1" applyAlignment="1" applyProtection="1">
      <alignment horizontal="left" vertical="center" shrinkToFit="1"/>
      <protection locked="0"/>
    </xf>
    <xf numFmtId="0" fontId="177" fillId="0" borderId="8" xfId="6" applyFont="1" applyBorder="1" applyAlignment="1" applyProtection="1">
      <alignment horizontal="left" vertical="center" shrinkToFit="1"/>
      <protection locked="0"/>
    </xf>
    <xf numFmtId="0" fontId="177" fillId="0" borderId="9" xfId="6" applyFont="1" applyBorder="1" applyAlignment="1" applyProtection="1">
      <alignment horizontal="left" vertical="center" shrinkToFit="1"/>
      <protection locked="0"/>
    </xf>
    <xf numFmtId="226" fontId="177" fillId="0" borderId="8" xfId="6" applyNumberFormat="1" applyFont="1" applyBorder="1" applyAlignment="1" applyProtection="1">
      <alignment horizontal="center" vertical="center"/>
      <protection locked="0"/>
    </xf>
    <xf numFmtId="49" fontId="177" fillId="0" borderId="7" xfId="6" applyNumberFormat="1" applyFont="1" applyBorder="1" applyAlignment="1" applyProtection="1">
      <alignment horizontal="left" vertical="center"/>
      <protection locked="0"/>
    </xf>
    <xf numFmtId="49" fontId="177" fillId="0" borderId="8" xfId="6" applyNumberFormat="1" applyFont="1" applyBorder="1" applyAlignment="1" applyProtection="1">
      <alignment horizontal="left" vertical="center"/>
      <protection locked="0"/>
    </xf>
    <xf numFmtId="49" fontId="177" fillId="0" borderId="9" xfId="6" applyNumberFormat="1" applyFont="1" applyBorder="1" applyAlignment="1" applyProtection="1">
      <alignment horizontal="left" vertical="center"/>
      <protection locked="0"/>
    </xf>
    <xf numFmtId="232" fontId="186" fillId="0" borderId="7" xfId="6" applyNumberFormat="1" applyFont="1" applyBorder="1" applyAlignment="1">
      <alignment horizontal="center" vertical="center"/>
    </xf>
    <xf numFmtId="232" fontId="186" fillId="0" borderId="8" xfId="6" applyNumberFormat="1" applyFont="1" applyBorder="1" applyAlignment="1">
      <alignment horizontal="center" vertical="center"/>
    </xf>
    <xf numFmtId="0" fontId="178" fillId="10" borderId="9" xfId="12" applyFont="1" applyFill="1" applyBorder="1" applyAlignment="1">
      <alignment horizontal="center" vertical="center"/>
    </xf>
    <xf numFmtId="49" fontId="177" fillId="0" borderId="0" xfId="12" applyNumberFormat="1" applyFont="1" applyAlignment="1">
      <alignment horizontal="center" vertical="center" shrinkToFit="1"/>
    </xf>
    <xf numFmtId="228" fontId="186" fillId="0" borderId="7" xfId="1246" applyNumberFormat="1" applyFont="1" applyBorder="1" applyAlignment="1" applyProtection="1">
      <alignment vertical="center" shrinkToFit="1"/>
    </xf>
    <xf numFmtId="228" fontId="186" fillId="0" borderId="8" xfId="1246" applyNumberFormat="1" applyFont="1" applyBorder="1" applyAlignment="1" applyProtection="1">
      <alignment vertical="center" shrinkToFit="1"/>
    </xf>
    <xf numFmtId="38" fontId="186" fillId="0" borderId="0" xfId="1246" applyFont="1" applyFill="1" applyBorder="1" applyAlignment="1" applyProtection="1">
      <alignment horizontal="center" vertical="center" shrinkToFit="1"/>
    </xf>
    <xf numFmtId="228" fontId="186" fillId="0" borderId="103" xfId="1246" applyNumberFormat="1" applyFont="1" applyBorder="1" applyAlignment="1" applyProtection="1">
      <alignment vertical="center" shrinkToFit="1"/>
    </xf>
    <xf numFmtId="228" fontId="186" fillId="0" borderId="67" xfId="1246" applyNumberFormat="1" applyFont="1" applyBorder="1" applyAlignment="1" applyProtection="1">
      <alignment vertical="center" shrinkToFit="1"/>
    </xf>
    <xf numFmtId="228" fontId="186" fillId="0" borderId="104" xfId="1246" applyNumberFormat="1" applyFont="1" applyBorder="1" applyAlignment="1" applyProtection="1">
      <alignment vertical="center" shrinkToFit="1"/>
    </xf>
    <xf numFmtId="228" fontId="186" fillId="0" borderId="60" xfId="1246" applyNumberFormat="1" applyFont="1" applyBorder="1" applyAlignment="1" applyProtection="1">
      <alignment vertical="center" shrinkToFit="1"/>
    </xf>
    <xf numFmtId="228" fontId="177" fillId="0" borderId="8" xfId="6" applyNumberFormat="1" applyFont="1" applyBorder="1" applyAlignment="1" applyProtection="1">
      <alignment horizontal="center" vertical="center"/>
      <protection locked="0"/>
    </xf>
    <xf numFmtId="49" fontId="177" fillId="0" borderId="7" xfId="6" applyNumberFormat="1" applyFont="1" applyBorder="1" applyAlignment="1" applyProtection="1">
      <alignment vertical="center"/>
      <protection locked="0"/>
    </xf>
    <xf numFmtId="49" fontId="177" fillId="0" borderId="8" xfId="6" applyNumberFormat="1" applyFont="1" applyBorder="1" applyAlignment="1" applyProtection="1">
      <alignment vertical="center"/>
      <protection locked="0"/>
    </xf>
    <xf numFmtId="49" fontId="177" fillId="0" borderId="9" xfId="6" applyNumberFormat="1" applyFont="1" applyBorder="1" applyAlignment="1" applyProtection="1">
      <alignment vertical="center"/>
      <protection locked="0"/>
    </xf>
    <xf numFmtId="0" fontId="177" fillId="9" borderId="0" xfId="6" applyFont="1" applyFill="1" applyAlignment="1">
      <alignment vertical="top" wrapText="1"/>
    </xf>
    <xf numFmtId="0" fontId="177" fillId="10" borderId="7" xfId="6" applyFont="1" applyFill="1" applyBorder="1" applyAlignment="1">
      <alignment horizontal="center" vertical="center" wrapText="1" shrinkToFit="1"/>
    </xf>
    <xf numFmtId="0" fontId="177" fillId="10" borderId="8" xfId="6" applyFont="1" applyFill="1" applyBorder="1" applyAlignment="1">
      <alignment horizontal="center" vertical="center" wrapText="1" shrinkToFit="1"/>
    </xf>
    <xf numFmtId="0" fontId="177" fillId="10" borderId="9" xfId="6" applyFont="1" applyFill="1" applyBorder="1" applyAlignment="1">
      <alignment horizontal="center" vertical="center" wrapText="1" shrinkToFit="1"/>
    </xf>
    <xf numFmtId="38" fontId="88" fillId="0" borderId="7" xfId="1246" applyFont="1" applyFill="1" applyBorder="1" applyAlignment="1" applyProtection="1">
      <alignment horizontal="center" vertical="center" wrapText="1" shrinkToFit="1"/>
      <protection locked="0"/>
    </xf>
    <xf numFmtId="38" fontId="88" fillId="0" borderId="8" xfId="1246" applyFont="1" applyFill="1" applyBorder="1" applyAlignment="1" applyProtection="1">
      <alignment horizontal="center" vertical="center" wrapText="1" shrinkToFit="1"/>
      <protection locked="0"/>
    </xf>
    <xf numFmtId="38" fontId="88" fillId="0" borderId="9" xfId="1246" applyFont="1" applyFill="1" applyBorder="1" applyAlignment="1" applyProtection="1">
      <alignment horizontal="center" vertical="center" wrapText="1" shrinkToFit="1"/>
      <protection locked="0"/>
    </xf>
    <xf numFmtId="38" fontId="205" fillId="9" borderId="7" xfId="10" applyFont="1" applyFill="1" applyBorder="1" applyAlignment="1" applyProtection="1">
      <alignment horizontal="center" vertical="center" shrinkToFit="1"/>
    </xf>
    <xf numFmtId="38" fontId="205" fillId="9" borderId="8" xfId="10" applyFont="1" applyFill="1" applyBorder="1" applyAlignment="1" applyProtection="1">
      <alignment horizontal="center" vertical="center" shrinkToFit="1"/>
    </xf>
    <xf numFmtId="38" fontId="205" fillId="9" borderId="9" xfId="10" applyFont="1" applyFill="1" applyBorder="1" applyAlignment="1" applyProtection="1">
      <alignment horizontal="center" vertical="center" shrinkToFit="1"/>
    </xf>
    <xf numFmtId="0" fontId="83" fillId="9" borderId="0" xfId="6" applyFont="1" applyFill="1" applyAlignment="1">
      <alignment vertical="center" wrapText="1"/>
    </xf>
    <xf numFmtId="0" fontId="177" fillId="0" borderId="9" xfId="6" applyFont="1" applyBorder="1" applyAlignment="1" applyProtection="1">
      <alignment horizontal="center" vertical="center"/>
      <protection locked="0"/>
    </xf>
    <xf numFmtId="0" fontId="177" fillId="9" borderId="0" xfId="6" applyFont="1" applyFill="1">
      <alignment vertical="center"/>
    </xf>
    <xf numFmtId="0" fontId="177" fillId="10" borderId="8" xfId="6" applyFont="1" applyFill="1" applyBorder="1" applyAlignment="1">
      <alignment horizontal="center" vertical="center" wrapText="1"/>
    </xf>
    <xf numFmtId="0" fontId="177" fillId="10" borderId="9" xfId="6" applyFont="1" applyFill="1" applyBorder="1" applyAlignment="1">
      <alignment horizontal="center" vertical="center" wrapText="1"/>
    </xf>
    <xf numFmtId="38" fontId="206" fillId="0" borderId="7" xfId="9" applyFont="1" applyFill="1" applyBorder="1" applyAlignment="1" applyProtection="1">
      <alignment horizontal="center" vertical="center" shrinkToFit="1"/>
    </xf>
    <xf numFmtId="38" fontId="206" fillId="0" borderId="8" xfId="9" applyFont="1" applyFill="1" applyBorder="1" applyAlignment="1" applyProtection="1">
      <alignment horizontal="center" vertical="center" shrinkToFit="1"/>
    </xf>
    <xf numFmtId="38" fontId="206" fillId="0" borderId="9" xfId="9" applyFont="1" applyFill="1" applyBorder="1" applyAlignment="1" applyProtection="1">
      <alignment horizontal="center" vertical="center" shrinkToFit="1"/>
    </xf>
    <xf numFmtId="49" fontId="83" fillId="9" borderId="0" xfId="6" applyNumberFormat="1" applyFont="1" applyFill="1" applyAlignment="1">
      <alignment horizontal="left" vertical="center" wrapText="1"/>
    </xf>
    <xf numFmtId="38" fontId="88" fillId="0" borderId="7" xfId="9" applyFont="1" applyFill="1" applyBorder="1" applyAlignment="1" applyProtection="1">
      <alignment horizontal="center" vertical="center" shrinkToFit="1"/>
    </xf>
    <xf numFmtId="38" fontId="88" fillId="0" borderId="8" xfId="9" applyFont="1" applyFill="1" applyBorder="1" applyAlignment="1" applyProtection="1">
      <alignment horizontal="center" vertical="center" shrinkToFit="1"/>
    </xf>
    <xf numFmtId="38" fontId="88" fillId="0" borderId="9" xfId="9" applyFont="1" applyFill="1" applyBorder="1" applyAlignment="1" applyProtection="1">
      <alignment horizontal="center" vertical="center" shrinkToFit="1"/>
    </xf>
    <xf numFmtId="0" fontId="83" fillId="9" borderId="0" xfId="6" applyFont="1" applyFill="1" applyAlignment="1">
      <alignment horizontal="left" vertical="center"/>
    </xf>
    <xf numFmtId="38" fontId="205" fillId="0" borderId="7" xfId="9" applyFont="1" applyFill="1" applyBorder="1" applyAlignment="1" applyProtection="1">
      <alignment horizontal="center" vertical="center" shrinkToFit="1"/>
    </xf>
    <xf numFmtId="38" fontId="205" fillId="0" borderId="8" xfId="9" applyFont="1" applyFill="1" applyBorder="1" applyAlignment="1" applyProtection="1">
      <alignment horizontal="center" vertical="center" shrinkToFit="1"/>
    </xf>
    <xf numFmtId="38" fontId="205" fillId="0" borderId="9" xfId="9" applyFont="1" applyFill="1" applyBorder="1" applyAlignment="1" applyProtection="1">
      <alignment horizontal="center" vertical="center" shrinkToFit="1"/>
    </xf>
    <xf numFmtId="49" fontId="83" fillId="9" borderId="0" xfId="6" applyNumberFormat="1" applyFont="1" applyFill="1" applyAlignment="1">
      <alignment vertical="center" wrapText="1"/>
    </xf>
    <xf numFmtId="0" fontId="36" fillId="0" borderId="0" xfId="0" applyFont="1" applyAlignment="1" applyProtection="1">
      <alignment horizontal="center" vertical="center"/>
      <protection locked="0"/>
    </xf>
  </cellXfs>
  <cellStyles count="1254">
    <cellStyle name="パーセント 10" xfId="1244" xr:uid="{709D9CAE-D39A-4AA6-8D9C-FE598D570ACA}"/>
    <cellStyle name="パーセント 10 2" xfId="1253" xr:uid="{908A0D47-B968-4B1A-9464-C4F56383BD62}"/>
    <cellStyle name="パーセント 2" xfId="38" xr:uid="{08DF19F2-1482-4400-A395-C387DC5C128B}"/>
    <cellStyle name="パーセント 2 2" xfId="83" xr:uid="{9EE66512-3C5D-48EB-A46F-F086C7DDB4B5}"/>
    <cellStyle name="パーセント 2 3" xfId="129" xr:uid="{C9755BCE-1DA7-4A4D-BAD2-34C3A00BC27B}"/>
    <cellStyle name="パーセント 3" xfId="51" xr:uid="{DC7D26F6-5984-4483-A7A4-4D7A7E3E22BA}"/>
    <cellStyle name="パーセント 3 2" xfId="68" xr:uid="{DFB5B187-8011-41E6-9381-09B3A2185DD0}"/>
    <cellStyle name="パーセント 3 2 2" xfId="109" xr:uid="{77BAD56D-7508-4752-BF6A-4952A24A8153}"/>
    <cellStyle name="パーセント 3 2 2 2" xfId="216" xr:uid="{8ED4EDCA-4C9D-4884-A6A8-889A8F77113B}"/>
    <cellStyle name="パーセント 3 2 2 2 2" xfId="507" xr:uid="{963348EF-BD31-4D51-A609-D765CE10BCE3}"/>
    <cellStyle name="パーセント 3 2 2 2 2 2" xfId="1092" xr:uid="{68E54EF6-DA60-4103-B6DF-3E95443F13F0}"/>
    <cellStyle name="パーセント 3 2 2 2 3" xfId="801" xr:uid="{2861E522-4DF7-4F49-BB0E-D3A1B5F0F982}"/>
    <cellStyle name="パーセント 3 2 2 3" xfId="268" xr:uid="{7A2592F4-C32F-4CB9-B26A-143C1A1DE0C4}"/>
    <cellStyle name="パーセント 3 2 2 3 2" xfId="559" xr:uid="{52975CC5-6185-439D-832E-DE18FC27BDDA}"/>
    <cellStyle name="パーセント 3 2 2 3 2 2" xfId="1144" xr:uid="{CB0088EB-FDB6-430C-83DD-1A0FA00721EB}"/>
    <cellStyle name="パーセント 3 2 2 3 3" xfId="853" xr:uid="{8C50CE83-6C4E-4E6C-BAA7-2B769ED30C6E}"/>
    <cellStyle name="パーセント 3 2 2 4" xfId="410" xr:uid="{27B4A042-D29D-4AD9-ABCD-2782AD139386}"/>
    <cellStyle name="パーセント 3 2 2 4 2" xfId="995" xr:uid="{AA00F496-1660-48ED-B46C-1F608E609F04}"/>
    <cellStyle name="パーセント 3 2 2 5" xfId="704" xr:uid="{EEE9E199-F228-4B8B-88AE-9E27CAC558BA}"/>
    <cellStyle name="パーセント 3 2 3" xfId="131" xr:uid="{9C13583A-64A3-45F9-92B7-FA172D708FF1}"/>
    <cellStyle name="パーセント 3 2 3 2" xfId="235" xr:uid="{DC58EDD9-FD15-4DCD-B116-80BF9B026AA6}"/>
    <cellStyle name="パーセント 3 2 3 2 2" xfId="526" xr:uid="{69A0F531-186C-43BB-B47B-3E4233A90F53}"/>
    <cellStyle name="パーセント 3 2 3 2 2 2" xfId="1111" xr:uid="{3C73E2C8-CD9D-4D7E-B0C7-6E27CAA1BF26}"/>
    <cellStyle name="パーセント 3 2 3 2 3" xfId="820" xr:uid="{4C1193E5-7561-45A6-A54B-82C36DD2EB94}"/>
    <cellStyle name="パーセント 3 2 3 3" xfId="269" xr:uid="{86CDE879-520B-4BF4-BA6D-D21C451EC164}"/>
    <cellStyle name="パーセント 3 2 3 3 2" xfId="560" xr:uid="{22EC8927-0415-4828-AD39-EFE62190663E}"/>
    <cellStyle name="パーセント 3 2 3 3 2 2" xfId="1145" xr:uid="{3AC7BDCE-603B-496B-8946-D861AA6187C9}"/>
    <cellStyle name="パーセント 3 2 3 3 3" xfId="854" xr:uid="{AE91B7DB-E06D-42FC-B1EA-9B97955CA77E}"/>
    <cellStyle name="パーセント 3 2 3 4" xfId="429" xr:uid="{19F268AF-6715-4385-843B-D800476A5BAD}"/>
    <cellStyle name="パーセント 3 2 3 4 2" xfId="1014" xr:uid="{402BA2EA-47C9-41B3-AB96-468CAB304BD9}"/>
    <cellStyle name="パーセント 3 2 3 5" xfId="723" xr:uid="{4AC35211-6718-4A17-85C5-7D9C9A48E3AF}"/>
    <cellStyle name="パーセント 3 2 4" xfId="183" xr:uid="{749FDE46-68D5-481A-A71B-6C96D0AA78D3}"/>
    <cellStyle name="パーセント 3 2 4 2" xfId="475" xr:uid="{FCAC9598-2EFA-4E77-8340-5F28F26A90DF}"/>
    <cellStyle name="パーセント 3 2 4 2 2" xfId="1060" xr:uid="{6A57D4AA-0E20-40BB-A821-9CCE474ECB5A}"/>
    <cellStyle name="パーセント 3 2 4 3" xfId="769" xr:uid="{1F1054A0-B280-4B80-BFF0-5BCEDEB3FFF0}"/>
    <cellStyle name="パーセント 3 2 5" xfId="270" xr:uid="{5EC8E632-46D6-4AFA-9258-7EA30C0E61B4}"/>
    <cellStyle name="パーセント 3 2 5 2" xfId="561" xr:uid="{25FEAE43-8457-4775-BE58-6E8AA205836B}"/>
    <cellStyle name="パーセント 3 2 5 2 2" xfId="1146" xr:uid="{25E99198-F2C6-4649-A655-255443D22343}"/>
    <cellStyle name="パーセント 3 2 5 3" xfId="855" xr:uid="{169D8658-6650-4648-86AA-AD6F68F8F3C8}"/>
    <cellStyle name="パーセント 3 2 6" xfId="378" xr:uid="{1511CF35-8E1E-4FBE-A597-65B5DC9A3DF8}"/>
    <cellStyle name="パーセント 3 2 6 2" xfId="963" xr:uid="{0B573862-DF4E-4E94-9E3F-65C5E44F167D}"/>
    <cellStyle name="パーセント 3 2 7" xfId="671" xr:uid="{7591BD9C-DD24-415B-9E29-DB5A61400600}"/>
    <cellStyle name="パーセント 3 3" xfId="96" xr:uid="{8918659C-B5C3-434C-8C2F-A69275D53E0D}"/>
    <cellStyle name="パーセント 3 3 2" xfId="203" xr:uid="{6492AC13-3230-4027-800D-79BD3D2CAAE2}"/>
    <cellStyle name="パーセント 3 3 2 2" xfId="494" xr:uid="{D7610BD8-201B-4F1C-A6F5-7BA8BE2C905E}"/>
    <cellStyle name="パーセント 3 3 2 2 2" xfId="1079" xr:uid="{C389535C-6E3D-42B1-91AB-9FC713B891FF}"/>
    <cellStyle name="パーセント 3 3 2 3" xfId="788" xr:uid="{DAF75F0E-2C8D-4020-A5D4-992243F09B4B}"/>
    <cellStyle name="パーセント 3 3 3" xfId="271" xr:uid="{C24CD567-2475-4FF4-8B0F-AA74DAC1C483}"/>
    <cellStyle name="パーセント 3 3 3 2" xfId="562" xr:uid="{70B9636B-6F43-4917-BAB0-D2F8A36DED36}"/>
    <cellStyle name="パーセント 3 3 3 2 2" xfId="1147" xr:uid="{E444931B-F1E4-4C96-A93A-FAA8B057A06D}"/>
    <cellStyle name="パーセント 3 3 3 3" xfId="856" xr:uid="{8D2BD32E-459D-4A89-B820-E70EE9E284B0}"/>
    <cellStyle name="パーセント 3 3 4" xfId="397" xr:uid="{3A87C0C6-F47F-430D-B89D-07A0F07A3097}"/>
    <cellStyle name="パーセント 3 3 4 2" xfId="982" xr:uid="{0E9EF237-0A8B-4AFF-B97F-0FCACAA84023}"/>
    <cellStyle name="パーセント 3 3 5" xfId="691" xr:uid="{C3421DF2-7CB7-4B10-9823-BB270A56A486}"/>
    <cellStyle name="パーセント 3 4" xfId="130" xr:uid="{A940E2FE-74CA-43B1-A72D-E0B6F55B0F4B}"/>
    <cellStyle name="パーセント 3 5" xfId="170" xr:uid="{2744B33C-DAB8-4540-B4A2-A039B4FCBD10}"/>
    <cellStyle name="パーセント 3 5 2" xfId="462" xr:uid="{962580EA-E9AB-4F3F-B873-F9DA02272E65}"/>
    <cellStyle name="パーセント 3 5 2 2" xfId="1047" xr:uid="{1CC96CD1-FB8F-4B12-A4A5-F4ED039CAFCD}"/>
    <cellStyle name="パーセント 3 5 3" xfId="756" xr:uid="{88D7829D-6479-478F-9F57-81F844B66863}"/>
    <cellStyle name="パーセント 3 6" xfId="272" xr:uid="{E7667E86-DBC9-4070-83AD-C16E3C5C54F4}"/>
    <cellStyle name="パーセント 3 6 2" xfId="563" xr:uid="{E8C631C0-888C-4197-8428-87D393857626}"/>
    <cellStyle name="パーセント 3 6 2 2" xfId="1148" xr:uid="{7A4395BA-A009-42CB-8D16-8A3B6AFAF2D6}"/>
    <cellStyle name="パーセント 3 6 3" xfId="857" xr:uid="{8E5F51B9-4803-4AFF-B01C-557C2716111F}"/>
    <cellStyle name="パーセント 3 7" xfId="365" xr:uid="{3CE876C6-AF3B-46F9-9F8B-E4496EB49ABB}"/>
    <cellStyle name="パーセント 3 7 2" xfId="950" xr:uid="{0D12A1B9-EC42-4EE1-B186-E8B40465993B}"/>
    <cellStyle name="パーセント 3 8" xfId="658" xr:uid="{9A6D1176-36A3-4D82-B1C7-46F789EBE1F8}"/>
    <cellStyle name="パーセント 4" xfId="58" xr:uid="{B660E113-7FF1-4907-80FD-6E1786AB61B4}"/>
    <cellStyle name="パーセント 5" xfId="84" xr:uid="{DF1E8ED3-34F8-41D6-8090-557926AFA918}"/>
    <cellStyle name="パーセント 6" xfId="85" xr:uid="{02D8CBA8-313C-41D5-8B9E-ECA42C0A7C7E}"/>
    <cellStyle name="パーセント 7" xfId="202" xr:uid="{234B51FF-EDBC-4787-A24E-CFD9B3D2CA91}"/>
    <cellStyle name="パーセント 8" xfId="690" xr:uid="{3413C042-17CC-4F03-84DF-88CBE789B921}"/>
    <cellStyle name="パーセント 9" xfId="95" xr:uid="{11896DB3-E772-463E-87DE-C635AA5428EC}"/>
    <cellStyle name="ハイパーリンク 2" xfId="30" xr:uid="{8F464F24-D700-4329-AB03-A0AB334B0D3D}"/>
    <cellStyle name="桁区切り" xfId="1" builtinId="6"/>
    <cellStyle name="桁区切り 10" xfId="1242" xr:uid="{4D4ABBE5-CD9D-483A-A794-08F4473961A4}"/>
    <cellStyle name="桁区切り 10 2" xfId="1252" xr:uid="{5807D38C-E011-44E8-9C70-CAD45014A169}"/>
    <cellStyle name="桁区切り 11" xfId="1246" xr:uid="{4C061D94-DBDE-471B-AD71-6EA2FA52AA09}"/>
    <cellStyle name="桁区切り 2" xfId="4" xr:uid="{6D44879B-6DDC-4D4C-9695-0ED5C8545AC2}"/>
    <cellStyle name="桁区切り 2 2" xfId="7" xr:uid="{19487B04-C556-464B-A8D5-6C7C4EA3E26B}"/>
    <cellStyle name="桁区切り 2 2 2" xfId="9" xr:uid="{E1035E3B-662D-4284-B314-03A518B1658C}"/>
    <cellStyle name="桁区切り 2 3" xfId="18" xr:uid="{3E1DCBB4-C142-4590-A3FD-AABD126EF848}"/>
    <cellStyle name="桁区切り 2 4" xfId="34" xr:uid="{DE4A9154-A2EE-4ABC-89C1-B902502AC559}"/>
    <cellStyle name="桁区切り 3" xfId="10" xr:uid="{0674C40E-9C8A-4E1B-9250-34BDAA1D92D5}"/>
    <cellStyle name="桁区切り 3 2" xfId="71" xr:uid="{F234CAE2-A2A6-455E-A78B-609A623E1419}"/>
    <cellStyle name="桁区切り 3 2 2" xfId="112" xr:uid="{C4DD4111-5667-408C-9112-29CFE2CED11E}"/>
    <cellStyle name="桁区切り 3 2 2 2" xfId="219" xr:uid="{E620DF64-228D-49F1-A3C4-A7C8CD686BA4}"/>
    <cellStyle name="桁区切り 3 2 2 2 2" xfId="510" xr:uid="{54088103-957C-4A39-B882-15CBD250A87D}"/>
    <cellStyle name="桁区切り 3 2 2 2 2 2" xfId="1095" xr:uid="{F7A7EDBB-F31B-459A-8C3F-751533386EBD}"/>
    <cellStyle name="桁区切り 3 2 2 2 3" xfId="804" xr:uid="{C56F5394-2D23-4D93-BB28-EBB9DE8BA268}"/>
    <cellStyle name="桁区切り 3 2 2 3" xfId="273" xr:uid="{487E2399-12C8-4CE3-9AA4-A3AC094CF13F}"/>
    <cellStyle name="桁区切り 3 2 2 3 2" xfId="564" xr:uid="{167177D1-9663-48DB-B32D-87F397C811C6}"/>
    <cellStyle name="桁区切り 3 2 2 3 2 2" xfId="1149" xr:uid="{3B073BD6-E911-4A90-8F18-C43601947E34}"/>
    <cellStyle name="桁区切り 3 2 2 3 3" xfId="858" xr:uid="{185A0F5A-932D-4CAE-8127-B29D4DC6509C}"/>
    <cellStyle name="桁区切り 3 2 2 4" xfId="413" xr:uid="{6F1B6DF1-99E6-4EAA-B066-E4DEB6A269C6}"/>
    <cellStyle name="桁区切り 3 2 2 4 2" xfId="998" xr:uid="{997F5A75-D988-49BD-ABAC-A8B13F031A8D}"/>
    <cellStyle name="桁区切り 3 2 2 5" xfId="707" xr:uid="{2EDF038D-9B51-47EB-86C8-69519B392880}"/>
    <cellStyle name="桁区切り 3 2 3" xfId="133" xr:uid="{1F527A41-16BF-4BAA-9916-76452D372158}"/>
    <cellStyle name="桁区切り 3 2 3 2" xfId="236" xr:uid="{E009782A-6873-47C6-96FA-9EAC0729014A}"/>
    <cellStyle name="桁区切り 3 2 3 2 2" xfId="527" xr:uid="{29813E02-D779-48AD-B543-341956B52967}"/>
    <cellStyle name="桁区切り 3 2 3 2 2 2" xfId="1112" xr:uid="{CB30B8E2-CF2E-40E7-8C99-A50701125BE8}"/>
    <cellStyle name="桁区切り 3 2 3 2 3" xfId="821" xr:uid="{C1C26DE1-F4E2-454A-B905-76FAC0C40343}"/>
    <cellStyle name="桁区切り 3 2 3 3" xfId="274" xr:uid="{3BF19247-AD3B-4800-BBA5-C59FF601FC27}"/>
    <cellStyle name="桁区切り 3 2 3 3 2" xfId="565" xr:uid="{36655DEE-D2C2-4053-8720-857C50223254}"/>
    <cellStyle name="桁区切り 3 2 3 3 2 2" xfId="1150" xr:uid="{5A16E023-ED27-46D0-B8C9-58A2AB2FA611}"/>
    <cellStyle name="桁区切り 3 2 3 3 3" xfId="859" xr:uid="{68522D2D-FC32-40B1-8317-A542BAFA06C4}"/>
    <cellStyle name="桁区切り 3 2 3 4" xfId="430" xr:uid="{A618EA27-4835-4B38-86C4-EC907F58893E}"/>
    <cellStyle name="桁区切り 3 2 3 4 2" xfId="1015" xr:uid="{877DB667-19B0-460C-AD3C-6C20167E4FD8}"/>
    <cellStyle name="桁区切り 3 2 3 5" xfId="724" xr:uid="{7A0F9B55-0945-42BA-BA0A-C659670BB926}"/>
    <cellStyle name="桁区切り 3 2 4" xfId="186" xr:uid="{6DC3FC42-604E-4DA4-A0AA-AE40CF904342}"/>
    <cellStyle name="桁区切り 3 2 4 2" xfId="478" xr:uid="{C5D7F56C-1B6A-4F89-8A8B-143F56881107}"/>
    <cellStyle name="桁区切り 3 2 4 2 2" xfId="1063" xr:uid="{8AF42FEC-2321-4747-A755-7354145B3A4B}"/>
    <cellStyle name="桁区切り 3 2 4 3" xfId="772" xr:uid="{6A7077A6-FA5B-4755-8DA6-3D50FB94BC5C}"/>
    <cellStyle name="桁区切り 3 2 5" xfId="275" xr:uid="{B3C3E4B5-F0F3-4D7E-BCD9-E8AC6E7EABF5}"/>
    <cellStyle name="桁区切り 3 2 5 2" xfId="566" xr:uid="{B917A3F7-7CC7-43EE-A0CD-C77BAB16CF59}"/>
    <cellStyle name="桁区切り 3 2 5 2 2" xfId="1151" xr:uid="{AE7D372B-650D-45E4-AFCF-02BE28B7A0F0}"/>
    <cellStyle name="桁区切り 3 2 5 3" xfId="860" xr:uid="{62673C1E-88FF-425B-9E01-6E9A539F8D62}"/>
    <cellStyle name="桁区切り 3 2 6" xfId="381" xr:uid="{279CE640-E4CF-4509-B7AA-A0BEF3E97DEF}"/>
    <cellStyle name="桁区切り 3 2 6 2" xfId="966" xr:uid="{9B74D6BF-A583-42D4-97CC-52E9F07CFAA2}"/>
    <cellStyle name="桁区切り 3 2 7" xfId="674" xr:uid="{148E2931-4591-4603-89A6-EB53352AD907}"/>
    <cellStyle name="桁区切り 3 2 8" xfId="1249" xr:uid="{2A585BCA-E615-44FF-B8C3-080EAE65741B}"/>
    <cellStyle name="桁区切り 3 3" xfId="99" xr:uid="{BAF722D6-FD06-4CF6-85C6-D3BFB6DB99A3}"/>
    <cellStyle name="桁区切り 3 3 2" xfId="206" xr:uid="{0422B0B4-084F-4EB6-AC99-1DBBA7BA9DF1}"/>
    <cellStyle name="桁区切り 3 3 2 2" xfId="497" xr:uid="{7B3A8222-0FB9-4061-854B-39C77583B816}"/>
    <cellStyle name="桁区切り 3 3 2 2 2" xfId="1082" xr:uid="{2B220897-6C1A-4D6E-AE4A-417B48402EDA}"/>
    <cellStyle name="桁区切り 3 3 2 3" xfId="791" xr:uid="{EA003A36-FC51-42DA-8925-B9D0E2291794}"/>
    <cellStyle name="桁区切り 3 3 3" xfId="276" xr:uid="{FF09086B-3370-491C-8673-3A49ED4B9E1F}"/>
    <cellStyle name="桁区切り 3 3 3 2" xfId="567" xr:uid="{1DA21B89-AC9D-406F-AC7B-340B04701E91}"/>
    <cellStyle name="桁区切り 3 3 3 2 2" xfId="1152" xr:uid="{6400C040-16F7-44CA-9778-51946E510A65}"/>
    <cellStyle name="桁区切り 3 3 3 3" xfId="861" xr:uid="{FED2D84E-EB03-4EDF-A06F-CDE1D34105E3}"/>
    <cellStyle name="桁区切り 3 3 4" xfId="400" xr:uid="{A499CD7F-FB2C-4D4B-BC4B-13D0361BA3ED}"/>
    <cellStyle name="桁区切り 3 3 4 2" xfId="985" xr:uid="{EA3BEA8A-179B-4596-BADA-832DCE56DD45}"/>
    <cellStyle name="桁区切り 3 3 5" xfId="694" xr:uid="{22A6C062-C8D0-47CF-9CAA-C826AB8F08D2}"/>
    <cellStyle name="桁区切り 3 4" xfId="132" xr:uid="{50B80AA5-006E-43C8-99B2-DD59073A7F8D}"/>
    <cellStyle name="桁区切り 3 5" xfId="173" xr:uid="{B94D15EA-4B88-4CC6-A7D7-3DD1CAED3E5B}"/>
    <cellStyle name="桁区切り 3 5 2" xfId="465" xr:uid="{69BC27A4-1A6B-4894-94D1-70721BED81BD}"/>
    <cellStyle name="桁区切り 3 5 2 2" xfId="1050" xr:uid="{B7AA5B8A-8B5C-4374-A1B1-66EFB67EA4D9}"/>
    <cellStyle name="桁区切り 3 5 3" xfId="759" xr:uid="{2A1512D0-D081-4430-AABE-6CC31708E5E3}"/>
    <cellStyle name="桁区切り 3 6" xfId="277" xr:uid="{00EE4FAF-A6E8-4548-BAE5-3FCE6E84E805}"/>
    <cellStyle name="桁区切り 3 6 2" xfId="568" xr:uid="{BB6C9D81-B2C6-4AB3-8052-3F7D92044B81}"/>
    <cellStyle name="桁区切り 3 6 2 2" xfId="1153" xr:uid="{B00F366C-4E30-4BD7-9A07-1E1D622D0AC3}"/>
    <cellStyle name="桁区切り 3 6 3" xfId="862" xr:uid="{61E7A822-1115-4070-B180-2B6BACCC11D6}"/>
    <cellStyle name="桁区切り 3 7" xfId="368" xr:uid="{1690A2AA-8C54-4808-B419-A06EAA5478FD}"/>
    <cellStyle name="桁区切り 3 7 2" xfId="953" xr:uid="{1FD5226D-BC4B-419D-974B-048D0C7A229F}"/>
    <cellStyle name="桁区切り 3 8" xfId="661" xr:uid="{38981D09-9FC3-4285-994F-C23E99CFCF44}"/>
    <cellStyle name="桁区切り 3 9" xfId="55" xr:uid="{94E8578D-F5EE-4753-8F1F-B340D94D7293}"/>
    <cellStyle name="桁区切り 4" xfId="25" xr:uid="{A3AAA36A-37C5-40B9-AA79-81E8C54D86AA}"/>
    <cellStyle name="桁区切り 4 10" xfId="278" xr:uid="{D98AC79D-4E5C-450C-AB19-752AC40D0236}"/>
    <cellStyle name="桁区切り 4 10 2" xfId="569" xr:uid="{D7909728-F268-4FBB-90F5-4E43DAA927F4}"/>
    <cellStyle name="桁区切り 4 10 2 2" xfId="1154" xr:uid="{F1A9ED14-7134-498A-987D-560F5CCC062A}"/>
    <cellStyle name="桁区切り 4 10 3" xfId="863" xr:uid="{A3B223AF-938B-4023-8DA3-6B25A9BCD4FD}"/>
    <cellStyle name="桁区切り 4 11" xfId="370" xr:uid="{96ED19BC-0AEB-4E1C-AB7E-ADF9ADE6B357}"/>
    <cellStyle name="桁区切り 4 11 2" xfId="955" xr:uid="{0CA566C8-1F14-44D6-883E-8BB71EA41AC0}"/>
    <cellStyle name="桁区切り 4 12" xfId="663" xr:uid="{C037C621-F6CC-44D3-9048-486334E11518}"/>
    <cellStyle name="桁区切り 4 13" xfId="57" xr:uid="{99C61E55-41AC-4842-9CCC-C5EA1E8ECD35}"/>
    <cellStyle name="桁区切り 4 2" xfId="62" xr:uid="{02092A22-A608-4ED4-AAEF-D68B972B2898}"/>
    <cellStyle name="桁区切り 4 2 2" xfId="73" xr:uid="{1C83068B-F931-4CCE-B9AA-6B4A6130F74C}"/>
    <cellStyle name="桁区切り 4 2 2 2" xfId="114" xr:uid="{C48A1341-0FAD-4B27-BDE3-94B474A10CDA}"/>
    <cellStyle name="桁区切り 4 2 2 2 2" xfId="221" xr:uid="{9A19D16E-A4B4-4C2C-9AAE-CE57AD2E601D}"/>
    <cellStyle name="桁区切り 4 2 2 2 2 2" xfId="512" xr:uid="{BB48F024-3528-467A-903C-7F1D98EDB0F9}"/>
    <cellStyle name="桁区切り 4 2 2 2 2 2 2" xfId="1097" xr:uid="{C1D5A255-646B-4AB5-A0A4-49F84D38B5AF}"/>
    <cellStyle name="桁区切り 4 2 2 2 2 3" xfId="806" xr:uid="{E968F1ED-51C6-4F41-A1DE-CB2CEB1B4BE9}"/>
    <cellStyle name="桁区切り 4 2 2 2 3" xfId="279" xr:uid="{B76797D8-1FCA-4584-A64B-8194EF257C16}"/>
    <cellStyle name="桁区切り 4 2 2 2 3 2" xfId="570" xr:uid="{57DE1327-FCC4-4F5B-BF69-7A4D956C2694}"/>
    <cellStyle name="桁区切り 4 2 2 2 3 2 2" xfId="1155" xr:uid="{2C89FA85-10BE-4CDE-B6EF-9FC0D4DD8DDD}"/>
    <cellStyle name="桁区切り 4 2 2 2 3 3" xfId="864" xr:uid="{A9197A8C-88B9-473D-B6F2-E8D75DA32AF8}"/>
    <cellStyle name="桁区切り 4 2 2 2 4" xfId="415" xr:uid="{C21FEF28-366D-4722-9D76-3A653AD03D12}"/>
    <cellStyle name="桁区切り 4 2 2 2 4 2" xfId="1000" xr:uid="{BD22F0AF-976C-4A6A-98C1-7751F9929F8A}"/>
    <cellStyle name="桁区切り 4 2 2 2 5" xfId="709" xr:uid="{B2BD1F97-A6BF-4ACE-80C7-A552456A88AB}"/>
    <cellStyle name="桁区切り 4 2 2 3" xfId="136" xr:uid="{A1599BB4-AF15-448A-A4B4-696346DFA850}"/>
    <cellStyle name="桁区切り 4 2 2 3 2" xfId="238" xr:uid="{40B33D42-2FB5-4EAD-B51D-6C6741D85A7F}"/>
    <cellStyle name="桁区切り 4 2 2 3 2 2" xfId="529" xr:uid="{7815B260-2D4B-464B-A4A4-3FFC40F845AD}"/>
    <cellStyle name="桁区切り 4 2 2 3 2 2 2" xfId="1114" xr:uid="{C6012993-D741-432D-9286-9D6B387AB805}"/>
    <cellStyle name="桁区切り 4 2 2 3 2 3" xfId="823" xr:uid="{5F04694D-736A-4E05-9041-61AF35B8297B}"/>
    <cellStyle name="桁区切り 4 2 2 3 3" xfId="280" xr:uid="{0DF1471D-F15A-4DE3-99BE-06B05475FE74}"/>
    <cellStyle name="桁区切り 4 2 2 3 3 2" xfId="571" xr:uid="{AF3CEC9E-B53B-4AAC-BD84-2A435710F9F5}"/>
    <cellStyle name="桁区切り 4 2 2 3 3 2 2" xfId="1156" xr:uid="{58896354-FB39-45CB-A44B-EA9E2AC91807}"/>
    <cellStyle name="桁区切り 4 2 2 3 3 3" xfId="865" xr:uid="{E3FAF34F-28C6-4F39-93FC-34EEB407DE23}"/>
    <cellStyle name="桁区切り 4 2 2 3 4" xfId="432" xr:uid="{646EA36D-5C05-46C8-AAF4-2070B9435F34}"/>
    <cellStyle name="桁区切り 4 2 2 3 4 2" xfId="1017" xr:uid="{C7D0BC47-8C97-4FBD-A598-2AC37F4C1E7F}"/>
    <cellStyle name="桁区切り 4 2 2 3 5" xfId="726" xr:uid="{A42D5D82-AD19-4C99-BA45-DDD9E510A3A5}"/>
    <cellStyle name="桁区切り 4 2 2 4" xfId="188" xr:uid="{B1C125E0-16AC-4638-A3DB-2A1EC1E92373}"/>
    <cellStyle name="桁区切り 4 2 2 4 2" xfId="480" xr:uid="{92C26DE0-C1D9-49DD-BF3A-EF3DD54E690B}"/>
    <cellStyle name="桁区切り 4 2 2 4 2 2" xfId="1065" xr:uid="{844B9452-EA0F-4840-8A9D-FE5215E9927A}"/>
    <cellStyle name="桁区切り 4 2 2 4 3" xfId="774" xr:uid="{0BE729AA-5BC6-46C2-B006-1C8C6FB88B9E}"/>
    <cellStyle name="桁区切り 4 2 2 5" xfId="281" xr:uid="{9FD6592A-170D-42E6-8CA3-379A11A8A118}"/>
    <cellStyle name="桁区切り 4 2 2 5 2" xfId="572" xr:uid="{8DFA9088-C8BB-4F37-9A48-3189D50917B2}"/>
    <cellStyle name="桁区切り 4 2 2 5 2 2" xfId="1157" xr:uid="{BAB9001F-6E5F-4132-B603-A0E936BD7FD0}"/>
    <cellStyle name="桁区切り 4 2 2 5 3" xfId="866" xr:uid="{1916753F-A506-4DD2-B1B4-0E69F881A177}"/>
    <cellStyle name="桁区切り 4 2 2 6" xfId="383" xr:uid="{E4CBE9A6-6FAF-4E6A-9049-9861F5879BA8}"/>
    <cellStyle name="桁区切り 4 2 2 6 2" xfId="968" xr:uid="{E3D3EDFB-8601-46A1-B42F-3B0B3D1E8328}"/>
    <cellStyle name="桁区切り 4 2 2 7" xfId="676" xr:uid="{F2B29393-CC85-49EC-8015-27F8889A451C}"/>
    <cellStyle name="桁区切り 4 2 3" xfId="103" xr:uid="{07D38E97-F4B7-41C5-96B2-D42EA4114168}"/>
    <cellStyle name="桁区切り 4 2 3 2" xfId="210" xr:uid="{3019B5A2-606A-4F01-A730-FA203A4F0098}"/>
    <cellStyle name="桁区切り 4 2 3 2 2" xfId="501" xr:uid="{FA3C613F-F47C-4EBD-BBD2-340B2BB8665D}"/>
    <cellStyle name="桁区切り 4 2 3 2 2 2" xfId="1086" xr:uid="{43A1A777-F224-4E29-ABF3-4F3F31A3AAA4}"/>
    <cellStyle name="桁区切り 4 2 3 2 3" xfId="795" xr:uid="{269EAF99-F71D-4A56-8734-C2B2B36D74B1}"/>
    <cellStyle name="桁区切り 4 2 3 3" xfId="282" xr:uid="{EF75F24B-9082-4AF2-B595-2BE1B6917848}"/>
    <cellStyle name="桁区切り 4 2 3 3 2" xfId="573" xr:uid="{5BA96F31-98EC-4404-96CD-1830B276BCD0}"/>
    <cellStyle name="桁区切り 4 2 3 3 2 2" xfId="1158" xr:uid="{E03F3DCA-6C56-41A5-9541-8F48F79D630A}"/>
    <cellStyle name="桁区切り 4 2 3 3 3" xfId="867" xr:uid="{0960D9A7-D943-4365-9FA4-4E96235D7877}"/>
    <cellStyle name="桁区切り 4 2 3 4" xfId="404" xr:uid="{F9B9D1CA-4429-4874-AC81-D344C6FE1C50}"/>
    <cellStyle name="桁区切り 4 2 3 4 2" xfId="989" xr:uid="{09586971-1BFE-4C1B-B702-2FDFABE261BB}"/>
    <cellStyle name="桁区切り 4 2 3 5" xfId="698" xr:uid="{26D7F17C-797C-4290-91E4-EB5B7A7557E7}"/>
    <cellStyle name="桁区切り 4 2 4" xfId="135" xr:uid="{AEAA10FC-1F91-4BA7-8996-A5AD18FA48F4}"/>
    <cellStyle name="桁区切り 4 2 4 2" xfId="237" xr:uid="{989D4E96-886D-4E09-AC9A-EF6987C86233}"/>
    <cellStyle name="桁区切り 4 2 4 2 2" xfId="528" xr:uid="{4ADB6F6A-B697-46D2-B4FB-DF02C908CD8A}"/>
    <cellStyle name="桁区切り 4 2 4 2 2 2" xfId="1113" xr:uid="{11B29B13-A2A8-4F29-9B50-2A8EFA4D27F7}"/>
    <cellStyle name="桁区切り 4 2 4 2 3" xfId="822" xr:uid="{8F268AE2-2A13-4B6A-9FF4-03FE43D53007}"/>
    <cellStyle name="桁区切り 4 2 4 3" xfId="283" xr:uid="{14560381-9F6D-42DD-8088-CC624F7EDCA8}"/>
    <cellStyle name="桁区切り 4 2 4 3 2" xfId="574" xr:uid="{8277F1B3-6111-48A1-87C0-D891D472AC29}"/>
    <cellStyle name="桁区切り 4 2 4 3 2 2" xfId="1159" xr:uid="{F21D5436-8E42-4ADB-856C-668A4DB7863B}"/>
    <cellStyle name="桁区切り 4 2 4 3 3" xfId="868" xr:uid="{2F1D40EC-77EE-4814-9112-10B7B07E9C6B}"/>
    <cellStyle name="桁区切り 4 2 4 4" xfId="431" xr:uid="{DD6A6CEF-4DBB-4A18-A8CB-481E4C124DC6}"/>
    <cellStyle name="桁区切り 4 2 4 4 2" xfId="1016" xr:uid="{33953168-7F18-4D21-A107-05A7550F2B0C}"/>
    <cellStyle name="桁区切り 4 2 4 5" xfId="725" xr:uid="{6D1A1978-0FF8-4674-99C0-E692D72D71BC}"/>
    <cellStyle name="桁区切り 4 2 5" xfId="177" xr:uid="{E0056C38-DB0C-4C84-89CC-96F4AFF8AA66}"/>
    <cellStyle name="桁区切り 4 2 5 2" xfId="469" xr:uid="{61287395-E0D6-4A40-8E1E-5366A26F29BA}"/>
    <cellStyle name="桁区切り 4 2 5 2 2" xfId="1054" xr:uid="{FFD8E574-D8E9-422C-A42B-B2C4FE5815D1}"/>
    <cellStyle name="桁区切り 4 2 5 3" xfId="763" xr:uid="{8A79AB25-4A0D-45D7-8690-FB03D73EDF25}"/>
    <cellStyle name="桁区切り 4 2 6" xfId="284" xr:uid="{EF0E4FBF-B119-42FE-8FFD-E171381EB0E4}"/>
    <cellStyle name="桁区切り 4 2 6 2" xfId="575" xr:uid="{65AB8991-FD3C-490E-B7EC-B7268FD72638}"/>
    <cellStyle name="桁区切り 4 2 6 2 2" xfId="1160" xr:uid="{D3197DA6-32AE-4A09-AF04-AF8366ED677F}"/>
    <cellStyle name="桁区切り 4 2 6 3" xfId="869" xr:uid="{8799C831-C19E-4060-A496-88306E403D24}"/>
    <cellStyle name="桁区切り 4 2 7" xfId="372" xr:uid="{7A1FF18B-79B4-48A5-9A1E-4414A13677A0}"/>
    <cellStyle name="桁区切り 4 2 7 2" xfId="957" xr:uid="{16BD99D4-2665-40DD-A329-D7544BD74DF4}"/>
    <cellStyle name="桁区切り 4 2 8" xfId="665" xr:uid="{70AFA1A5-E1A8-4531-82B3-255EA9140749}"/>
    <cellStyle name="桁区切り 4 3" xfId="64" xr:uid="{630096C5-E71F-4753-AEF7-03F11748122A}"/>
    <cellStyle name="桁区切り 4 3 2" xfId="74" xr:uid="{707EB271-A24D-4E9C-B2F1-D6326F4C2BD9}"/>
    <cellStyle name="桁区切り 4 3 2 2" xfId="115" xr:uid="{5A522255-11FC-4611-9453-6F490A9F504E}"/>
    <cellStyle name="桁区切り 4 3 2 2 2" xfId="222" xr:uid="{EF4AC8E0-E8D2-4A92-BB04-B66F5BB695C6}"/>
    <cellStyle name="桁区切り 4 3 2 2 2 2" xfId="513" xr:uid="{02AAAA88-E59C-4B15-B4D2-FBC916B9EF43}"/>
    <cellStyle name="桁区切り 4 3 2 2 2 2 2" xfId="1098" xr:uid="{EB7F3FB2-E384-4DCE-9FBF-BC0D0E3988B4}"/>
    <cellStyle name="桁区切り 4 3 2 2 2 3" xfId="807" xr:uid="{CC9CC380-30E8-4397-ADB7-28014CE52C7F}"/>
    <cellStyle name="桁区切り 4 3 2 2 3" xfId="285" xr:uid="{6C3458A3-A1E1-46F0-9E5C-8A98218E0E43}"/>
    <cellStyle name="桁区切り 4 3 2 2 3 2" xfId="576" xr:uid="{42CBADBA-208B-44C4-B143-4B37B780E240}"/>
    <cellStyle name="桁区切り 4 3 2 2 3 2 2" xfId="1161" xr:uid="{44908EE7-F882-40F2-9C02-CFDAFA2FBE9A}"/>
    <cellStyle name="桁区切り 4 3 2 2 3 3" xfId="870" xr:uid="{028A5F04-DA4F-42C2-A150-58E90DAA5EB9}"/>
    <cellStyle name="桁区切り 4 3 2 2 4" xfId="416" xr:uid="{D30960CC-846B-43F9-B416-E65D57B5A709}"/>
    <cellStyle name="桁区切り 4 3 2 2 4 2" xfId="1001" xr:uid="{0F45B8D3-A298-4E8E-AC2A-26A0EA54F3D1}"/>
    <cellStyle name="桁区切り 4 3 2 2 5" xfId="710" xr:uid="{EBDD1670-491A-42A4-923E-1A35439C0569}"/>
    <cellStyle name="桁区切り 4 3 2 3" xfId="138" xr:uid="{E2ED6DA0-39CD-43C8-B7D5-B6E1646152C8}"/>
    <cellStyle name="桁区切り 4 3 2 3 2" xfId="240" xr:uid="{FFE58784-FBAF-477C-9408-9496F1F24FAD}"/>
    <cellStyle name="桁区切り 4 3 2 3 2 2" xfId="531" xr:uid="{8BD3377E-09E3-41D3-AA02-B85D622070CD}"/>
    <cellStyle name="桁区切り 4 3 2 3 2 2 2" xfId="1116" xr:uid="{E3AA0A45-849C-49C8-BDF2-D3CC074431AA}"/>
    <cellStyle name="桁区切り 4 3 2 3 2 3" xfId="825" xr:uid="{164476CE-336B-4ED0-A8FF-90A0F8DAA3B7}"/>
    <cellStyle name="桁区切り 4 3 2 3 3" xfId="286" xr:uid="{2275B5A4-8F90-4F15-B9E5-2325FF14A1E1}"/>
    <cellStyle name="桁区切り 4 3 2 3 3 2" xfId="577" xr:uid="{62A02C88-9BE0-4718-9C2E-54BEC64215C5}"/>
    <cellStyle name="桁区切り 4 3 2 3 3 2 2" xfId="1162" xr:uid="{3C351121-7E41-4B5F-B67D-6A7BEF8D6E09}"/>
    <cellStyle name="桁区切り 4 3 2 3 3 3" xfId="871" xr:uid="{52F5D292-3DBB-46CF-9038-95F1A0AB3255}"/>
    <cellStyle name="桁区切り 4 3 2 3 4" xfId="434" xr:uid="{BFE3726D-A0C1-4E8C-B4DF-A74EED6D8E74}"/>
    <cellStyle name="桁区切り 4 3 2 3 4 2" xfId="1019" xr:uid="{76A50FFC-D413-4BEE-BDF8-68C5F6E8D300}"/>
    <cellStyle name="桁区切り 4 3 2 3 5" xfId="728" xr:uid="{2FE9DCC8-60BB-4B47-A7F3-7846E0551CB3}"/>
    <cellStyle name="桁区切り 4 3 2 4" xfId="189" xr:uid="{42A86CB1-1FC6-49AA-980B-4A51D67DA628}"/>
    <cellStyle name="桁区切り 4 3 2 4 2" xfId="481" xr:uid="{52F165CB-4493-4586-A990-714EF0264BE3}"/>
    <cellStyle name="桁区切り 4 3 2 4 2 2" xfId="1066" xr:uid="{67BD3426-DD85-4D11-8F31-4C5705B12DFB}"/>
    <cellStyle name="桁区切り 4 3 2 4 3" xfId="775" xr:uid="{BA47B638-C8E0-4446-ADA5-E0A7CFF62329}"/>
    <cellStyle name="桁区切り 4 3 2 5" xfId="287" xr:uid="{FE12205B-0E0F-4FCA-B464-2511B120FC8B}"/>
    <cellStyle name="桁区切り 4 3 2 5 2" xfId="578" xr:uid="{72E92874-2EFE-4EB4-8E3F-222F11262DCC}"/>
    <cellStyle name="桁区切り 4 3 2 5 2 2" xfId="1163" xr:uid="{DE308173-A4D0-44E1-8C0E-342EA6EF3E04}"/>
    <cellStyle name="桁区切り 4 3 2 5 3" xfId="872" xr:uid="{30D0ADB1-7F77-4D91-A14E-9F5CF3B5C3E2}"/>
    <cellStyle name="桁区切り 4 3 2 6" xfId="384" xr:uid="{CD3CCA9A-14A8-4E64-AED5-70CFD4E5A0D1}"/>
    <cellStyle name="桁区切り 4 3 2 6 2" xfId="969" xr:uid="{7D305D74-0049-45FC-982E-0D5E2B8056A0}"/>
    <cellStyle name="桁区切り 4 3 2 7" xfId="677" xr:uid="{68F2FAB8-1329-48A8-A8BF-1969C8418BDC}"/>
    <cellStyle name="桁区切り 4 3 3" xfId="105" xr:uid="{CA2C141E-5DF4-47EF-8D52-B4D0DDC05303}"/>
    <cellStyle name="桁区切り 4 3 3 2" xfId="212" xr:uid="{894D5BED-DEE7-477B-8F76-265D13579280}"/>
    <cellStyle name="桁区切り 4 3 3 2 2" xfId="503" xr:uid="{909C608C-C48C-48E5-A4C2-57B5D137A357}"/>
    <cellStyle name="桁区切り 4 3 3 2 2 2" xfId="1088" xr:uid="{41E3FDA9-C80C-425F-9BE8-F81578FE2AF2}"/>
    <cellStyle name="桁区切り 4 3 3 2 3" xfId="797" xr:uid="{AE530714-4EC4-4E01-8C41-7E16F8FECAA4}"/>
    <cellStyle name="桁区切り 4 3 3 3" xfId="288" xr:uid="{49D2868A-6DB9-41B2-9BB9-615D5D83E813}"/>
    <cellStyle name="桁区切り 4 3 3 3 2" xfId="579" xr:uid="{22FDC84D-1ED0-4F34-9DA5-3DDE56DDF63B}"/>
    <cellStyle name="桁区切り 4 3 3 3 2 2" xfId="1164" xr:uid="{FF82FAC2-AEBC-410B-B032-A7DFCDBE434E}"/>
    <cellStyle name="桁区切り 4 3 3 3 3" xfId="873" xr:uid="{CDEA417C-7DB1-4AD2-B9F2-01618CEE04E7}"/>
    <cellStyle name="桁区切り 4 3 3 4" xfId="406" xr:uid="{1AA98BFB-8065-401A-8E51-C9DF7CA98258}"/>
    <cellStyle name="桁区切り 4 3 3 4 2" xfId="991" xr:uid="{44DD79D9-C396-49BA-8591-643F60705F24}"/>
    <cellStyle name="桁区切り 4 3 3 5" xfId="700" xr:uid="{CD4B909D-75B0-4B89-8770-914EE3E447A5}"/>
    <cellStyle name="桁区切り 4 3 4" xfId="137" xr:uid="{8E3771B8-69C6-4118-B8B0-E36675A201DE}"/>
    <cellStyle name="桁区切り 4 3 4 2" xfId="239" xr:uid="{3908EEC9-2FF2-4B83-979D-5265BD9DB0B8}"/>
    <cellStyle name="桁区切り 4 3 4 2 2" xfId="530" xr:uid="{ED24B13C-FED1-4D30-B164-BA83654B6E1C}"/>
    <cellStyle name="桁区切り 4 3 4 2 2 2" xfId="1115" xr:uid="{3202EC6E-1C6E-4489-B59C-D223F306F97F}"/>
    <cellStyle name="桁区切り 4 3 4 2 3" xfId="824" xr:uid="{1CF9D7CB-C1E2-484D-9DFC-8D2B517572AB}"/>
    <cellStyle name="桁区切り 4 3 4 3" xfId="289" xr:uid="{415ACCBC-C517-4162-9B56-3F84B9B05889}"/>
    <cellStyle name="桁区切り 4 3 4 3 2" xfId="580" xr:uid="{F3ACA107-81B2-4C22-8A08-6B4482C48B9A}"/>
    <cellStyle name="桁区切り 4 3 4 3 2 2" xfId="1165" xr:uid="{7D865241-3351-4F7F-835E-613BEE72A973}"/>
    <cellStyle name="桁区切り 4 3 4 3 3" xfId="874" xr:uid="{FE9CF4C9-B16C-4B84-A457-29240E05AE6B}"/>
    <cellStyle name="桁区切り 4 3 4 4" xfId="433" xr:uid="{9D0B3B12-2F83-46D0-B3E9-2C5CC2F7A779}"/>
    <cellStyle name="桁区切り 4 3 4 4 2" xfId="1018" xr:uid="{08564C23-CF51-460B-B242-1A6DAFBD7608}"/>
    <cellStyle name="桁区切り 4 3 4 5" xfId="727" xr:uid="{FE2663FF-5DD3-4D1C-A4BE-CD266490139C}"/>
    <cellStyle name="桁区切り 4 3 5" xfId="179" xr:uid="{E15EEBCA-10B1-4CB1-86C2-7F14D281B188}"/>
    <cellStyle name="桁区切り 4 3 5 2" xfId="471" xr:uid="{549E42E1-4BCC-4314-B4DB-C83E4ED499CB}"/>
    <cellStyle name="桁区切り 4 3 5 2 2" xfId="1056" xr:uid="{88D745DE-01D0-443C-A220-4ED3D7A2938A}"/>
    <cellStyle name="桁区切り 4 3 5 3" xfId="765" xr:uid="{702955A7-B36C-40D3-B2B7-D4F63ACAE314}"/>
    <cellStyle name="桁区切り 4 3 6" xfId="290" xr:uid="{A378AB3F-F4F1-4648-A4BF-972101C78082}"/>
    <cellStyle name="桁区切り 4 3 6 2" xfId="581" xr:uid="{3BC64EE2-7EB1-4808-8A09-24EC0174CD1E}"/>
    <cellStyle name="桁区切り 4 3 6 2 2" xfId="1166" xr:uid="{9C8533D0-544A-4867-82B2-20A5ABED6D1B}"/>
    <cellStyle name="桁区切り 4 3 6 3" xfId="875" xr:uid="{A83BAF12-7CDF-4EFB-95C2-55DEEFEFB4BF}"/>
    <cellStyle name="桁区切り 4 3 7" xfId="374" xr:uid="{BEA67135-113C-404A-BBF0-C0E7121713D6}"/>
    <cellStyle name="桁区切り 4 3 7 2" xfId="959" xr:uid="{C8F1C07B-AA3A-477A-B305-821D9F4B72A3}"/>
    <cellStyle name="桁区切り 4 3 8" xfId="667" xr:uid="{22D674DE-F461-4C28-AB39-E547893000AA}"/>
    <cellStyle name="桁区切り 4 4" xfId="67" xr:uid="{FB62D062-4660-40A7-9912-9552274F8B2C}"/>
    <cellStyle name="桁区切り 4 4 2" xfId="75" xr:uid="{03C4C720-2B61-4276-8998-5EA835388CD2}"/>
    <cellStyle name="桁区切り 4 4 2 2" xfId="116" xr:uid="{C12717B1-B645-46EA-8403-B5511FA29E5A}"/>
    <cellStyle name="桁区切り 4 4 2 2 2" xfId="223" xr:uid="{BB4AF9AF-6097-4783-92EB-4D254DEEE74B}"/>
    <cellStyle name="桁区切り 4 4 2 2 2 2" xfId="514" xr:uid="{4F56A0D7-4A08-47DF-8403-9996CE3F74B8}"/>
    <cellStyle name="桁区切り 4 4 2 2 2 2 2" xfId="1099" xr:uid="{A4325A23-15A9-43C6-953F-1633835E3BDB}"/>
    <cellStyle name="桁区切り 4 4 2 2 2 3" xfId="808" xr:uid="{F9827B59-2055-4539-A120-B70269436283}"/>
    <cellStyle name="桁区切り 4 4 2 2 3" xfId="291" xr:uid="{7CD5B831-51F5-4937-8B35-9B4A1CDEF41C}"/>
    <cellStyle name="桁区切り 4 4 2 2 3 2" xfId="582" xr:uid="{742D10D7-006C-4ED5-842E-F57B02461647}"/>
    <cellStyle name="桁区切り 4 4 2 2 3 2 2" xfId="1167" xr:uid="{22D132B8-CD80-4DDA-A599-DB3734768FBE}"/>
    <cellStyle name="桁区切り 4 4 2 2 3 3" xfId="876" xr:uid="{1D560189-2CF6-4D7E-B88E-45F785B31BE4}"/>
    <cellStyle name="桁区切り 4 4 2 2 4" xfId="417" xr:uid="{D4044A66-8C7E-475C-AB1C-71566A125649}"/>
    <cellStyle name="桁区切り 4 4 2 2 4 2" xfId="1002" xr:uid="{C48AADC0-1488-4AE9-A8AC-DC80EFB6ED50}"/>
    <cellStyle name="桁区切り 4 4 2 2 5" xfId="711" xr:uid="{ABE7BBCB-5A26-44C1-9A4B-05325B870A9F}"/>
    <cellStyle name="桁区切り 4 4 2 3" xfId="140" xr:uid="{24743D08-6AD0-404B-B096-0E928FA1272B}"/>
    <cellStyle name="桁区切り 4 4 2 3 2" xfId="242" xr:uid="{13B39042-0686-4C50-8197-ACC2CBDC843C}"/>
    <cellStyle name="桁区切り 4 4 2 3 2 2" xfId="533" xr:uid="{F26E8AF7-008E-47A9-9186-AF9BD4CB53F4}"/>
    <cellStyle name="桁区切り 4 4 2 3 2 2 2" xfId="1118" xr:uid="{5AA4EA41-9DD5-4901-9FD8-524CEDFB7015}"/>
    <cellStyle name="桁区切り 4 4 2 3 2 3" xfId="827" xr:uid="{0C0DE4AF-7B0F-4FBF-BFC5-2FAD93F36A9A}"/>
    <cellStyle name="桁区切り 4 4 2 3 3" xfId="292" xr:uid="{4752B8CF-F07B-4063-A95E-0026BC1E6A96}"/>
    <cellStyle name="桁区切り 4 4 2 3 3 2" xfId="583" xr:uid="{E3A6AB9D-33F7-456C-AC19-41E527EFE0A3}"/>
    <cellStyle name="桁区切り 4 4 2 3 3 2 2" xfId="1168" xr:uid="{B5687C00-5BA3-4D13-9517-6E0B696857DF}"/>
    <cellStyle name="桁区切り 4 4 2 3 3 3" xfId="877" xr:uid="{C0F0E54E-DA0E-4122-A49B-A5BA4C77DEEB}"/>
    <cellStyle name="桁区切り 4 4 2 3 4" xfId="436" xr:uid="{635CFCCB-3A2C-460A-BA0A-6EE2330521A6}"/>
    <cellStyle name="桁区切り 4 4 2 3 4 2" xfId="1021" xr:uid="{C32679F8-94A0-40E9-AB21-6DDC10DEF47C}"/>
    <cellStyle name="桁区切り 4 4 2 3 5" xfId="730" xr:uid="{AA971892-8364-4114-AF4D-5621EF1AA9E6}"/>
    <cellStyle name="桁区切り 4 4 2 4" xfId="190" xr:uid="{DFB4F53F-EB03-43DD-874E-574D2D79430D}"/>
    <cellStyle name="桁区切り 4 4 2 4 2" xfId="482" xr:uid="{85887479-CF7F-4875-A4F3-6CD5530F677B}"/>
    <cellStyle name="桁区切り 4 4 2 4 2 2" xfId="1067" xr:uid="{D0FDF57A-197F-4281-946B-EC4BAC1106A4}"/>
    <cellStyle name="桁区切り 4 4 2 4 3" xfId="776" xr:uid="{5D7F8645-5237-40EC-BD23-9885EE478A78}"/>
    <cellStyle name="桁区切り 4 4 2 5" xfId="293" xr:uid="{CCB88524-6D2E-4627-AF84-BD48007A4E97}"/>
    <cellStyle name="桁区切り 4 4 2 5 2" xfId="584" xr:uid="{987983F7-B4DB-4BCA-A78A-B799E0CFB902}"/>
    <cellStyle name="桁区切り 4 4 2 5 2 2" xfId="1169" xr:uid="{9C5D8F8B-CB78-4C0A-936D-4AA97908AB39}"/>
    <cellStyle name="桁区切り 4 4 2 5 3" xfId="878" xr:uid="{4F393CE8-25FA-4FBD-ACE3-D2A8520D663F}"/>
    <cellStyle name="桁区切り 4 4 2 6" xfId="385" xr:uid="{A9C3C00B-9726-4833-9D6C-3C6EBCE67555}"/>
    <cellStyle name="桁区切り 4 4 2 6 2" xfId="970" xr:uid="{FFD9B275-647D-4350-9B17-365E684774FB}"/>
    <cellStyle name="桁区切り 4 4 2 7" xfId="678" xr:uid="{59B92DC0-0C71-4A31-BE48-56E859538076}"/>
    <cellStyle name="桁区切り 4 4 3" xfId="108" xr:uid="{98F01B06-AA27-471C-83D9-8F6AAD6A160D}"/>
    <cellStyle name="桁区切り 4 4 3 2" xfId="215" xr:uid="{AA06960C-536D-41C8-8102-BB0FAB4C2859}"/>
    <cellStyle name="桁区切り 4 4 3 2 2" xfId="506" xr:uid="{6196865B-85AF-4536-9F08-40656F46A412}"/>
    <cellStyle name="桁区切り 4 4 3 2 2 2" xfId="1091" xr:uid="{722A21B8-FAAD-4952-93B4-43E9A49557B8}"/>
    <cellStyle name="桁区切り 4 4 3 2 3" xfId="800" xr:uid="{879B921F-660E-4811-85AF-238F5F1CA54D}"/>
    <cellStyle name="桁区切り 4 4 3 3" xfId="294" xr:uid="{1323BDB2-DC3D-4C21-BD28-E656F179FA4C}"/>
    <cellStyle name="桁区切り 4 4 3 3 2" xfId="585" xr:uid="{B9E82EBA-9D4D-4DAE-964A-D70483D0ADC5}"/>
    <cellStyle name="桁区切り 4 4 3 3 2 2" xfId="1170" xr:uid="{C7941810-9F81-4CC8-BC53-E291EDDCBAE6}"/>
    <cellStyle name="桁区切り 4 4 3 3 3" xfId="879" xr:uid="{ECF6D58A-85A3-475C-85C3-67D581DC187C}"/>
    <cellStyle name="桁区切り 4 4 3 4" xfId="409" xr:uid="{715B5522-3755-4F49-9642-427B59FD0675}"/>
    <cellStyle name="桁区切り 4 4 3 4 2" xfId="994" xr:uid="{BD6EACAE-0D63-4855-B23D-B02274309673}"/>
    <cellStyle name="桁区切り 4 4 3 5" xfId="703" xr:uid="{DE18A779-1BC6-466F-984F-D16413624320}"/>
    <cellStyle name="桁区切り 4 4 4" xfId="139" xr:uid="{61E6AF3E-01AB-47F1-8757-C53B60383939}"/>
    <cellStyle name="桁区切り 4 4 4 2" xfId="241" xr:uid="{A698F90E-7409-42DB-B8A2-46DC1CB6E01F}"/>
    <cellStyle name="桁区切り 4 4 4 2 2" xfId="532" xr:uid="{953AAB51-BDE7-4363-86E7-0826F716DB86}"/>
    <cellStyle name="桁区切り 4 4 4 2 2 2" xfId="1117" xr:uid="{676A35E6-621A-4003-92F9-4A64326CA4E4}"/>
    <cellStyle name="桁区切り 4 4 4 2 3" xfId="826" xr:uid="{D01CB11F-70A7-42AA-9952-CF56067A96C6}"/>
    <cellStyle name="桁区切り 4 4 4 3" xfId="295" xr:uid="{50568420-442B-4092-8EEF-D06F1F36CEA4}"/>
    <cellStyle name="桁区切り 4 4 4 3 2" xfId="586" xr:uid="{4ADAE01A-05E9-436E-ACAC-81934F74A1A8}"/>
    <cellStyle name="桁区切り 4 4 4 3 2 2" xfId="1171" xr:uid="{68C816EE-0256-488C-9451-D04AFA8F5145}"/>
    <cellStyle name="桁区切り 4 4 4 3 3" xfId="880" xr:uid="{5A591EC2-C061-4F8C-9FFE-D9E095B9BB67}"/>
    <cellStyle name="桁区切り 4 4 4 4" xfId="435" xr:uid="{F1647908-097A-430C-9F3D-EF181B65D7DD}"/>
    <cellStyle name="桁区切り 4 4 4 4 2" xfId="1020" xr:uid="{0F953FBD-949B-4931-920A-B2EC4827A3CB}"/>
    <cellStyle name="桁区切り 4 4 4 5" xfId="729" xr:uid="{1D3D8E04-5782-4C00-9FD7-057E132C2F27}"/>
    <cellStyle name="桁区切り 4 4 5" xfId="182" xr:uid="{A753CB29-F835-44F1-AB14-DB41959B9941}"/>
    <cellStyle name="桁区切り 4 4 5 2" xfId="474" xr:uid="{51C0CC07-2350-4DDC-AFB8-9682952E68C8}"/>
    <cellStyle name="桁区切り 4 4 5 2 2" xfId="1059" xr:uid="{EA3BAD70-42C5-4250-9781-79C47A5B0E1F}"/>
    <cellStyle name="桁区切り 4 4 5 3" xfId="768" xr:uid="{4C45887E-A39B-4332-BBD6-3B51E1A91FF5}"/>
    <cellStyle name="桁区切り 4 4 6" xfId="296" xr:uid="{5F403108-5BEC-4619-8F4D-3A41FA211B85}"/>
    <cellStyle name="桁区切り 4 4 6 2" xfId="587" xr:uid="{365ABA8B-2662-4E04-8433-7C106261A915}"/>
    <cellStyle name="桁区切り 4 4 6 2 2" xfId="1172" xr:uid="{8631122E-40FC-4B01-8516-AF086FE7FD41}"/>
    <cellStyle name="桁区切り 4 4 6 3" xfId="881" xr:uid="{9F4FCEBE-AF6E-4E70-A5DE-479AE031CBE7}"/>
    <cellStyle name="桁区切り 4 4 7" xfId="377" xr:uid="{4E1CBCE5-B027-4973-9EC6-82783B1FF88F}"/>
    <cellStyle name="桁区切り 4 4 7 2" xfId="962" xr:uid="{E8DDD938-8C8A-4738-AB78-14F57B0AC95C}"/>
    <cellStyle name="桁区切り 4 4 8" xfId="670" xr:uid="{124DD89D-0A66-466B-8C6F-A00C50CA426D}"/>
    <cellStyle name="桁区切り 4 5" xfId="72" xr:uid="{23CAFEFF-C95A-4D0D-8BD7-A6BBBE5D5FFB}"/>
    <cellStyle name="桁区切り 4 5 2" xfId="113" xr:uid="{5A935DB3-E22E-46EA-98C0-50D7F0F40C39}"/>
    <cellStyle name="桁区切り 4 5 2 2" xfId="220" xr:uid="{621F49F0-EEEE-4643-A497-D7360DD39EA7}"/>
    <cellStyle name="桁区切り 4 5 2 2 2" xfId="511" xr:uid="{E7E9D95D-A596-4778-94F0-9630CAE73090}"/>
    <cellStyle name="桁区切り 4 5 2 2 2 2" xfId="1096" xr:uid="{F0229B0F-2933-4411-A46E-5E194769C53A}"/>
    <cellStyle name="桁区切り 4 5 2 2 3" xfId="805" xr:uid="{6AF7768D-5F88-4213-9412-DFEEC321B459}"/>
    <cellStyle name="桁区切り 4 5 2 3" xfId="297" xr:uid="{835EAEB9-6233-4450-A761-FA94F4DC201F}"/>
    <cellStyle name="桁区切り 4 5 2 3 2" xfId="588" xr:uid="{58EF98AF-6BD6-4DDA-A23D-365DA77E975C}"/>
    <cellStyle name="桁区切り 4 5 2 3 2 2" xfId="1173" xr:uid="{851DD1C9-CB05-410E-B6F7-C69C41C510E1}"/>
    <cellStyle name="桁区切り 4 5 2 3 3" xfId="882" xr:uid="{20C12629-4989-4A6A-9414-F9D53CBE7B8E}"/>
    <cellStyle name="桁区切り 4 5 2 4" xfId="414" xr:uid="{E79D8F2B-5C9A-46E0-8FD5-F61BF2049011}"/>
    <cellStyle name="桁区切り 4 5 2 4 2" xfId="999" xr:uid="{1B9F6980-2122-484B-AD97-6C8B70879649}"/>
    <cellStyle name="桁区切り 4 5 2 5" xfId="708" xr:uid="{16EF44C0-F58B-4AAF-B6BB-467ED85CFB24}"/>
    <cellStyle name="桁区切り 4 5 3" xfId="141" xr:uid="{F1E30F48-DC5F-4D02-98AD-E76076926A2E}"/>
    <cellStyle name="桁区切り 4 5 3 2" xfId="243" xr:uid="{4203BBD6-C8FE-4003-9C68-0E7BE336C039}"/>
    <cellStyle name="桁区切り 4 5 3 2 2" xfId="534" xr:uid="{23F9FF6E-AE22-40D7-901C-E391F32ED059}"/>
    <cellStyle name="桁区切り 4 5 3 2 2 2" xfId="1119" xr:uid="{BCBE009A-264E-4271-B655-5DC3E5BD1384}"/>
    <cellStyle name="桁区切り 4 5 3 2 3" xfId="828" xr:uid="{69E96E11-6AC2-46E6-ACAB-D70F9BAE190E}"/>
    <cellStyle name="桁区切り 4 5 3 3" xfId="298" xr:uid="{75A4DFE7-A32B-4610-A1B2-AD64507AB9B0}"/>
    <cellStyle name="桁区切り 4 5 3 3 2" xfId="589" xr:uid="{4B3BE70C-5326-4601-B55E-3E102ADC73F2}"/>
    <cellStyle name="桁区切り 4 5 3 3 2 2" xfId="1174" xr:uid="{A98D51DB-6011-49C9-9111-FD2FD0192ACE}"/>
    <cellStyle name="桁区切り 4 5 3 3 3" xfId="883" xr:uid="{EC85FD04-1FDA-4938-8812-03710D25A5CC}"/>
    <cellStyle name="桁区切り 4 5 3 4" xfId="437" xr:uid="{2F9301AB-628C-4058-AA5E-6608152B1C91}"/>
    <cellStyle name="桁区切り 4 5 3 4 2" xfId="1022" xr:uid="{854122F6-2129-4FA5-929C-2CED236266F8}"/>
    <cellStyle name="桁区切り 4 5 3 5" xfId="731" xr:uid="{02BF787D-2A35-44E1-A600-1A83013BC065}"/>
    <cellStyle name="桁区切り 4 5 4" xfId="187" xr:uid="{D4C075C5-F4C1-4546-8EDE-C3CAAE4FD87D}"/>
    <cellStyle name="桁区切り 4 5 4 2" xfId="479" xr:uid="{66987FE5-C97A-4885-9D2E-995810B32AFE}"/>
    <cellStyle name="桁区切り 4 5 4 2 2" xfId="1064" xr:uid="{81A6F421-87C3-4CED-8175-971B27F1AAF1}"/>
    <cellStyle name="桁区切り 4 5 4 3" xfId="773" xr:uid="{136D506A-09A6-4910-B3D5-6311498B1E59}"/>
    <cellStyle name="桁区切り 4 5 5" xfId="299" xr:uid="{B6B88667-F1AA-4760-A480-30A566D34EC8}"/>
    <cellStyle name="桁区切り 4 5 5 2" xfId="590" xr:uid="{8E965637-AF71-4BB9-B8D4-A25EB54293E4}"/>
    <cellStyle name="桁区切り 4 5 5 2 2" xfId="1175" xr:uid="{C06F8209-96BB-47D2-A220-CB8AE50E9C93}"/>
    <cellStyle name="桁区切り 4 5 5 3" xfId="884" xr:uid="{5C0B0FFF-F286-4339-A794-C15BD19541F8}"/>
    <cellStyle name="桁区切り 4 5 6" xfId="382" xr:uid="{9FA55244-C1CD-47BC-B261-F65714EE4B05}"/>
    <cellStyle name="桁区切り 4 5 6 2" xfId="967" xr:uid="{744D259A-6333-45F3-BE8C-8DD1501E20D4}"/>
    <cellStyle name="桁区切り 4 5 7" xfId="675" xr:uid="{6891FB5D-89CB-4597-8176-3DDA4D5C52C9}"/>
    <cellStyle name="桁区切り 4 6" xfId="86" xr:uid="{C472E48B-9D21-4B34-91C2-65FEFEC36CE2}"/>
    <cellStyle name="桁区切り 4 7" xfId="101" xr:uid="{8B43D3C3-B4C9-4595-833A-8F9DE2D410E0}"/>
    <cellStyle name="桁区切り 4 7 2" xfId="208" xr:uid="{FE2A35EC-83EC-4D38-B3C5-DD522E988F52}"/>
    <cellStyle name="桁区切り 4 7 2 2" xfId="499" xr:uid="{EA072F98-EE67-4174-A256-1D19E0A26D09}"/>
    <cellStyle name="桁区切り 4 7 2 2 2" xfId="1084" xr:uid="{5B15B801-2BC0-4BC1-B472-EFEA1D692D6B}"/>
    <cellStyle name="桁区切り 4 7 2 3" xfId="793" xr:uid="{E8FDE887-0B69-42C2-AD78-D1A877563959}"/>
    <cellStyle name="桁区切り 4 7 3" xfId="300" xr:uid="{4F9DD1C1-FFF3-4B50-AB3C-35BAE8775966}"/>
    <cellStyle name="桁区切り 4 7 3 2" xfId="591" xr:uid="{36F1487D-D918-4B93-A137-352EF91B72D7}"/>
    <cellStyle name="桁区切り 4 7 3 2 2" xfId="1176" xr:uid="{8E244D99-368B-4495-92AB-355BA67125CE}"/>
    <cellStyle name="桁区切り 4 7 3 3" xfId="885" xr:uid="{63AFA1BA-0514-4864-808D-125E1A37D2D2}"/>
    <cellStyle name="桁区切り 4 7 4" xfId="402" xr:uid="{1451F31B-F6B0-4917-AE6C-A7F491E5B10E}"/>
    <cellStyle name="桁区切り 4 7 4 2" xfId="987" xr:uid="{C9773598-E6B3-4714-8ABD-471CDE8C5054}"/>
    <cellStyle name="桁区切り 4 7 5" xfId="696" xr:uid="{9CA643A9-DD66-45A7-81C2-A3CA769BDB0E}"/>
    <cellStyle name="桁区切り 4 8" xfId="134" xr:uid="{B0A71587-B878-4A31-899F-39DDE28AD6C7}"/>
    <cellStyle name="桁区切り 4 9" xfId="175" xr:uid="{FAE152E2-7AA7-4FE7-A556-34B044803A9F}"/>
    <cellStyle name="桁区切り 4 9 2" xfId="467" xr:uid="{E2D33B72-5522-4141-A746-5E02D3F82180}"/>
    <cellStyle name="桁区切り 4 9 2 2" xfId="1052" xr:uid="{5D725614-3CCD-4EBC-919E-1F069F39C707}"/>
    <cellStyle name="桁区切り 4 9 3" xfId="761" xr:uid="{7C88B289-DB22-41DE-922B-BCCA87E053B5}"/>
    <cellStyle name="桁区切り 5" xfId="17" xr:uid="{75258DE4-EB6C-4F97-8474-B3ACF2EEC32C}"/>
    <cellStyle name="桁区切り 5 2" xfId="87" xr:uid="{0C03FE8A-232E-47C6-B782-F6520F70AA02}"/>
    <cellStyle name="桁区切り 6" xfId="26" xr:uid="{8A7CA29D-71D1-4F36-AC60-9735DDC5B769}"/>
    <cellStyle name="桁区切り 6 2" xfId="88" xr:uid="{57EF8C6B-9B65-42A5-AB36-66A8296077FC}"/>
    <cellStyle name="桁区切り 7" xfId="31" xr:uid="{7856A7CC-72AB-40F2-8B83-8D16A8382419}"/>
    <cellStyle name="桁区切り 8" xfId="657" xr:uid="{1FB35C53-298D-487E-B52F-328D64C6371E}"/>
    <cellStyle name="桁区切り 9" xfId="29" xr:uid="{BACA4F9C-1780-4D1C-B021-82D0FC77C918}"/>
    <cellStyle name="通貨 2" xfId="11" xr:uid="{E693A4ED-AFCE-439E-895B-E16663596A27}"/>
    <cellStyle name="通貨 2 2" xfId="16" xr:uid="{6405E334-5185-4781-A145-9FD0A19BAAA4}"/>
    <cellStyle name="通貨 2 2 2" xfId="37" xr:uid="{678F07CF-9D1B-47F0-A43B-8B1EA54C48BB}"/>
    <cellStyle name="通貨 2 3" xfId="19" xr:uid="{0C3EF493-DF4E-4DF7-BC74-5C5A09BC1FE5}"/>
    <cellStyle name="通貨 2 4" xfId="33" xr:uid="{D8537389-7188-49DE-BB1A-1F927F247B09}"/>
    <cellStyle name="標準" xfId="0" builtinId="0"/>
    <cellStyle name="標準 10" xfId="2" xr:uid="{12893B62-DE16-433E-8774-F3F7EBFD2523}"/>
    <cellStyle name="標準 11" xfId="14" xr:uid="{78B96891-C06D-4B06-917B-BE862BF71353}"/>
    <cellStyle name="標準 11 2" xfId="93" xr:uid="{5C3E6CBE-019A-4E4E-A0B4-34E56BD0DE07}"/>
    <cellStyle name="標準 11 3" xfId="15" xr:uid="{858FEB86-5841-4FF8-A23F-E4721CDFDADE}"/>
    <cellStyle name="標準 11 3 2" xfId="244" xr:uid="{69F4780B-6A3E-487C-A380-0AE7D58B6CE6}"/>
    <cellStyle name="標準 11 3 2 2" xfId="535" xr:uid="{BE940EA6-B7FB-4D2E-A13C-0410E9C36AE0}"/>
    <cellStyle name="標準 11 3 2 2 2" xfId="1120" xr:uid="{EBB44A75-DCA0-4225-A1AA-264CA7793DBA}"/>
    <cellStyle name="標準 11 3 2 3" xfId="829" xr:uid="{88D4892A-4254-4657-BC33-CB3DC375E757}"/>
    <cellStyle name="標準 11 3 2 4" xfId="1248" xr:uid="{EB67F120-1595-40FB-94E2-4DB5846E3A66}"/>
    <cellStyle name="標準 11 3 3" xfId="301" xr:uid="{87510B32-7485-4F33-8E1A-C728411EDC55}"/>
    <cellStyle name="標準 11 3 3 2" xfId="592" xr:uid="{C8B5EDE1-F2E5-432A-925E-0610075636C0}"/>
    <cellStyle name="標準 11 3 3 2 2" xfId="1177" xr:uid="{0A2390D7-1A1B-4567-BB34-59345965AD01}"/>
    <cellStyle name="標準 11 3 3 3" xfId="886" xr:uid="{4B577AE5-4BDF-4C07-88FA-7C8CA11F01B0}"/>
    <cellStyle name="標準 11 3 4" xfId="438" xr:uid="{59BAE829-4EF5-4524-B9E6-C9ADC4ECC03E}"/>
    <cellStyle name="標準 11 3 4 2" xfId="1023" xr:uid="{07C6CDCB-4415-41D0-946E-BC0EED3923AD}"/>
    <cellStyle name="標準 11 3 5" xfId="732" xr:uid="{56E84B45-C9EB-447E-912D-788023128171}"/>
    <cellStyle name="標準 11 3 6" xfId="36" xr:uid="{C66919D1-5381-42F3-A3A8-98BEB0D3BD11}"/>
    <cellStyle name="標準 12" xfId="89" xr:uid="{77592F3A-F08E-4C17-9CF1-75EB2EC88BE1}"/>
    <cellStyle name="標準 12 2" xfId="143" xr:uid="{CBA39BF1-FA18-41D3-80ED-DD825DA7C8AC}"/>
    <cellStyle name="標準 12 2 2" xfId="246" xr:uid="{480E0BB9-6C84-442C-8D84-5B8D0FA2D221}"/>
    <cellStyle name="標準 12 2 2 2" xfId="537" xr:uid="{34226FA5-E6D6-4C25-B06C-82BFDA74F7C4}"/>
    <cellStyle name="標準 12 2 2 2 2" xfId="1122" xr:uid="{9C698994-15A9-468D-A1C7-1C43EDD10594}"/>
    <cellStyle name="標準 12 2 2 3" xfId="831" xr:uid="{D8506EA5-4F46-4651-B59D-5ADD4D8F5CC8}"/>
    <cellStyle name="標準 12 2 3" xfId="302" xr:uid="{10BE0D78-5D11-453F-A73D-0D260E5A62B5}"/>
    <cellStyle name="標準 12 2 3 2" xfId="593" xr:uid="{2AEEDE45-32B1-42E5-A55E-8E693B265A82}"/>
    <cellStyle name="標準 12 2 3 2 2" xfId="1178" xr:uid="{1A8DC970-BA64-4DDD-8C2B-FF56EC9A6E31}"/>
    <cellStyle name="標準 12 2 3 3" xfId="887" xr:uid="{6AE40959-43F7-41FC-B797-F4D2608CFBF9}"/>
    <cellStyle name="標準 12 2 4" xfId="440" xr:uid="{338413A5-3379-45F8-8826-269E61904A14}"/>
    <cellStyle name="標準 12 2 4 2" xfId="1025" xr:uid="{FBD8DCFA-1177-493C-BDE2-A6BBF4895DD8}"/>
    <cellStyle name="標準 12 2 5" xfId="734" xr:uid="{F304CA8A-2334-4EE7-B258-70E44FE2353D}"/>
    <cellStyle name="標準 12 3" xfId="142" xr:uid="{FD0B8E61-CF55-4EEA-83AB-C07165C1D008}"/>
    <cellStyle name="標準 12 3 2" xfId="245" xr:uid="{6876F171-6452-4DA0-89F3-A0C1D942AA56}"/>
    <cellStyle name="標準 12 3 2 2" xfId="536" xr:uid="{D71F0BFF-0A1A-470B-8CC6-8323A6B3D7E3}"/>
    <cellStyle name="標準 12 3 2 2 2" xfId="1121" xr:uid="{40F186FF-67C2-4DA5-8B18-7C04DCDE1EBE}"/>
    <cellStyle name="標準 12 3 2 3" xfId="830" xr:uid="{97F15208-860C-4AD3-BAA5-5BE4EAC70269}"/>
    <cellStyle name="標準 12 3 3" xfId="303" xr:uid="{C6FA1D1D-DAEC-44F1-B26B-074BD885AA9B}"/>
    <cellStyle name="標準 12 3 3 2" xfId="594" xr:uid="{E8D49CE6-2F81-402C-9B3D-7CE17CE8FC4C}"/>
    <cellStyle name="標準 12 3 3 2 2" xfId="1179" xr:uid="{52172558-3EB4-44B7-85A3-3D6D2077BD80}"/>
    <cellStyle name="標準 12 3 3 3" xfId="888" xr:uid="{8D4505CD-1383-415D-B81D-C85A2EE4B830}"/>
    <cellStyle name="標準 12 3 4" xfId="439" xr:uid="{602E6C59-E3C9-4EB9-8C42-49AEB615994A}"/>
    <cellStyle name="標準 12 3 4 2" xfId="1024" xr:uid="{31EDCF5B-1E80-4820-B65F-F67B376A9C68}"/>
    <cellStyle name="標準 12 3 5" xfId="733" xr:uid="{1E444C0F-EE98-421F-985C-BEE56E852517}"/>
    <cellStyle name="標準 13" xfId="90" xr:uid="{4836DF17-DB82-4B6C-AE74-F6E2E9577C94}"/>
    <cellStyle name="標準 14" xfId="91" xr:uid="{3CD1FD48-E372-4B2F-A5C8-C7DDEAB1F8CA}"/>
    <cellStyle name="標準 14 2" xfId="94" xr:uid="{C3DFFF63-DCF3-4751-9204-79E77262F64F}"/>
    <cellStyle name="標準 14 2 2" xfId="126" xr:uid="{30045193-ADD6-42E9-95A4-1A832AD25A87}"/>
    <cellStyle name="標準 14 2 2 2" xfId="233" xr:uid="{3D369F8F-3A9F-4FDA-AF97-F1C37717346E}"/>
    <cellStyle name="標準 14 2 2 2 2" xfId="524" xr:uid="{86A9D0A3-906E-4747-9FAF-EA717000C648}"/>
    <cellStyle name="標準 14 2 2 2 2 2" xfId="1109" xr:uid="{423C1092-2A7B-4048-A170-40E85525DA93}"/>
    <cellStyle name="標準 14 2 2 2 3" xfId="818" xr:uid="{AE3093E4-38BF-4BD3-9A3C-351F74A23651}"/>
    <cellStyle name="標準 14 2 2 3" xfId="304" xr:uid="{0157D06A-7148-4DAC-8474-0A7F5B7C5C6E}"/>
    <cellStyle name="標準 14 2 2 3 2" xfId="595" xr:uid="{2CE4D36E-387F-4300-87D9-2A2F548E6C18}"/>
    <cellStyle name="標準 14 2 2 3 2 2" xfId="1180" xr:uid="{9648E129-43FC-4091-8C64-022C307A2828}"/>
    <cellStyle name="標準 14 2 2 3 3" xfId="889" xr:uid="{BB1147BE-EE95-4F00-8AC4-E878D1EA404D}"/>
    <cellStyle name="標準 14 2 2 4" xfId="427" xr:uid="{FF5C16CA-D0BA-4C98-9432-B84824351A3C}"/>
    <cellStyle name="標準 14 2 2 4 2" xfId="1012" xr:uid="{CF46F651-D704-4093-BD82-B11D33353BD3}"/>
    <cellStyle name="標準 14 2 2 5" xfId="721" xr:uid="{A41CC590-6CFD-4178-AD46-3F26464D6E89}"/>
    <cellStyle name="標準 14 2 3" xfId="145" xr:uid="{59179263-6B8B-452E-B310-1F3F2F8C26C3}"/>
    <cellStyle name="標準 14 2 3 2" xfId="248" xr:uid="{37F39940-08A5-4429-97B2-BD1C3173D4B4}"/>
    <cellStyle name="標準 14 2 3 2 2" xfId="539" xr:uid="{711F9DFD-3445-4765-AB48-5F346754F7C1}"/>
    <cellStyle name="標準 14 2 3 2 2 2" xfId="1124" xr:uid="{380DC048-AB5F-4DFA-9288-7F43A309FB6F}"/>
    <cellStyle name="標準 14 2 3 2 3" xfId="833" xr:uid="{1359DFDB-6207-4FEF-9FD9-16EDBCC3000B}"/>
    <cellStyle name="標準 14 2 3 3" xfId="305" xr:uid="{64811CCC-4D2E-453F-BE18-4FC03AB5269A}"/>
    <cellStyle name="標準 14 2 3 3 2" xfId="596" xr:uid="{F9D07452-B18B-4DDB-A286-F7D90DD4996C}"/>
    <cellStyle name="標準 14 2 3 3 2 2" xfId="1181" xr:uid="{AB4675B7-6246-4C5C-B158-2160B4B35BA9}"/>
    <cellStyle name="標準 14 2 3 3 3" xfId="890" xr:uid="{246C823D-141F-47A4-A978-2EABBDDBD148}"/>
    <cellStyle name="標準 14 2 3 4" xfId="442" xr:uid="{EAE57851-2A86-49FA-82DB-ED67B2195042}"/>
    <cellStyle name="標準 14 2 3 4 2" xfId="1027" xr:uid="{2F39C98B-8F84-454F-82B8-91C99082FBAD}"/>
    <cellStyle name="標準 14 2 3 5" xfId="736" xr:uid="{A8C665E5-2207-4727-8B96-CEE54FDADAA0}"/>
    <cellStyle name="標準 14 2 4" xfId="200" xr:uid="{60BC8B5D-8335-4CDF-9507-BDCDD47AD942}"/>
    <cellStyle name="標準 14 2 4 2" xfId="492" xr:uid="{64D35F55-F90D-461F-B2A2-E0E19A7FF8BF}"/>
    <cellStyle name="標準 14 2 4 2 2" xfId="1077" xr:uid="{58D54E40-B606-4712-9013-D41B33DE8D55}"/>
    <cellStyle name="標準 14 2 4 3" xfId="786" xr:uid="{0DDFF4E1-B4E9-4D60-8BE1-40B0F28DF248}"/>
    <cellStyle name="標準 14 2 5" xfId="306" xr:uid="{C346AC65-3ECC-406A-82A6-A2E24B6153BF}"/>
    <cellStyle name="標準 14 2 5 2" xfId="597" xr:uid="{5E1B7B07-FE91-4C72-8936-F0C89131E78C}"/>
    <cellStyle name="標準 14 2 5 2 2" xfId="1182" xr:uid="{D1D4B4ED-ED79-413A-B708-0BAD235DF74E}"/>
    <cellStyle name="標準 14 2 5 3" xfId="891" xr:uid="{AB04E318-7DB3-48F6-B639-ED5A8239A481}"/>
    <cellStyle name="標準 14 2 6" xfId="395" xr:uid="{17F10C3E-BA6D-497E-A9D8-A87119A98D3A}"/>
    <cellStyle name="標準 14 2 6 2" xfId="980" xr:uid="{5BA5AE5F-5088-40E5-9BF4-69D7E278F99B}"/>
    <cellStyle name="標準 14 2 7" xfId="688" xr:uid="{99D6C96F-7CD7-4934-B66F-FF0A08CC9E35}"/>
    <cellStyle name="標準 14 2 8" xfId="1241" xr:uid="{8EE3E95E-29D1-43B8-B665-81FE913ACC29}"/>
    <cellStyle name="標準 14 3" xfId="124" xr:uid="{E24DE6A2-C69E-421B-BC95-64FCA264D45E}"/>
    <cellStyle name="標準 14 3 2" xfId="231" xr:uid="{3AF9F8CA-8670-420C-B415-FC7F768F4921}"/>
    <cellStyle name="標準 14 3 2 2" xfId="522" xr:uid="{A1136616-A1D1-4655-BF8B-DF8FBF105E65}"/>
    <cellStyle name="標準 14 3 2 2 2" xfId="1107" xr:uid="{A1DD9425-CB0F-4F14-9B58-5DF8E3C7639E}"/>
    <cellStyle name="標準 14 3 2 3" xfId="816" xr:uid="{5AA3E95C-DADB-4C0E-B4FC-5B659D528C73}"/>
    <cellStyle name="標準 14 3 3" xfId="307" xr:uid="{B215A9CE-BDA9-4B0C-B189-9E3C0C9F3EDE}"/>
    <cellStyle name="標準 14 3 3 2" xfId="598" xr:uid="{CF18B315-2A55-41A2-BFE0-37A19B4A5BE0}"/>
    <cellStyle name="標準 14 3 3 2 2" xfId="1183" xr:uid="{C428F15E-566B-4079-8CCC-E3975376688E}"/>
    <cellStyle name="標準 14 3 3 3" xfId="892" xr:uid="{61F454C4-6584-40BB-8F76-0CC808C62684}"/>
    <cellStyle name="標準 14 3 4" xfId="425" xr:uid="{D5C97CBC-D354-4F8E-87CC-AD54A5ABC3A7}"/>
    <cellStyle name="標準 14 3 4 2" xfId="1010" xr:uid="{33F2C6A1-9964-4688-B425-3432950D1254}"/>
    <cellStyle name="標準 14 3 5" xfId="719" xr:uid="{D17E6A5B-73C8-45D3-B8A6-8142E938596C}"/>
    <cellStyle name="標準 14 4" xfId="144" xr:uid="{CD0044CA-C38C-4857-9038-2D5D07504C53}"/>
    <cellStyle name="標準 14 4 2" xfId="247" xr:uid="{AFE22101-B3EA-4AE5-939C-42DE63D2979D}"/>
    <cellStyle name="標準 14 4 2 2" xfId="538" xr:uid="{8DBAB6BC-6724-4DDD-BF6D-E019E3A88DA6}"/>
    <cellStyle name="標準 14 4 2 2 2" xfId="1123" xr:uid="{3123F7B3-ABBD-449F-BB36-870E5E807BC1}"/>
    <cellStyle name="標準 14 4 2 3" xfId="832" xr:uid="{13DFEAE5-4A4B-4B3E-AB21-370F71584BF2}"/>
    <cellStyle name="標準 14 4 3" xfId="308" xr:uid="{22740DAE-A123-4B0C-A161-3137E0FC042F}"/>
    <cellStyle name="標準 14 4 3 2" xfId="599" xr:uid="{1CC4CD47-7304-40F2-B193-CE64C315634F}"/>
    <cellStyle name="標準 14 4 3 2 2" xfId="1184" xr:uid="{BEDA4E48-2CBF-4D47-9F72-EFEEE83C6EFF}"/>
    <cellStyle name="標準 14 4 3 3" xfId="893" xr:uid="{7020BCD7-D461-409D-95B6-38A8BC3BB1C4}"/>
    <cellStyle name="標準 14 4 4" xfId="441" xr:uid="{7B6CB593-3423-44D7-BF0D-E8636926E4F3}"/>
    <cellStyle name="標準 14 4 4 2" xfId="1026" xr:uid="{F8E2AEC7-092F-43E0-9575-F61B2D4C5E9B}"/>
    <cellStyle name="標準 14 4 5" xfId="735" xr:uid="{653DF7DA-865C-4244-B4BD-72A28FAE8EC5}"/>
    <cellStyle name="標準 14 5" xfId="198" xr:uid="{95D6FC49-576D-4526-B750-A2745BEEECBD}"/>
    <cellStyle name="標準 14 5 2" xfId="490" xr:uid="{F3176E58-6CC9-449E-BC80-BF309D2FB42C}"/>
    <cellStyle name="標準 14 5 2 2" xfId="1075" xr:uid="{213D0501-86C7-4A9A-99B5-C6C360241AEF}"/>
    <cellStyle name="標準 14 5 3" xfId="784" xr:uid="{21F8E5B6-33EA-40B9-A058-7505DC771906}"/>
    <cellStyle name="標準 14 6" xfId="309" xr:uid="{142BAEA4-714A-476A-A91F-983AD9972B63}"/>
    <cellStyle name="標準 14 6 2" xfId="600" xr:uid="{EA2717D3-8850-418A-92B2-CCAD20F06F8F}"/>
    <cellStyle name="標準 14 6 2 2" xfId="1185" xr:uid="{CB135FF9-9471-46DB-B71B-06E2426CDD2A}"/>
    <cellStyle name="標準 14 6 3" xfId="894" xr:uid="{E946DB12-FCE8-43A6-AC5E-EA442BDAD419}"/>
    <cellStyle name="標準 14 7" xfId="393" xr:uid="{A45901C9-E03A-4981-A672-CD0914DD9BE7}"/>
    <cellStyle name="標準 14 7 2" xfId="978" xr:uid="{E2CA32BE-92CF-4215-AF72-EA9B924F7DAC}"/>
    <cellStyle name="標準 14 8" xfId="686" xr:uid="{36DF8F9A-7E59-445E-9EAB-75D1856DB974}"/>
    <cellStyle name="標準 15" xfId="169" xr:uid="{D37141B4-9763-4C6F-9411-87F9C75D6E62}"/>
    <cellStyle name="標準 16" xfId="168" xr:uid="{B03CE4D5-989F-417B-A50C-1351EDC2A667}"/>
    <cellStyle name="標準 17" xfId="656" xr:uid="{590C3D6F-FCC2-4E2A-A4B7-2648588F1F81}"/>
    <cellStyle name="標準 18" xfId="28" xr:uid="{33F0B363-BC88-4D60-AF8C-3EE2C998A2E8}"/>
    <cellStyle name="標準 19" xfId="1243" xr:uid="{4C8ADB39-A7C6-43A3-9723-332DF5EF250C}"/>
    <cellStyle name="標準 19 2" xfId="1251" xr:uid="{6F880B42-1EBE-40B8-A7FD-1613D874783C}"/>
    <cellStyle name="標準 2" xfId="5" xr:uid="{3FE95C8A-B0E1-40F3-A63F-67334443F743}"/>
    <cellStyle name="標準 2 2" xfId="6" xr:uid="{A2AC71A3-D15F-450F-A71B-64BAA056329C}"/>
    <cellStyle name="標準 2 2 2" xfId="39" xr:uid="{06CC986F-C4BC-4C39-A1B7-1B79FD4A0A1F}"/>
    <cellStyle name="標準 2 2_★H25補正 ＺＥＢ 様式及び作成要領 記入例(2)　（書類関係②）システム提案概要" xfId="45" xr:uid="{11D5752A-86D1-4F3E-9118-EBA844616582}"/>
    <cellStyle name="標準 2 3" xfId="40" xr:uid="{D00EA44C-702C-46A7-A461-8FFFC4962532}"/>
    <cellStyle name="標準 2 3 2" xfId="41" xr:uid="{2C9CF843-1E61-49B0-85DC-7C3348EB9A49}"/>
    <cellStyle name="標準 2 3_★H25補正 ＺＥＢ 様式及び作成要領 記入例(2)　（書類関係②）システム提案概要" xfId="46" xr:uid="{0FD48E39-B63C-451C-BB20-53E6F1CD12D6}"/>
    <cellStyle name="標準 2 4" xfId="42" xr:uid="{C9D16256-ADBF-4DF8-9380-244EE6CA75BC}"/>
    <cellStyle name="標準 2 5" xfId="52" xr:uid="{CA861B2A-2929-4C68-86F9-F7AEFEEAE8F8}"/>
    <cellStyle name="標準 2 5 2" xfId="147" xr:uid="{F522B665-BB28-4377-97B1-75B145F133BC}"/>
    <cellStyle name="標準 2 6" xfId="146" xr:uid="{D609AFD3-0D0A-465E-BB58-1D752D4E6603}"/>
    <cellStyle name="標準 2_★H25補正 ＺＥＢ 様式及び作成要領 記入例(2)　（書類関係②）システム提案概要" xfId="47" xr:uid="{42814235-377B-4FE3-B702-728BD16926D7}"/>
    <cellStyle name="標準 20" xfId="1245" xr:uid="{6BBF152C-74B5-4A3E-B0C8-E0DF404395F6}"/>
    <cellStyle name="標準 3" xfId="8" xr:uid="{A334B74A-28EB-4B51-87C8-E2F6E100DA1F}"/>
    <cellStyle name="標準 3 2" xfId="43" xr:uid="{15F629E8-8713-4996-8F23-CF0F5A461D31}"/>
    <cellStyle name="標準 4" xfId="13" xr:uid="{08BF7108-4063-4109-85AD-E3880E8936EE}"/>
    <cellStyle name="標準 4 2" xfId="20" xr:uid="{0943C84C-6B34-464F-A9D2-AD0816520C49}"/>
    <cellStyle name="標準 4 2 2" xfId="22" xr:uid="{68A8078F-81BD-4123-9A8F-809544693B54}"/>
    <cellStyle name="標準 4 2 2 2" xfId="24" xr:uid="{0891B8B9-1644-4599-9491-9CABECE7E2AF}"/>
    <cellStyle name="標準 4 2 2 3" xfId="1247" xr:uid="{00C54C86-1F8B-4662-A0A3-D18E546E80DF}"/>
    <cellStyle name="標準 4 2 2 4" xfId="1250" xr:uid="{3C384E9E-2568-4296-899C-EA4CB07B3520}"/>
    <cellStyle name="標準 4 2 3" xfId="48" xr:uid="{7791C6EB-30AC-4C99-B927-C883493C6528}"/>
    <cellStyle name="標準 4 3" xfId="50" xr:uid="{9582FE28-6AF6-41FF-A3A3-B1A860EB500F}"/>
    <cellStyle name="標準 4 4" xfId="128" xr:uid="{355D3392-6C2F-45C1-8EE1-488C5C8E4A24}"/>
    <cellStyle name="標準 4 5" xfId="44" xr:uid="{286AC08D-136C-486E-95EF-7EC84103FF19}"/>
    <cellStyle name="標準 4_★H25補正 ＺＥＢ 様式及び作成要領 記入例(2)　（書類関係②）システム提案概要" xfId="49" xr:uid="{E9E912CB-49C7-4007-AE5A-9051BDB251D6}"/>
    <cellStyle name="標準 5" xfId="21" xr:uid="{3A0655E9-C869-4C97-8755-162C619640AA}"/>
    <cellStyle name="標準 5 10" xfId="366" xr:uid="{6D1B7BA1-D4A7-4518-8A25-41F3D16C3078}"/>
    <cellStyle name="標準 5 10 2" xfId="951" xr:uid="{4C2E0213-2ECA-4305-BBA2-000DA57DF134}"/>
    <cellStyle name="標準 5 11" xfId="659" xr:uid="{7AB8D868-7C68-429E-BBDC-D4D493DB8C47}"/>
    <cellStyle name="標準 5 12" xfId="53" xr:uid="{7C351AAD-F3C6-4276-99CA-4F24EEDB3836}"/>
    <cellStyle name="標準 5 2" xfId="82" xr:uid="{EFB6FBC9-7BF1-4EC4-BF36-0E35DB62329B}"/>
    <cellStyle name="標準 5 2 2" xfId="123" xr:uid="{5C813B82-F2BB-4B9E-934F-996B1D2AED69}"/>
    <cellStyle name="標準 5 2 2 2" xfId="230" xr:uid="{7B908759-2F5B-4737-8F96-22DECFF2BB02}"/>
    <cellStyle name="標準 5 2 2 2 2" xfId="521" xr:uid="{394AE9F6-4096-4AB7-8F49-94F3521BDDAA}"/>
    <cellStyle name="標準 5 2 2 2 2 2" xfId="1106" xr:uid="{B0161264-8E5E-4336-8FBF-25A5D370DDD7}"/>
    <cellStyle name="標準 5 2 2 2 3" xfId="815" xr:uid="{94191FA3-F1B1-41E1-A386-B9EEFF3D772A}"/>
    <cellStyle name="標準 5 2 2 3" xfId="310" xr:uid="{2D3EF72D-C402-4549-9B82-09D1265B5BAC}"/>
    <cellStyle name="標準 5 2 2 3 2" xfId="601" xr:uid="{1B5812A0-069F-4CBA-B653-8E299BCFEFD6}"/>
    <cellStyle name="標準 5 2 2 3 2 2" xfId="1186" xr:uid="{87D5BF92-935A-45F6-8DCB-FC4D87CE440B}"/>
    <cellStyle name="標準 5 2 2 3 3" xfId="895" xr:uid="{D3AD83BB-6BAA-4987-BE2A-FCF9F1584F76}"/>
    <cellStyle name="標準 5 2 2 4" xfId="424" xr:uid="{97E825D0-7EA1-4883-8A79-9365317B4C58}"/>
    <cellStyle name="標準 5 2 2 4 2" xfId="1009" xr:uid="{2BDA1AF4-7A03-4D22-9F72-5BE7B2B5AF10}"/>
    <cellStyle name="標準 5 2 2 5" xfId="718" xr:uid="{291DB8D5-6EC5-4A67-BEBE-3DD81519AF8C}"/>
    <cellStyle name="標準 5 2 3" xfId="149" xr:uid="{1D96E7CE-53A3-4D27-9165-0684A1D84904}"/>
    <cellStyle name="標準 5 2 3 2" xfId="249" xr:uid="{4F8DC8EB-6C33-4E75-A8FE-0A011A07B1C2}"/>
    <cellStyle name="標準 5 2 3 2 2" xfId="540" xr:uid="{9A7F6C8E-DE51-4B73-846F-48E2740AEF18}"/>
    <cellStyle name="標準 5 2 3 2 2 2" xfId="1125" xr:uid="{91007AF1-5238-4924-BEBB-2B54E724C144}"/>
    <cellStyle name="標準 5 2 3 2 3" xfId="834" xr:uid="{9C4FBA71-A819-404D-8002-FF60D49AEC47}"/>
    <cellStyle name="標準 5 2 3 3" xfId="311" xr:uid="{06D721BD-D894-463D-8DDA-7617314BF99C}"/>
    <cellStyle name="標準 5 2 3 3 2" xfId="602" xr:uid="{0492D801-3133-496D-B030-90444620637A}"/>
    <cellStyle name="標準 5 2 3 3 2 2" xfId="1187" xr:uid="{25C0D73E-4227-41EB-BCC3-FDDFF2B304EF}"/>
    <cellStyle name="標準 5 2 3 3 3" xfId="896" xr:uid="{73B52FE5-5413-467D-B24A-47CBD8657648}"/>
    <cellStyle name="標準 5 2 3 4" xfId="443" xr:uid="{63CEB8DF-270B-4519-94C0-BB9244A735A2}"/>
    <cellStyle name="標準 5 2 3 4 2" xfId="1028" xr:uid="{91F12BB0-3BEE-4183-978C-138C3C845D0F}"/>
    <cellStyle name="標準 5 2 3 5" xfId="737" xr:uid="{0D4D554D-81CD-438A-ACB0-BC0B02A8568C}"/>
    <cellStyle name="標準 5 2 4" xfId="197" xr:uid="{1F88BE10-D2BC-4FC6-9793-9F8E78BF07D3}"/>
    <cellStyle name="標準 5 2 4 2" xfId="489" xr:uid="{0E1A0E66-7874-49C5-9C95-569A324AF6D8}"/>
    <cellStyle name="標準 5 2 4 2 2" xfId="1074" xr:uid="{B6F8F3D9-7783-41D6-8C93-E1D06F7F2F56}"/>
    <cellStyle name="標準 5 2 4 3" xfId="783" xr:uid="{D07AA3B2-DA9A-4FFC-BB63-D2E3D2319054}"/>
    <cellStyle name="標準 5 2 5" xfId="312" xr:uid="{39EC181F-6FFA-4A7F-A9CA-DFDDE441FF66}"/>
    <cellStyle name="標準 5 2 5 2" xfId="603" xr:uid="{831590EB-231D-4F23-8E18-9E0E02A9B541}"/>
    <cellStyle name="標準 5 2 5 2 2" xfId="1188" xr:uid="{C8639C1C-9431-478B-91D8-E9E5BDE7DB2A}"/>
    <cellStyle name="標準 5 2 5 3" xfId="897" xr:uid="{8285F2C6-40FA-4CEA-81E2-405D7ECEC234}"/>
    <cellStyle name="標準 5 2 6" xfId="392" xr:uid="{DDB61C9A-1CDB-4EDB-9371-88294828C4FD}"/>
    <cellStyle name="標準 5 2 6 2" xfId="977" xr:uid="{F23F8C23-CACF-483F-AECB-B5689C6DD1AF}"/>
    <cellStyle name="標準 5 2 7" xfId="685" xr:uid="{6C921434-D40E-445D-BF3C-03BD381D7BFB}"/>
    <cellStyle name="標準 5 3" xfId="69" xr:uid="{A0A8BF42-45D5-45F9-A7B0-44FE31797FA0}"/>
    <cellStyle name="標準 5 3 2" xfId="110" xr:uid="{C7CB6F97-B029-400B-9558-032D664CC027}"/>
    <cellStyle name="標準 5 3 2 2" xfId="217" xr:uid="{FD3E94BA-1D9F-43B3-8FF0-75BBD4768D92}"/>
    <cellStyle name="標準 5 3 2 2 2" xfId="508" xr:uid="{2283425C-CB4B-4A2B-A865-87B6D6758114}"/>
    <cellStyle name="標準 5 3 2 2 2 2" xfId="1093" xr:uid="{B8848849-D93C-43E1-A7B9-596D961C289B}"/>
    <cellStyle name="標準 5 3 2 2 3" xfId="802" xr:uid="{D142EEF4-8A13-4F6F-99F5-6D1961551C02}"/>
    <cellStyle name="標準 5 3 2 3" xfId="313" xr:uid="{E3005BB8-F150-4AD1-8085-2246D857ACB9}"/>
    <cellStyle name="標準 5 3 2 3 2" xfId="604" xr:uid="{6312C669-24F8-4FC9-8B15-A61C19D289FE}"/>
    <cellStyle name="標準 5 3 2 3 2 2" xfId="1189" xr:uid="{0B91E504-B154-4417-B35C-2F64DF8F4B39}"/>
    <cellStyle name="標準 5 3 2 3 3" xfId="898" xr:uid="{956ABA0B-88CC-48C6-A290-0A44D68CD506}"/>
    <cellStyle name="標準 5 3 2 4" xfId="411" xr:uid="{E5A25CEA-DD29-4A74-BE9A-A35E4CD4F833}"/>
    <cellStyle name="標準 5 3 2 4 2" xfId="996" xr:uid="{7584FDEF-22BF-47A3-A956-75DA6FF5790F}"/>
    <cellStyle name="標準 5 3 2 5" xfId="705" xr:uid="{C72D0F01-580E-45AD-BB76-52ED5534912F}"/>
    <cellStyle name="標準 5 3 3" xfId="150" xr:uid="{72C7A3E1-2274-42A7-BA2E-12D8AC406DAE}"/>
    <cellStyle name="標準 5 3 3 2" xfId="250" xr:uid="{14946D06-BF13-4045-90B8-DB7175FB7F16}"/>
    <cellStyle name="標準 5 3 3 2 2" xfId="541" xr:uid="{064ED806-2F05-4F6B-8BA9-EEE596D63B7D}"/>
    <cellStyle name="標準 5 3 3 2 2 2" xfId="1126" xr:uid="{3A4000E8-4D54-4785-AF01-DB2DEAE5D388}"/>
    <cellStyle name="標準 5 3 3 2 3" xfId="835" xr:uid="{F8BC0F62-1FA4-45DF-A2A2-F10C1FFD42CE}"/>
    <cellStyle name="標準 5 3 3 3" xfId="314" xr:uid="{26095779-CCC8-4156-9DF7-97154FCBDDD2}"/>
    <cellStyle name="標準 5 3 3 3 2" xfId="605" xr:uid="{32EFA029-28B1-4A02-BAA0-0456A07D985D}"/>
    <cellStyle name="標準 5 3 3 3 2 2" xfId="1190" xr:uid="{A8DE1C41-75D5-4DD9-B542-FA77E46CA246}"/>
    <cellStyle name="標準 5 3 3 3 3" xfId="899" xr:uid="{7CB776FB-3CA2-4EA2-A8E3-9725D12D5310}"/>
    <cellStyle name="標準 5 3 3 4" xfId="444" xr:uid="{2F906139-15C0-4E22-AB13-115C42CDA31B}"/>
    <cellStyle name="標準 5 3 3 4 2" xfId="1029" xr:uid="{E063D291-B37E-4C7E-9F76-13E997142C30}"/>
    <cellStyle name="標準 5 3 3 5" xfId="738" xr:uid="{5F8CA8B1-472A-4CF9-9BE6-B956519502BA}"/>
    <cellStyle name="標準 5 3 4" xfId="184" xr:uid="{A0263A3D-60B3-4DFA-BAB0-70B500956209}"/>
    <cellStyle name="標準 5 3 4 2" xfId="476" xr:uid="{433C15BF-B474-4E03-B187-5FE5D9DC444F}"/>
    <cellStyle name="標準 5 3 4 2 2" xfId="1061" xr:uid="{C5CC9365-0962-46BC-A1DC-821C3B95AB7A}"/>
    <cellStyle name="標準 5 3 4 3" xfId="770" xr:uid="{FC723BB7-D640-4651-B7C5-A94A2039D84D}"/>
    <cellStyle name="標準 5 3 5" xfId="315" xr:uid="{1DDB1C60-F828-4573-A9A4-3C7A19E575D5}"/>
    <cellStyle name="標準 5 3 5 2" xfId="606" xr:uid="{357E7201-FCB3-42F7-B04F-EFC12B985ED8}"/>
    <cellStyle name="標準 5 3 5 2 2" xfId="1191" xr:uid="{D8BADCFA-CDB0-4A71-9BAE-B87AF7FE3995}"/>
    <cellStyle name="標準 5 3 5 3" xfId="900" xr:uid="{0D6C6828-FBB4-4B38-A59C-AF1223391BEC}"/>
    <cellStyle name="標準 5 3 6" xfId="379" xr:uid="{46BEECF5-26F3-4048-893E-EF2D415EC205}"/>
    <cellStyle name="標準 5 3 6 2" xfId="964" xr:uid="{33326759-22C0-49A4-B5BA-38A8F94CA6D5}"/>
    <cellStyle name="標準 5 3 7" xfId="672" xr:uid="{DB33B652-41E7-4F65-810D-0A395ABE0BA4}"/>
    <cellStyle name="標準 5 4" xfId="92" xr:uid="{249323B1-6DA4-4C8C-A3B3-C5ADBA689951}"/>
    <cellStyle name="標準 5 4 2" xfId="125" xr:uid="{3430ECF2-591D-40EF-B7EC-3A3E950C9741}"/>
    <cellStyle name="標準 5 4 2 2" xfId="232" xr:uid="{4BB2981F-BD04-498E-899C-2EAFEE6E848B}"/>
    <cellStyle name="標準 5 4 2 2 2" xfId="523" xr:uid="{67D48C0A-7948-4CDC-BE8C-5DB8C5F684FA}"/>
    <cellStyle name="標準 5 4 2 2 2 2" xfId="1108" xr:uid="{52F1F88C-85A0-4AEA-9CE6-F08C72ACF6E7}"/>
    <cellStyle name="標準 5 4 2 2 3" xfId="817" xr:uid="{4F325C24-9ABC-4870-9611-2306C8249DD7}"/>
    <cellStyle name="標準 5 4 2 3" xfId="316" xr:uid="{21D04DA1-2747-4C25-825E-814930642248}"/>
    <cellStyle name="標準 5 4 2 3 2" xfId="607" xr:uid="{CE951F1C-4919-4A9F-BE42-1127F686CF3D}"/>
    <cellStyle name="標準 5 4 2 3 2 2" xfId="1192" xr:uid="{F151445F-E944-418A-91A6-9AD0E135CDC3}"/>
    <cellStyle name="標準 5 4 2 3 3" xfId="901" xr:uid="{5FB30266-82F4-4074-919E-B183EE8DDA84}"/>
    <cellStyle name="標準 5 4 2 4" xfId="426" xr:uid="{2CA4623E-A1FD-4F58-BAE6-B338301D244D}"/>
    <cellStyle name="標準 5 4 2 4 2" xfId="1011" xr:uid="{196C42EB-C4D6-4CC4-BC8A-4864A47D07BB}"/>
    <cellStyle name="標準 5 4 2 5" xfId="720" xr:uid="{132C61E4-F95A-417D-ABE8-AAB44728BDE2}"/>
    <cellStyle name="標準 5 4 3" xfId="151" xr:uid="{FC80BE1B-1A73-4255-BB9D-0F9BDA36F89F}"/>
    <cellStyle name="標準 5 4 3 2" xfId="251" xr:uid="{E639B208-F17E-44B5-9C41-7724A6179902}"/>
    <cellStyle name="標準 5 4 3 2 2" xfId="542" xr:uid="{D036681D-BEF1-4AEE-99A8-6FE394D1E47B}"/>
    <cellStyle name="標準 5 4 3 2 2 2" xfId="1127" xr:uid="{603F0A99-525E-46CF-BE9F-6B560557B4B3}"/>
    <cellStyle name="標準 5 4 3 2 3" xfId="836" xr:uid="{1E750A14-BE36-47AC-BE1B-9324285E1686}"/>
    <cellStyle name="標準 5 4 3 3" xfId="317" xr:uid="{79D06406-8B2A-47F6-A85F-EC86EECCFD99}"/>
    <cellStyle name="標準 5 4 3 3 2" xfId="608" xr:uid="{E2E4D80D-8D27-45BC-8B3C-FD2D74E816AA}"/>
    <cellStyle name="標準 5 4 3 3 2 2" xfId="1193" xr:uid="{C49C9FFF-A47D-4EA1-8312-5263521815D0}"/>
    <cellStyle name="標準 5 4 3 3 3" xfId="902" xr:uid="{EF6F977B-D0FF-471F-B95E-FB341182CE40}"/>
    <cellStyle name="標準 5 4 3 4" xfId="445" xr:uid="{E814432A-85B4-42E2-8884-94CDF4FA2C90}"/>
    <cellStyle name="標準 5 4 3 4 2" xfId="1030" xr:uid="{D5B1DE49-1078-45EF-9914-4766CDEF54C1}"/>
    <cellStyle name="標準 5 4 3 5" xfId="739" xr:uid="{E3E38818-D7EE-4F43-8900-5D041ED3B30D}"/>
    <cellStyle name="標準 5 4 4" xfId="199" xr:uid="{3DBD7878-395F-441D-8118-DBE326F1AFA6}"/>
    <cellStyle name="標準 5 4 4 2" xfId="491" xr:uid="{70B5FF41-ECFC-4B71-80D1-02434E522105}"/>
    <cellStyle name="標準 5 4 4 2 2" xfId="1076" xr:uid="{AAEC89AF-49D1-4488-BF6A-2B39991BAC8F}"/>
    <cellStyle name="標準 5 4 4 3" xfId="785" xr:uid="{35CE0841-1005-42A4-98B9-850FD7052EE7}"/>
    <cellStyle name="標準 5 4 5" xfId="318" xr:uid="{7BA07C34-30E7-4079-964E-8E3D767A86E5}"/>
    <cellStyle name="標準 5 4 5 2" xfId="609" xr:uid="{7893F7B8-890C-4C97-9D0A-EE739601E090}"/>
    <cellStyle name="標準 5 4 5 2 2" xfId="1194" xr:uid="{39B4FF18-C8C1-40AE-A5C1-B4E51F1EF693}"/>
    <cellStyle name="標準 5 4 5 3" xfId="903" xr:uid="{A70D2013-07D4-438A-9FA3-8150C9679181}"/>
    <cellStyle name="標準 5 4 6" xfId="394" xr:uid="{8D165A7B-995C-41D3-A93B-EA31777894A9}"/>
    <cellStyle name="標準 5 4 6 2" xfId="979" xr:uid="{D25A33B7-CC58-45B2-8FAC-3C56284D12CF}"/>
    <cellStyle name="標準 5 4 7" xfId="687" xr:uid="{4D3097A2-C148-4DB0-BA3B-126FFB85FA53}"/>
    <cellStyle name="標準 5 5" xfId="32" xr:uid="{21FADC72-0CE8-4060-8518-C0AD66B7ABC2}"/>
    <cellStyle name="標準 5 5 2" xfId="127" xr:uid="{51225C57-61BC-4E6F-9EE5-EA06DEA96307}"/>
    <cellStyle name="標準 5 5 2 2" xfId="153" xr:uid="{A486E499-9940-4D56-8BFF-706A537FF762}"/>
    <cellStyle name="標準 5 5 2 2 2" xfId="253" xr:uid="{A858CA47-92B1-40A6-8DC4-DFECFCE03225}"/>
    <cellStyle name="標準 5 5 2 2 2 2" xfId="544" xr:uid="{597679BA-402E-4C0F-BCF7-FA708FD1F629}"/>
    <cellStyle name="標準 5 5 2 2 2 2 2" xfId="1129" xr:uid="{6C2C0FD2-0978-4E50-98E6-BB13B7D6F31E}"/>
    <cellStyle name="標準 5 5 2 2 2 3" xfId="838" xr:uid="{B2AE7164-2F07-421B-AB10-F0B6FFD49A6C}"/>
    <cellStyle name="標準 5 5 2 2 3" xfId="319" xr:uid="{28550420-76A2-4401-9741-062E73083FB5}"/>
    <cellStyle name="標準 5 5 2 2 3 2" xfId="610" xr:uid="{59456458-4D67-44E0-BD9D-77790CEDCEBB}"/>
    <cellStyle name="標準 5 5 2 2 3 2 2" xfId="1195" xr:uid="{53CFD728-952A-43BD-89B6-4C71B28D44BF}"/>
    <cellStyle name="標準 5 5 2 2 3 3" xfId="904" xr:uid="{9D991289-0D99-4387-A38D-9F58FFA24F93}"/>
    <cellStyle name="標準 5 5 2 2 4" xfId="447" xr:uid="{0EF3896C-836E-4B57-A9DC-FE59C465BB31}"/>
    <cellStyle name="標準 5 5 2 2 4 2" xfId="1032" xr:uid="{6F264342-1504-4229-A72C-38CF5F2C42D1}"/>
    <cellStyle name="標準 5 5 2 2 5" xfId="741" xr:uid="{B9157DD1-73D0-4386-B489-13D3D065ACC5}"/>
    <cellStyle name="標準 5 5 2 3" xfId="234" xr:uid="{016F111C-363B-4F3C-9245-1880714B88B4}"/>
    <cellStyle name="標準 5 5 2 3 2" xfId="525" xr:uid="{F6CD09AD-8E4C-4842-B062-9E5FF852235A}"/>
    <cellStyle name="標準 5 5 2 3 2 2" xfId="1110" xr:uid="{B291C747-02F6-4052-A975-5B26D65515F8}"/>
    <cellStyle name="標準 5 5 2 3 3" xfId="819" xr:uid="{F24410E4-4F4D-4EBA-8CED-FC6E2F609788}"/>
    <cellStyle name="標準 5 5 2 4" xfId="320" xr:uid="{20BB6388-5797-4E92-9316-E24933F36B1D}"/>
    <cellStyle name="標準 5 5 2 4 2" xfId="611" xr:uid="{48708410-74DE-4EDA-AAF8-E79B2DD0C4F3}"/>
    <cellStyle name="標準 5 5 2 4 2 2" xfId="1196" xr:uid="{CEF0727B-1F2D-4CA4-A166-E468509F14FE}"/>
    <cellStyle name="標準 5 5 2 4 3" xfId="905" xr:uid="{6642F7DE-A36F-4431-9CB7-7E09374C11F6}"/>
    <cellStyle name="標準 5 5 2 5" xfId="428" xr:uid="{18208E21-24F3-42BD-A4EB-C744894D01F5}"/>
    <cellStyle name="標準 5 5 2 5 2" xfId="1013" xr:uid="{9621F33A-998B-4A04-9439-2228F9F5F23A}"/>
    <cellStyle name="標準 5 5 2 6" xfId="722" xr:uid="{6E628CBB-654C-445E-86D9-45AA294DAA0E}"/>
    <cellStyle name="標準 5 5 3" xfId="154" xr:uid="{E6974615-3207-4B17-92AC-5C3741E743EF}"/>
    <cellStyle name="標準 5 5 3 2" xfId="254" xr:uid="{AD6E3203-44AE-49BF-B031-8F66891348E9}"/>
    <cellStyle name="標準 5 5 3 2 2" xfId="545" xr:uid="{0F7EDD34-2F75-48C5-A737-8BA293E944CD}"/>
    <cellStyle name="標準 5 5 3 2 2 2" xfId="1130" xr:uid="{F0556712-B841-499F-8F2A-D5121B5C28FC}"/>
    <cellStyle name="標準 5 5 3 2 3" xfId="839" xr:uid="{F9C6D0B0-F073-43FF-9E9B-9E91C2D9FD8C}"/>
    <cellStyle name="標準 5 5 3 3" xfId="321" xr:uid="{91DF56FF-0BB0-427D-80ED-8EAD3D1E54C7}"/>
    <cellStyle name="標準 5 5 3 3 2" xfId="612" xr:uid="{659F5F0E-E0B6-4B06-8EC4-83BC09EEC8B5}"/>
    <cellStyle name="標準 5 5 3 3 2 2" xfId="1197" xr:uid="{5FC33186-D2AC-45A4-8EDE-23AAC421CABC}"/>
    <cellStyle name="標準 5 5 3 3 3" xfId="906" xr:uid="{5AA931CE-89CA-47A2-A1FD-681D5B755018}"/>
    <cellStyle name="標準 5 5 3 4" xfId="448" xr:uid="{52314EF5-4791-439D-9942-C3A731853FAB}"/>
    <cellStyle name="標準 5 5 3 4 2" xfId="1033" xr:uid="{3D0C9058-E900-4277-A640-CA0E5E3ACC86}"/>
    <cellStyle name="標準 5 5 3 5" xfId="742" xr:uid="{4B2CE1E6-030A-4383-B545-DF75A9CD8BE2}"/>
    <cellStyle name="標準 5 5 4" xfId="152" xr:uid="{CDB89992-A040-4FAC-ADD5-0638EDFED5AA}"/>
    <cellStyle name="標準 5 5 4 2" xfId="252" xr:uid="{49973506-81AD-45E3-AD4F-073E720E4D84}"/>
    <cellStyle name="標準 5 5 4 2 2" xfId="543" xr:uid="{EFBE7121-2541-4A54-BBF0-FB8A81DFBCD3}"/>
    <cellStyle name="標準 5 5 4 2 2 2" xfId="1128" xr:uid="{FDB46953-9BCE-4974-B749-2EE0CF96D20D}"/>
    <cellStyle name="標準 5 5 4 2 3" xfId="837" xr:uid="{5CC78E5C-5290-4D0F-8966-E38C1625B758}"/>
    <cellStyle name="標準 5 5 4 3" xfId="322" xr:uid="{5D9A8BA2-A595-4BA3-9623-97F53558C42D}"/>
    <cellStyle name="標準 5 5 4 3 2" xfId="613" xr:uid="{0E497A58-1301-4393-8731-432A965096BE}"/>
    <cellStyle name="標準 5 5 4 3 2 2" xfId="1198" xr:uid="{49DDE360-4C0E-4321-B4D1-12FBE30CE95A}"/>
    <cellStyle name="標準 5 5 4 3 3" xfId="907" xr:uid="{A9888C6E-C3B5-4C22-882C-B3C14F855228}"/>
    <cellStyle name="標準 5 5 4 4" xfId="446" xr:uid="{8B9EE676-6406-469D-BDC1-965C60C2638C}"/>
    <cellStyle name="標準 5 5 4 4 2" xfId="1031" xr:uid="{08335F20-5A55-4290-9F8C-EB95C0D3A2A2}"/>
    <cellStyle name="標準 5 5 4 5" xfId="740" xr:uid="{53439191-3C66-443B-BAED-84E55E029DBB}"/>
    <cellStyle name="標準 5 5 5" xfId="201" xr:uid="{F80EBEAF-E6AC-463D-947B-17FCE75B1D46}"/>
    <cellStyle name="標準 5 5 5 2" xfId="493" xr:uid="{23FEF1E7-02E8-4A6E-8EB6-29C55D0F8283}"/>
    <cellStyle name="標準 5 5 5 2 2" xfId="1078" xr:uid="{CD3FD2E7-2724-4886-8EE3-F75A16B9AB76}"/>
    <cellStyle name="標準 5 5 5 3" xfId="787" xr:uid="{9FB3CE89-AF5A-456A-81E9-0AC9D0504C81}"/>
    <cellStyle name="標準 5 5 6" xfId="323" xr:uid="{BC67AB76-7E3D-49D0-86C2-174B0D64461E}"/>
    <cellStyle name="標準 5 5 6 2" xfId="614" xr:uid="{234812F5-E06E-4950-B790-61F8B355C011}"/>
    <cellStyle name="標準 5 5 6 2 2" xfId="1199" xr:uid="{CD95EF76-082A-4019-A41B-582566833DDD}"/>
    <cellStyle name="標準 5 5 6 3" xfId="908" xr:uid="{F57ADA02-C0AF-4C4B-83D6-523B38A9A2A6}"/>
    <cellStyle name="標準 5 5 7" xfId="396" xr:uid="{9FE59838-3E23-410D-AF4D-B856D2C93390}"/>
    <cellStyle name="標準 5 5 7 2" xfId="981" xr:uid="{F0E711E3-64C4-40E1-AC07-A9B93FE7D27E}"/>
    <cellStyle name="標準 5 5 8" xfId="689" xr:uid="{ED97922B-31E0-439F-9080-5227CC756449}"/>
    <cellStyle name="標準 5 6" xfId="97" xr:uid="{AF329079-605C-4833-97FD-69948591BC4D}"/>
    <cellStyle name="標準 5 6 2" xfId="204" xr:uid="{4DF7745A-C399-453D-936D-4F5B93E3475A}"/>
    <cellStyle name="標準 5 6 2 2" xfId="495" xr:uid="{3BC8E5E0-3258-4841-8556-33977AD334DF}"/>
    <cellStyle name="標準 5 6 2 2 2" xfId="1080" xr:uid="{4ABE1AF6-2CBE-4B4E-8C72-1164B6CB69AC}"/>
    <cellStyle name="標準 5 6 2 3" xfId="789" xr:uid="{A87A3951-555A-4112-AA4A-B620E59EC12C}"/>
    <cellStyle name="標準 5 6 3" xfId="324" xr:uid="{BBCF9EA2-9295-4BD5-A8A8-3CCF8F9B6F3F}"/>
    <cellStyle name="標準 5 6 3 2" xfId="615" xr:uid="{29E165A4-046F-43F4-BBCF-E8CD2726EF23}"/>
    <cellStyle name="標準 5 6 3 2 2" xfId="1200" xr:uid="{D40D010E-6513-4D83-A6CE-4218E669DC98}"/>
    <cellStyle name="標準 5 6 3 3" xfId="909" xr:uid="{F31597CE-920D-4A34-BBDE-4DD2809D42A3}"/>
    <cellStyle name="標準 5 6 4" xfId="398" xr:uid="{27CA52AB-64BB-4E74-A487-5436CBB71176}"/>
    <cellStyle name="標準 5 6 4 2" xfId="983" xr:uid="{B26607BB-6D5A-4967-9F6C-88376E82E222}"/>
    <cellStyle name="標準 5 6 5" xfId="692" xr:uid="{C08354AA-3E0E-4CEF-93DB-4462045A9956}"/>
    <cellStyle name="標準 5 7" xfId="148" xr:uid="{61C6C966-6FA5-4E8E-BB79-6B823667F376}"/>
    <cellStyle name="標準 5 8" xfId="171" xr:uid="{EE4D2BA6-1C02-4864-ABE8-B49BC7364BA7}"/>
    <cellStyle name="標準 5 8 2" xfId="463" xr:uid="{ACD40DD2-1B43-4139-9B1D-A03671C8C58B}"/>
    <cellStyle name="標準 5 8 2 2" xfId="1048" xr:uid="{1A1792EC-9FA1-4409-A8F8-4680A90482E7}"/>
    <cellStyle name="標準 5 8 3" xfId="757" xr:uid="{1D6B2DEB-F18B-4FA0-9D25-9BA071730B74}"/>
    <cellStyle name="標準 5 9" xfId="325" xr:uid="{0DEE1A27-580C-4AFA-AC80-7CCDDC530968}"/>
    <cellStyle name="標準 5 9 2" xfId="616" xr:uid="{09DB6151-B1B5-4FFA-A793-E98E953B5D46}"/>
    <cellStyle name="標準 5 9 2 2" xfId="1201" xr:uid="{5FAD183A-54BD-4939-8BCF-37A9BE553648}"/>
    <cellStyle name="標準 5 9 3" xfId="910" xr:uid="{41FE6E78-3F0A-4227-A37A-AC06B3135C7E}"/>
    <cellStyle name="標準 6" xfId="27" xr:uid="{FC9BF3D6-75E4-4B44-A81E-7EC2343380A5}"/>
    <cellStyle name="標準 6 10" xfId="54" xr:uid="{EC09C998-0C6B-4EED-A038-7383EB9396A6}"/>
    <cellStyle name="標準 6 2" xfId="81" xr:uid="{494CDFD1-301A-4556-9D2E-948421B3B72B}"/>
    <cellStyle name="標準 6 2 2" xfId="122" xr:uid="{F277671C-E047-4447-9A52-072CBA4CF4FE}"/>
    <cellStyle name="標準 6 2 2 2" xfId="229" xr:uid="{DEB4AADD-3174-43E6-8AC2-6D43A4716C1E}"/>
    <cellStyle name="標準 6 2 2 2 2" xfId="520" xr:uid="{4B6AD4D9-50D2-4CBC-AC4B-1A97FBC568D3}"/>
    <cellStyle name="標準 6 2 2 2 2 2" xfId="1105" xr:uid="{47E22B3C-816B-47AE-817D-CE464BC606DA}"/>
    <cellStyle name="標準 6 2 2 2 3" xfId="814" xr:uid="{410C9CE0-448B-4E6E-B6F6-D2E10BDADEA1}"/>
    <cellStyle name="標準 6 2 2 3" xfId="326" xr:uid="{17496FAF-EDC7-4754-A211-2362BFA23B36}"/>
    <cellStyle name="標準 6 2 2 3 2" xfId="617" xr:uid="{C3E64F7F-C057-4079-B4E5-764907A6740B}"/>
    <cellStyle name="標準 6 2 2 3 2 2" xfId="1202" xr:uid="{26146008-B922-495D-8999-6922393B1203}"/>
    <cellStyle name="標準 6 2 2 3 3" xfId="911" xr:uid="{EE3F495F-EF7A-4CBA-8EDE-737F5B7E85F3}"/>
    <cellStyle name="標準 6 2 2 4" xfId="423" xr:uid="{53E02F95-0D6D-4F75-80D7-2FDFECB9CE6A}"/>
    <cellStyle name="標準 6 2 2 4 2" xfId="1008" xr:uid="{3E2B721B-FD7E-41DA-ADB4-01A0C12DECAC}"/>
    <cellStyle name="標準 6 2 2 5" xfId="717" xr:uid="{763BD6A7-3BC6-4CBD-AE82-CA64AB8FD02A}"/>
    <cellStyle name="標準 6 2 3" xfId="156" xr:uid="{4944DB51-371B-45A3-A472-4B31E5FE4DE6}"/>
    <cellStyle name="標準 6 2 3 2" xfId="256" xr:uid="{89E94AC1-1D6E-4523-8842-DE448AD258C2}"/>
    <cellStyle name="標準 6 2 3 2 2" xfId="547" xr:uid="{16955407-EED3-4233-96BC-AEF719D3975A}"/>
    <cellStyle name="標準 6 2 3 2 2 2" xfId="1132" xr:uid="{3433F553-3C79-4D05-87C7-6C2DE1DA0613}"/>
    <cellStyle name="標準 6 2 3 2 3" xfId="841" xr:uid="{3C59D8B8-8D9C-467E-91E4-5B452DF1901F}"/>
    <cellStyle name="標準 6 2 3 3" xfId="327" xr:uid="{9E47C577-E708-450F-9D09-F1610F8766EC}"/>
    <cellStyle name="標準 6 2 3 3 2" xfId="618" xr:uid="{5B094BBE-5CCC-4494-A443-F20D575FEFD3}"/>
    <cellStyle name="標準 6 2 3 3 2 2" xfId="1203" xr:uid="{B78D4BB5-AAF4-40A2-9907-8CF02607F685}"/>
    <cellStyle name="標準 6 2 3 3 3" xfId="912" xr:uid="{0224C8FF-24E1-4DDC-BB63-0B5135F55E72}"/>
    <cellStyle name="標準 6 2 3 4" xfId="450" xr:uid="{4D6E6801-408F-46BE-A4A3-C5E26BB762F3}"/>
    <cellStyle name="標準 6 2 3 4 2" xfId="1035" xr:uid="{B958EDC8-3906-42F3-A720-711E935FD507}"/>
    <cellStyle name="標準 6 2 3 5" xfId="744" xr:uid="{6F9CAF7F-0F71-476E-A432-937094F7E06C}"/>
    <cellStyle name="標準 6 2 4" xfId="196" xr:uid="{0603F710-7ECA-4AB9-8A8E-7AD8C42CF126}"/>
    <cellStyle name="標準 6 2 4 2" xfId="488" xr:uid="{F26B600A-F53C-4ABE-B5B1-CB13ED90C988}"/>
    <cellStyle name="標準 6 2 4 2 2" xfId="1073" xr:uid="{F48FF2C6-52B4-48EA-8C72-4217EBCF9B93}"/>
    <cellStyle name="標準 6 2 4 3" xfId="782" xr:uid="{898CA540-167A-43FF-84CE-19F46B0FD2BB}"/>
    <cellStyle name="標準 6 2 5" xfId="328" xr:uid="{AC800E89-8A34-4D83-9D44-AA6A8A3BE437}"/>
    <cellStyle name="標準 6 2 5 2" xfId="619" xr:uid="{F7179A66-41BE-48D2-B8A2-E1A8541439B2}"/>
    <cellStyle name="標準 6 2 5 2 2" xfId="1204" xr:uid="{418A0EB2-3167-484C-8DEF-3B200EB788C7}"/>
    <cellStyle name="標準 6 2 5 3" xfId="913" xr:uid="{8C2501E3-0D32-4A4D-ADB4-ABCCE61B4196}"/>
    <cellStyle name="標準 6 2 6" xfId="391" xr:uid="{49151EFE-BA1A-4CA1-A37D-AC50BDE96DBB}"/>
    <cellStyle name="標準 6 2 6 2" xfId="976" xr:uid="{41E8080B-CC12-4DA7-B2FF-CB24F01CAEE4}"/>
    <cellStyle name="標準 6 2 7" xfId="684" xr:uid="{CEA16601-F768-42EA-953D-2F5EED8BDF9C}"/>
    <cellStyle name="標準 6 3" xfId="70" xr:uid="{7A7BD1B1-CB4C-44DB-B226-A3BAFE613824}"/>
    <cellStyle name="標準 6 3 2" xfId="111" xr:uid="{9CEE299A-42F7-4A46-B5CB-34711FF2927B}"/>
    <cellStyle name="標準 6 3 2 2" xfId="218" xr:uid="{C0689FA1-221F-40FB-872C-E7B3E3D65A27}"/>
    <cellStyle name="標準 6 3 2 2 2" xfId="509" xr:uid="{FB85431C-307C-4B37-8ED9-F8C25F91F9E7}"/>
    <cellStyle name="標準 6 3 2 2 2 2" xfId="1094" xr:uid="{BD262410-69BD-4E6C-A703-BAC610747D39}"/>
    <cellStyle name="標準 6 3 2 2 3" xfId="803" xr:uid="{67216FE4-072F-4E27-ADB3-E2551402726D}"/>
    <cellStyle name="標準 6 3 2 3" xfId="329" xr:uid="{764E0A9F-0BB4-4542-8802-1913F03303A1}"/>
    <cellStyle name="標準 6 3 2 3 2" xfId="620" xr:uid="{48091A14-CCD0-4ED6-A808-DF0EB31E9FD7}"/>
    <cellStyle name="標準 6 3 2 3 2 2" xfId="1205" xr:uid="{9C585F51-7358-489F-B030-D534AB379F69}"/>
    <cellStyle name="標準 6 3 2 3 3" xfId="914" xr:uid="{34AA80D1-0AD0-4F7C-BA6D-A51CB90C5B3E}"/>
    <cellStyle name="標準 6 3 2 4" xfId="412" xr:uid="{17E4FF61-61F2-4E24-9697-2EA0175B4710}"/>
    <cellStyle name="標準 6 3 2 4 2" xfId="997" xr:uid="{700A1FE6-D981-44CF-89BB-0C29F88A166A}"/>
    <cellStyle name="標準 6 3 2 5" xfId="706" xr:uid="{A9578A16-BAD8-4EDE-9121-F33089DDDD46}"/>
    <cellStyle name="標準 6 3 3" xfId="157" xr:uid="{7561E195-4EF2-4307-AA4C-18F5D9AE32B2}"/>
    <cellStyle name="標準 6 3 3 2" xfId="257" xr:uid="{44A4F9FA-CD72-4BE3-95B8-504A709E0C47}"/>
    <cellStyle name="標準 6 3 3 2 2" xfId="548" xr:uid="{E5D671CD-528C-4E3A-B82E-05C6C526D889}"/>
    <cellStyle name="標準 6 3 3 2 2 2" xfId="1133" xr:uid="{A0BE40F8-904E-4E67-9674-A1BD5856EB39}"/>
    <cellStyle name="標準 6 3 3 2 3" xfId="842" xr:uid="{05DE0034-6E07-411C-9DD4-540026DB7500}"/>
    <cellStyle name="標準 6 3 3 3" xfId="330" xr:uid="{DD3E5BDA-8055-45FF-B870-3C78C6A14EBC}"/>
    <cellStyle name="標準 6 3 3 3 2" xfId="621" xr:uid="{C5A928A8-ADF8-4DEF-9C7C-03FBF4D37568}"/>
    <cellStyle name="標準 6 3 3 3 2 2" xfId="1206" xr:uid="{9080910F-4B0F-42B5-8AE4-41CF39FDAD41}"/>
    <cellStyle name="標準 6 3 3 3 3" xfId="915" xr:uid="{C3205F6E-1B3B-4FEA-889E-57DBF5E346BE}"/>
    <cellStyle name="標準 6 3 3 4" xfId="451" xr:uid="{DE5E2DC7-E263-4850-8B28-B306CD698B97}"/>
    <cellStyle name="標準 6 3 3 4 2" xfId="1036" xr:uid="{2C8C4942-9639-4C83-875F-8FC668CBAA0D}"/>
    <cellStyle name="標準 6 3 3 5" xfId="745" xr:uid="{0AE959BF-6F70-4417-B18B-457994FB6261}"/>
    <cellStyle name="標準 6 3 4" xfId="185" xr:uid="{6D8143BA-23EB-4FF3-A768-C6C8F7FC74AF}"/>
    <cellStyle name="標準 6 3 4 2" xfId="477" xr:uid="{49D37694-D9D4-4F08-AB63-6AFFA248A465}"/>
    <cellStyle name="標準 6 3 4 2 2" xfId="1062" xr:uid="{9309A1DD-4D2A-4582-9D69-F01E6599C7C0}"/>
    <cellStyle name="標準 6 3 4 3" xfId="771" xr:uid="{D093B647-D489-430B-A258-9F30E6E1B540}"/>
    <cellStyle name="標準 6 3 5" xfId="331" xr:uid="{1022A012-06FC-4090-9EFB-2F51C6D63DFA}"/>
    <cellStyle name="標準 6 3 5 2" xfId="622" xr:uid="{727F6E16-2CB7-42D8-A049-85D37A1BD3F8}"/>
    <cellStyle name="標準 6 3 5 2 2" xfId="1207" xr:uid="{24478016-3291-46FD-A973-FF98DE8943BC}"/>
    <cellStyle name="標準 6 3 5 3" xfId="916" xr:uid="{5D4793A9-3752-43F8-84BE-70ED6B22C835}"/>
    <cellStyle name="標準 6 3 6" xfId="380" xr:uid="{B52B75A4-1470-44E0-8B1A-6F874CA317D9}"/>
    <cellStyle name="標準 6 3 6 2" xfId="965" xr:uid="{DC99B530-2297-48C3-9BA0-BFF9716CB634}"/>
    <cellStyle name="標準 6 3 7" xfId="673" xr:uid="{3C0275B7-0981-435E-A4F8-E654F7E48BCD}"/>
    <cellStyle name="標準 6 4" xfId="98" xr:uid="{58A71183-A840-43C1-83DF-9CE018F46F84}"/>
    <cellStyle name="標準 6 4 2" xfId="205" xr:uid="{4774B51B-5371-47A0-A57D-E4B09F03A3DE}"/>
    <cellStyle name="標準 6 4 2 2" xfId="496" xr:uid="{4B1DF61B-9F7D-4FEA-BAF3-ABAC187F1845}"/>
    <cellStyle name="標準 6 4 2 2 2" xfId="1081" xr:uid="{28C0479E-1D41-4A6D-92C1-3D63E494299D}"/>
    <cellStyle name="標準 6 4 2 3" xfId="790" xr:uid="{EC37C13D-58E0-4304-A2B3-DE0DFDAAC9B3}"/>
    <cellStyle name="標準 6 4 3" xfId="332" xr:uid="{71F1BB24-411D-4B73-863D-CCB0F86AF6AF}"/>
    <cellStyle name="標準 6 4 3 2" xfId="623" xr:uid="{B7DB1E4D-A67C-4C9D-84B9-0F8B0CEF4A3E}"/>
    <cellStyle name="標準 6 4 3 2 2" xfId="1208" xr:uid="{6FB3AF60-4C7A-4309-9FDA-64C5BA7031DB}"/>
    <cellStyle name="標準 6 4 3 3" xfId="917" xr:uid="{59375B03-FF11-4D64-A0EF-829E627E59A2}"/>
    <cellStyle name="標準 6 4 4" xfId="399" xr:uid="{5359B385-ADAC-441D-BDA5-4E2E0EEED9C1}"/>
    <cellStyle name="標準 6 4 4 2" xfId="984" xr:uid="{404DBBFB-618C-4538-982F-570A1425FD9F}"/>
    <cellStyle name="標準 6 4 5" xfId="693" xr:uid="{A7ED415C-9D02-4B62-AFC4-7E1BDD68F82A}"/>
    <cellStyle name="標準 6 5" xfId="155" xr:uid="{BC269A25-2CE7-410B-BCF1-F9F732FD7DAE}"/>
    <cellStyle name="標準 6 5 2" xfId="255" xr:uid="{EAEC9999-71CF-4D6E-A4CB-788011609D89}"/>
    <cellStyle name="標準 6 5 2 2" xfId="546" xr:uid="{A45010D1-7296-499F-9691-D0A31A29692D}"/>
    <cellStyle name="標準 6 5 2 2 2" xfId="1131" xr:uid="{0E838B1E-D921-4866-BCCA-BA436E3368F0}"/>
    <cellStyle name="標準 6 5 2 3" xfId="840" xr:uid="{EC333D76-228E-4086-B987-F194407ED926}"/>
    <cellStyle name="標準 6 5 3" xfId="333" xr:uid="{F87F741D-3180-4DD4-8789-A52C2CBBDFCB}"/>
    <cellStyle name="標準 6 5 3 2" xfId="624" xr:uid="{423298FE-13B9-47B6-AC31-3A4141826091}"/>
    <cellStyle name="標準 6 5 3 2 2" xfId="1209" xr:uid="{CD62C4A8-B2A4-4223-9248-F446E6B75525}"/>
    <cellStyle name="標準 6 5 3 3" xfId="918" xr:uid="{F49E3C21-A5E4-418C-B0F3-DE841E93F41E}"/>
    <cellStyle name="標準 6 5 4" xfId="449" xr:uid="{B663B159-90D9-4C43-A8D6-30FC8DB532C1}"/>
    <cellStyle name="標準 6 5 4 2" xfId="1034" xr:uid="{F77237AD-AE12-47E0-A10F-FA838C5481F8}"/>
    <cellStyle name="標準 6 5 5" xfId="743" xr:uid="{A61448F0-818C-4626-BB9C-131BF7C4EFE9}"/>
    <cellStyle name="標準 6 6" xfId="172" xr:uid="{0475D0D4-52C7-4EE5-AF27-79021FADC150}"/>
    <cellStyle name="標準 6 6 2" xfId="464" xr:uid="{44260E01-B06A-488A-BAD4-260E5BD49B50}"/>
    <cellStyle name="標準 6 6 2 2" xfId="1049" xr:uid="{E41903FE-C600-4F9A-83E6-980D010E5191}"/>
    <cellStyle name="標準 6 6 3" xfId="758" xr:uid="{11997943-0BF0-47A3-AED2-4F3A5120F5B3}"/>
    <cellStyle name="標準 6 7" xfId="334" xr:uid="{23586F31-862B-4176-800F-E35372B670CE}"/>
    <cellStyle name="標準 6 7 2" xfId="625" xr:uid="{371B064B-626A-477D-8076-10AC743B7009}"/>
    <cellStyle name="標準 6 7 2 2" xfId="1210" xr:uid="{A956C01E-701A-456C-9F32-B7CE26D4BE0C}"/>
    <cellStyle name="標準 6 7 3" xfId="919" xr:uid="{C71B6479-103B-41AB-A12A-B47EE4C81A16}"/>
    <cellStyle name="標準 6 8" xfId="367" xr:uid="{1D5AD4F8-04A1-4573-8EFC-00D89EC01841}"/>
    <cellStyle name="標準 6 8 2" xfId="952" xr:uid="{9764C989-B698-49BF-9764-50A779771510}"/>
    <cellStyle name="標準 6 9" xfId="660" xr:uid="{5630AFB0-1717-4FF1-89F0-E8F84C9EA02A}"/>
    <cellStyle name="標準 7" xfId="56" xr:uid="{722A55D6-4B6D-432D-BA1F-A8544350CFA5}"/>
    <cellStyle name="標準 7 10" xfId="335" xr:uid="{E3FC0972-9895-4DE7-9B78-9C029FF589E3}"/>
    <cellStyle name="標準 7 10 2" xfId="626" xr:uid="{D6D0B475-66B3-4A57-BBF1-AB8A1CB53574}"/>
    <cellStyle name="標準 7 10 2 2" xfId="1211" xr:uid="{87F5BE85-E424-4B4F-BAF4-1F80828256C1}"/>
    <cellStyle name="標準 7 10 3" xfId="920" xr:uid="{B6E3C103-759F-43F3-8C31-2F905F5C7E02}"/>
    <cellStyle name="標準 7 11" xfId="369" xr:uid="{75F14E28-5A79-4C69-AA24-724F9A0A9677}"/>
    <cellStyle name="標準 7 11 2" xfId="954" xr:uid="{A4D881CB-8398-466A-B590-DCCFA76E0714}"/>
    <cellStyle name="標準 7 12" xfId="662" xr:uid="{446608DB-CB52-4C3B-BA71-AD205E58BCC0}"/>
    <cellStyle name="標準 7 2" xfId="12" xr:uid="{8F6D4FD7-B0E0-4674-A64F-85BD203C0B5E}"/>
    <cellStyle name="標準 7 2 2" xfId="77" xr:uid="{C9905D84-2A64-491D-BF53-0271F636BBE6}"/>
    <cellStyle name="標準 7 2 2 2" xfId="118" xr:uid="{34B974F0-BB4E-4503-A6B0-34E88CE2A004}"/>
    <cellStyle name="標準 7 2 2 2 2" xfId="225" xr:uid="{10F4837F-19BD-45C3-8909-BB38747DCBEB}"/>
    <cellStyle name="標準 7 2 2 2 2 2" xfId="516" xr:uid="{57AC9116-6F29-494C-9AC6-5E69D76965F4}"/>
    <cellStyle name="標準 7 2 2 2 2 2 2" xfId="1101" xr:uid="{C151E4F2-6562-4A92-9EFA-00EA3A3311E2}"/>
    <cellStyle name="標準 7 2 2 2 2 3" xfId="810" xr:uid="{8CBF348F-161B-4DC3-9FF6-0BE17F81A736}"/>
    <cellStyle name="標準 7 2 2 2 3" xfId="336" xr:uid="{E5281B94-E2FF-499E-B1F6-72BE699C1212}"/>
    <cellStyle name="標準 7 2 2 2 3 2" xfId="627" xr:uid="{6079E748-2CEA-4C40-B660-F051CBEBC417}"/>
    <cellStyle name="標準 7 2 2 2 3 2 2" xfId="1212" xr:uid="{30A4B6C5-090F-4DA8-850A-280CF8E92E7C}"/>
    <cellStyle name="標準 7 2 2 2 3 3" xfId="921" xr:uid="{EA49F050-87CB-489B-AFC0-7EFD6573F72A}"/>
    <cellStyle name="標準 7 2 2 2 4" xfId="419" xr:uid="{53921955-682D-4786-A461-7BF1287AD92D}"/>
    <cellStyle name="標準 7 2 2 2 4 2" xfId="1004" xr:uid="{C6907C47-BFCD-4ACB-AEF7-7AA5243BA68C}"/>
    <cellStyle name="標準 7 2 2 2 5" xfId="713" xr:uid="{61626B9D-B58C-4A31-B465-094D1E5F1A95}"/>
    <cellStyle name="標準 7 2 2 3" xfId="160" xr:uid="{790566F1-BD6D-4056-B3EB-942AAF64A184}"/>
    <cellStyle name="標準 7 2 2 3 2" xfId="260" xr:uid="{82103181-6EAC-4242-9475-DFC27F129F77}"/>
    <cellStyle name="標準 7 2 2 3 2 2" xfId="551" xr:uid="{5224AC8B-B6E3-44A0-9B4F-EDE33DBAAEBB}"/>
    <cellStyle name="標準 7 2 2 3 2 2 2" xfId="1136" xr:uid="{4C4CEF73-9E4D-4124-8496-BA3E552B2E44}"/>
    <cellStyle name="標準 7 2 2 3 2 3" xfId="845" xr:uid="{D49E6D6A-5BAC-4221-BA1B-127EDF90062A}"/>
    <cellStyle name="標準 7 2 2 3 3" xfId="337" xr:uid="{62421C60-E3FA-4E19-9093-56497976A8BF}"/>
    <cellStyle name="標準 7 2 2 3 3 2" xfId="628" xr:uid="{522FF987-C4FA-4BED-A301-45D6BC844F0D}"/>
    <cellStyle name="標準 7 2 2 3 3 2 2" xfId="1213" xr:uid="{41CD5CCC-C6DC-477D-AA26-8931D02EFEDA}"/>
    <cellStyle name="標準 7 2 2 3 3 3" xfId="922" xr:uid="{3942DD00-8D04-42D2-B084-0EA118562828}"/>
    <cellStyle name="標準 7 2 2 3 4" xfId="454" xr:uid="{C8BF1406-6807-4AD1-AC7E-5DB103D4B791}"/>
    <cellStyle name="標準 7 2 2 3 4 2" xfId="1039" xr:uid="{93EF4C70-D888-4D94-877F-0AA0C0CE4202}"/>
    <cellStyle name="標準 7 2 2 3 5" xfId="748" xr:uid="{3F91739E-5153-4A63-9B53-6476DD660624}"/>
    <cellStyle name="標準 7 2 2 4" xfId="192" xr:uid="{7998233F-4822-4FAB-BCDD-58E1E65C8373}"/>
    <cellStyle name="標準 7 2 2 4 2" xfId="484" xr:uid="{972CC292-D0B1-433D-884E-718FA90862C5}"/>
    <cellStyle name="標準 7 2 2 4 2 2" xfId="1069" xr:uid="{9B2F3E22-6BAC-4078-976C-1E7E81212923}"/>
    <cellStyle name="標準 7 2 2 4 3" xfId="778" xr:uid="{EC823E27-CB48-4A0E-A974-E74E397B7ED9}"/>
    <cellStyle name="標準 7 2 2 5" xfId="338" xr:uid="{0123E90B-695B-4A96-B68F-9DF542952E84}"/>
    <cellStyle name="標準 7 2 2 5 2" xfId="629" xr:uid="{F5F22DD2-E49D-4C94-93FD-8C3F97B64301}"/>
    <cellStyle name="標準 7 2 2 5 2 2" xfId="1214" xr:uid="{FBC12CF1-A45E-4028-AF08-8C6A335F6403}"/>
    <cellStyle name="標準 7 2 2 5 3" xfId="923" xr:uid="{D5433650-D5CB-43E3-AC07-779AA855F62D}"/>
    <cellStyle name="標準 7 2 2 6" xfId="387" xr:uid="{E8E028EC-D8A5-4C15-815B-138CD828173F}"/>
    <cellStyle name="標準 7 2 2 6 2" xfId="972" xr:uid="{157722B8-6CA2-4FCD-AF9A-558406DB2FCD}"/>
    <cellStyle name="標準 7 2 2 7" xfId="680" xr:uid="{A4DB5817-5E2B-493F-ABB7-BD84077AD138}"/>
    <cellStyle name="標準 7 2 3" xfId="35" xr:uid="{3BEF798E-CDBC-4287-9F27-6F74E1F5CF44}"/>
    <cellStyle name="標準 7 2 3 2" xfId="209" xr:uid="{9ECF8582-43F6-401B-8B3D-8BE2C1C3D6D3}"/>
    <cellStyle name="標準 7 2 3 2 2" xfId="500" xr:uid="{6265854F-6247-4D82-AEFD-262997E3AB32}"/>
    <cellStyle name="標準 7 2 3 2 2 2" xfId="1085" xr:uid="{E5CCC96A-4659-4E54-B3C4-A095BB505A1C}"/>
    <cellStyle name="標準 7 2 3 2 3" xfId="794" xr:uid="{E7C40329-6120-44E7-BD10-FFC8C482C0EA}"/>
    <cellStyle name="標準 7 2 3 3" xfId="339" xr:uid="{D0FCA8B8-90EC-44B0-A3A3-590ABD4F84F7}"/>
    <cellStyle name="標準 7 2 3 3 2" xfId="630" xr:uid="{D3E3A0E1-8F6D-4417-A86F-126625728B8F}"/>
    <cellStyle name="標準 7 2 3 3 2 2" xfId="1215" xr:uid="{D0A3A40A-82E3-4910-ACAE-A776AD66E5C6}"/>
    <cellStyle name="標準 7 2 3 3 3" xfId="924" xr:uid="{07B73C9A-C107-4B14-B88A-83B2BBF07AEE}"/>
    <cellStyle name="標準 7 2 3 4" xfId="403" xr:uid="{89F8AF30-DADF-49D5-8A7D-FA3E2209E620}"/>
    <cellStyle name="標準 7 2 3 4 2" xfId="988" xr:uid="{0A9D3DD1-5451-4EB3-8B39-A32B88B68F38}"/>
    <cellStyle name="標準 7 2 3 5" xfId="697" xr:uid="{7C5D18D5-86CD-4706-B6E5-CF5161F5BD3B}"/>
    <cellStyle name="標準 7 2 3 6" xfId="102" xr:uid="{4675C9A4-8E94-42A8-BEA3-355A76BCE963}"/>
    <cellStyle name="標準 7 2 4" xfId="159" xr:uid="{EC13536B-C9C9-4302-ADA5-1616112F6E0C}"/>
    <cellStyle name="標準 7 2 4 2" xfId="259" xr:uid="{5EAC8A7E-31C2-4E48-90B2-0044BC5FC2A6}"/>
    <cellStyle name="標準 7 2 4 2 2" xfId="550" xr:uid="{FA3DFB99-3125-4691-9DC4-D585E10D0911}"/>
    <cellStyle name="標準 7 2 4 2 2 2" xfId="1135" xr:uid="{7E0AEE6A-A013-4F8C-B3C0-63567F2CCFA8}"/>
    <cellStyle name="標準 7 2 4 2 3" xfId="844" xr:uid="{A85AE6DD-BCB5-4A4A-8EDD-BB3D9220FAED}"/>
    <cellStyle name="標準 7 2 4 3" xfId="340" xr:uid="{E5CE957B-C2A2-4A4A-B1E3-D35DA1849AD9}"/>
    <cellStyle name="標準 7 2 4 3 2" xfId="631" xr:uid="{1CD59BEB-09F9-4D6E-96ED-881AF69C34B0}"/>
    <cellStyle name="標準 7 2 4 3 2 2" xfId="1216" xr:uid="{77C3E36D-FFE6-4664-AE2D-281617683100}"/>
    <cellStyle name="標準 7 2 4 3 3" xfId="925" xr:uid="{645E02DC-25AC-4D57-8E4B-326D7AFD7F24}"/>
    <cellStyle name="標準 7 2 4 4" xfId="453" xr:uid="{36205DBC-8D60-4D28-9086-AD506DB6C9BB}"/>
    <cellStyle name="標準 7 2 4 4 2" xfId="1038" xr:uid="{7CAEB741-2EC8-449D-ADC5-668849CEF4EF}"/>
    <cellStyle name="標準 7 2 4 5" xfId="747" xr:uid="{05603539-2173-4B9D-9AFC-356812B7F245}"/>
    <cellStyle name="標準 7 2 5" xfId="176" xr:uid="{20B5E29E-6587-497F-9F52-DE885F82F424}"/>
    <cellStyle name="標準 7 2 5 2" xfId="468" xr:uid="{159DE95A-E397-45A5-BF81-579D11488800}"/>
    <cellStyle name="標準 7 2 5 2 2" xfId="1053" xr:uid="{DA88A4FF-1159-4D25-AD24-9BCECE8E8E69}"/>
    <cellStyle name="標準 7 2 5 3" xfId="762" xr:uid="{2DB2B858-B7FA-415D-BAF7-4574AAD2C573}"/>
    <cellStyle name="標準 7 2 6" xfId="341" xr:uid="{FBB2B96B-301C-4595-9896-F9CACF80C038}"/>
    <cellStyle name="標準 7 2 6 2" xfId="632" xr:uid="{04939C8A-9191-4584-9DFA-02DC95E91881}"/>
    <cellStyle name="標準 7 2 6 2 2" xfId="1217" xr:uid="{C3B08E34-6225-4BEB-BC09-695677CF8846}"/>
    <cellStyle name="標準 7 2 6 3" xfId="926" xr:uid="{015CE679-ECB0-41C3-9902-AAD552C10DC6}"/>
    <cellStyle name="標準 7 2 7" xfId="371" xr:uid="{0DAAB97E-D9C9-4525-AC10-BC250955650D}"/>
    <cellStyle name="標準 7 2 7 2" xfId="956" xr:uid="{646272E2-54CB-46A8-9CC7-89E146AF11F9}"/>
    <cellStyle name="標準 7 2 8" xfId="664" xr:uid="{C057F0BF-D728-4918-AD69-2321322B4CDD}"/>
    <cellStyle name="標準 7 2 9" xfId="61" xr:uid="{7C75DC39-6430-4372-BE13-02B9621BCE3B}"/>
    <cellStyle name="標準 7 3" xfId="63" xr:uid="{E95D10D5-E12B-4CDD-8FC4-CA7C65C88D3D}"/>
    <cellStyle name="標準 7 3 2" xfId="66" xr:uid="{18432944-B981-4D22-B302-70DC340AB1D3}"/>
    <cellStyle name="標準 7 3 2 2" xfId="79" xr:uid="{1ACFD599-04BA-49D7-9E20-35AC0E2EE6A8}"/>
    <cellStyle name="標準 7 3 2 2 2" xfId="120" xr:uid="{0C104BE7-690F-4E47-81F9-68D9A79A3B28}"/>
    <cellStyle name="標準 7 3 2 2 2 2" xfId="227" xr:uid="{CF0DB28D-2350-408D-819F-1AED43A55072}"/>
    <cellStyle name="標準 7 3 2 2 2 2 2" xfId="518" xr:uid="{E4FBA560-D889-44D0-810A-B53FBD29A16D}"/>
    <cellStyle name="標準 7 3 2 2 2 2 2 2" xfId="1103" xr:uid="{42105C5A-35E2-4846-9366-17FA61CC2839}"/>
    <cellStyle name="標準 7 3 2 2 2 2 3" xfId="812" xr:uid="{6CF5E131-2C62-4D4D-84D7-85CEA8039474}"/>
    <cellStyle name="標準 7 3 2 2 2 3" xfId="342" xr:uid="{A00BEE21-F1F1-4ED4-B805-FA63318F11C4}"/>
    <cellStyle name="標準 7 3 2 2 2 3 2" xfId="633" xr:uid="{9A338704-17AD-4A12-ADBC-87C348EB6DE4}"/>
    <cellStyle name="標準 7 3 2 2 2 3 2 2" xfId="1218" xr:uid="{169D94F9-A948-4758-96C3-DCACF37A7860}"/>
    <cellStyle name="標準 7 3 2 2 2 3 3" xfId="927" xr:uid="{7E6A080F-E6A4-4B40-8E56-5500EF0421BC}"/>
    <cellStyle name="標準 7 3 2 2 2 4" xfId="421" xr:uid="{533B8ED6-1461-4848-981B-F409A886295C}"/>
    <cellStyle name="標準 7 3 2 2 2 4 2" xfId="1006" xr:uid="{11026E1A-23D2-4B41-B1B3-7C61C22A31AA}"/>
    <cellStyle name="標準 7 3 2 2 2 5" xfId="715" xr:uid="{F32F4FA4-22C1-423D-89DE-AA5DD1C8E617}"/>
    <cellStyle name="標準 7 3 2 2 3" xfId="163" xr:uid="{AD80630C-B959-4D1D-B0ED-8E4ED88F565C}"/>
    <cellStyle name="標準 7 3 2 2 3 2" xfId="263" xr:uid="{6BA7623B-EA7F-464F-A517-9BA27BD80484}"/>
    <cellStyle name="標準 7 3 2 2 3 2 2" xfId="554" xr:uid="{C47EADE9-976D-4031-ACD3-BAD99B5C9B20}"/>
    <cellStyle name="標準 7 3 2 2 3 2 2 2" xfId="1139" xr:uid="{D343B895-8189-4BD8-8EA6-A868B1A73411}"/>
    <cellStyle name="標準 7 3 2 2 3 2 3" xfId="848" xr:uid="{AB0E2AC3-A434-4537-8A73-6A80C3AA4ADC}"/>
    <cellStyle name="標準 7 3 2 2 3 3" xfId="343" xr:uid="{DB21C3A0-818C-4580-86F7-FF2552C7A493}"/>
    <cellStyle name="標準 7 3 2 2 3 3 2" xfId="634" xr:uid="{0DB7FA55-D57B-4361-996E-DAC1FDD030B9}"/>
    <cellStyle name="標準 7 3 2 2 3 3 2 2" xfId="1219" xr:uid="{6D1039B7-A0C6-48B4-8E8D-CA161129F899}"/>
    <cellStyle name="標準 7 3 2 2 3 3 3" xfId="928" xr:uid="{82954927-7F9C-4D21-9339-C7383DC84927}"/>
    <cellStyle name="標準 7 3 2 2 3 4" xfId="457" xr:uid="{0D105345-FCE3-4E22-9A72-EAB0BE57B741}"/>
    <cellStyle name="標準 7 3 2 2 3 4 2" xfId="1042" xr:uid="{15D24524-C890-4978-A299-D8A7F6F54C83}"/>
    <cellStyle name="標準 7 3 2 2 3 5" xfId="751" xr:uid="{5D9D493C-AD7B-4689-B03D-0BB2BEF588AC}"/>
    <cellStyle name="標準 7 3 2 2 4" xfId="194" xr:uid="{58316993-8F59-401A-8BD8-6D8687E459F6}"/>
    <cellStyle name="標準 7 3 2 2 4 2" xfId="486" xr:uid="{0902FF1A-EDF8-45C0-99FE-8F845228487F}"/>
    <cellStyle name="標準 7 3 2 2 4 2 2" xfId="1071" xr:uid="{246424FD-FA03-4CEB-951C-7B5BCD714E0D}"/>
    <cellStyle name="標準 7 3 2 2 4 3" xfId="780" xr:uid="{61AF657B-7E7B-4005-82DD-4D7A4C6C3212}"/>
    <cellStyle name="標準 7 3 2 2 5" xfId="344" xr:uid="{92DFDF61-66A5-41AF-8E0E-61F322B49AA7}"/>
    <cellStyle name="標準 7 3 2 2 5 2" xfId="635" xr:uid="{6767B736-1F3E-4AB4-A1A0-747B9830F560}"/>
    <cellStyle name="標準 7 3 2 2 5 2 2" xfId="1220" xr:uid="{116288E8-7BAC-4DF5-88E8-BE6524EBFC8D}"/>
    <cellStyle name="標準 7 3 2 2 5 3" xfId="929" xr:uid="{DD072223-17F5-4675-8683-503EC499BAA9}"/>
    <cellStyle name="標準 7 3 2 2 6" xfId="389" xr:uid="{399D9C9E-98A6-4A8E-B650-50C39858E574}"/>
    <cellStyle name="標準 7 3 2 2 6 2" xfId="974" xr:uid="{9A59F846-015F-4446-80A1-D4B1F3C3C306}"/>
    <cellStyle name="標準 7 3 2 2 7" xfId="682" xr:uid="{5EB4EC86-980B-43D9-9B2C-02EF58EB4D1F}"/>
    <cellStyle name="標準 7 3 2 3" xfId="107" xr:uid="{5BCAF8CF-F3A7-4FAA-8C24-36F37E5E9BAE}"/>
    <cellStyle name="標準 7 3 2 3 2" xfId="214" xr:uid="{60A34556-868A-460E-B117-038AF1EB3B44}"/>
    <cellStyle name="標準 7 3 2 3 2 2" xfId="505" xr:uid="{665CC16F-8DAF-4DFA-A70E-8110FD106291}"/>
    <cellStyle name="標準 7 3 2 3 2 2 2" xfId="1090" xr:uid="{C3E372DD-DD26-48D9-91C8-A93B5FEEE4FD}"/>
    <cellStyle name="標準 7 3 2 3 2 3" xfId="799" xr:uid="{96D0EBB8-096C-4E5E-AA0C-1F08D5456003}"/>
    <cellStyle name="標準 7 3 2 3 3" xfId="345" xr:uid="{D0DBA689-9C32-4CD5-8745-AF3CB2FB0CE2}"/>
    <cellStyle name="標準 7 3 2 3 3 2" xfId="636" xr:uid="{C02B08DF-1270-41C5-A950-5482D7D4C64A}"/>
    <cellStyle name="標準 7 3 2 3 3 2 2" xfId="1221" xr:uid="{0353F502-C96E-4B40-B22C-8948A4381219}"/>
    <cellStyle name="標準 7 3 2 3 3 3" xfId="930" xr:uid="{12A04E62-4E94-461B-83F7-ECA52ACA4C65}"/>
    <cellStyle name="標準 7 3 2 3 4" xfId="408" xr:uid="{629222F0-FF89-45A1-890A-5351FB8977BB}"/>
    <cellStyle name="標準 7 3 2 3 4 2" xfId="993" xr:uid="{9E6D88D4-2465-4996-870B-54536FFB12FE}"/>
    <cellStyle name="標準 7 3 2 3 5" xfId="702" xr:uid="{3A1F97C0-F916-417F-BA19-9CDD4A81838B}"/>
    <cellStyle name="標準 7 3 2 4" xfId="162" xr:uid="{836257D8-1A10-47EE-B51E-CA542C553EB1}"/>
    <cellStyle name="標準 7 3 2 4 2" xfId="262" xr:uid="{8B92E02B-042F-4CB9-9FCB-32B94460994C}"/>
    <cellStyle name="標準 7 3 2 4 2 2" xfId="553" xr:uid="{D826C678-41EA-461F-AA66-DB478BCA5BEE}"/>
    <cellStyle name="標準 7 3 2 4 2 2 2" xfId="1138" xr:uid="{644AE621-002C-4CC5-8C83-20D96837F1A1}"/>
    <cellStyle name="標準 7 3 2 4 2 3" xfId="847" xr:uid="{E97CCD87-77E9-4A0C-B9D5-63EF4FF92F4F}"/>
    <cellStyle name="標準 7 3 2 4 3" xfId="346" xr:uid="{A260708F-9AAB-4F10-AC8B-4FE6BF31A255}"/>
    <cellStyle name="標準 7 3 2 4 3 2" xfId="637" xr:uid="{AFC8E7A2-CD0F-4AF9-95F8-2AC77894CD91}"/>
    <cellStyle name="標準 7 3 2 4 3 2 2" xfId="1222" xr:uid="{9165F2C3-E648-4769-8215-115C6A5C0E5A}"/>
    <cellStyle name="標準 7 3 2 4 3 3" xfId="931" xr:uid="{7381E087-C485-4896-A384-1E0187F7B925}"/>
    <cellStyle name="標準 7 3 2 4 4" xfId="456" xr:uid="{CA72060D-0FA4-4C5F-8A60-767E62D144B0}"/>
    <cellStyle name="標準 7 3 2 4 4 2" xfId="1041" xr:uid="{9B0891F9-50A7-418C-A481-C2BF16BBF2B9}"/>
    <cellStyle name="標準 7 3 2 4 5" xfId="750" xr:uid="{FD2D84F8-7844-4A5C-83AE-2634DE7B2C0D}"/>
    <cellStyle name="標準 7 3 2 5" xfId="181" xr:uid="{B36113CB-C745-4B41-9322-32A1C6380F20}"/>
    <cellStyle name="標準 7 3 2 5 2" xfId="473" xr:uid="{7F686317-A7F5-4B5B-93E9-DB8E553123F9}"/>
    <cellStyle name="標準 7 3 2 5 2 2" xfId="1058" xr:uid="{5659E56D-8CF0-4A5F-8147-52E83C5C67B9}"/>
    <cellStyle name="標準 7 3 2 5 3" xfId="767" xr:uid="{0EDF2B47-0E41-445B-8C9D-19A68AA6B0B5}"/>
    <cellStyle name="標準 7 3 2 6" xfId="347" xr:uid="{2A3F5110-4789-4549-80B8-5A9E7AE5B6C4}"/>
    <cellStyle name="標準 7 3 2 6 2" xfId="638" xr:uid="{21C10578-AA5F-4C49-A418-83DD6C496095}"/>
    <cellStyle name="標準 7 3 2 6 2 2" xfId="1223" xr:uid="{D5BA5750-93D8-4F21-8FF8-AE14A269702D}"/>
    <cellStyle name="標準 7 3 2 6 3" xfId="932" xr:uid="{44D9AE2D-7A96-4C55-9366-4D1FE805FCF7}"/>
    <cellStyle name="標準 7 3 2 7" xfId="376" xr:uid="{B19963A6-B834-4E9C-9839-6DD621135AE5}"/>
    <cellStyle name="標準 7 3 2 7 2" xfId="961" xr:uid="{96F62DDB-AAC4-460A-B61C-5A4D883C77E1}"/>
    <cellStyle name="標準 7 3 2 8" xfId="669" xr:uid="{F78F691D-50D8-4DDE-9B64-FF1DA2129EAE}"/>
    <cellStyle name="標準 7 3 3" xfId="78" xr:uid="{50CE061E-A128-4246-8EBB-F42C16BE33ED}"/>
    <cellStyle name="標準 7 3 3 2" xfId="119" xr:uid="{38018B3B-C6F0-4F69-8947-2E138668B0E1}"/>
    <cellStyle name="標準 7 3 3 2 2" xfId="226" xr:uid="{E1950CF5-00E3-459B-80E5-058E2C646CE5}"/>
    <cellStyle name="標準 7 3 3 2 2 2" xfId="517" xr:uid="{3CB67C32-19C4-4B53-B969-0B8CFF11632B}"/>
    <cellStyle name="標準 7 3 3 2 2 2 2" xfId="1102" xr:uid="{56F4159C-4D9E-4077-879A-D932C0184C36}"/>
    <cellStyle name="標準 7 3 3 2 2 3" xfId="811" xr:uid="{BAB32616-1490-4611-B52D-BD2B84F54563}"/>
    <cellStyle name="標準 7 3 3 2 3" xfId="348" xr:uid="{F98D44C0-9E17-4EEF-BCDE-A229EA50E813}"/>
    <cellStyle name="標準 7 3 3 2 3 2" xfId="639" xr:uid="{C4F16535-4756-4020-A1AE-D38DE784452D}"/>
    <cellStyle name="標準 7 3 3 2 3 2 2" xfId="1224" xr:uid="{72E97D31-C4C2-4D0B-AFE7-06A5EBE74D78}"/>
    <cellStyle name="標準 7 3 3 2 3 3" xfId="933" xr:uid="{E90D7D3F-D7BC-4959-B312-649F31150AED}"/>
    <cellStyle name="標準 7 3 3 2 4" xfId="420" xr:uid="{6DC7C495-82C4-4072-B8FE-84ADB5732F0A}"/>
    <cellStyle name="標準 7 3 3 2 4 2" xfId="1005" xr:uid="{8A58836C-60C1-462D-8E16-B0EDCB690624}"/>
    <cellStyle name="標準 7 3 3 2 5" xfId="714" xr:uid="{19993765-0413-48BF-898C-FDE560CF359D}"/>
    <cellStyle name="標準 7 3 3 3" xfId="164" xr:uid="{5C31464B-305B-40E3-B055-F6A0E501CF22}"/>
    <cellStyle name="標準 7 3 3 3 2" xfId="264" xr:uid="{D1B00548-DEBA-4C90-8D7D-A025516F8499}"/>
    <cellStyle name="標準 7 3 3 3 2 2" xfId="555" xr:uid="{161D1C3C-4E94-4124-A997-D66FFC6F5795}"/>
    <cellStyle name="標準 7 3 3 3 2 2 2" xfId="1140" xr:uid="{15AD0140-F998-4FF3-8492-C817BEB73045}"/>
    <cellStyle name="標準 7 3 3 3 2 3" xfId="849" xr:uid="{09761986-A203-4E68-B51B-8EF8543E84D5}"/>
    <cellStyle name="標準 7 3 3 3 3" xfId="349" xr:uid="{10F80419-361F-44CD-991E-AFAB5F7EA244}"/>
    <cellStyle name="標準 7 3 3 3 3 2" xfId="640" xr:uid="{04818423-16B6-4E2D-8AD4-730B51340C73}"/>
    <cellStyle name="標準 7 3 3 3 3 2 2" xfId="1225" xr:uid="{9C00E32A-7D48-47C2-BD15-39B020CC763E}"/>
    <cellStyle name="標準 7 3 3 3 3 3" xfId="934" xr:uid="{FFF2BE45-EECA-411C-B737-A70185968113}"/>
    <cellStyle name="標準 7 3 3 3 4" xfId="458" xr:uid="{E036E85F-B541-4E94-BD48-93D2E98DA33A}"/>
    <cellStyle name="標準 7 3 3 3 4 2" xfId="1043" xr:uid="{D494E3D9-3B96-4030-A179-5F11DF96FFC2}"/>
    <cellStyle name="標準 7 3 3 3 5" xfId="752" xr:uid="{5E15D5D9-F5BD-4002-BB1F-5C2982166F08}"/>
    <cellStyle name="標準 7 3 3 4" xfId="193" xr:uid="{565CFEBE-FA6D-4903-B845-8F6D02B49E84}"/>
    <cellStyle name="標準 7 3 3 4 2" xfId="485" xr:uid="{0CD2D788-1D07-4F61-A55A-033F6CDFB731}"/>
    <cellStyle name="標準 7 3 3 4 2 2" xfId="1070" xr:uid="{45D0066C-B215-410B-906E-986ECB734EC3}"/>
    <cellStyle name="標準 7 3 3 4 3" xfId="779" xr:uid="{118E0116-838C-451A-93AF-500F76665E98}"/>
    <cellStyle name="標準 7 3 3 5" xfId="350" xr:uid="{AA1120AD-EE3F-43A7-A5EB-FE4325F4F016}"/>
    <cellStyle name="標準 7 3 3 5 2" xfId="641" xr:uid="{9C39D1A7-3A4E-47B8-8C09-6388B8DE5F6B}"/>
    <cellStyle name="標準 7 3 3 5 2 2" xfId="1226" xr:uid="{6AF286CF-83C0-4721-815C-7383B51A393F}"/>
    <cellStyle name="標準 7 3 3 5 3" xfId="935" xr:uid="{850A9881-68DB-41A3-90C2-36BA3484EEA7}"/>
    <cellStyle name="標準 7 3 3 6" xfId="388" xr:uid="{C85AF65E-7381-4085-B331-D06B759DAD39}"/>
    <cellStyle name="標準 7 3 3 6 2" xfId="973" xr:uid="{2E927ADC-2622-41DA-B5B5-51E0CBEA4046}"/>
    <cellStyle name="標準 7 3 3 7" xfId="681" xr:uid="{EBF886AB-322D-4E6F-9D57-88658682F795}"/>
    <cellStyle name="標準 7 3 4" xfId="104" xr:uid="{51FF4434-B1E1-4694-B406-F3BEB570A39F}"/>
    <cellStyle name="標準 7 3 4 2" xfId="211" xr:uid="{2D74B8AE-3DC5-4511-ADEB-8DA6D4245E54}"/>
    <cellStyle name="標準 7 3 4 2 2" xfId="502" xr:uid="{CE11E4F1-E9A7-4277-92D5-A227854D03C8}"/>
    <cellStyle name="標準 7 3 4 2 2 2" xfId="1087" xr:uid="{A7C383B1-4050-4DF9-9E5E-8327B48A31FE}"/>
    <cellStyle name="標準 7 3 4 2 3" xfId="796" xr:uid="{1810BDDB-8FB8-487B-BB42-F2B802975CB7}"/>
    <cellStyle name="標準 7 3 4 3" xfId="351" xr:uid="{C6B8D3ED-F119-4FAA-AEB5-DBBBBD53FED8}"/>
    <cellStyle name="標準 7 3 4 3 2" xfId="642" xr:uid="{1B668FE7-EC5D-47F1-87B6-F0D7599606D1}"/>
    <cellStyle name="標準 7 3 4 3 2 2" xfId="1227" xr:uid="{33FE3DA6-2F91-4744-8423-2B0DBC0CB657}"/>
    <cellStyle name="標準 7 3 4 3 3" xfId="936" xr:uid="{ADB83B16-0858-48F2-B5FD-D634ACDB1642}"/>
    <cellStyle name="標準 7 3 4 4" xfId="405" xr:uid="{0DA3E524-EDA9-4E3C-A664-C60BB237E9C6}"/>
    <cellStyle name="標準 7 3 4 4 2" xfId="990" xr:uid="{D2CEF22D-3C8B-43C8-9C99-9244B9E053CB}"/>
    <cellStyle name="標準 7 3 4 5" xfId="699" xr:uid="{344F97B2-1484-4560-B0DE-D1305D8C9B9E}"/>
    <cellStyle name="標準 7 3 5" xfId="161" xr:uid="{9BE85919-48EC-4BD7-939D-CB66AB18BEC2}"/>
    <cellStyle name="標準 7 3 5 2" xfId="261" xr:uid="{D985664F-19A1-4AA9-977B-8745084362A8}"/>
    <cellStyle name="標準 7 3 5 2 2" xfId="552" xr:uid="{B77E6483-E8D9-4DD9-91E6-31D59608AA02}"/>
    <cellStyle name="標準 7 3 5 2 2 2" xfId="1137" xr:uid="{57C8C905-867C-4FA0-812E-C129EDB93AD7}"/>
    <cellStyle name="標準 7 3 5 2 3" xfId="846" xr:uid="{A775C28D-6A23-457D-8E9A-DE2B9EAB90AF}"/>
    <cellStyle name="標準 7 3 5 3" xfId="352" xr:uid="{0758EA88-26F7-4ECB-8F99-83F667D53437}"/>
    <cellStyle name="標準 7 3 5 3 2" xfId="643" xr:uid="{841D5D8F-9CA0-4259-AFA4-FBAF1412BB82}"/>
    <cellStyle name="標準 7 3 5 3 2 2" xfId="1228" xr:uid="{5880BC2B-6DA9-43F2-97E5-79C38B2EB4EF}"/>
    <cellStyle name="標準 7 3 5 3 3" xfId="937" xr:uid="{546F1641-0EB3-40E8-8CB4-0FF0D78E80B1}"/>
    <cellStyle name="標準 7 3 5 4" xfId="455" xr:uid="{82744ED2-C751-41CE-8863-EA63A037E509}"/>
    <cellStyle name="標準 7 3 5 4 2" xfId="1040" xr:uid="{83DCD57D-0F5D-4C34-9226-2F05557844F8}"/>
    <cellStyle name="標準 7 3 5 5" xfId="749" xr:uid="{CBD3FC32-FEE4-4955-B4C0-C89598CB5ABD}"/>
    <cellStyle name="標準 7 3 6" xfId="178" xr:uid="{F7DA9AA2-561A-4741-8BBF-A087CAC57962}"/>
    <cellStyle name="標準 7 3 6 2" xfId="470" xr:uid="{F7CDF3FC-496C-4D29-98A0-E56F401FFB6E}"/>
    <cellStyle name="標準 7 3 6 2 2" xfId="1055" xr:uid="{E4D42394-C190-4651-A575-A0A0F8C6D756}"/>
    <cellStyle name="標準 7 3 6 3" xfId="764" xr:uid="{55D05B8A-EDE6-4B9D-A057-23E064D24C90}"/>
    <cellStyle name="標準 7 3 7" xfId="353" xr:uid="{AA7DE0BE-99E4-4923-9744-0EBA0E1BEF86}"/>
    <cellStyle name="標準 7 3 7 2" xfId="644" xr:uid="{9598D2D0-F1BC-4DA9-8E85-F27694BBB212}"/>
    <cellStyle name="標準 7 3 7 2 2" xfId="1229" xr:uid="{E66E5A81-46A4-4B2D-BE4C-EDFDDD9BD32C}"/>
    <cellStyle name="標準 7 3 7 3" xfId="938" xr:uid="{9A962E23-4F0E-42FB-8A93-83A18576F835}"/>
    <cellStyle name="標準 7 3 8" xfId="373" xr:uid="{B86B5719-5F11-4292-8803-10AE3CF859A0}"/>
    <cellStyle name="標準 7 3 8 2" xfId="958" xr:uid="{0E59EB4A-F01D-48D2-B93E-D98A7580177F}"/>
    <cellStyle name="標準 7 3 9" xfId="666" xr:uid="{62D8F3C9-D01E-49D7-BB69-948EC53658C9}"/>
    <cellStyle name="標準 7 4" xfId="65" xr:uid="{7AF00E5C-0D04-441B-9B8D-9F9965299E17}"/>
    <cellStyle name="標準 7 4 2" xfId="80" xr:uid="{DB0C6724-6AF8-46E5-B6F3-8C5262216455}"/>
    <cellStyle name="標準 7 4 2 2" xfId="121" xr:uid="{AB4A13FF-4486-4EFF-979C-727375E8A38A}"/>
    <cellStyle name="標準 7 4 2 2 2" xfId="228" xr:uid="{C8A23B66-2AD1-46FB-8DCB-6E7349E626B7}"/>
    <cellStyle name="標準 7 4 2 2 2 2" xfId="519" xr:uid="{F0A57D67-F9EB-4B71-B727-939AFC0904B4}"/>
    <cellStyle name="標準 7 4 2 2 2 2 2" xfId="1104" xr:uid="{222F2613-DD9C-40CE-97E5-C387589858FA}"/>
    <cellStyle name="標準 7 4 2 2 2 3" xfId="813" xr:uid="{3C54F7EE-1778-4F75-958C-6DDA657DCC62}"/>
    <cellStyle name="標準 7 4 2 2 3" xfId="354" xr:uid="{6DE29D51-E9DB-4062-A631-808E6F2AC6D7}"/>
    <cellStyle name="標準 7 4 2 2 3 2" xfId="645" xr:uid="{E5333BD6-6612-45B3-8105-59B15F4ED36F}"/>
    <cellStyle name="標準 7 4 2 2 3 2 2" xfId="1230" xr:uid="{8162FEA5-1CE2-4424-ACDF-1ADCAC8CA451}"/>
    <cellStyle name="標準 7 4 2 2 3 3" xfId="939" xr:uid="{B24E7F1D-FA5B-453F-8EF6-18A256D1681D}"/>
    <cellStyle name="標準 7 4 2 2 4" xfId="422" xr:uid="{6269E15E-D60B-4557-9FFC-FD2EFB7D6719}"/>
    <cellStyle name="標準 7 4 2 2 4 2" xfId="1007" xr:uid="{3101FE6F-C3B3-4684-BAAF-29F3E0480858}"/>
    <cellStyle name="標準 7 4 2 2 5" xfId="716" xr:uid="{4B4B455C-151F-40FF-95AE-ABA98B2E9B70}"/>
    <cellStyle name="標準 7 4 2 3" xfId="166" xr:uid="{5AB7F5F7-2600-46E0-AB01-33F223CED473}"/>
    <cellStyle name="標準 7 4 2 3 2" xfId="266" xr:uid="{45738FD5-B6DC-4F68-9D0E-9E94C48F4359}"/>
    <cellStyle name="標準 7 4 2 3 2 2" xfId="557" xr:uid="{AA8DDE15-5E25-4D1D-AFF6-89F8FFBB8894}"/>
    <cellStyle name="標準 7 4 2 3 2 2 2" xfId="1142" xr:uid="{B05C90B1-62AD-4828-9F8B-87DD29A11F0F}"/>
    <cellStyle name="標準 7 4 2 3 2 3" xfId="851" xr:uid="{14316865-4153-44CD-8EBD-2130EED55B36}"/>
    <cellStyle name="標準 7 4 2 3 3" xfId="355" xr:uid="{B4ECD94B-0D97-4ECB-8075-7204BE69123D}"/>
    <cellStyle name="標準 7 4 2 3 3 2" xfId="646" xr:uid="{DAF8D30E-D36D-47BE-AAF7-840B601CD809}"/>
    <cellStyle name="標準 7 4 2 3 3 2 2" xfId="1231" xr:uid="{69FD0AEF-D7C2-4621-A5C7-EFA22E7543D2}"/>
    <cellStyle name="標準 7 4 2 3 3 3" xfId="940" xr:uid="{7C7FD5A7-4036-491C-872D-D3E79162AD8C}"/>
    <cellStyle name="標準 7 4 2 3 4" xfId="460" xr:uid="{0B7826DE-98F9-4AE1-8CFD-AC43129B7419}"/>
    <cellStyle name="標準 7 4 2 3 4 2" xfId="1045" xr:uid="{20FDE47C-BC3B-4539-8638-26B35F9AA006}"/>
    <cellStyle name="標準 7 4 2 3 5" xfId="754" xr:uid="{842FB2E2-B63D-4FEF-A14D-6E86D1FEE51D}"/>
    <cellStyle name="標準 7 4 2 4" xfId="195" xr:uid="{EE5B7DED-A817-4742-9342-C6A605FA3B0F}"/>
    <cellStyle name="標準 7 4 2 4 2" xfId="487" xr:uid="{EB7C9F5B-7C9B-4230-B781-CB4B6341CB7B}"/>
    <cellStyle name="標準 7 4 2 4 2 2" xfId="1072" xr:uid="{1CCD736B-45AE-4BCC-83AE-8678221B5A9B}"/>
    <cellStyle name="標準 7 4 2 4 3" xfId="781" xr:uid="{E4225EC8-0A48-44E3-B02C-FBFDA9E626FF}"/>
    <cellStyle name="標準 7 4 2 5" xfId="356" xr:uid="{7FF8F13F-4BCB-4E35-9EA0-D925D594A8AA}"/>
    <cellStyle name="標準 7 4 2 5 2" xfId="647" xr:uid="{8D252A4F-6FE6-4B2A-BC5A-28FC70FCA0AE}"/>
    <cellStyle name="標準 7 4 2 5 2 2" xfId="1232" xr:uid="{1ED534FF-825D-4DC9-B075-1F2474D007F4}"/>
    <cellStyle name="標準 7 4 2 5 3" xfId="941" xr:uid="{E126DB97-CD5F-4074-93DD-6CBC72C10E57}"/>
    <cellStyle name="標準 7 4 2 6" xfId="390" xr:uid="{974B6954-FA2D-4B10-85CF-40FA2D6C5261}"/>
    <cellStyle name="標準 7 4 2 6 2" xfId="975" xr:uid="{6B243B24-9738-4316-9BE4-33D1C96DD24D}"/>
    <cellStyle name="標準 7 4 2 7" xfId="683" xr:uid="{CA2C2932-A335-495C-B933-5999C50F8A7D}"/>
    <cellStyle name="標準 7 4 3" xfId="106" xr:uid="{1FDC17A1-ECC2-4AA0-BFB4-C05E86FBEA70}"/>
    <cellStyle name="標準 7 4 3 2" xfId="213" xr:uid="{18910433-2163-4994-B191-C5A698F830C4}"/>
    <cellStyle name="標準 7 4 3 2 2" xfId="504" xr:uid="{258643A8-D152-4CAE-BB06-C64DACFFEABC}"/>
    <cellStyle name="標準 7 4 3 2 2 2" xfId="1089" xr:uid="{016289D2-D849-4940-B61D-59CC30165CE4}"/>
    <cellStyle name="標準 7 4 3 2 3" xfId="798" xr:uid="{29C94D97-538E-45E3-98DB-B4C4B644B3E0}"/>
    <cellStyle name="標準 7 4 3 3" xfId="357" xr:uid="{E8F3335B-4879-4B40-9C4A-FD91DFD56D60}"/>
    <cellStyle name="標準 7 4 3 3 2" xfId="648" xr:uid="{996469F3-CA90-4B09-90F9-42AB550E6201}"/>
    <cellStyle name="標準 7 4 3 3 2 2" xfId="1233" xr:uid="{3EDC20A8-41B5-4732-808A-43480B1B671D}"/>
    <cellStyle name="標準 7 4 3 3 3" xfId="942" xr:uid="{D830672D-7F71-4C74-AAF8-1AC789CE0519}"/>
    <cellStyle name="標準 7 4 3 4" xfId="407" xr:uid="{96BEDAD7-C503-4556-A9BF-1C7C973F12D9}"/>
    <cellStyle name="標準 7 4 3 4 2" xfId="992" xr:uid="{5784D536-4C2E-477A-8F65-2D2EBD548B7F}"/>
    <cellStyle name="標準 7 4 3 5" xfId="701" xr:uid="{8D3E7D4A-305B-4548-A0D7-700EE362FE85}"/>
    <cellStyle name="標準 7 4 4" xfId="165" xr:uid="{B21CA3E6-5912-472C-8D2D-CD4571B647F2}"/>
    <cellStyle name="標準 7 4 4 2" xfId="265" xr:uid="{B1FBB0E2-F662-4BD1-BE66-26820CEC0375}"/>
    <cellStyle name="標準 7 4 4 2 2" xfId="556" xr:uid="{ACE274FA-F2EE-44E0-A12B-D7600AF20935}"/>
    <cellStyle name="標準 7 4 4 2 2 2" xfId="1141" xr:uid="{12FC0721-6294-4478-A43B-848CC0D287F4}"/>
    <cellStyle name="標準 7 4 4 2 3" xfId="850" xr:uid="{A8754C29-3AF6-4DBA-964B-9502997A6DCE}"/>
    <cellStyle name="標準 7 4 4 3" xfId="358" xr:uid="{E994E4D5-7464-41B2-960D-BA2874A08216}"/>
    <cellStyle name="標準 7 4 4 3 2" xfId="649" xr:uid="{FA2F3435-80B8-41DB-A10B-46170E786E7C}"/>
    <cellStyle name="標準 7 4 4 3 2 2" xfId="1234" xr:uid="{72F049FB-CFF1-4BFD-B25D-881DF7D503FF}"/>
    <cellStyle name="標準 7 4 4 3 3" xfId="943" xr:uid="{82C13B1B-AC22-42B7-8E3E-C8615D4DCFD9}"/>
    <cellStyle name="標準 7 4 4 4" xfId="459" xr:uid="{AACBEAB4-E12B-490C-83BF-33743A487D65}"/>
    <cellStyle name="標準 7 4 4 4 2" xfId="1044" xr:uid="{3A4AF4B3-6630-4576-96B7-A340AA02E423}"/>
    <cellStyle name="標準 7 4 4 5" xfId="753" xr:uid="{C4B14B57-2F6F-484D-9D5C-006BDF6CC864}"/>
    <cellStyle name="標準 7 4 5" xfId="180" xr:uid="{B59EF834-8E3F-4F8B-803B-B8A078A9AD54}"/>
    <cellStyle name="標準 7 4 5 2" xfId="472" xr:uid="{4A17C0E2-A286-44E4-8D78-DE16E68377C9}"/>
    <cellStyle name="標準 7 4 5 2 2" xfId="1057" xr:uid="{43E02246-5C7A-4930-9DD1-A798DC71BA08}"/>
    <cellStyle name="標準 7 4 5 3" xfId="766" xr:uid="{540BD57C-5FA9-4F3E-B835-E9C38C3CB04C}"/>
    <cellStyle name="標準 7 4 6" xfId="359" xr:uid="{7B165E92-29D7-4C30-9CCF-3D7610F1485C}"/>
    <cellStyle name="標準 7 4 6 2" xfId="650" xr:uid="{328CA4A8-4EF4-4CF3-8E70-0E243EF258C6}"/>
    <cellStyle name="標準 7 4 6 2 2" xfId="1235" xr:uid="{B92E1776-3DA0-4D03-9561-BD031531D688}"/>
    <cellStyle name="標準 7 4 6 3" xfId="944" xr:uid="{72D5279A-31AB-4132-8627-3696E65BEA70}"/>
    <cellStyle name="標準 7 4 7" xfId="375" xr:uid="{2A81B1B0-FE63-4D65-838D-7AF241EB85A6}"/>
    <cellStyle name="標準 7 4 7 2" xfId="960" xr:uid="{237150CD-12C2-475A-9216-5A89DE022D87}"/>
    <cellStyle name="標準 7 4 8" xfId="668" xr:uid="{A26BC6B4-A848-4A6F-92DC-685BDBEB99AE}"/>
    <cellStyle name="標準 7 5" xfId="76" xr:uid="{DC5476A6-D70D-4D99-B07D-941C85DD71CF}"/>
    <cellStyle name="標準 7 5 2" xfId="117" xr:uid="{5B47639F-8FA1-499E-81C2-21615F02E604}"/>
    <cellStyle name="標準 7 5 2 2" xfId="224" xr:uid="{961EF9DA-E28B-46E6-86F3-1531DCA58183}"/>
    <cellStyle name="標準 7 5 2 2 2" xfId="515" xr:uid="{551E87B0-AE84-46AA-9735-02E1C9072258}"/>
    <cellStyle name="標準 7 5 2 2 2 2" xfId="1100" xr:uid="{2C043D55-8926-43CF-B71C-5ABB27A1D289}"/>
    <cellStyle name="標準 7 5 2 2 3" xfId="809" xr:uid="{02DA1ADD-2CDE-429B-9524-00EAEC15BA95}"/>
    <cellStyle name="標準 7 5 2 3" xfId="360" xr:uid="{D1AE131F-12B2-4D4C-AFB5-14E78763E87C}"/>
    <cellStyle name="標準 7 5 2 3 2" xfId="651" xr:uid="{C8A8C5FA-D1E7-43B4-9C01-F5ABCD237D66}"/>
    <cellStyle name="標準 7 5 2 3 2 2" xfId="1236" xr:uid="{5F22CD76-6ED7-4CA9-AAD1-4C76DF11EBB0}"/>
    <cellStyle name="標準 7 5 2 3 3" xfId="945" xr:uid="{BE4F8BC4-B94D-4376-ABA3-6260B3881198}"/>
    <cellStyle name="標準 7 5 2 4" xfId="418" xr:uid="{84B32F88-FA5E-4725-9A4C-73B40F299A57}"/>
    <cellStyle name="標準 7 5 2 4 2" xfId="1003" xr:uid="{BC5BAC90-9FA7-4BD6-A61D-98D8F1EC3834}"/>
    <cellStyle name="標準 7 5 2 5" xfId="712" xr:uid="{0B499573-902F-46B6-8266-DC9FE52EA5B8}"/>
    <cellStyle name="標準 7 5 3" xfId="167" xr:uid="{04B96707-75D9-4B2B-8828-9AAB03C3ADB6}"/>
    <cellStyle name="標準 7 5 3 2" xfId="267" xr:uid="{2554A197-4EDC-462E-BB0F-8BEE12283D3F}"/>
    <cellStyle name="標準 7 5 3 2 2" xfId="558" xr:uid="{DCA818FC-DBD8-4A98-ACF9-04C497D63B27}"/>
    <cellStyle name="標準 7 5 3 2 2 2" xfId="1143" xr:uid="{1BBA8E4D-7661-4AD7-8FC8-3304DA1CD8C2}"/>
    <cellStyle name="標準 7 5 3 2 3" xfId="852" xr:uid="{553E5833-3187-4A39-8202-F98AD8323D12}"/>
    <cellStyle name="標準 7 5 3 3" xfId="361" xr:uid="{C8464940-737B-4593-B41C-6FC5FAF6F090}"/>
    <cellStyle name="標準 7 5 3 3 2" xfId="652" xr:uid="{03C2E73B-A1EB-4458-BA25-FB2BDD5F5A43}"/>
    <cellStyle name="標準 7 5 3 3 2 2" xfId="1237" xr:uid="{B0D85BCF-34C1-4E29-8CFE-FF7C80E015CD}"/>
    <cellStyle name="標準 7 5 3 3 3" xfId="946" xr:uid="{017BC3F1-15F4-47DA-B385-062BDAF701FA}"/>
    <cellStyle name="標準 7 5 3 4" xfId="461" xr:uid="{B71D41F2-2D92-413A-89AE-830F4479C079}"/>
    <cellStyle name="標準 7 5 3 4 2" xfId="1046" xr:uid="{912050EE-CEBA-4387-A67A-D8973AFE7968}"/>
    <cellStyle name="標準 7 5 3 5" xfId="755" xr:uid="{8F3806B1-534D-48F3-8FAD-E21BEAC6BA0D}"/>
    <cellStyle name="標準 7 5 4" xfId="191" xr:uid="{BCEB86CC-0F6B-4E19-B0D8-5009BE455D57}"/>
    <cellStyle name="標準 7 5 4 2" xfId="483" xr:uid="{C35A6209-3B20-447E-B119-7A989BB1F532}"/>
    <cellStyle name="標準 7 5 4 2 2" xfId="1068" xr:uid="{6EE8C061-6B19-459E-833F-017C3F9D9E76}"/>
    <cellStyle name="標準 7 5 4 3" xfId="777" xr:uid="{A5544B5E-CB13-4B98-B1C1-0AED083362B0}"/>
    <cellStyle name="標準 7 5 5" xfId="362" xr:uid="{2B4105FB-A9C2-4DB4-8ABB-E8743CCC9DD3}"/>
    <cellStyle name="標準 7 5 5 2" xfId="653" xr:uid="{67411627-C943-4035-9B61-1E3DA9CBB7D3}"/>
    <cellStyle name="標準 7 5 5 2 2" xfId="1238" xr:uid="{DCFCB8B7-9139-4C6D-8CAE-1AEF433F489F}"/>
    <cellStyle name="標準 7 5 5 3" xfId="947" xr:uid="{7D15E826-CBA1-4076-9359-AE3C3D3B9AA1}"/>
    <cellStyle name="標準 7 5 6" xfId="386" xr:uid="{8BE5B544-E06C-4E68-9A41-B44169D88F58}"/>
    <cellStyle name="標準 7 5 6 2" xfId="971" xr:uid="{A5416BB6-EB8B-4082-8D25-B4AA1450DECE}"/>
    <cellStyle name="標準 7 5 7" xfId="679" xr:uid="{0F7048E6-8FC8-4640-B6BD-26A66BB975E6}"/>
    <cellStyle name="標準 7 6" xfId="3" xr:uid="{2785C55F-24C2-4A1B-94D5-8C7BBCA59F04}"/>
    <cellStyle name="標準 7 7" xfId="100" xr:uid="{16EB8A08-6DB1-480B-9952-65F8EF23FD69}"/>
    <cellStyle name="標準 7 7 2" xfId="207" xr:uid="{A214D22D-4D90-4289-B928-DEEE8DD5018D}"/>
    <cellStyle name="標準 7 7 2 2" xfId="498" xr:uid="{ADC914D8-4243-45C0-B4FC-CF3AC45BC7D9}"/>
    <cellStyle name="標準 7 7 2 2 2" xfId="1083" xr:uid="{DE8BCA8B-EA76-4529-9729-F28355D5E43E}"/>
    <cellStyle name="標準 7 7 2 3" xfId="792" xr:uid="{3DA268C2-EF9A-44DC-A58B-D9A56AE07C4A}"/>
    <cellStyle name="標準 7 7 3" xfId="363" xr:uid="{0B144B93-319B-4C50-9BAF-9BA60B7FB8B1}"/>
    <cellStyle name="標準 7 7 3 2" xfId="654" xr:uid="{2EABBE12-03B3-4856-A986-64CAB22829D3}"/>
    <cellStyle name="標準 7 7 3 2 2" xfId="1239" xr:uid="{F55018F0-4FAE-496A-BDED-651F1B703352}"/>
    <cellStyle name="標準 7 7 3 3" xfId="948" xr:uid="{9B4B18AF-42D0-4DD3-A58C-F7C985FC84D9}"/>
    <cellStyle name="標準 7 7 4" xfId="401" xr:uid="{375AB92F-AC10-4865-9533-22D6DA4B038E}"/>
    <cellStyle name="標準 7 7 4 2" xfId="986" xr:uid="{E9853604-0B85-4364-8395-70957D59C664}"/>
    <cellStyle name="標準 7 7 5" xfId="695" xr:uid="{E72F5C3E-2E92-4481-A968-3D960EA99AC6}"/>
    <cellStyle name="標準 7 8" xfId="158" xr:uid="{FD8AD38F-00DA-459C-B748-54CA6A789F8A}"/>
    <cellStyle name="標準 7 8 2" xfId="258" xr:uid="{659EC124-7E51-4F8B-8488-B929BEF5790A}"/>
    <cellStyle name="標準 7 8 2 2" xfId="549" xr:uid="{7013C69D-0296-4086-8A48-AFC845B4A139}"/>
    <cellStyle name="標準 7 8 2 2 2" xfId="1134" xr:uid="{1988EB0D-FF16-4C0C-AB43-5E8564B42BAB}"/>
    <cellStyle name="標準 7 8 2 3" xfId="843" xr:uid="{A85C0AE8-E12E-446F-84CA-8F8A80152D08}"/>
    <cellStyle name="標準 7 8 3" xfId="364" xr:uid="{5E325C5F-8D85-4A90-A6A1-34482329A564}"/>
    <cellStyle name="標準 7 8 3 2" xfId="655" xr:uid="{D8DC5EF0-75D3-4A4F-8B17-0C3046E0598A}"/>
    <cellStyle name="標準 7 8 3 2 2" xfId="1240" xr:uid="{EC939507-9540-4288-8AA6-C99527D27E81}"/>
    <cellStyle name="標準 7 8 3 3" xfId="949" xr:uid="{265BE279-69D7-471E-9187-104DD9BFEB8B}"/>
    <cellStyle name="標準 7 8 4" xfId="452" xr:uid="{9904D43E-A9DA-47B2-BEB2-6D46B26EED16}"/>
    <cellStyle name="標準 7 8 4 2" xfId="1037" xr:uid="{7A38D29B-C918-4EF9-989C-84D0E71A1BC7}"/>
    <cellStyle name="標準 7 8 5" xfId="746" xr:uid="{EF7F76A9-415F-4AF8-BD28-9540025F3F73}"/>
    <cellStyle name="標準 7 9" xfId="174" xr:uid="{1D0A12CA-AD4D-4450-828C-407156BD49AC}"/>
    <cellStyle name="標準 7 9 2" xfId="466" xr:uid="{97061CEC-A43F-4188-9072-03E243FF3863}"/>
    <cellStyle name="標準 7 9 2 2" xfId="1051" xr:uid="{44BCCF5C-7774-4E37-9E39-FA4EE7D92B3E}"/>
    <cellStyle name="標準 7 9 3" xfId="760" xr:uid="{725FAABB-890E-4CE4-8C50-211064157709}"/>
    <cellStyle name="標準 8" xfId="59" xr:uid="{0E429507-5BD2-4442-ADEF-F55979C8A5F4}"/>
    <cellStyle name="標準 9" xfId="60" xr:uid="{E765A6C5-6F50-496E-8DE5-94D2B9839BE5}"/>
    <cellStyle name="標準 9 2" xfId="23" xr:uid="{2877DBEA-0F29-428E-8A6E-A26F6D16AE7C}"/>
  </cellStyles>
  <dxfs count="719">
    <dxf>
      <font>
        <u/>
      </font>
    </dxf>
    <dxf>
      <font>
        <u/>
      </font>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patternType="none">
          <bgColor auto="1"/>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ont>
        <u/>
      </font>
    </dxf>
    <dxf>
      <font>
        <u/>
      </font>
    </dxf>
    <dxf>
      <font>
        <u/>
      </font>
    </dxf>
    <dxf>
      <font>
        <u/>
      </font>
    </dxf>
    <dxf>
      <fill>
        <patternFill>
          <bgColor theme="5" tint="0.79998168889431442"/>
        </patternFill>
      </fill>
    </dxf>
    <dxf>
      <font>
        <u/>
      </font>
    </dxf>
    <dxf>
      <font>
        <u/>
      </font>
    </dxf>
    <dxf>
      <font>
        <color rgb="FF5F5F5F"/>
      </font>
    </dxf>
    <dxf>
      <font>
        <u/>
      </font>
    </dxf>
    <dxf>
      <fill>
        <patternFill>
          <bgColor rgb="FFFFFF00"/>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rgb="FF808080"/>
        </patternFill>
      </fill>
    </dxf>
    <dxf>
      <fill>
        <patternFill>
          <bgColor rgb="FF808080"/>
        </patternFill>
      </fill>
    </dxf>
    <dxf>
      <fill>
        <patternFill>
          <bgColor rgb="FF808080"/>
        </patternFill>
      </fill>
    </dxf>
    <dxf>
      <font>
        <color rgb="FFFF0000"/>
      </font>
    </dxf>
    <dxf>
      <font>
        <color rgb="FFFF0000"/>
      </font>
    </dxf>
    <dxf>
      <font>
        <u/>
      </font>
    </dxf>
    <dxf>
      <fill>
        <patternFill>
          <bgColor rgb="FFDDDDDD"/>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ont>
        <u/>
      </font>
    </dxf>
    <dxf>
      <font>
        <u/>
      </font>
    </dxf>
    <dxf>
      <font>
        <u/>
      </font>
    </dxf>
    <dxf>
      <font>
        <color rgb="FF0000FF"/>
      </font>
    </dxf>
    <dxf>
      <font>
        <color rgb="FFFF0000"/>
      </font>
    </dxf>
    <dxf>
      <fill>
        <patternFill>
          <bgColor rgb="FF808080"/>
        </patternFill>
      </fill>
    </dxf>
    <dxf>
      <fill>
        <patternFill>
          <bgColor rgb="FF808080"/>
        </patternFill>
      </fill>
    </dxf>
    <dxf>
      <font>
        <u/>
      </font>
    </dxf>
    <dxf>
      <font>
        <color rgb="FF5F5F5F"/>
      </font>
    </dxf>
    <dxf>
      <border>
        <left style="thin">
          <color auto="1"/>
        </left>
        <right style="thin">
          <color auto="1"/>
        </right>
        <top style="thin">
          <color auto="1"/>
        </top>
        <bottom style="thin">
          <color auto="1"/>
        </bottom>
        <vertical/>
        <horizontal/>
      </border>
    </dxf>
    <dxf>
      <fill>
        <patternFill>
          <bgColor rgb="FFDDDDDD"/>
        </patternFill>
      </fill>
    </dxf>
    <dxf>
      <font>
        <u/>
      </font>
    </dxf>
    <dxf>
      <font>
        <color rgb="FF5F5F5F"/>
      </font>
    </dxf>
    <dxf>
      <border>
        <left style="thin">
          <color auto="1"/>
        </left>
        <right style="thin">
          <color auto="1"/>
        </right>
        <top style="thin">
          <color auto="1"/>
        </top>
        <bottom style="thin">
          <color auto="1"/>
        </bottom>
        <vertical/>
        <horizontal/>
      </border>
    </dxf>
    <dxf>
      <fill>
        <patternFill>
          <bgColor rgb="FFDDDDDD"/>
        </patternFill>
      </fill>
    </dxf>
    <dxf>
      <font>
        <u/>
      </font>
    </dxf>
    <dxf>
      <font>
        <color rgb="FF5F5F5F"/>
      </font>
    </dxf>
    <dxf>
      <font>
        <u/>
      </font>
    </dxf>
    <dxf>
      <font>
        <color rgb="FF5F5F5F"/>
      </font>
    </dxf>
    <dxf>
      <border>
        <left style="thin">
          <color auto="1"/>
        </left>
        <right style="thin">
          <color auto="1"/>
        </right>
        <top style="thin">
          <color auto="1"/>
        </top>
        <bottom style="thin">
          <color auto="1"/>
        </bottom>
        <vertical/>
        <horizontal/>
      </border>
    </dxf>
    <dxf>
      <fill>
        <patternFill>
          <bgColor rgb="FFDDDDDD"/>
        </patternFill>
      </fill>
    </dxf>
    <dxf>
      <font>
        <u/>
      </font>
    </dxf>
    <dxf>
      <font>
        <color rgb="FF5F5F5F"/>
      </font>
    </dxf>
    <dxf>
      <font>
        <u/>
      </font>
    </dxf>
    <dxf>
      <font>
        <color rgb="FF5F5F5F"/>
      </font>
    </dxf>
    <dxf>
      <font>
        <u/>
      </font>
    </dxf>
    <dxf>
      <font>
        <color rgb="FF5F5F5F"/>
      </font>
    </dxf>
    <dxf>
      <font>
        <u/>
      </font>
    </dxf>
    <dxf>
      <font>
        <color rgb="FF5F5F5F"/>
      </font>
    </dxf>
    <dxf>
      <border>
        <left style="thin">
          <color auto="1"/>
        </left>
        <right style="thin">
          <color auto="1"/>
        </right>
        <top style="thin">
          <color auto="1"/>
        </top>
        <bottom style="thin">
          <color auto="1"/>
        </bottom>
        <vertical/>
        <horizontal/>
      </border>
    </dxf>
    <dxf>
      <fill>
        <patternFill>
          <bgColor rgb="FFDDDDDD"/>
        </patternFill>
      </fill>
    </dxf>
    <dxf>
      <font>
        <u/>
      </font>
    </dxf>
    <dxf>
      <font>
        <color rgb="FF5F5F5F"/>
      </font>
    </dxf>
    <dxf>
      <font>
        <u/>
      </font>
    </dxf>
    <dxf>
      <font>
        <color rgb="FF5F5F5F"/>
      </font>
    </dxf>
    <dxf>
      <font>
        <color rgb="FF808080"/>
      </font>
      <fill>
        <patternFill>
          <bgColor theme="6" tint="-0.24994659260841701"/>
        </patternFill>
      </fill>
    </dxf>
    <dxf>
      <font>
        <u/>
      </font>
    </dxf>
    <dxf>
      <font>
        <color rgb="FF5F5F5F"/>
      </font>
    </dxf>
    <dxf>
      <fill>
        <patternFill>
          <bgColor theme="5" tint="0.79998168889431442"/>
        </patternFill>
      </fill>
    </dxf>
    <dxf>
      <border>
        <left style="thin">
          <color auto="1"/>
        </left>
        <right style="thin">
          <color auto="1"/>
        </right>
        <top style="thin">
          <color auto="1"/>
        </top>
        <bottom style="thin">
          <color auto="1"/>
        </bottom>
        <vertical/>
        <horizontal/>
      </border>
    </dxf>
    <dxf>
      <fill>
        <patternFill>
          <bgColor rgb="FFDDDDDD"/>
        </patternFill>
      </fill>
    </dxf>
    <dxf>
      <font>
        <color rgb="FF5F5F5F"/>
      </font>
    </dxf>
    <dxf>
      <fill>
        <patternFill>
          <bgColor theme="5" tint="0.79998168889431442"/>
        </patternFill>
      </fill>
    </dxf>
    <dxf>
      <font>
        <color theme="0" tint="-0.499984740745262"/>
      </font>
    </dxf>
    <dxf>
      <font>
        <color theme="0"/>
      </font>
      <fill>
        <patternFill>
          <bgColor theme="0" tint="-0.499984740745262"/>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ont>
        <u/>
      </font>
    </dxf>
    <dxf>
      <font>
        <color rgb="FF5F5F5F"/>
      </font>
    </dxf>
    <dxf>
      <font>
        <u/>
      </font>
    </dxf>
    <dxf>
      <font>
        <u/>
      </font>
    </dxf>
    <dxf>
      <font>
        <u/>
      </font>
    </dxf>
    <dxf>
      <fill>
        <patternFill>
          <bgColor theme="5" tint="0.7999816888943144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ont>
        <u/>
      </font>
    </dxf>
    <dxf>
      <font>
        <u/>
      </font>
    </dxf>
    <dxf>
      <fill>
        <patternFill>
          <bgColor theme="5" tint="0.79998168889431442"/>
        </patternFill>
      </fill>
    </dxf>
    <dxf>
      <font>
        <u/>
      </font>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ont>
        <u/>
      </font>
    </dxf>
    <dxf>
      <font>
        <u/>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ill>
        <patternFill>
          <bgColor rgb="FF808080"/>
        </patternFill>
      </fill>
    </dxf>
    <dxf>
      <font>
        <u/>
      </font>
    </dxf>
    <dxf>
      <fill>
        <patternFill>
          <bgColor rgb="FF808080"/>
        </patternFill>
      </fill>
    </dxf>
    <dxf>
      <fill>
        <patternFill>
          <bgColor theme="5" tint="0.79998168889431442"/>
        </patternFill>
      </fill>
    </dxf>
    <dxf>
      <fill>
        <patternFill>
          <bgColor rgb="FFFFFF99"/>
        </patternFill>
      </fill>
    </dxf>
    <dxf>
      <fill>
        <patternFill>
          <bgColor rgb="FFCCFFCC"/>
        </patternFill>
      </fill>
    </dxf>
    <dxf>
      <font>
        <u/>
      </font>
    </dxf>
    <dxf>
      <font>
        <color rgb="FF5F5F5F"/>
      </font>
    </dxf>
    <dxf>
      <fill>
        <patternFill>
          <bgColor theme="5" tint="0.79998168889431442"/>
        </patternFill>
      </fill>
    </dxf>
    <dxf>
      <font>
        <color rgb="FF808080"/>
      </font>
      <fill>
        <patternFill>
          <bgColor rgb="FF808080"/>
        </patternFill>
      </fill>
    </dxf>
    <dxf>
      <font>
        <u/>
      </font>
    </dxf>
    <dxf>
      <font>
        <color rgb="FF5F5F5F"/>
      </font>
    </dxf>
    <dxf>
      <font>
        <u/>
      </font>
    </dxf>
    <dxf>
      <font>
        <color rgb="FF5F5F5F"/>
      </font>
    </dxf>
    <dxf>
      <font>
        <u/>
      </font>
    </dxf>
    <dxf>
      <font>
        <color rgb="FF5F5F5F"/>
      </font>
    </dxf>
    <dxf>
      <font>
        <u/>
      </font>
    </dxf>
    <dxf>
      <font>
        <color rgb="FF5F5F5F"/>
      </font>
    </dxf>
    <dxf>
      <font>
        <u/>
      </font>
    </dxf>
    <dxf>
      <font>
        <color rgb="FF5F5F5F"/>
      </font>
    </dxf>
    <dxf>
      <font>
        <color theme="0"/>
      </font>
      <fill>
        <patternFill>
          <bgColor theme="0"/>
        </patternFill>
      </fill>
    </dxf>
    <dxf>
      <font>
        <u/>
      </font>
    </dxf>
    <dxf>
      <font>
        <color rgb="FF5F5F5F"/>
      </font>
    </dxf>
    <dxf>
      <fill>
        <patternFill>
          <bgColor theme="5" tint="0.79998168889431442"/>
        </patternFill>
      </fill>
    </dxf>
    <dxf>
      <font>
        <color rgb="FF808080"/>
      </font>
      <fill>
        <patternFill>
          <bgColor rgb="FF808080"/>
        </patternFill>
      </fill>
    </dxf>
    <dxf>
      <font>
        <u/>
      </font>
    </dxf>
    <dxf>
      <font>
        <color rgb="FF5F5F5F"/>
      </font>
    </dxf>
    <dxf>
      <fill>
        <patternFill>
          <bgColor theme="5" tint="0.79998168889431442"/>
        </patternFill>
      </fill>
    </dxf>
    <dxf>
      <font>
        <color rgb="FF808080"/>
      </font>
      <fill>
        <patternFill>
          <bgColor rgb="FF808080"/>
        </patternFill>
      </fill>
    </dxf>
    <dxf>
      <font>
        <u/>
      </font>
    </dxf>
    <dxf>
      <font>
        <color rgb="FF5F5F5F"/>
      </font>
    </dxf>
    <dxf>
      <fill>
        <patternFill>
          <bgColor theme="5"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808080"/>
      </font>
      <fill>
        <patternFill>
          <bgColor rgb="FF808080"/>
        </patternFill>
      </fill>
    </dxf>
    <dxf>
      <font>
        <u/>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numFmt numFmtId="233" formatCode="yyyy&quot; 年  &quot;mm&quot; 月  &quot;dd&quot; 日&quot;"/>
    </dxf>
    <dxf>
      <numFmt numFmtId="234" formatCode="yyyy&quot; 年  &quot;mm&quot; 月  &quot;_0d&quot; 日&quot;"/>
    </dxf>
    <dxf>
      <numFmt numFmtId="235" formatCode="yyyy&quot; 年  &quot;_0m&quot; 月  &quot;dd&quot; 日&quot;"/>
    </dxf>
    <dxf>
      <numFmt numFmtId="236" formatCode="yyyy&quot; 年  &quot;_0m&quot; 月  &quot;_0d&quot; 日&quo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ill>
        <patternFill>
          <bgColor rgb="FF808080"/>
        </patternFill>
      </fill>
    </dxf>
    <dxf>
      <font>
        <color rgb="FF5F5F5F"/>
      </font>
    </dxf>
    <dxf>
      <fill>
        <patternFill>
          <bgColor theme="5" tint="0.79998168889431442"/>
        </patternFill>
      </fill>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808080"/>
        </patternFill>
      </fill>
    </dxf>
    <dxf>
      <font>
        <color rgb="FF5F5F5F"/>
      </font>
    </dxf>
    <dxf>
      <fill>
        <patternFill>
          <bgColor rgb="FF808080"/>
        </patternFill>
      </fill>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ont>
        <color rgb="FF5F5F5F"/>
      </font>
    </dxf>
    <dxf>
      <fill>
        <patternFill>
          <bgColor rgb="FF808080"/>
        </patternFill>
      </fill>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ont>
        <color rgb="FF5F5F5F"/>
      </font>
    </dxf>
    <dxf>
      <fill>
        <patternFill>
          <bgColor rgb="FF808080"/>
        </patternFill>
      </fill>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ont>
        <color rgb="FF5F5F5F"/>
      </font>
    </dxf>
    <dxf>
      <fill>
        <patternFill>
          <bgColor rgb="FF808080"/>
        </patternFill>
      </fill>
    </dxf>
    <dxf>
      <font>
        <color rgb="FF5F5F5F"/>
      </font>
    </dxf>
    <dxf>
      <font>
        <color rgb="FF5F5F5F"/>
      </font>
    </dxf>
    <dxf>
      <fill>
        <patternFill>
          <bgColor rgb="FF808080"/>
        </patternFill>
      </fill>
    </dxf>
    <dxf>
      <font>
        <color rgb="FF5F5F5F"/>
      </font>
    </dxf>
    <dxf>
      <fill>
        <patternFill>
          <bgColor theme="5" tint="0.79998168889431442"/>
        </patternFill>
      </fill>
    </dxf>
    <dxf>
      <fill>
        <patternFill>
          <bgColor rgb="FF808080"/>
        </patternFill>
      </fill>
    </dxf>
    <dxf>
      <font>
        <color rgb="FF5F5F5F"/>
      </font>
    </dxf>
    <dxf>
      <fill>
        <patternFill>
          <bgColor theme="5" tint="0.79998168889431442"/>
        </patternFill>
      </fill>
    </dxf>
    <dxf>
      <fill>
        <patternFill>
          <bgColor rgb="FF808080"/>
        </patternFill>
      </fill>
    </dxf>
    <dxf>
      <font>
        <color rgb="FF5F5F5F"/>
      </font>
    </dxf>
    <dxf>
      <fill>
        <patternFill>
          <bgColor theme="5" tint="0.79998168889431442"/>
        </patternFill>
      </fill>
    </dxf>
    <dxf>
      <fill>
        <patternFill>
          <bgColor rgb="FF808080"/>
        </patternFill>
      </fill>
    </dxf>
    <dxf>
      <font>
        <color rgb="FF5F5F5F"/>
      </font>
    </dxf>
    <dxf>
      <fill>
        <patternFill>
          <bgColor theme="5" tint="0.79998168889431442"/>
        </patternFill>
      </fill>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ill>
        <patternFill>
          <bgColor rgb="FF808080"/>
        </patternFill>
      </fill>
    </dxf>
    <dxf>
      <font>
        <color rgb="FF5F5F5F"/>
      </font>
    </dxf>
    <dxf>
      <fill>
        <patternFill>
          <bgColor theme="5" tint="0.79998168889431442"/>
        </patternFill>
      </fill>
    </dxf>
    <dxf>
      <fill>
        <patternFill>
          <bgColor rgb="FF808080"/>
        </patternFill>
      </fill>
    </dxf>
    <dxf>
      <font>
        <color rgb="FF5F5F5F"/>
      </font>
      <fill>
        <patternFill>
          <bgColor theme="5" tint="0.79998168889431442"/>
        </patternFill>
      </fill>
    </dxf>
    <dxf>
      <fill>
        <patternFill>
          <bgColor theme="5" tint="0.79998168889431442"/>
        </patternFill>
      </fill>
    </dxf>
    <dxf>
      <font>
        <color rgb="FF5F5F5F"/>
      </font>
    </dxf>
    <dxf>
      <font>
        <color rgb="FF5F5F5F"/>
      </font>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ill>
        <patternFill>
          <bgColor rgb="FF808080"/>
        </patternFill>
      </fill>
    </dxf>
    <dxf>
      <font>
        <color rgb="FF5F5F5F"/>
      </font>
    </dxf>
    <dxf>
      <fill>
        <patternFill>
          <bgColor rgb="FF808080"/>
        </patternFill>
      </fill>
    </dxf>
    <dxf>
      <font>
        <color rgb="FF5F5F5F"/>
      </font>
    </dxf>
    <dxf>
      <font>
        <color rgb="FF808080"/>
      </font>
      <fill>
        <patternFill>
          <bgColor theme="6" tint="-0.24994659260841701"/>
        </patternFill>
      </fill>
    </dxf>
    <dxf>
      <font>
        <color rgb="FF5F5F5F"/>
      </font>
    </dxf>
    <dxf>
      <fill>
        <patternFill>
          <bgColor theme="5" tint="0.79998168889431442"/>
        </patternFill>
      </fill>
    </dxf>
    <dxf>
      <font>
        <color rgb="FF5F5F5F"/>
      </font>
    </dxf>
    <dxf>
      <font>
        <color rgb="FF808080"/>
      </font>
      <fill>
        <patternFill>
          <bgColor theme="6" tint="-0.24994659260841701"/>
        </patternFill>
      </fill>
    </dxf>
    <dxf>
      <font>
        <color rgb="FF5F5F5F"/>
      </font>
    </dxf>
    <dxf>
      <fill>
        <patternFill>
          <bgColor theme="5" tint="0.79998168889431442"/>
        </patternFill>
      </fill>
    </dxf>
    <dxf>
      <font>
        <color theme="6" tint="-0.24994659260841701"/>
      </font>
      <fill>
        <patternFill>
          <bgColor theme="6" tint="-0.24994659260841701"/>
        </patternFill>
      </fill>
    </dxf>
    <dxf>
      <fill>
        <patternFill>
          <bgColor rgb="FFFF0000"/>
        </patternFill>
      </fill>
    </dxf>
    <dxf>
      <fill>
        <patternFill>
          <bgColor rgb="FFFF0000"/>
        </patternFill>
      </fill>
    </dxf>
    <dxf>
      <fill>
        <patternFill>
          <bgColor rgb="FF808080"/>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ill>
        <patternFill>
          <bgColor rgb="FF808080"/>
        </patternFill>
      </fill>
    </dxf>
    <dxf>
      <font>
        <color rgb="FF5F5F5F"/>
      </font>
    </dxf>
    <dxf>
      <font>
        <color rgb="FF5F5F5F"/>
      </font>
    </dxf>
    <dxf>
      <numFmt numFmtId="179" formatCode="ggg\ e\ &quot; 年 &quot;\ m\ &quot; 月 &quot;\ d\ &quot; 日 &quot;"/>
      <fill>
        <patternFill>
          <bgColor rgb="FF808080"/>
        </patternFill>
      </fill>
    </dxf>
    <dxf>
      <fill>
        <patternFill>
          <bgColor rgb="FF808080"/>
        </patternFill>
      </fill>
    </dxf>
    <dxf>
      <font>
        <color rgb="FF5F5F5F"/>
      </font>
    </dxf>
    <dxf>
      <numFmt numFmtId="179" formatCode="ggg\ e\ &quot; 年 &quot;\ m\ &quot; 月 &quot;\ d\ &quot; 日 &quot;"/>
      <fill>
        <patternFill>
          <bgColor rgb="FF808080"/>
        </patternFill>
      </fill>
    </dxf>
    <dxf>
      <fill>
        <patternFill>
          <bgColor rgb="FF808080"/>
        </patternFill>
      </fill>
    </dxf>
    <dxf>
      <font>
        <color rgb="FF5F5F5F"/>
      </font>
    </dxf>
    <dxf>
      <font>
        <color rgb="FF5F5F5F"/>
      </font>
    </dxf>
    <dxf>
      <font>
        <u/>
      </font>
    </dxf>
    <dxf>
      <font>
        <color rgb="FF808080"/>
      </font>
      <fill>
        <patternFill>
          <bgColor rgb="FF808080"/>
        </patternFill>
      </fill>
    </dxf>
    <dxf>
      <fill>
        <patternFill>
          <bgColor rgb="FF808080"/>
        </patternFill>
      </fill>
    </dxf>
    <dxf>
      <font>
        <color rgb="FF808080"/>
      </font>
      <fill>
        <patternFill>
          <bgColor theme="6" tint="-0.24994659260841701"/>
        </patternFill>
      </fill>
    </dxf>
    <dxf>
      <font>
        <color rgb="FF5F5F5F"/>
      </font>
    </dxf>
    <dxf>
      <font>
        <color rgb="FF808080"/>
      </font>
      <fill>
        <patternFill>
          <bgColor rgb="FF808080"/>
        </patternFill>
      </fill>
    </dxf>
    <dxf>
      <numFmt numFmtId="179" formatCode="ggg\ e\ &quot; 年 &quot;\ m\ &quot; 月 &quot;\ d\ &quot; 日 &quot;"/>
      <fill>
        <patternFill>
          <bgColor rgb="FF808080"/>
        </patternFill>
      </fill>
    </dxf>
    <dxf>
      <fill>
        <patternFill>
          <bgColor theme="5" tint="0.79998168889431442"/>
        </patternFill>
      </fill>
    </dxf>
    <dxf>
      <fill>
        <patternFill>
          <bgColor rgb="FFFF0000"/>
        </patternFill>
      </fill>
    </dxf>
    <dxf>
      <fill>
        <patternFill>
          <bgColor rgb="FF808080"/>
        </patternFill>
      </fill>
    </dxf>
  </dxfs>
  <tableStyles count="0" defaultTableStyle="TableStyleMedium2" defaultPivotStyle="PivotStyleLight16"/>
  <colors>
    <mruColors>
      <color rgb="FFCCFFFF"/>
      <color rgb="FFCCECFF"/>
      <color rgb="FFCCFFCC"/>
      <color rgb="FFFFFFCC"/>
      <color rgb="FF848484"/>
      <color rgb="FF0000FF"/>
      <color rgb="FFFF99FF"/>
      <color rgb="FFF0F3FA"/>
      <color rgb="FFDDDDDD"/>
      <color rgb="FFA0A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trlProps/ctrlProp1.xml><?xml version="1.0" encoding="utf-8"?>
<formControlPr xmlns="http://schemas.microsoft.com/office/spreadsheetml/2009/9/main" objectType="Radio" firstButton="1" fmlaLink="$F$26" lockText="1" noThreeD="1"/>
</file>

<file path=xl/ctrlProps/ctrlProp2.xml><?xml version="1.0" encoding="utf-8"?>
<formControlPr xmlns="http://schemas.microsoft.com/office/spreadsheetml/2009/9/main" objectType="Radio" checked="Checked"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6</xdr:col>
      <xdr:colOff>201383</xdr:colOff>
      <xdr:row>24</xdr:row>
      <xdr:rowOff>251740</xdr:rowOff>
    </xdr:from>
    <xdr:to>
      <xdr:col>7</xdr:col>
      <xdr:colOff>340305</xdr:colOff>
      <xdr:row>25</xdr:row>
      <xdr:rowOff>317204</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6218942" y="7378681"/>
          <a:ext cx="1640510" cy="323199"/>
          <a:chOff x="4650921" y="8388811"/>
          <a:chExt cx="1336348" cy="324000"/>
        </a:xfrm>
      </xdr:grpSpPr>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4984180"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個人申請</a:t>
            </a:r>
          </a:p>
        </xdr:txBody>
      </xdr:sp>
      <mc:AlternateContent xmlns:mc="http://schemas.openxmlformats.org/markup-compatibility/2006">
        <mc:Choice xmlns:a14="http://schemas.microsoft.com/office/drawing/2010/main" Requires="a14">
          <xdr:sp macro="" textlink="">
            <xdr:nvSpPr>
              <xdr:cNvPr id="29697" name="Option Button 1" hidden="1">
                <a:extLst>
                  <a:ext uri="{63B3BB69-23CF-44E3-9099-C40C66FF867C}">
                    <a14:compatExt spid="_x0000_s29697"/>
                  </a:ext>
                  <a:ext uri="{FF2B5EF4-FFF2-40B4-BE49-F238E27FC236}">
                    <a16:creationId xmlns:a16="http://schemas.microsoft.com/office/drawing/2014/main" id="{00000000-0008-0000-0000-000001740000}"/>
                  </a:ext>
                </a:extLst>
              </xdr:cNvPr>
              <xdr:cNvSpPr/>
            </xdr:nvSpPr>
            <xdr:spPr bwMode="auto">
              <a:xfrm>
                <a:off x="4650921" y="8468168"/>
                <a:ext cx="1203713"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5</xdr:col>
      <xdr:colOff>139805</xdr:colOff>
      <xdr:row>24</xdr:row>
      <xdr:rowOff>251740</xdr:rowOff>
    </xdr:from>
    <xdr:to>
      <xdr:col>5</xdr:col>
      <xdr:colOff>1491562</xdr:colOff>
      <xdr:row>25</xdr:row>
      <xdr:rowOff>317204</xdr:rowOff>
    </xdr:to>
    <xdr:grpSp>
      <xdr:nvGrpSpPr>
        <xdr:cNvPr id="3" name="グループ化 2">
          <a:extLst>
            <a:ext uri="{FF2B5EF4-FFF2-40B4-BE49-F238E27FC236}">
              <a16:creationId xmlns:a16="http://schemas.microsoft.com/office/drawing/2014/main" id="{00000000-0008-0000-0000-000003000000}"/>
            </a:ext>
          </a:extLst>
        </xdr:cNvPr>
        <xdr:cNvGrpSpPr/>
      </xdr:nvGrpSpPr>
      <xdr:grpSpPr>
        <a:xfrm>
          <a:off x="4644570" y="7378681"/>
          <a:ext cx="1351757" cy="323199"/>
          <a:chOff x="6344663" y="8388811"/>
          <a:chExt cx="1351757" cy="324000"/>
        </a:xfrm>
      </xdr:grpSpPr>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6693331"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法人申請</a:t>
            </a:r>
          </a:p>
        </xdr:txBody>
      </xdr:sp>
      <mc:AlternateContent xmlns:mc="http://schemas.openxmlformats.org/markup-compatibility/2006">
        <mc:Choice xmlns:a14="http://schemas.microsoft.com/office/drawing/2010/main" Requires="a14">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0000-000002740000}"/>
                  </a:ext>
                </a:extLst>
              </xdr:cNvPr>
              <xdr:cNvSpPr/>
            </xdr:nvSpPr>
            <xdr:spPr bwMode="auto">
              <a:xfrm>
                <a:off x="6344663" y="8460181"/>
                <a:ext cx="1203707"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drawings/drawing2.xml><?xml version="1.0" encoding="utf-8"?>
<xdr:wsDr xmlns:xdr="http://schemas.openxmlformats.org/drawingml/2006/spreadsheetDrawing" xmlns:a="http://schemas.openxmlformats.org/drawingml/2006/main">
  <xdr:twoCellAnchor>
    <xdr:from>
      <xdr:col>26</xdr:col>
      <xdr:colOff>12424</xdr:colOff>
      <xdr:row>20</xdr:row>
      <xdr:rowOff>270657</xdr:rowOff>
    </xdr:from>
    <xdr:to>
      <xdr:col>35</xdr:col>
      <xdr:colOff>412087</xdr:colOff>
      <xdr:row>33</xdr:row>
      <xdr:rowOff>74900</xdr:rowOff>
    </xdr:to>
    <xdr:sp macro="" textlink="">
      <xdr:nvSpPr>
        <xdr:cNvPr id="2" name="フローチャート: 処理 1">
          <a:extLst>
            <a:ext uri="{FF2B5EF4-FFF2-40B4-BE49-F238E27FC236}">
              <a16:creationId xmlns:a16="http://schemas.microsoft.com/office/drawing/2014/main" id="{00000000-0008-0000-0600-000002000000}"/>
            </a:ext>
          </a:extLst>
        </xdr:cNvPr>
        <xdr:cNvSpPr/>
      </xdr:nvSpPr>
      <xdr:spPr>
        <a:xfrm>
          <a:off x="11768995" y="5781550"/>
          <a:ext cx="11788842" cy="3342100"/>
        </a:xfrm>
        <a:prstGeom prst="flowChartProcess">
          <a:avLst/>
        </a:prstGeom>
        <a:solidFill>
          <a:srgbClr val="FFC000">
            <a:alpha val="3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800" b="1">
              <a:solidFill>
                <a:srgbClr val="FF0000"/>
              </a:solidFill>
              <a:latin typeface="ＭＳ 明朝" panose="02020609040205080304" pitchFamily="17" charset="-128"/>
              <a:ea typeface="ＭＳ 明朝" panose="02020609040205080304" pitchFamily="17" charset="-128"/>
            </a:rPr>
            <a:t>❽に記載し、交付決定をうけた内容は、</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ja-JP" altLang="en-US" sz="2800" b="1">
              <a:solidFill>
                <a:srgbClr val="FF0000"/>
              </a:solidFill>
              <a:latin typeface="ＭＳ 明朝" panose="02020609040205080304" pitchFamily="17" charset="-128"/>
              <a:ea typeface="ＭＳ 明朝" panose="02020609040205080304" pitchFamily="17" charset="-128"/>
            </a:rPr>
            <a:t>完了実績報告時に、計画通り行ったという証憑を提出いただきます。</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ja-JP" altLang="en-US" sz="2800" b="1">
              <a:solidFill>
                <a:srgbClr val="FF0000"/>
              </a:solidFill>
              <a:latin typeface="ＭＳ 明朝" panose="02020609040205080304" pitchFamily="17" charset="-128"/>
              <a:ea typeface="ＭＳ 明朝" panose="02020609040205080304" pitchFamily="17" charset="-128"/>
            </a:rPr>
            <a:t>計画通りの広報が行われていない場合は、交付決定の取消しとなる場合があるので注意してください。</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en-US" altLang="ja-JP" sz="2800" b="1">
              <a:solidFill>
                <a:srgbClr val="FF0000"/>
              </a:solidFill>
              <a:latin typeface="ＭＳ 明朝" panose="02020609040205080304" pitchFamily="17" charset="-128"/>
              <a:ea typeface="ＭＳ 明朝" panose="02020609040205080304" pitchFamily="17" charset="-128"/>
            </a:rPr>
            <a:t>※</a:t>
          </a:r>
          <a:r>
            <a:rPr kumimoji="1" lang="ja-JP" altLang="en-US" sz="2800" b="1">
              <a:solidFill>
                <a:srgbClr val="FF0000"/>
              </a:solidFill>
              <a:latin typeface="ＭＳ 明朝" panose="02020609040205080304" pitchFamily="17" charset="-128"/>
              <a:ea typeface="ＭＳ 明朝" panose="02020609040205080304" pitchFamily="17" charset="-128"/>
            </a:rPr>
            <a:t>このオブジェクトは削除して入力すること。</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ctr"/>
          <a:endParaRPr kumimoji="1" lang="ja-JP" altLang="en-US" sz="2800" b="1">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571500</xdr:colOff>
      <xdr:row>6</xdr:row>
      <xdr:rowOff>39886</xdr:rowOff>
    </xdr:from>
    <xdr:to>
      <xdr:col>12</xdr:col>
      <xdr:colOff>53560</xdr:colOff>
      <xdr:row>54</xdr:row>
      <xdr:rowOff>193155</xdr:rowOff>
    </xdr:to>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773206" y="1687151"/>
          <a:ext cx="18767383" cy="13062445"/>
          <a:chOff x="1398079" y="1471077"/>
          <a:chExt cx="18844458" cy="12627044"/>
        </a:xfrm>
      </xdr:grpSpPr>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98079" y="2194312"/>
            <a:ext cx="18505096" cy="11903809"/>
          </a:xfrm>
          <a:prstGeom prst="rect">
            <a:avLst/>
          </a:prstGeom>
        </xdr:spPr>
      </xdr:pic>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1929810" y="1471077"/>
            <a:ext cx="8312727" cy="4208318"/>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1">
                <a:latin typeface="Yu Gothic UI" panose="020B0500000000000000" pitchFamily="50" charset="-128"/>
                <a:ea typeface="Yu Gothic UI" panose="020B0500000000000000" pitchFamily="50" charset="-128"/>
              </a:rPr>
              <a:t>・レイアウトは自由ですが、下記事項は必ず作成すること。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事業全体を示すシステム概念図</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事業全体の概要を示す概念図を作成すること。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外観写真、または外観パース</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外観写真、または外観パースを添付すること。</a:t>
            </a:r>
            <a:endParaRPr kumimoji="1" lang="en-US" altLang="ja-JP" sz="1800" b="1">
              <a:latin typeface="Yu Gothic UI" panose="020B0500000000000000" pitchFamily="50" charset="-128"/>
              <a:ea typeface="Yu Gothic UI" panose="020B0500000000000000" pitchFamily="50" charset="-128"/>
            </a:endParaRPr>
          </a:p>
          <a:p>
            <a:pPr algn="l"/>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作成例は事例であり、補助対象の可否を示すものではないので注意すること。</a:t>
            </a:r>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補助対象設備は赤でマーキングしてください。複数年度の場合は、</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１年目：赤、２年目：青、３年目：緑、４年目：オレンジ　でマーキングすること。</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51</xdr:col>
      <xdr:colOff>294738</xdr:colOff>
      <xdr:row>3</xdr:row>
      <xdr:rowOff>42863</xdr:rowOff>
    </xdr:from>
    <xdr:to>
      <xdr:col>55</xdr:col>
      <xdr:colOff>173831</xdr:colOff>
      <xdr:row>6</xdr:row>
      <xdr:rowOff>286417</xdr:rowOff>
    </xdr:to>
    <xdr:sp macro="" textlink="">
      <xdr:nvSpPr>
        <xdr:cNvPr id="4" name="吹き出し: 四角形 3">
          <a:extLst>
            <a:ext uri="{FF2B5EF4-FFF2-40B4-BE49-F238E27FC236}">
              <a16:creationId xmlns:a16="http://schemas.microsoft.com/office/drawing/2014/main" id="{00000000-0008-0000-0900-000004000000}"/>
            </a:ext>
          </a:extLst>
        </xdr:cNvPr>
        <xdr:cNvSpPr/>
      </xdr:nvSpPr>
      <xdr:spPr>
        <a:xfrm>
          <a:off x="32223611" y="633145"/>
          <a:ext cx="1878002" cy="833835"/>
        </a:xfrm>
        <a:prstGeom prst="wedgeRectCallout">
          <a:avLst>
            <a:gd name="adj1" fmla="val 2701"/>
            <a:gd name="adj2" fmla="val 3731"/>
          </a:avLst>
        </a:prstGeom>
        <a:solidFill>
          <a:srgbClr val="FFCC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公開時には非表示にします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48</xdr:col>
      <xdr:colOff>260625</xdr:colOff>
      <xdr:row>16</xdr:row>
      <xdr:rowOff>80455</xdr:rowOff>
    </xdr:from>
    <xdr:to>
      <xdr:col>54</xdr:col>
      <xdr:colOff>610114</xdr:colOff>
      <xdr:row>23</xdr:row>
      <xdr:rowOff>163288</xdr:rowOff>
    </xdr:to>
    <xdr:grpSp>
      <xdr:nvGrpSpPr>
        <xdr:cNvPr id="5" name="グループ化 4">
          <a:extLst>
            <a:ext uri="{FF2B5EF4-FFF2-40B4-BE49-F238E27FC236}">
              <a16:creationId xmlns:a16="http://schemas.microsoft.com/office/drawing/2014/main" id="{00000000-0008-0000-0D00-000005000000}"/>
            </a:ext>
          </a:extLst>
        </xdr:cNvPr>
        <xdr:cNvGrpSpPr/>
      </xdr:nvGrpSpPr>
      <xdr:grpSpPr>
        <a:xfrm>
          <a:off x="45735696" y="4094562"/>
          <a:ext cx="4431632" cy="2178333"/>
          <a:chOff x="11138647" y="46312049"/>
          <a:chExt cx="3653160" cy="732475"/>
        </a:xfrm>
      </xdr:grpSpPr>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11631748" y="46312049"/>
            <a:ext cx="3160059" cy="73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7" name="右中かっこ 6">
            <a:extLst>
              <a:ext uri="{FF2B5EF4-FFF2-40B4-BE49-F238E27FC236}">
                <a16:creationId xmlns:a16="http://schemas.microsoft.com/office/drawing/2014/main" id="{00000000-0008-0000-0D00-000007000000}"/>
              </a:ext>
            </a:extLst>
          </xdr:cNvPr>
          <xdr:cNvSpPr/>
        </xdr:nvSpPr>
        <xdr:spPr>
          <a:xfrm>
            <a:off x="11138647" y="46429663"/>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67235</xdr:rowOff>
    </xdr:from>
    <xdr:to>
      <xdr:col>25</xdr:col>
      <xdr:colOff>161925</xdr:colOff>
      <xdr:row>39</xdr:row>
      <xdr:rowOff>162485</xdr:rowOff>
    </xdr:to>
    <xdr:pic>
      <xdr:nvPicPr>
        <xdr:cNvPr id="5" name="図 4">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706" y="784411"/>
          <a:ext cx="16567337" cy="9777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390904</xdr:colOff>
      <xdr:row>13</xdr:row>
      <xdr:rowOff>165912</xdr:rowOff>
    </xdr:from>
    <xdr:to>
      <xdr:col>25</xdr:col>
      <xdr:colOff>401272</xdr:colOff>
      <xdr:row>19</xdr:row>
      <xdr:rowOff>237508</xdr:rowOff>
    </xdr:to>
    <xdr:sp macro="" textlink="">
      <xdr:nvSpPr>
        <xdr:cNvPr id="11" name="正方形/長方形 10">
          <a:extLst>
            <a:ext uri="{FF2B5EF4-FFF2-40B4-BE49-F238E27FC236}">
              <a16:creationId xmlns:a16="http://schemas.microsoft.com/office/drawing/2014/main" id="{00000000-0008-0000-1D00-00000B000000}"/>
            </a:ext>
          </a:extLst>
        </xdr:cNvPr>
        <xdr:cNvSpPr/>
      </xdr:nvSpPr>
      <xdr:spPr>
        <a:xfrm>
          <a:off x="6833268" y="3473685"/>
          <a:ext cx="10401277" cy="1630232"/>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rgbClr val="FF0000"/>
              </a:solidFill>
              <a:latin typeface="メイリオ" panose="020B0604030504040204" pitchFamily="50" charset="-128"/>
              <a:ea typeface="メイリオ" panose="020B0604030504040204" pitchFamily="50" charset="-128"/>
            </a:rPr>
            <a:t>◎実施計画書内「４．事業予定」に項目のある予定日を工程表内にも明示すること。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・複数年度事業の場合、すべての年度の予定しているスケジュールを明示すること。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・事業工程ををプロットすること。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a:solidFill>
            <a:srgbClr val="FF0000"/>
          </a:solidFill>
        </a:ln>
      </a:spPr>
      <a:bodyPr vertOverflow="clip" horzOverflow="clip" rtlCol="0" anchor="t"/>
      <a:lstStyle>
        <a:defPPr algn="l">
          <a:defRPr kumimoji="1" sz="1100">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DE49-F843-4E04-B92E-0D84B9B5F08C}">
  <sheetPr codeName="Sheet1">
    <pageSetUpPr autoPageBreaks="0" fitToPage="1"/>
  </sheetPr>
  <dimension ref="A1:K266"/>
  <sheetViews>
    <sheetView showGridLines="0" tabSelected="1" view="pageBreakPreview" zoomScale="85" zoomScaleNormal="55" zoomScaleSheetLayoutView="85" workbookViewId="0">
      <selection activeCell="F11" sqref="F11:G11"/>
    </sheetView>
  </sheetViews>
  <sheetFormatPr defaultColWidth="9" defaultRowHeight="20.25" outlineLevelRow="1"/>
  <cols>
    <col min="1" max="2" width="2.625" style="2" customWidth="1"/>
    <col min="3" max="3" width="12.625" style="2" customWidth="1"/>
    <col min="4" max="4" width="10.625" style="2" customWidth="1"/>
    <col min="5" max="5" width="30.625" style="2" customWidth="1"/>
    <col min="6" max="6" width="19.875" style="4" customWidth="1"/>
    <col min="7" max="7" width="19.75" style="2" customWidth="1"/>
    <col min="8" max="8" width="25.375" style="2" customWidth="1"/>
    <col min="9" max="9" width="1.625" style="2" customWidth="1"/>
    <col min="10" max="10" width="110.125" style="2" customWidth="1"/>
    <col min="11" max="11" width="5.625" style="2" customWidth="1"/>
    <col min="12" max="16384" width="9" style="2"/>
  </cols>
  <sheetData>
    <row r="1" spans="2:11" ht="9.75" customHeight="1">
      <c r="I1" s="193"/>
      <c r="J1" s="194"/>
    </row>
    <row r="2" spans="2:11" ht="20.25" customHeight="1">
      <c r="B2" s="64"/>
      <c r="C2" s="419" t="s">
        <v>721</v>
      </c>
      <c r="D2" s="419"/>
      <c r="E2" s="64"/>
      <c r="F2" s="64"/>
      <c r="G2" s="64"/>
      <c r="H2" s="64"/>
      <c r="I2" s="64"/>
      <c r="J2" s="64"/>
      <c r="K2" s="64"/>
    </row>
    <row r="3" spans="2:11">
      <c r="B3" s="205"/>
      <c r="C3" s="205" t="s">
        <v>564</v>
      </c>
      <c r="D3" s="205"/>
      <c r="E3" s="205"/>
      <c r="F3" s="205"/>
      <c r="G3" s="205"/>
      <c r="H3" s="205"/>
      <c r="I3" s="205"/>
      <c r="J3" s="205"/>
      <c r="K3" s="205"/>
    </row>
    <row r="4" spans="2:11">
      <c r="B4" s="205"/>
      <c r="C4" s="205" t="s">
        <v>565</v>
      </c>
      <c r="D4" s="205"/>
      <c r="E4" s="205"/>
      <c r="F4" s="205"/>
      <c r="G4" s="205"/>
      <c r="H4" s="205"/>
      <c r="I4" s="205"/>
      <c r="J4" s="205"/>
      <c r="K4" s="205"/>
    </row>
    <row r="5" spans="2:11">
      <c r="B5" s="207"/>
      <c r="C5" s="207" t="s">
        <v>702</v>
      </c>
      <c r="F5" s="2"/>
    </row>
    <row r="6" spans="2:11">
      <c r="B6" s="65"/>
      <c r="C6" s="65" t="s">
        <v>279</v>
      </c>
      <c r="D6" s="65"/>
      <c r="E6" s="65"/>
      <c r="F6" s="65"/>
      <c r="G6" s="208"/>
      <c r="H6" s="209"/>
      <c r="I6" s="65"/>
      <c r="J6" s="65"/>
      <c r="K6" s="65"/>
    </row>
    <row r="7" spans="2:11" ht="9.75" customHeight="1">
      <c r="F7" s="2"/>
      <c r="G7" s="208"/>
      <c r="H7" s="209"/>
    </row>
    <row r="8" spans="2:11">
      <c r="B8" s="205"/>
      <c r="C8" s="205" t="s">
        <v>286</v>
      </c>
      <c r="D8" s="205"/>
      <c r="E8" s="205"/>
      <c r="F8" s="205"/>
      <c r="G8" s="208"/>
      <c r="H8" s="209"/>
      <c r="I8" s="205"/>
      <c r="J8" s="205"/>
      <c r="K8" s="205"/>
    </row>
    <row r="9" spans="2:11">
      <c r="B9" s="205"/>
      <c r="C9" s="205" t="s">
        <v>563</v>
      </c>
      <c r="D9" s="205"/>
      <c r="E9" s="205"/>
      <c r="F9" s="205"/>
      <c r="G9" s="208"/>
      <c r="H9" s="209"/>
      <c r="I9" s="205"/>
      <c r="J9" s="205"/>
      <c r="K9" s="205"/>
    </row>
    <row r="10" spans="2:11">
      <c r="C10" s="1159" t="s">
        <v>281</v>
      </c>
      <c r="D10" s="1160"/>
      <c r="E10" s="1160"/>
      <c r="F10" s="1160"/>
      <c r="G10" s="1160"/>
      <c r="H10" s="1160"/>
      <c r="I10" s="66"/>
      <c r="J10" s="13" t="s">
        <v>319</v>
      </c>
    </row>
    <row r="11" spans="2:11" ht="40.5">
      <c r="B11" s="206"/>
      <c r="C11" s="1179" t="s">
        <v>0</v>
      </c>
      <c r="D11" s="1161" t="s">
        <v>1</v>
      </c>
      <c r="E11" s="1162"/>
      <c r="F11" s="1163" t="s">
        <v>1294</v>
      </c>
      <c r="G11" s="1164"/>
      <c r="H11" s="884" t="s">
        <v>1208</v>
      </c>
      <c r="J11" s="70" t="s">
        <v>486</v>
      </c>
    </row>
    <row r="12" spans="2:11" ht="25.5">
      <c r="B12" s="8"/>
      <c r="C12" s="1179"/>
      <c r="D12" s="1169" t="s">
        <v>503</v>
      </c>
      <c r="E12" s="1170"/>
      <c r="F12" s="1177"/>
      <c r="G12" s="1178"/>
      <c r="H12" s="3" t="s">
        <v>463</v>
      </c>
      <c r="J12" s="70" t="s">
        <v>504</v>
      </c>
      <c r="K12" s="5"/>
    </row>
    <row r="13" spans="2:11" ht="25.5">
      <c r="C13" s="1179"/>
      <c r="D13" s="1165" t="s">
        <v>2</v>
      </c>
      <c r="E13" s="1166"/>
      <c r="F13" s="1167"/>
      <c r="G13" s="1168"/>
      <c r="H13" s="3" t="s">
        <v>463</v>
      </c>
      <c r="J13" s="71" t="s">
        <v>487</v>
      </c>
      <c r="K13" s="5"/>
    </row>
    <row r="14" spans="2:11" ht="25.5">
      <c r="C14" s="1179"/>
      <c r="D14" s="1169" t="s">
        <v>280</v>
      </c>
      <c r="E14" s="1170"/>
      <c r="F14" s="1171" t="s">
        <v>1255</v>
      </c>
      <c r="G14" s="1172" t="s">
        <v>3</v>
      </c>
      <c r="H14" s="3" t="s">
        <v>295</v>
      </c>
      <c r="J14" s="408" t="s">
        <v>1194</v>
      </c>
      <c r="K14" s="5"/>
    </row>
    <row r="15" spans="2:11" ht="25.5">
      <c r="C15" s="1179"/>
      <c r="D15" s="1183" t="s">
        <v>461</v>
      </c>
      <c r="E15" s="409" t="s">
        <v>4</v>
      </c>
      <c r="F15" s="1173" t="s">
        <v>1255</v>
      </c>
      <c r="G15" s="1174"/>
      <c r="H15" s="69" t="s">
        <v>295</v>
      </c>
      <c r="J15" s="408" t="s">
        <v>1289</v>
      </c>
      <c r="K15" s="5"/>
    </row>
    <row r="16" spans="2:11" ht="25.5">
      <c r="C16" s="1179"/>
      <c r="D16" s="1184"/>
      <c r="E16" s="409" t="s">
        <v>5</v>
      </c>
      <c r="F16" s="1175" t="s">
        <v>1255</v>
      </c>
      <c r="G16" s="1176"/>
      <c r="H16" s="410" t="s">
        <v>295</v>
      </c>
      <c r="J16" s="408" t="s">
        <v>1057</v>
      </c>
      <c r="K16" s="5"/>
    </row>
    <row r="17" spans="3:11" ht="25.5">
      <c r="C17" s="1179"/>
      <c r="D17" s="1180" t="s">
        <v>469</v>
      </c>
      <c r="E17" s="1181"/>
      <c r="F17" s="1171" t="s">
        <v>1255</v>
      </c>
      <c r="G17" s="1172"/>
      <c r="H17" s="3" t="s">
        <v>295</v>
      </c>
      <c r="J17" s="861" t="s">
        <v>1195</v>
      </c>
      <c r="K17" s="5"/>
    </row>
    <row r="18" spans="3:11" ht="25.5">
      <c r="C18" s="1179"/>
      <c r="D18" s="1148" t="s">
        <v>703</v>
      </c>
      <c r="E18" s="1149"/>
      <c r="F18" s="1171" t="s">
        <v>1028</v>
      </c>
      <c r="G18" s="1172"/>
      <c r="H18" s="3" t="s">
        <v>295</v>
      </c>
      <c r="J18" s="408" t="s">
        <v>1196</v>
      </c>
      <c r="K18" s="5"/>
    </row>
    <row r="19" spans="3:11" ht="25.5">
      <c r="C19" s="1179"/>
      <c r="D19" s="1148" t="s">
        <v>878</v>
      </c>
      <c r="E19" s="1149"/>
      <c r="F19" s="1175" t="s">
        <v>1255</v>
      </c>
      <c r="G19" s="1176"/>
      <c r="H19" s="3" t="s">
        <v>295</v>
      </c>
      <c r="J19" s="408" t="s">
        <v>1182</v>
      </c>
      <c r="K19" s="5"/>
    </row>
    <row r="20" spans="3:11" ht="25.5">
      <c r="C20" s="1179"/>
      <c r="D20" s="1148" t="s">
        <v>880</v>
      </c>
      <c r="E20" s="1149"/>
      <c r="F20" s="1171" t="s">
        <v>1255</v>
      </c>
      <c r="G20" s="1172"/>
      <c r="H20" s="3" t="s">
        <v>295</v>
      </c>
      <c r="J20" s="408" t="s">
        <v>847</v>
      </c>
      <c r="K20" s="5"/>
    </row>
    <row r="21" spans="3:11" ht="25.5">
      <c r="C21" s="1179"/>
      <c r="D21" s="1143" t="s">
        <v>846</v>
      </c>
      <c r="E21" s="1144"/>
      <c r="F21" s="1171" t="s">
        <v>1255</v>
      </c>
      <c r="G21" s="1172"/>
      <c r="H21" s="3" t="s">
        <v>295</v>
      </c>
      <c r="J21" s="408" t="s">
        <v>848</v>
      </c>
      <c r="K21" s="5"/>
    </row>
    <row r="22" spans="3:11" ht="48" customHeight="1">
      <c r="C22" s="1179"/>
      <c r="D22" s="1182" t="s">
        <v>994</v>
      </c>
      <c r="E22" s="1149"/>
      <c r="F22" s="1171" t="s">
        <v>1255</v>
      </c>
      <c r="G22" s="1172"/>
      <c r="H22" s="411" t="s">
        <v>295</v>
      </c>
      <c r="J22" s="71" t="s">
        <v>720</v>
      </c>
      <c r="K22" s="5"/>
    </row>
    <row r="23" spans="3:11" ht="25.5">
      <c r="C23" s="1179"/>
      <c r="D23" s="1165" t="s">
        <v>993</v>
      </c>
      <c r="E23" s="1166"/>
      <c r="F23" s="1192" t="s">
        <v>1255</v>
      </c>
      <c r="G23" s="1193"/>
      <c r="H23" s="411" t="s">
        <v>295</v>
      </c>
      <c r="J23" s="71" t="s">
        <v>1058</v>
      </c>
      <c r="K23" s="5"/>
    </row>
    <row r="24" spans="3:11" s="15" customFormat="1" ht="9.75" customHeight="1">
      <c r="F24" s="1195" t="s">
        <v>308</v>
      </c>
      <c r="G24" s="1195"/>
      <c r="H24" s="1195"/>
    </row>
    <row r="25" spans="3:11">
      <c r="C25" s="80" t="s">
        <v>282</v>
      </c>
      <c r="D25" s="81"/>
      <c r="E25" s="81"/>
      <c r="F25" s="77"/>
      <c r="G25" s="1196"/>
      <c r="H25" s="1196"/>
      <c r="I25" s="66"/>
      <c r="J25" s="13" t="s">
        <v>319</v>
      </c>
    </row>
    <row r="26" spans="3:11" ht="25.5">
      <c r="C26" s="1194" t="s">
        <v>6</v>
      </c>
      <c r="D26" s="1165" t="s">
        <v>462</v>
      </c>
      <c r="E26" s="1166"/>
      <c r="F26" s="85">
        <v>2</v>
      </c>
      <c r="G26" s="84"/>
      <c r="H26" s="83"/>
      <c r="I26" s="66"/>
      <c r="J26" s="79" t="s">
        <v>496</v>
      </c>
      <c r="K26" s="5"/>
    </row>
    <row r="27" spans="3:11" ht="25.5">
      <c r="C27" s="1194"/>
      <c r="D27" s="1165" t="s">
        <v>7</v>
      </c>
      <c r="E27" s="1166"/>
      <c r="F27" s="1200" t="s">
        <v>427</v>
      </c>
      <c r="G27" s="1201"/>
      <c r="H27" s="1202"/>
      <c r="J27" s="73" t="s">
        <v>8</v>
      </c>
      <c r="K27" s="5"/>
    </row>
    <row r="28" spans="3:11" ht="25.5">
      <c r="C28" s="1194"/>
      <c r="D28" s="1169" t="s">
        <v>9</v>
      </c>
      <c r="E28" s="1170"/>
      <c r="F28" s="1200" t="s">
        <v>706</v>
      </c>
      <c r="G28" s="1201"/>
      <c r="H28" s="1202"/>
      <c r="J28" s="71" t="s">
        <v>10</v>
      </c>
      <c r="K28" s="5"/>
    </row>
    <row r="29" spans="3:11" ht="25.5">
      <c r="C29" s="1194"/>
      <c r="D29" s="1191" t="s">
        <v>22</v>
      </c>
      <c r="E29" s="67" t="s">
        <v>11</v>
      </c>
      <c r="F29" s="1203" t="s">
        <v>428</v>
      </c>
      <c r="G29" s="1204"/>
      <c r="H29" s="1205"/>
      <c r="J29" s="71" t="s">
        <v>718</v>
      </c>
      <c r="K29" s="5"/>
    </row>
    <row r="30" spans="3:11" ht="25.5">
      <c r="C30" s="1194"/>
      <c r="D30" s="1191"/>
      <c r="E30" s="67" t="s">
        <v>12</v>
      </c>
      <c r="F30" s="1203" t="s">
        <v>429</v>
      </c>
      <c r="G30" s="1204"/>
      <c r="H30" s="1205"/>
      <c r="J30" s="71" t="s">
        <v>584</v>
      </c>
      <c r="K30" s="5"/>
    </row>
    <row r="31" spans="3:11" ht="25.5">
      <c r="C31" s="1194"/>
      <c r="D31" s="1191"/>
      <c r="E31" s="67" t="s">
        <v>291</v>
      </c>
      <c r="F31" s="1197" t="s">
        <v>430</v>
      </c>
      <c r="G31" s="1198"/>
      <c r="H31" s="1199"/>
      <c r="J31" s="408" t="s">
        <v>708</v>
      </c>
      <c r="K31" s="5"/>
    </row>
    <row r="32" spans="3:11" ht="25.5">
      <c r="C32" s="1194"/>
      <c r="D32" s="1169" t="s">
        <v>206</v>
      </c>
      <c r="E32" s="1170"/>
      <c r="F32" s="1209" t="s">
        <v>1292</v>
      </c>
      <c r="G32" s="1210"/>
      <c r="H32" s="1211"/>
      <c r="J32" s="72" t="s">
        <v>13</v>
      </c>
      <c r="K32" s="5"/>
    </row>
    <row r="33" spans="1:11" ht="25.5">
      <c r="C33" s="1194"/>
      <c r="D33" s="1191" t="s">
        <v>14</v>
      </c>
      <c r="E33" s="67" t="s">
        <v>15</v>
      </c>
      <c r="F33" s="1185" t="s">
        <v>1256</v>
      </c>
      <c r="G33" s="1186"/>
      <c r="H33" s="1187"/>
      <c r="I33" s="161"/>
      <c r="J33" s="111" t="s">
        <v>476</v>
      </c>
      <c r="K33" s="5"/>
    </row>
    <row r="34" spans="1:11" ht="39" customHeight="1">
      <c r="C34" s="1194"/>
      <c r="D34" s="1191"/>
      <c r="E34" s="67" t="s">
        <v>290</v>
      </c>
      <c r="F34" s="1212" t="s">
        <v>575</v>
      </c>
      <c r="G34" s="1213"/>
      <c r="H34" s="1214"/>
      <c r="I34" s="161"/>
      <c r="J34" s="71" t="s">
        <v>304</v>
      </c>
      <c r="K34" s="5"/>
    </row>
    <row r="35" spans="1:11" ht="25.5">
      <c r="C35" s="1194"/>
      <c r="D35" s="1191"/>
      <c r="E35" s="67" t="s">
        <v>16</v>
      </c>
      <c r="F35" s="1206" t="s">
        <v>1257</v>
      </c>
      <c r="G35" s="1207"/>
      <c r="H35" s="1208"/>
      <c r="J35" s="71" t="s">
        <v>17</v>
      </c>
      <c r="K35" s="5"/>
    </row>
    <row r="36" spans="1:11" ht="25.5">
      <c r="C36" s="1194"/>
      <c r="D36" s="1169" t="s">
        <v>18</v>
      </c>
      <c r="E36" s="1170"/>
      <c r="F36" s="1163"/>
      <c r="G36" s="1164"/>
      <c r="H36" s="1188"/>
      <c r="J36" s="71" t="s">
        <v>19</v>
      </c>
      <c r="K36" s="5"/>
    </row>
    <row r="37" spans="1:11" ht="25.5">
      <c r="C37" s="1194"/>
      <c r="D37" s="1189" t="s">
        <v>287</v>
      </c>
      <c r="E37" s="1190"/>
      <c r="F37" s="1163" t="s">
        <v>1258</v>
      </c>
      <c r="G37" s="1164"/>
      <c r="H37" s="1188"/>
      <c r="J37" s="71" t="s">
        <v>20</v>
      </c>
      <c r="K37" s="5"/>
    </row>
    <row r="38" spans="1:11" ht="9.75" customHeight="1">
      <c r="A38" s="5"/>
      <c r="B38" s="217"/>
      <c r="C38" s="217"/>
      <c r="D38" s="217"/>
      <c r="E38" s="217"/>
      <c r="F38" s="217"/>
      <c r="G38" s="217"/>
      <c r="H38" s="217"/>
    </row>
    <row r="39" spans="1:11" ht="25.5" hidden="1" customHeight="1" outlineLevel="1">
      <c r="C39" s="1179" t="s">
        <v>21</v>
      </c>
      <c r="D39" s="1165" t="s">
        <v>7</v>
      </c>
      <c r="E39" s="1166"/>
      <c r="F39" s="1200"/>
      <c r="G39" s="1201"/>
      <c r="H39" s="1202"/>
      <c r="J39" s="160" t="s">
        <v>497</v>
      </c>
      <c r="K39" s="5"/>
    </row>
    <row r="40" spans="1:11" ht="25.5" hidden="1" customHeight="1" outlineLevel="1">
      <c r="C40" s="1179"/>
      <c r="D40" s="1169" t="s">
        <v>9</v>
      </c>
      <c r="E40" s="1170"/>
      <c r="F40" s="1200"/>
      <c r="G40" s="1201"/>
      <c r="H40" s="1202"/>
      <c r="J40" s="71" t="s">
        <v>10</v>
      </c>
      <c r="K40" s="5"/>
    </row>
    <row r="41" spans="1:11" ht="25.5" hidden="1" customHeight="1" outlineLevel="1">
      <c r="C41" s="1179"/>
      <c r="D41" s="1191" t="s">
        <v>22</v>
      </c>
      <c r="E41" s="67" t="s">
        <v>11</v>
      </c>
      <c r="F41" s="1215"/>
      <c r="G41" s="1216"/>
      <c r="H41" s="1217"/>
      <c r="J41" s="71" t="s">
        <v>707</v>
      </c>
      <c r="K41" s="5"/>
    </row>
    <row r="42" spans="1:11" ht="25.5" hidden="1" customHeight="1" outlineLevel="1">
      <c r="C42" s="1179"/>
      <c r="D42" s="1191"/>
      <c r="E42" s="67" t="s">
        <v>12</v>
      </c>
      <c r="F42" s="1203"/>
      <c r="G42" s="1204"/>
      <c r="H42" s="1205"/>
      <c r="J42" s="71" t="s">
        <v>584</v>
      </c>
      <c r="K42" s="5"/>
    </row>
    <row r="43" spans="1:11" ht="25.5" hidden="1" customHeight="1" outlineLevel="1">
      <c r="C43" s="1179"/>
      <c r="D43" s="1191"/>
      <c r="E43" s="67" t="s">
        <v>291</v>
      </c>
      <c r="F43" s="1197"/>
      <c r="G43" s="1198"/>
      <c r="H43" s="1199"/>
      <c r="J43" s="71" t="s">
        <v>708</v>
      </c>
      <c r="K43" s="5"/>
    </row>
    <row r="44" spans="1:11" ht="25.5" hidden="1" customHeight="1" outlineLevel="1">
      <c r="C44" s="1179"/>
      <c r="D44" s="1169" t="s">
        <v>206</v>
      </c>
      <c r="E44" s="1170"/>
      <c r="F44" s="1218"/>
      <c r="G44" s="1219"/>
      <c r="H44" s="1220"/>
      <c r="J44" s="72" t="s">
        <v>13</v>
      </c>
      <c r="K44" s="5"/>
    </row>
    <row r="45" spans="1:11" ht="25.5" hidden="1" customHeight="1" outlineLevel="1">
      <c r="C45" s="1179"/>
      <c r="D45" s="1191" t="s">
        <v>14</v>
      </c>
      <c r="E45" s="67" t="s">
        <v>15</v>
      </c>
      <c r="F45" s="1221"/>
      <c r="G45" s="1222"/>
      <c r="H45" s="1223"/>
      <c r="J45" s="111" t="s">
        <v>476</v>
      </c>
      <c r="K45" s="5"/>
    </row>
    <row r="46" spans="1:11" ht="39" hidden="1" customHeight="1" outlineLevel="1">
      <c r="C46" s="1179"/>
      <c r="D46" s="1191"/>
      <c r="E46" s="67" t="s">
        <v>290</v>
      </c>
      <c r="F46" s="1212"/>
      <c r="G46" s="1213"/>
      <c r="H46" s="1214"/>
      <c r="J46" s="71" t="s">
        <v>304</v>
      </c>
      <c r="K46" s="5"/>
    </row>
    <row r="47" spans="1:11" ht="25.5" hidden="1" customHeight="1" outlineLevel="1">
      <c r="C47" s="1179"/>
      <c r="D47" s="1191"/>
      <c r="E47" s="67" t="s">
        <v>16</v>
      </c>
      <c r="F47" s="1206"/>
      <c r="G47" s="1207"/>
      <c r="H47" s="1208"/>
      <c r="J47" s="71" t="s">
        <v>17</v>
      </c>
      <c r="K47" s="5"/>
    </row>
    <row r="48" spans="1:11" ht="25.5" hidden="1" customHeight="1" outlineLevel="1">
      <c r="C48" s="1179"/>
      <c r="D48" s="1169" t="s">
        <v>18</v>
      </c>
      <c r="E48" s="1170"/>
      <c r="F48" s="1163"/>
      <c r="G48" s="1164"/>
      <c r="H48" s="1188"/>
      <c r="J48" s="71" t="s">
        <v>19</v>
      </c>
      <c r="K48" s="5"/>
    </row>
    <row r="49" spans="1:11" ht="25.5" hidden="1" customHeight="1" outlineLevel="1">
      <c r="C49" s="1179"/>
      <c r="D49" s="1189" t="s">
        <v>287</v>
      </c>
      <c r="E49" s="1190"/>
      <c r="F49" s="1163"/>
      <c r="G49" s="1164"/>
      <c r="H49" s="1188"/>
      <c r="J49" s="71" t="s">
        <v>20</v>
      </c>
      <c r="K49" s="5"/>
    </row>
    <row r="50" spans="1:11" ht="25.5" collapsed="1">
      <c r="A50" s="5"/>
      <c r="B50" s="217" t="s">
        <v>570</v>
      </c>
      <c r="C50" s="217"/>
      <c r="D50" s="217"/>
      <c r="E50" s="217"/>
      <c r="F50" s="217"/>
      <c r="G50" s="217"/>
      <c r="H50" s="217"/>
    </row>
    <row r="51" spans="1:11" ht="25.5" hidden="1" customHeight="1" outlineLevel="1">
      <c r="C51" s="1179" t="s">
        <v>568</v>
      </c>
      <c r="D51" s="1165" t="s">
        <v>7</v>
      </c>
      <c r="E51" s="1166"/>
      <c r="F51" s="1200"/>
      <c r="G51" s="1201"/>
      <c r="H51" s="1202"/>
      <c r="J51" s="160" t="s">
        <v>497</v>
      </c>
      <c r="K51" s="5"/>
    </row>
    <row r="52" spans="1:11" ht="25.5" hidden="1" customHeight="1" outlineLevel="1">
      <c r="C52" s="1179"/>
      <c r="D52" s="1169" t="s">
        <v>9</v>
      </c>
      <c r="E52" s="1170"/>
      <c r="F52" s="1200"/>
      <c r="G52" s="1201"/>
      <c r="H52" s="1202"/>
      <c r="J52" s="71" t="s">
        <v>10</v>
      </c>
      <c r="K52" s="5"/>
    </row>
    <row r="53" spans="1:11" ht="25.5" hidden="1" customHeight="1" outlineLevel="1">
      <c r="C53" s="1179"/>
      <c r="D53" s="1191" t="s">
        <v>22</v>
      </c>
      <c r="E53" s="67" t="s">
        <v>11</v>
      </c>
      <c r="F53" s="1215"/>
      <c r="G53" s="1216"/>
      <c r="H53" s="1217"/>
      <c r="J53" s="71" t="s">
        <v>707</v>
      </c>
      <c r="K53" s="5"/>
    </row>
    <row r="54" spans="1:11" ht="25.5" hidden="1" customHeight="1" outlineLevel="1">
      <c r="C54" s="1179"/>
      <c r="D54" s="1191"/>
      <c r="E54" s="67" t="s">
        <v>12</v>
      </c>
      <c r="F54" s="1203"/>
      <c r="G54" s="1204"/>
      <c r="H54" s="1205"/>
      <c r="J54" s="71" t="s">
        <v>584</v>
      </c>
      <c r="K54" s="5"/>
    </row>
    <row r="55" spans="1:11" ht="25.5" hidden="1" customHeight="1" outlineLevel="1">
      <c r="C55" s="1179"/>
      <c r="D55" s="1191"/>
      <c r="E55" s="67" t="s">
        <v>291</v>
      </c>
      <c r="F55" s="1197"/>
      <c r="G55" s="1198"/>
      <c r="H55" s="1199"/>
      <c r="J55" s="71" t="s">
        <v>708</v>
      </c>
      <c r="K55" s="5"/>
    </row>
    <row r="56" spans="1:11" ht="25.5" hidden="1" customHeight="1" outlineLevel="1">
      <c r="C56" s="1179"/>
      <c r="D56" s="1169" t="s">
        <v>206</v>
      </c>
      <c r="E56" s="1170"/>
      <c r="F56" s="1209"/>
      <c r="G56" s="1210"/>
      <c r="H56" s="1211"/>
      <c r="J56" s="72" t="s">
        <v>13</v>
      </c>
      <c r="K56" s="5"/>
    </row>
    <row r="57" spans="1:11" ht="25.5" hidden="1" customHeight="1" outlineLevel="1">
      <c r="C57" s="1179"/>
      <c r="D57" s="1191" t="s">
        <v>14</v>
      </c>
      <c r="E57" s="67" t="s">
        <v>15</v>
      </c>
      <c r="F57" s="1221"/>
      <c r="G57" s="1222"/>
      <c r="H57" s="1223"/>
      <c r="J57" s="111" t="s">
        <v>476</v>
      </c>
      <c r="K57" s="5"/>
    </row>
    <row r="58" spans="1:11" ht="39" hidden="1" customHeight="1" outlineLevel="1">
      <c r="C58" s="1179"/>
      <c r="D58" s="1191"/>
      <c r="E58" s="67" t="s">
        <v>290</v>
      </c>
      <c r="F58" s="1212"/>
      <c r="G58" s="1213"/>
      <c r="H58" s="1214"/>
      <c r="J58" s="71" t="s">
        <v>304</v>
      </c>
      <c r="K58" s="5"/>
    </row>
    <row r="59" spans="1:11" ht="25.5" hidden="1" customHeight="1" outlineLevel="1">
      <c r="C59" s="1179"/>
      <c r="D59" s="1191"/>
      <c r="E59" s="67" t="s">
        <v>16</v>
      </c>
      <c r="F59" s="1206"/>
      <c r="G59" s="1207"/>
      <c r="H59" s="1208"/>
      <c r="J59" s="71" t="s">
        <v>17</v>
      </c>
      <c r="K59" s="5"/>
    </row>
    <row r="60" spans="1:11" ht="25.5" hidden="1" customHeight="1" outlineLevel="1">
      <c r="C60" s="1179"/>
      <c r="D60" s="1169" t="s">
        <v>18</v>
      </c>
      <c r="E60" s="1170"/>
      <c r="F60" s="1163"/>
      <c r="G60" s="1164"/>
      <c r="H60" s="1188"/>
      <c r="J60" s="71" t="s">
        <v>19</v>
      </c>
      <c r="K60" s="5"/>
    </row>
    <row r="61" spans="1:11" ht="25.5" hidden="1" customHeight="1" outlineLevel="1">
      <c r="C61" s="1179"/>
      <c r="D61" s="1189" t="s">
        <v>287</v>
      </c>
      <c r="E61" s="1190"/>
      <c r="F61" s="1163"/>
      <c r="G61" s="1164"/>
      <c r="H61" s="1188"/>
      <c r="J61" s="71" t="s">
        <v>20</v>
      </c>
      <c r="K61" s="5"/>
    </row>
    <row r="62" spans="1:11" ht="25.5" collapsed="1">
      <c r="A62" s="5"/>
      <c r="B62" s="217" t="s">
        <v>571</v>
      </c>
      <c r="C62" s="217"/>
      <c r="D62" s="217"/>
      <c r="E62" s="217"/>
      <c r="F62" s="217"/>
      <c r="G62" s="217"/>
      <c r="H62" s="217"/>
    </row>
    <row r="63" spans="1:11" ht="25.5" hidden="1" customHeight="1" outlineLevel="1">
      <c r="C63" s="1179" t="s">
        <v>569</v>
      </c>
      <c r="D63" s="1165" t="s">
        <v>7</v>
      </c>
      <c r="E63" s="1166"/>
      <c r="F63" s="1200"/>
      <c r="G63" s="1201"/>
      <c r="H63" s="1202"/>
      <c r="J63" s="160" t="s">
        <v>497</v>
      </c>
      <c r="K63" s="5"/>
    </row>
    <row r="64" spans="1:11" ht="25.5" hidden="1" customHeight="1" outlineLevel="1">
      <c r="C64" s="1179"/>
      <c r="D64" s="1169" t="s">
        <v>9</v>
      </c>
      <c r="E64" s="1170"/>
      <c r="F64" s="1200"/>
      <c r="G64" s="1201"/>
      <c r="H64" s="1202"/>
      <c r="J64" s="71" t="s">
        <v>10</v>
      </c>
      <c r="K64" s="5"/>
    </row>
    <row r="65" spans="2:11" ht="25.5" hidden="1" customHeight="1" outlineLevel="1">
      <c r="C65" s="1179"/>
      <c r="D65" s="1191" t="s">
        <v>22</v>
      </c>
      <c r="E65" s="67" t="s">
        <v>11</v>
      </c>
      <c r="F65" s="1215"/>
      <c r="G65" s="1216"/>
      <c r="H65" s="1217"/>
      <c r="J65" s="71" t="s">
        <v>707</v>
      </c>
      <c r="K65" s="5"/>
    </row>
    <row r="66" spans="2:11" ht="25.5" hidden="1" customHeight="1" outlineLevel="1">
      <c r="C66" s="1179"/>
      <c r="D66" s="1191"/>
      <c r="E66" s="67" t="s">
        <v>12</v>
      </c>
      <c r="F66" s="1203"/>
      <c r="G66" s="1204"/>
      <c r="H66" s="1205"/>
      <c r="J66" s="71" t="s">
        <v>584</v>
      </c>
      <c r="K66" s="5"/>
    </row>
    <row r="67" spans="2:11" ht="25.5" hidden="1" customHeight="1" outlineLevel="1">
      <c r="C67" s="1179"/>
      <c r="D67" s="1191"/>
      <c r="E67" s="67" t="s">
        <v>291</v>
      </c>
      <c r="F67" s="1197"/>
      <c r="G67" s="1198"/>
      <c r="H67" s="1199"/>
      <c r="J67" s="71" t="s">
        <v>708</v>
      </c>
      <c r="K67" s="5"/>
    </row>
    <row r="68" spans="2:11" ht="25.5" hidden="1" customHeight="1" outlineLevel="1">
      <c r="C68" s="1179"/>
      <c r="D68" s="1169" t="s">
        <v>206</v>
      </c>
      <c r="E68" s="1170"/>
      <c r="F68" s="1209"/>
      <c r="G68" s="1210"/>
      <c r="H68" s="1211"/>
      <c r="J68" s="72" t="s">
        <v>13</v>
      </c>
      <c r="K68" s="5"/>
    </row>
    <row r="69" spans="2:11" ht="25.5" hidden="1" customHeight="1" outlineLevel="1">
      <c r="C69" s="1179"/>
      <c r="D69" s="1191" t="s">
        <v>14</v>
      </c>
      <c r="E69" s="67" t="s">
        <v>15</v>
      </c>
      <c r="F69" s="1221"/>
      <c r="G69" s="1222"/>
      <c r="H69" s="1223"/>
      <c r="J69" s="111" t="s">
        <v>476</v>
      </c>
      <c r="K69" s="5"/>
    </row>
    <row r="70" spans="2:11" ht="39" hidden="1" customHeight="1" outlineLevel="1">
      <c r="C70" s="1179"/>
      <c r="D70" s="1191"/>
      <c r="E70" s="67" t="s">
        <v>290</v>
      </c>
      <c r="F70" s="1212"/>
      <c r="G70" s="1213"/>
      <c r="H70" s="1214"/>
      <c r="J70" s="71" t="s">
        <v>304</v>
      </c>
      <c r="K70" s="5"/>
    </row>
    <row r="71" spans="2:11" ht="25.5" hidden="1" customHeight="1" outlineLevel="1">
      <c r="C71" s="1179"/>
      <c r="D71" s="1191"/>
      <c r="E71" s="67" t="s">
        <v>16</v>
      </c>
      <c r="F71" s="1206"/>
      <c r="G71" s="1207"/>
      <c r="H71" s="1208"/>
      <c r="J71" s="71" t="s">
        <v>17</v>
      </c>
      <c r="K71" s="5"/>
    </row>
    <row r="72" spans="2:11" ht="25.5" hidden="1" customHeight="1" outlineLevel="1">
      <c r="C72" s="1179"/>
      <c r="D72" s="1169" t="s">
        <v>18</v>
      </c>
      <c r="E72" s="1170"/>
      <c r="F72" s="1163"/>
      <c r="G72" s="1164"/>
      <c r="H72" s="1188"/>
      <c r="J72" s="71" t="s">
        <v>19</v>
      </c>
      <c r="K72" s="5"/>
    </row>
    <row r="73" spans="2:11" ht="25.5" hidden="1" customHeight="1" outlineLevel="1">
      <c r="C73" s="1179"/>
      <c r="D73" s="1189" t="s">
        <v>287</v>
      </c>
      <c r="E73" s="1190"/>
      <c r="F73" s="1163"/>
      <c r="G73" s="1164"/>
      <c r="H73" s="1188"/>
      <c r="J73" s="71" t="s">
        <v>20</v>
      </c>
      <c r="K73" s="5"/>
    </row>
    <row r="74" spans="2:11" s="15" customFormat="1" collapsed="1">
      <c r="B74" s="217" t="s">
        <v>572</v>
      </c>
      <c r="C74" s="217"/>
      <c r="D74" s="217"/>
      <c r="E74" s="217"/>
      <c r="F74" s="217"/>
      <c r="G74" s="217"/>
      <c r="H74" s="217"/>
    </row>
    <row r="75" spans="2:11">
      <c r="C75" s="1159" t="s">
        <v>283</v>
      </c>
      <c r="D75" s="1233"/>
      <c r="E75" s="1233"/>
      <c r="F75" s="313" t="s">
        <v>308</v>
      </c>
      <c r="G75" s="313"/>
      <c r="H75" s="313"/>
      <c r="I75" s="66"/>
      <c r="J75" s="13" t="s">
        <v>319</v>
      </c>
    </row>
    <row r="76" spans="2:11" ht="25.5">
      <c r="C76" s="1194" t="s">
        <v>23</v>
      </c>
      <c r="D76" s="1165" t="s">
        <v>288</v>
      </c>
      <c r="E76" s="1166"/>
      <c r="F76" s="1235" t="s">
        <v>431</v>
      </c>
      <c r="G76" s="1236"/>
      <c r="H76" s="1237"/>
      <c r="J76" s="73"/>
      <c r="K76" s="5"/>
    </row>
    <row r="77" spans="2:11" ht="25.5">
      <c r="C77" s="1194"/>
      <c r="D77" s="1169" t="s">
        <v>432</v>
      </c>
      <c r="E77" s="1170"/>
      <c r="F77" s="1225" t="s">
        <v>1291</v>
      </c>
      <c r="G77" s="1226"/>
      <c r="H77" s="1227"/>
      <c r="J77" s="71" t="s">
        <v>505</v>
      </c>
      <c r="K77" s="5"/>
    </row>
    <row r="78" spans="2:11" ht="25.5">
      <c r="C78" s="1194"/>
      <c r="D78" s="1189" t="s">
        <v>25</v>
      </c>
      <c r="E78" s="1190"/>
      <c r="F78" s="1206" t="s">
        <v>1290</v>
      </c>
      <c r="G78" s="1207"/>
      <c r="H78" s="1208"/>
      <c r="J78" s="71"/>
      <c r="K78" s="5"/>
    </row>
    <row r="79" spans="2:11" s="15" customFormat="1" ht="9.75" customHeight="1">
      <c r="F79" s="1232" t="s">
        <v>308</v>
      </c>
      <c r="G79" s="1232"/>
      <c r="H79" s="1232"/>
    </row>
    <row r="80" spans="2:11">
      <c r="C80" s="1159" t="s">
        <v>307</v>
      </c>
      <c r="D80" s="1233"/>
      <c r="E80" s="1233"/>
      <c r="F80" s="1234" t="s">
        <v>305</v>
      </c>
      <c r="G80" s="1234"/>
      <c r="H80" s="1234"/>
      <c r="I80" s="66"/>
      <c r="J80" s="13" t="s">
        <v>319</v>
      </c>
    </row>
    <row r="81" spans="1:11" ht="40.5">
      <c r="C81" s="1224" t="s">
        <v>27</v>
      </c>
      <c r="D81" s="1165" t="s">
        <v>28</v>
      </c>
      <c r="E81" s="1166"/>
      <c r="F81" s="6" t="s">
        <v>1284</v>
      </c>
      <c r="G81" s="7"/>
      <c r="H81" s="8"/>
      <c r="I81" s="9"/>
      <c r="J81" s="70" t="s">
        <v>481</v>
      </c>
    </row>
    <row r="82" spans="1:11" ht="25.5">
      <c r="C82" s="1194"/>
      <c r="D82" s="1191" t="s">
        <v>29</v>
      </c>
      <c r="E82" s="67" t="s">
        <v>30</v>
      </c>
      <c r="F82" s="1235" t="s">
        <v>433</v>
      </c>
      <c r="G82" s="1236"/>
      <c r="H82" s="1237"/>
      <c r="J82" s="73" t="s">
        <v>31</v>
      </c>
      <c r="K82" s="5"/>
    </row>
    <row r="83" spans="1:11" ht="25.5">
      <c r="C83" s="1194"/>
      <c r="D83" s="1191"/>
      <c r="E83" s="67" t="s">
        <v>292</v>
      </c>
      <c r="F83" s="1225" t="s">
        <v>434</v>
      </c>
      <c r="G83" s="1226"/>
      <c r="H83" s="1227"/>
      <c r="J83" s="71" t="s">
        <v>31</v>
      </c>
      <c r="K83" s="5"/>
    </row>
    <row r="84" spans="1:11" ht="25.5">
      <c r="C84" s="1194"/>
      <c r="D84" s="1191"/>
      <c r="E84" s="67" t="s">
        <v>293</v>
      </c>
      <c r="F84" s="1225" t="s">
        <v>435</v>
      </c>
      <c r="G84" s="1226"/>
      <c r="H84" s="1227"/>
      <c r="J84" s="71" t="s">
        <v>32</v>
      </c>
      <c r="K84" s="5"/>
    </row>
    <row r="85" spans="1:11" ht="25.5">
      <c r="C85" s="1194"/>
      <c r="D85" s="1191"/>
      <c r="E85" s="67" t="s">
        <v>291</v>
      </c>
      <c r="F85" s="1206" t="s">
        <v>436</v>
      </c>
      <c r="G85" s="1207"/>
      <c r="H85" s="1208"/>
      <c r="J85" s="71"/>
      <c r="K85" s="5"/>
    </row>
    <row r="86" spans="1:11" ht="25.5">
      <c r="C86" s="1194"/>
      <c r="D86" s="1191" t="s">
        <v>33</v>
      </c>
      <c r="E86" s="67" t="s">
        <v>15</v>
      </c>
      <c r="F86" s="1221" t="s">
        <v>437</v>
      </c>
      <c r="G86" s="1222"/>
      <c r="H86" s="1223"/>
      <c r="I86" s="161"/>
      <c r="J86" s="111" t="s">
        <v>476</v>
      </c>
      <c r="K86" s="5"/>
    </row>
    <row r="87" spans="1:11" ht="51.75" customHeight="1">
      <c r="C87" s="1194"/>
      <c r="D87" s="1191"/>
      <c r="E87" s="67" t="s">
        <v>290</v>
      </c>
      <c r="F87" s="1229" t="s">
        <v>438</v>
      </c>
      <c r="G87" s="1230"/>
      <c r="H87" s="1231"/>
      <c r="I87" s="161"/>
      <c r="J87" s="71" t="s">
        <v>304</v>
      </c>
      <c r="K87" s="5"/>
    </row>
    <row r="88" spans="1:11" ht="25.5">
      <c r="C88" s="1194"/>
      <c r="D88" s="1191"/>
      <c r="E88" s="67" t="s">
        <v>16</v>
      </c>
      <c r="F88" s="1225" t="s">
        <v>439</v>
      </c>
      <c r="G88" s="1226"/>
      <c r="H88" s="1227"/>
      <c r="J88" s="71" t="s">
        <v>34</v>
      </c>
      <c r="K88" s="5"/>
    </row>
    <row r="89" spans="1:11" ht="25.5">
      <c r="C89" s="1194"/>
      <c r="D89" s="1191"/>
      <c r="E89" s="67" t="s">
        <v>35</v>
      </c>
      <c r="F89" s="1225" t="s">
        <v>440</v>
      </c>
      <c r="G89" s="1226"/>
      <c r="H89" s="1227"/>
      <c r="J89" s="73" t="s">
        <v>31</v>
      </c>
      <c r="K89" s="5"/>
    </row>
    <row r="90" spans="1:11" ht="25.5">
      <c r="C90" s="1194"/>
      <c r="D90" s="1228"/>
      <c r="E90" s="68" t="s">
        <v>294</v>
      </c>
      <c r="F90" s="1206" t="s">
        <v>441</v>
      </c>
      <c r="G90" s="1207"/>
      <c r="H90" s="1208"/>
      <c r="J90" s="71" t="s">
        <v>36</v>
      </c>
      <c r="K90" s="5"/>
    </row>
    <row r="91" spans="1:11" ht="9.75" customHeight="1">
      <c r="A91" s="5"/>
      <c r="B91" s="217"/>
      <c r="C91" s="217"/>
      <c r="D91" s="217"/>
      <c r="E91" s="217"/>
      <c r="F91" s="217"/>
      <c r="G91" s="217"/>
      <c r="H91" s="217"/>
    </row>
    <row r="92" spans="1:11" ht="40.5" hidden="1" outlineLevel="1">
      <c r="C92" s="1224" t="s">
        <v>37</v>
      </c>
      <c r="D92" s="1165" t="s">
        <v>28</v>
      </c>
      <c r="E92" s="1166"/>
      <c r="F92" s="6"/>
      <c r="J92" s="70" t="s">
        <v>709</v>
      </c>
    </row>
    <row r="93" spans="1:11" ht="25.5" hidden="1" outlineLevel="1">
      <c r="C93" s="1194"/>
      <c r="D93" s="1191" t="s">
        <v>29</v>
      </c>
      <c r="E93" s="67" t="s">
        <v>30</v>
      </c>
      <c r="F93" s="1235"/>
      <c r="G93" s="1236"/>
      <c r="H93" s="1237"/>
      <c r="J93" s="71" t="s">
        <v>31</v>
      </c>
      <c r="K93" s="5"/>
    </row>
    <row r="94" spans="1:11" ht="25.5" hidden="1" outlineLevel="1">
      <c r="C94" s="1194"/>
      <c r="D94" s="1191"/>
      <c r="E94" s="67" t="s">
        <v>292</v>
      </c>
      <c r="F94" s="1225"/>
      <c r="G94" s="1226"/>
      <c r="H94" s="1227"/>
      <c r="J94" s="71" t="s">
        <v>31</v>
      </c>
      <c r="K94" s="5"/>
    </row>
    <row r="95" spans="1:11" ht="25.5" hidden="1" outlineLevel="1">
      <c r="C95" s="1194"/>
      <c r="D95" s="1191"/>
      <c r="E95" s="67" t="s">
        <v>293</v>
      </c>
      <c r="F95" s="1225"/>
      <c r="G95" s="1226"/>
      <c r="H95" s="1227"/>
      <c r="J95" s="71" t="s">
        <v>32</v>
      </c>
      <c r="K95" s="5"/>
    </row>
    <row r="96" spans="1:11" ht="25.5" hidden="1" outlineLevel="1">
      <c r="C96" s="1194"/>
      <c r="D96" s="1191"/>
      <c r="E96" s="67" t="s">
        <v>291</v>
      </c>
      <c r="F96" s="1206"/>
      <c r="G96" s="1207"/>
      <c r="H96" s="1208"/>
      <c r="J96" s="71"/>
      <c r="K96" s="5"/>
    </row>
    <row r="97" spans="1:11" ht="25.5" hidden="1" outlineLevel="1">
      <c r="C97" s="1194"/>
      <c r="D97" s="1191" t="s">
        <v>33</v>
      </c>
      <c r="E97" s="67" t="s">
        <v>15</v>
      </c>
      <c r="F97" s="1221"/>
      <c r="G97" s="1222"/>
      <c r="H97" s="1223"/>
      <c r="J97" s="111" t="s">
        <v>476</v>
      </c>
      <c r="K97" s="5"/>
    </row>
    <row r="98" spans="1:11" ht="51.75" hidden="1" customHeight="1" outlineLevel="1">
      <c r="C98" s="1194"/>
      <c r="D98" s="1191"/>
      <c r="E98" s="67" t="s">
        <v>290</v>
      </c>
      <c r="F98" s="1229"/>
      <c r="G98" s="1230"/>
      <c r="H98" s="1231"/>
      <c r="J98" s="71" t="s">
        <v>304</v>
      </c>
      <c r="K98" s="5"/>
    </row>
    <row r="99" spans="1:11" ht="25.5" hidden="1" outlineLevel="1">
      <c r="C99" s="1194"/>
      <c r="D99" s="1191"/>
      <c r="E99" s="67" t="s">
        <v>16</v>
      </c>
      <c r="F99" s="1225"/>
      <c r="G99" s="1226"/>
      <c r="H99" s="1227"/>
      <c r="J99" s="71" t="s">
        <v>34</v>
      </c>
      <c r="K99" s="5"/>
    </row>
    <row r="100" spans="1:11" ht="25.5" hidden="1" outlineLevel="1">
      <c r="C100" s="1194"/>
      <c r="D100" s="1191"/>
      <c r="E100" s="67" t="s">
        <v>35</v>
      </c>
      <c r="F100" s="1225"/>
      <c r="G100" s="1226"/>
      <c r="H100" s="1227"/>
      <c r="J100" s="71" t="s">
        <v>31</v>
      </c>
      <c r="K100" s="5"/>
    </row>
    <row r="101" spans="1:11" ht="25.5" hidden="1" outlineLevel="1">
      <c r="C101" s="1194"/>
      <c r="D101" s="1228"/>
      <c r="E101" s="68" t="s">
        <v>294</v>
      </c>
      <c r="F101" s="1206"/>
      <c r="G101" s="1207"/>
      <c r="H101" s="1208"/>
      <c r="J101" s="71" t="s">
        <v>36</v>
      </c>
      <c r="K101" s="5"/>
    </row>
    <row r="102" spans="1:11" ht="25.5" collapsed="1">
      <c r="A102" s="5"/>
      <c r="B102" s="217" t="s">
        <v>570</v>
      </c>
      <c r="C102" s="217"/>
      <c r="D102" s="217"/>
      <c r="E102" s="217"/>
      <c r="F102" s="217"/>
      <c r="G102" s="217"/>
      <c r="H102" s="217"/>
    </row>
    <row r="103" spans="1:11" ht="40.5" hidden="1" outlineLevel="1">
      <c r="C103" s="1224" t="s">
        <v>573</v>
      </c>
      <c r="D103" s="1165" t="s">
        <v>28</v>
      </c>
      <c r="E103" s="1166"/>
      <c r="F103" s="6"/>
      <c r="J103" s="70" t="s">
        <v>709</v>
      </c>
    </row>
    <row r="104" spans="1:11" ht="25.5" hidden="1" outlineLevel="1">
      <c r="C104" s="1194"/>
      <c r="D104" s="1191" t="s">
        <v>29</v>
      </c>
      <c r="E104" s="67" t="s">
        <v>30</v>
      </c>
      <c r="F104" s="1235"/>
      <c r="G104" s="1236"/>
      <c r="H104" s="1237"/>
      <c r="J104" s="71" t="s">
        <v>31</v>
      </c>
      <c r="K104" s="5"/>
    </row>
    <row r="105" spans="1:11" ht="25.5" hidden="1" outlineLevel="1">
      <c r="C105" s="1194"/>
      <c r="D105" s="1191"/>
      <c r="E105" s="67" t="s">
        <v>292</v>
      </c>
      <c r="F105" s="1225"/>
      <c r="G105" s="1226"/>
      <c r="H105" s="1227"/>
      <c r="J105" s="71" t="s">
        <v>31</v>
      </c>
      <c r="K105" s="5"/>
    </row>
    <row r="106" spans="1:11" ht="25.5" hidden="1" outlineLevel="1">
      <c r="C106" s="1194"/>
      <c r="D106" s="1191"/>
      <c r="E106" s="67" t="s">
        <v>293</v>
      </c>
      <c r="F106" s="1225"/>
      <c r="G106" s="1226"/>
      <c r="H106" s="1227"/>
      <c r="J106" s="71" t="s">
        <v>32</v>
      </c>
      <c r="K106" s="5"/>
    </row>
    <row r="107" spans="1:11" ht="25.5" hidden="1" outlineLevel="1">
      <c r="C107" s="1194"/>
      <c r="D107" s="1191"/>
      <c r="E107" s="67" t="s">
        <v>291</v>
      </c>
      <c r="F107" s="1206"/>
      <c r="G107" s="1207"/>
      <c r="H107" s="1208"/>
      <c r="J107" s="71"/>
      <c r="K107" s="5"/>
    </row>
    <row r="108" spans="1:11" ht="25.5" hidden="1" outlineLevel="1">
      <c r="C108" s="1194"/>
      <c r="D108" s="1191" t="s">
        <v>33</v>
      </c>
      <c r="E108" s="67" t="s">
        <v>15</v>
      </c>
      <c r="F108" s="1221"/>
      <c r="G108" s="1222"/>
      <c r="H108" s="1223"/>
      <c r="J108" s="111" t="s">
        <v>476</v>
      </c>
      <c r="K108" s="5"/>
    </row>
    <row r="109" spans="1:11" ht="51.75" hidden="1" customHeight="1" outlineLevel="1">
      <c r="C109" s="1194"/>
      <c r="D109" s="1191"/>
      <c r="E109" s="67" t="s">
        <v>290</v>
      </c>
      <c r="F109" s="1229"/>
      <c r="G109" s="1230"/>
      <c r="H109" s="1231"/>
      <c r="J109" s="71" t="s">
        <v>304</v>
      </c>
      <c r="K109" s="5"/>
    </row>
    <row r="110" spans="1:11" ht="25.5" hidden="1" outlineLevel="1">
      <c r="C110" s="1194"/>
      <c r="D110" s="1191"/>
      <c r="E110" s="67" t="s">
        <v>16</v>
      </c>
      <c r="F110" s="1225"/>
      <c r="G110" s="1226"/>
      <c r="H110" s="1227"/>
      <c r="J110" s="71" t="s">
        <v>34</v>
      </c>
      <c r="K110" s="5"/>
    </row>
    <row r="111" spans="1:11" ht="25.5" hidden="1" outlineLevel="1">
      <c r="C111" s="1194"/>
      <c r="D111" s="1191"/>
      <c r="E111" s="67" t="s">
        <v>35</v>
      </c>
      <c r="F111" s="1225"/>
      <c r="G111" s="1226"/>
      <c r="H111" s="1227"/>
      <c r="J111" s="71" t="s">
        <v>31</v>
      </c>
      <c r="K111" s="5"/>
    </row>
    <row r="112" spans="1:11" ht="25.5" hidden="1" outlineLevel="1">
      <c r="C112" s="1194"/>
      <c r="D112" s="1228"/>
      <c r="E112" s="68" t="s">
        <v>294</v>
      </c>
      <c r="F112" s="1206"/>
      <c r="G112" s="1207"/>
      <c r="H112" s="1208"/>
      <c r="J112" s="71" t="s">
        <v>36</v>
      </c>
      <c r="K112" s="5"/>
    </row>
    <row r="113" spans="1:11" ht="25.5" collapsed="1">
      <c r="A113" s="5"/>
      <c r="B113" s="217" t="s">
        <v>571</v>
      </c>
      <c r="C113" s="217"/>
      <c r="D113" s="217"/>
      <c r="E113" s="217"/>
      <c r="F113" s="217"/>
      <c r="G113" s="217"/>
      <c r="H113" s="217"/>
    </row>
    <row r="114" spans="1:11" ht="40.5" hidden="1" outlineLevel="1">
      <c r="C114" s="1224" t="s">
        <v>574</v>
      </c>
      <c r="D114" s="1165" t="s">
        <v>28</v>
      </c>
      <c r="E114" s="1166"/>
      <c r="F114" s="6"/>
      <c r="J114" s="70" t="s">
        <v>709</v>
      </c>
    </row>
    <row r="115" spans="1:11" ht="25.5" hidden="1" outlineLevel="1">
      <c r="C115" s="1194"/>
      <c r="D115" s="1191" t="s">
        <v>29</v>
      </c>
      <c r="E115" s="67" t="s">
        <v>30</v>
      </c>
      <c r="F115" s="1235"/>
      <c r="G115" s="1236"/>
      <c r="H115" s="1237"/>
      <c r="J115" s="71" t="s">
        <v>31</v>
      </c>
      <c r="K115" s="5"/>
    </row>
    <row r="116" spans="1:11" ht="25.5" hidden="1" outlineLevel="1">
      <c r="C116" s="1194"/>
      <c r="D116" s="1191"/>
      <c r="E116" s="67" t="s">
        <v>292</v>
      </c>
      <c r="F116" s="1225"/>
      <c r="G116" s="1226"/>
      <c r="H116" s="1227"/>
      <c r="J116" s="71" t="s">
        <v>31</v>
      </c>
      <c r="K116" s="5"/>
    </row>
    <row r="117" spans="1:11" ht="25.5" hidden="1" outlineLevel="1">
      <c r="C117" s="1194"/>
      <c r="D117" s="1191"/>
      <c r="E117" s="67" t="s">
        <v>293</v>
      </c>
      <c r="F117" s="1225"/>
      <c r="G117" s="1226"/>
      <c r="H117" s="1227"/>
      <c r="J117" s="71" t="s">
        <v>32</v>
      </c>
      <c r="K117" s="5"/>
    </row>
    <row r="118" spans="1:11" ht="25.5" hidden="1" outlineLevel="1">
      <c r="C118" s="1194"/>
      <c r="D118" s="1191"/>
      <c r="E118" s="67" t="s">
        <v>291</v>
      </c>
      <c r="F118" s="1206"/>
      <c r="G118" s="1207"/>
      <c r="H118" s="1208"/>
      <c r="J118" s="71"/>
      <c r="K118" s="5"/>
    </row>
    <row r="119" spans="1:11" ht="25.5" hidden="1" outlineLevel="1">
      <c r="C119" s="1194"/>
      <c r="D119" s="1191" t="s">
        <v>33</v>
      </c>
      <c r="E119" s="67" t="s">
        <v>15</v>
      </c>
      <c r="F119" s="1221"/>
      <c r="G119" s="1222"/>
      <c r="H119" s="1223"/>
      <c r="J119" s="111" t="s">
        <v>476</v>
      </c>
      <c r="K119" s="5"/>
    </row>
    <row r="120" spans="1:11" ht="51.75" hidden="1" customHeight="1" outlineLevel="1">
      <c r="C120" s="1194"/>
      <c r="D120" s="1191"/>
      <c r="E120" s="67" t="s">
        <v>290</v>
      </c>
      <c r="F120" s="1229"/>
      <c r="G120" s="1230"/>
      <c r="H120" s="1231"/>
      <c r="J120" s="71" t="s">
        <v>304</v>
      </c>
      <c r="K120" s="5"/>
    </row>
    <row r="121" spans="1:11" ht="25.5" hidden="1" outlineLevel="1">
      <c r="C121" s="1194"/>
      <c r="D121" s="1191"/>
      <c r="E121" s="67" t="s">
        <v>16</v>
      </c>
      <c r="F121" s="1225"/>
      <c r="G121" s="1226"/>
      <c r="H121" s="1227"/>
      <c r="J121" s="71" t="s">
        <v>34</v>
      </c>
      <c r="K121" s="5"/>
    </row>
    <row r="122" spans="1:11" ht="25.5" hidden="1" outlineLevel="1">
      <c r="C122" s="1194"/>
      <c r="D122" s="1191"/>
      <c r="E122" s="67" t="s">
        <v>35</v>
      </c>
      <c r="F122" s="1225"/>
      <c r="G122" s="1226"/>
      <c r="H122" s="1227"/>
      <c r="J122" s="71" t="s">
        <v>31</v>
      </c>
      <c r="K122" s="5"/>
    </row>
    <row r="123" spans="1:11" ht="25.5" hidden="1" outlineLevel="1">
      <c r="C123" s="1194"/>
      <c r="D123" s="1228"/>
      <c r="E123" s="68" t="s">
        <v>294</v>
      </c>
      <c r="F123" s="1206"/>
      <c r="G123" s="1207"/>
      <c r="H123" s="1208"/>
      <c r="J123" s="71" t="s">
        <v>36</v>
      </c>
      <c r="K123" s="5"/>
    </row>
    <row r="124" spans="1:11" s="75" customFormat="1" ht="25.5" customHeight="1" collapsed="1">
      <c r="B124" s="217" t="s">
        <v>572</v>
      </c>
      <c r="C124" s="217"/>
      <c r="D124" s="217"/>
      <c r="E124" s="217"/>
      <c r="F124" s="217"/>
      <c r="G124" s="217"/>
      <c r="H124" s="217"/>
      <c r="I124" s="76"/>
    </row>
    <row r="125" spans="1:11">
      <c r="C125" s="621" t="s">
        <v>306</v>
      </c>
      <c r="D125" s="622"/>
      <c r="E125" s="622"/>
      <c r="F125" s="1158" t="s">
        <v>305</v>
      </c>
      <c r="G125" s="1158"/>
      <c r="H125" s="1158"/>
      <c r="I125" s="66"/>
      <c r="J125" s="13" t="s">
        <v>319</v>
      </c>
    </row>
    <row r="126" spans="1:11" ht="25.5">
      <c r="C126" s="1141" t="s">
        <v>1029</v>
      </c>
      <c r="D126" s="1143" t="s">
        <v>38</v>
      </c>
      <c r="E126" s="1144"/>
      <c r="F126" s="1145" t="s">
        <v>1030</v>
      </c>
      <c r="G126" s="1146"/>
      <c r="H126" s="1147"/>
      <c r="J126" s="740" t="s">
        <v>1136</v>
      </c>
      <c r="K126" s="5"/>
    </row>
    <row r="127" spans="1:11" ht="25.5">
      <c r="C127" s="1142"/>
      <c r="D127" s="1148" t="s">
        <v>40</v>
      </c>
      <c r="E127" s="1149"/>
      <c r="F127" s="1145" t="s">
        <v>1031</v>
      </c>
      <c r="G127" s="1146"/>
      <c r="H127" s="1147"/>
      <c r="J127" s="408" t="s">
        <v>1133</v>
      </c>
      <c r="K127" s="5"/>
    </row>
    <row r="128" spans="1:11" ht="25.5">
      <c r="C128" s="1142"/>
      <c r="D128" s="1148" t="s">
        <v>1032</v>
      </c>
      <c r="E128" s="1149"/>
      <c r="F128" s="1150" t="s">
        <v>1259</v>
      </c>
      <c r="G128" s="1151"/>
      <c r="H128" s="1152"/>
      <c r="J128" s="71"/>
      <c r="K128" s="5"/>
    </row>
    <row r="129" spans="1:11" ht="25.5">
      <c r="C129" s="1142"/>
      <c r="D129" s="1148" t="s">
        <v>1033</v>
      </c>
      <c r="E129" s="1149"/>
      <c r="F129" s="1150" t="s">
        <v>1259</v>
      </c>
      <c r="G129" s="1151"/>
      <c r="H129" s="1152"/>
      <c r="J129" s="71"/>
      <c r="K129" s="5"/>
    </row>
    <row r="130" spans="1:11" ht="25.5">
      <c r="C130" s="1142"/>
      <c r="D130" s="1148" t="s">
        <v>1034</v>
      </c>
      <c r="E130" s="1149"/>
      <c r="F130" s="1150" t="s">
        <v>1259</v>
      </c>
      <c r="G130" s="1151"/>
      <c r="H130" s="1152"/>
      <c r="J130" s="71"/>
      <c r="K130" s="5"/>
    </row>
    <row r="131" spans="1:11" ht="25.5">
      <c r="C131" s="1142"/>
      <c r="D131" s="1148" t="s">
        <v>1035</v>
      </c>
      <c r="E131" s="1149"/>
      <c r="F131" s="1150" t="s">
        <v>1259</v>
      </c>
      <c r="G131" s="1151"/>
      <c r="H131" s="1152"/>
      <c r="J131" s="71"/>
      <c r="K131" s="5"/>
    </row>
    <row r="132" spans="1:11" ht="25.5">
      <c r="C132" s="1142"/>
      <c r="D132" s="1148" t="s">
        <v>1036</v>
      </c>
      <c r="E132" s="1149"/>
      <c r="F132" s="1150" t="s">
        <v>1259</v>
      </c>
      <c r="G132" s="1151"/>
      <c r="H132" s="1152"/>
      <c r="J132" s="71"/>
      <c r="K132" s="5"/>
    </row>
    <row r="133" spans="1:11" ht="25.5">
      <c r="C133" s="1142"/>
      <c r="D133" s="1153" t="s">
        <v>1037</v>
      </c>
      <c r="E133" s="1154"/>
      <c r="F133" s="1150" t="s">
        <v>1259</v>
      </c>
      <c r="G133" s="1151"/>
      <c r="H133" s="1152"/>
      <c r="J133" s="71"/>
      <c r="K133" s="5"/>
    </row>
    <row r="134" spans="1:11" ht="4.5" customHeight="1">
      <c r="A134" s="5"/>
      <c r="B134" s="205"/>
      <c r="C134" s="862"/>
      <c r="D134" s="862"/>
      <c r="E134" s="862"/>
      <c r="F134" s="205"/>
      <c r="G134" s="205"/>
      <c r="H134" s="205"/>
    </row>
    <row r="135" spans="1:11" ht="25.5" customHeight="1">
      <c r="C135" s="1141" t="s">
        <v>1038</v>
      </c>
      <c r="D135" s="1143" t="s">
        <v>38</v>
      </c>
      <c r="E135" s="1144"/>
      <c r="F135" s="1145" t="s">
        <v>1030</v>
      </c>
      <c r="G135" s="1146"/>
      <c r="H135" s="1147"/>
      <c r="J135" s="73" t="s">
        <v>1134</v>
      </c>
      <c r="K135" s="5"/>
    </row>
    <row r="136" spans="1:11" ht="25.5">
      <c r="C136" s="1142"/>
      <c r="D136" s="1148" t="s">
        <v>40</v>
      </c>
      <c r="E136" s="1149"/>
      <c r="F136" s="1145" t="s">
        <v>1031</v>
      </c>
      <c r="G136" s="1146"/>
      <c r="H136" s="1147"/>
      <c r="J136" s="646"/>
      <c r="K136" s="5"/>
    </row>
    <row r="137" spans="1:11" ht="25.5">
      <c r="C137" s="1142"/>
      <c r="D137" s="1148" t="s">
        <v>1032</v>
      </c>
      <c r="E137" s="1149"/>
      <c r="F137" s="1150" t="s">
        <v>1259</v>
      </c>
      <c r="G137" s="1151"/>
      <c r="H137" s="1152"/>
      <c r="J137" s="71"/>
      <c r="K137" s="5"/>
    </row>
    <row r="138" spans="1:11" ht="25.5">
      <c r="C138" s="1142"/>
      <c r="D138" s="1148" t="s">
        <v>1033</v>
      </c>
      <c r="E138" s="1149"/>
      <c r="F138" s="1150" t="s">
        <v>1259</v>
      </c>
      <c r="G138" s="1151"/>
      <c r="H138" s="1152"/>
      <c r="J138" s="71"/>
      <c r="K138" s="5"/>
    </row>
    <row r="139" spans="1:11" ht="25.5">
      <c r="C139" s="1142"/>
      <c r="D139" s="1148" t="s">
        <v>1034</v>
      </c>
      <c r="E139" s="1149"/>
      <c r="F139" s="1150" t="s">
        <v>1259</v>
      </c>
      <c r="G139" s="1151"/>
      <c r="H139" s="1152"/>
      <c r="J139" s="71"/>
      <c r="K139" s="5"/>
    </row>
    <row r="140" spans="1:11" ht="25.5">
      <c r="C140" s="1142"/>
      <c r="D140" s="1148" t="s">
        <v>1035</v>
      </c>
      <c r="E140" s="1149"/>
      <c r="F140" s="1150" t="s">
        <v>1259</v>
      </c>
      <c r="G140" s="1151"/>
      <c r="H140" s="1152"/>
      <c r="J140" s="71"/>
      <c r="K140" s="5"/>
    </row>
    <row r="141" spans="1:11" ht="25.5">
      <c r="C141" s="1142"/>
      <c r="D141" s="1148" t="s">
        <v>1036</v>
      </c>
      <c r="E141" s="1149"/>
      <c r="F141" s="1150" t="s">
        <v>1259</v>
      </c>
      <c r="G141" s="1151"/>
      <c r="H141" s="1152"/>
      <c r="J141" s="71"/>
      <c r="K141" s="5"/>
    </row>
    <row r="142" spans="1:11" ht="25.5">
      <c r="C142" s="1142"/>
      <c r="D142" s="1153" t="s">
        <v>1037</v>
      </c>
      <c r="E142" s="1154"/>
      <c r="F142" s="1150" t="s">
        <v>1259</v>
      </c>
      <c r="G142" s="1151"/>
      <c r="H142" s="1152"/>
      <c r="J142" s="71"/>
      <c r="K142" s="5"/>
    </row>
    <row r="143" spans="1:11" ht="4.5" customHeight="1">
      <c r="A143" s="5"/>
      <c r="B143" s="205"/>
      <c r="C143" s="862"/>
      <c r="D143" s="862"/>
      <c r="E143" s="862"/>
      <c r="F143" s="205"/>
      <c r="G143" s="205"/>
      <c r="H143" s="205"/>
    </row>
    <row r="144" spans="1:11" ht="25.5" customHeight="1">
      <c r="C144" s="1141" t="s">
        <v>1039</v>
      </c>
      <c r="D144" s="1143" t="s">
        <v>38</v>
      </c>
      <c r="E144" s="1144"/>
      <c r="F144" s="1145" t="s">
        <v>1030</v>
      </c>
      <c r="G144" s="1146"/>
      <c r="H144" s="1147"/>
      <c r="J144" s="73" t="s">
        <v>1135</v>
      </c>
      <c r="K144" s="5"/>
    </row>
    <row r="145" spans="1:11" ht="25.5">
      <c r="C145" s="1142"/>
      <c r="D145" s="1148" t="s">
        <v>40</v>
      </c>
      <c r="E145" s="1149"/>
      <c r="F145" s="1145" t="s">
        <v>1031</v>
      </c>
      <c r="G145" s="1146"/>
      <c r="H145" s="1147"/>
      <c r="J145" s="646"/>
      <c r="K145" s="5"/>
    </row>
    <row r="146" spans="1:11" ht="25.5">
      <c r="C146" s="1142"/>
      <c r="D146" s="1148" t="s">
        <v>1032</v>
      </c>
      <c r="E146" s="1149"/>
      <c r="F146" s="1150" t="s">
        <v>1259</v>
      </c>
      <c r="G146" s="1151"/>
      <c r="H146" s="1152"/>
      <c r="J146" s="71"/>
      <c r="K146" s="5"/>
    </row>
    <row r="147" spans="1:11" ht="25.5">
      <c r="C147" s="1142"/>
      <c r="D147" s="1148" t="s">
        <v>1033</v>
      </c>
      <c r="E147" s="1149"/>
      <c r="F147" s="1150" t="s">
        <v>1259</v>
      </c>
      <c r="G147" s="1151"/>
      <c r="H147" s="1152"/>
      <c r="J147" s="71"/>
      <c r="K147" s="5"/>
    </row>
    <row r="148" spans="1:11" ht="25.5">
      <c r="C148" s="1142"/>
      <c r="D148" s="1148" t="s">
        <v>1034</v>
      </c>
      <c r="E148" s="1149"/>
      <c r="F148" s="1150" t="s">
        <v>1259</v>
      </c>
      <c r="G148" s="1151"/>
      <c r="H148" s="1152"/>
      <c r="J148" s="71"/>
      <c r="K148" s="5"/>
    </row>
    <row r="149" spans="1:11" ht="25.5">
      <c r="C149" s="1142"/>
      <c r="D149" s="1148" t="s">
        <v>1035</v>
      </c>
      <c r="E149" s="1149"/>
      <c r="F149" s="1150" t="s">
        <v>1259</v>
      </c>
      <c r="G149" s="1151"/>
      <c r="H149" s="1152"/>
      <c r="J149" s="71"/>
      <c r="K149" s="5"/>
    </row>
    <row r="150" spans="1:11" ht="25.5">
      <c r="C150" s="1142"/>
      <c r="D150" s="1148" t="s">
        <v>1036</v>
      </c>
      <c r="E150" s="1149"/>
      <c r="F150" s="1150" t="s">
        <v>1259</v>
      </c>
      <c r="G150" s="1151"/>
      <c r="H150" s="1152"/>
      <c r="J150" s="71"/>
      <c r="K150" s="5"/>
    </row>
    <row r="151" spans="1:11" ht="25.5">
      <c r="C151" s="1142"/>
      <c r="D151" s="1153" t="s">
        <v>1037</v>
      </c>
      <c r="E151" s="1154"/>
      <c r="F151" s="1150" t="s">
        <v>1259</v>
      </c>
      <c r="G151" s="1151"/>
      <c r="H151" s="1152"/>
      <c r="J151" s="71"/>
      <c r="K151" s="5"/>
    </row>
    <row r="152" spans="1:11" ht="16.5" customHeight="1">
      <c r="A152" s="5"/>
      <c r="B152" s="205"/>
      <c r="C152" s="205"/>
      <c r="D152" s="205"/>
      <c r="E152" s="205"/>
      <c r="F152" s="205"/>
      <c r="G152" s="205"/>
      <c r="H152" s="205"/>
    </row>
    <row r="153" spans="1:11" ht="25.5" hidden="1" customHeight="1" outlineLevel="1">
      <c r="C153" s="1141" t="s">
        <v>1040</v>
      </c>
      <c r="D153" s="1143" t="s">
        <v>38</v>
      </c>
      <c r="E153" s="1144"/>
      <c r="F153" s="1145"/>
      <c r="G153" s="1146"/>
      <c r="H153" s="1147"/>
      <c r="J153" s="408" t="s">
        <v>1133</v>
      </c>
      <c r="K153" s="5"/>
    </row>
    <row r="154" spans="1:11" ht="25.5" hidden="1" outlineLevel="1">
      <c r="C154" s="1142"/>
      <c r="D154" s="1148" t="s">
        <v>40</v>
      </c>
      <c r="E154" s="1149"/>
      <c r="F154" s="1145"/>
      <c r="G154" s="1146"/>
      <c r="H154" s="1147"/>
      <c r="J154" s="646"/>
      <c r="K154" s="5"/>
    </row>
    <row r="155" spans="1:11" ht="25.5" hidden="1" outlineLevel="1">
      <c r="C155" s="1142"/>
      <c r="D155" s="1148" t="s">
        <v>1032</v>
      </c>
      <c r="E155" s="1149"/>
      <c r="F155" s="1150"/>
      <c r="G155" s="1151"/>
      <c r="H155" s="1152"/>
      <c r="J155" s="71"/>
      <c r="K155" s="5"/>
    </row>
    <row r="156" spans="1:11" ht="25.5" hidden="1" outlineLevel="1">
      <c r="C156" s="1142"/>
      <c r="D156" s="1148" t="s">
        <v>1033</v>
      </c>
      <c r="E156" s="1149"/>
      <c r="F156" s="1150"/>
      <c r="G156" s="1151"/>
      <c r="H156" s="1152"/>
      <c r="J156" s="71"/>
      <c r="K156" s="5"/>
    </row>
    <row r="157" spans="1:11" ht="25.5" hidden="1" outlineLevel="1">
      <c r="C157" s="1142"/>
      <c r="D157" s="1148" t="s">
        <v>1034</v>
      </c>
      <c r="E157" s="1149"/>
      <c r="F157" s="1150"/>
      <c r="G157" s="1151"/>
      <c r="H157" s="1152"/>
      <c r="J157" s="71"/>
      <c r="K157" s="5"/>
    </row>
    <row r="158" spans="1:11" ht="25.5" hidden="1" outlineLevel="1">
      <c r="C158" s="1142"/>
      <c r="D158" s="1148" t="s">
        <v>1035</v>
      </c>
      <c r="E158" s="1149"/>
      <c r="F158" s="1150"/>
      <c r="G158" s="1151"/>
      <c r="H158" s="1152"/>
      <c r="J158" s="71"/>
      <c r="K158" s="5"/>
    </row>
    <row r="159" spans="1:11" ht="25.5" hidden="1" outlineLevel="1">
      <c r="C159" s="1142"/>
      <c r="D159" s="1148" t="s">
        <v>1036</v>
      </c>
      <c r="E159" s="1149"/>
      <c r="F159" s="1150"/>
      <c r="G159" s="1151"/>
      <c r="H159" s="1152"/>
      <c r="J159" s="71"/>
      <c r="K159" s="5"/>
    </row>
    <row r="160" spans="1:11" ht="25.5" hidden="1" outlineLevel="1">
      <c r="C160" s="1142"/>
      <c r="D160" s="1153" t="s">
        <v>1037</v>
      </c>
      <c r="E160" s="1154"/>
      <c r="F160" s="1155"/>
      <c r="G160" s="1156"/>
      <c r="H160" s="1157"/>
      <c r="J160" s="71"/>
      <c r="K160" s="5"/>
    </row>
    <row r="161" spans="1:11" ht="4.5" hidden="1" customHeight="1" outlineLevel="1">
      <c r="A161" s="5"/>
      <c r="B161" s="205"/>
      <c r="C161" s="862"/>
      <c r="D161" s="862"/>
      <c r="E161" s="862"/>
      <c r="F161" s="205"/>
      <c r="G161" s="205"/>
      <c r="H161" s="205"/>
    </row>
    <row r="162" spans="1:11" ht="25.5" hidden="1" customHeight="1" outlineLevel="1">
      <c r="C162" s="1141" t="s">
        <v>1041</v>
      </c>
      <c r="D162" s="1143" t="s">
        <v>38</v>
      </c>
      <c r="E162" s="1144"/>
      <c r="F162" s="1145"/>
      <c r="G162" s="1146"/>
      <c r="H162" s="1147"/>
      <c r="J162" s="73" t="s">
        <v>1134</v>
      </c>
      <c r="K162" s="5"/>
    </row>
    <row r="163" spans="1:11" ht="25.5" hidden="1" outlineLevel="1">
      <c r="C163" s="1142"/>
      <c r="D163" s="1148" t="s">
        <v>40</v>
      </c>
      <c r="E163" s="1149"/>
      <c r="F163" s="1145"/>
      <c r="G163" s="1146"/>
      <c r="H163" s="1147"/>
      <c r="J163" s="71"/>
      <c r="K163" s="5"/>
    </row>
    <row r="164" spans="1:11" ht="25.5" hidden="1" outlineLevel="1">
      <c r="C164" s="1142"/>
      <c r="D164" s="1148" t="s">
        <v>1032</v>
      </c>
      <c r="E164" s="1149"/>
      <c r="F164" s="1150"/>
      <c r="G164" s="1151"/>
      <c r="H164" s="1152"/>
      <c r="J164" s="71"/>
      <c r="K164" s="5"/>
    </row>
    <row r="165" spans="1:11" ht="25.5" hidden="1" outlineLevel="1">
      <c r="C165" s="1142"/>
      <c r="D165" s="1148" t="s">
        <v>1033</v>
      </c>
      <c r="E165" s="1149"/>
      <c r="F165" s="1150"/>
      <c r="G165" s="1151"/>
      <c r="H165" s="1152"/>
      <c r="J165" s="71"/>
      <c r="K165" s="5"/>
    </row>
    <row r="166" spans="1:11" ht="25.5" hidden="1" outlineLevel="1">
      <c r="C166" s="1142"/>
      <c r="D166" s="1148" t="s">
        <v>1034</v>
      </c>
      <c r="E166" s="1149"/>
      <c r="F166" s="1150"/>
      <c r="G166" s="1151"/>
      <c r="H166" s="1152"/>
      <c r="J166" s="71"/>
      <c r="K166" s="5"/>
    </row>
    <row r="167" spans="1:11" ht="25.5" hidden="1" outlineLevel="1">
      <c r="C167" s="1142"/>
      <c r="D167" s="1148" t="s">
        <v>1035</v>
      </c>
      <c r="E167" s="1149"/>
      <c r="F167" s="1150"/>
      <c r="G167" s="1151"/>
      <c r="H167" s="1152"/>
      <c r="J167" s="71"/>
      <c r="K167" s="5"/>
    </row>
    <row r="168" spans="1:11" ht="25.5" hidden="1" outlineLevel="1">
      <c r="C168" s="1142"/>
      <c r="D168" s="1148" t="s">
        <v>1036</v>
      </c>
      <c r="E168" s="1149"/>
      <c r="F168" s="1150"/>
      <c r="G168" s="1151"/>
      <c r="H168" s="1152"/>
      <c r="J168" s="71"/>
      <c r="K168" s="5"/>
    </row>
    <row r="169" spans="1:11" ht="25.5" hidden="1" outlineLevel="1">
      <c r="C169" s="1142"/>
      <c r="D169" s="1153" t="s">
        <v>1037</v>
      </c>
      <c r="E169" s="1154"/>
      <c r="F169" s="1155"/>
      <c r="G169" s="1156"/>
      <c r="H169" s="1157"/>
      <c r="J169" s="71"/>
      <c r="K169" s="5"/>
    </row>
    <row r="170" spans="1:11" ht="4.5" hidden="1" customHeight="1" outlineLevel="1">
      <c r="A170" s="5"/>
      <c r="B170" s="205"/>
      <c r="C170" s="862"/>
      <c r="D170" s="862"/>
      <c r="E170" s="862"/>
      <c r="F170" s="205"/>
      <c r="G170" s="205"/>
      <c r="H170" s="205"/>
    </row>
    <row r="171" spans="1:11" ht="25.5" hidden="1" customHeight="1" outlineLevel="1">
      <c r="C171" s="1141" t="s">
        <v>1042</v>
      </c>
      <c r="D171" s="1143" t="s">
        <v>38</v>
      </c>
      <c r="E171" s="1144"/>
      <c r="F171" s="1145"/>
      <c r="G171" s="1146"/>
      <c r="H171" s="1147"/>
      <c r="J171" s="73" t="s">
        <v>1135</v>
      </c>
      <c r="K171" s="5"/>
    </row>
    <row r="172" spans="1:11" ht="25.5" hidden="1" outlineLevel="1">
      <c r="C172" s="1142"/>
      <c r="D172" s="1148" t="s">
        <v>40</v>
      </c>
      <c r="E172" s="1149"/>
      <c r="F172" s="1145"/>
      <c r="G172" s="1146"/>
      <c r="H172" s="1147"/>
      <c r="J172" s="71"/>
      <c r="K172" s="5"/>
    </row>
    <row r="173" spans="1:11" ht="25.5" hidden="1" outlineLevel="1">
      <c r="C173" s="1142"/>
      <c r="D173" s="1148" t="s">
        <v>1032</v>
      </c>
      <c r="E173" s="1149"/>
      <c r="F173" s="1150"/>
      <c r="G173" s="1151"/>
      <c r="H173" s="1152"/>
      <c r="J173" s="71"/>
      <c r="K173" s="5"/>
    </row>
    <row r="174" spans="1:11" ht="25.5" hidden="1" outlineLevel="1">
      <c r="C174" s="1142"/>
      <c r="D174" s="1148" t="s">
        <v>1033</v>
      </c>
      <c r="E174" s="1149"/>
      <c r="F174" s="1150"/>
      <c r="G174" s="1151"/>
      <c r="H174" s="1152"/>
      <c r="J174" s="71"/>
      <c r="K174" s="5"/>
    </row>
    <row r="175" spans="1:11" ht="25.5" hidden="1" outlineLevel="1">
      <c r="C175" s="1142"/>
      <c r="D175" s="1148" t="s">
        <v>1034</v>
      </c>
      <c r="E175" s="1149"/>
      <c r="F175" s="1150"/>
      <c r="G175" s="1151"/>
      <c r="H175" s="1152"/>
      <c r="J175" s="71"/>
      <c r="K175" s="5"/>
    </row>
    <row r="176" spans="1:11" ht="25.5" hidden="1" outlineLevel="1">
      <c r="C176" s="1142"/>
      <c r="D176" s="1148" t="s">
        <v>1035</v>
      </c>
      <c r="E176" s="1149"/>
      <c r="F176" s="1150"/>
      <c r="G176" s="1151"/>
      <c r="H176" s="1152"/>
      <c r="J176" s="71"/>
      <c r="K176" s="5"/>
    </row>
    <row r="177" spans="1:11" ht="25.5" hidden="1" outlineLevel="1">
      <c r="C177" s="1142"/>
      <c r="D177" s="1148" t="s">
        <v>1036</v>
      </c>
      <c r="E177" s="1149"/>
      <c r="F177" s="1150"/>
      <c r="G177" s="1151"/>
      <c r="H177" s="1152"/>
      <c r="J177" s="71"/>
      <c r="K177" s="5"/>
    </row>
    <row r="178" spans="1:11" ht="25.5" hidden="1" outlineLevel="1">
      <c r="C178" s="1142"/>
      <c r="D178" s="1153" t="s">
        <v>1037</v>
      </c>
      <c r="E178" s="1154"/>
      <c r="F178" s="1155"/>
      <c r="G178" s="1156"/>
      <c r="H178" s="1157"/>
      <c r="J178" s="71"/>
      <c r="K178" s="5"/>
    </row>
    <row r="179" spans="1:11" ht="25.5" collapsed="1">
      <c r="A179" s="5"/>
      <c r="B179" s="205" t="s">
        <v>570</v>
      </c>
      <c r="C179" s="205"/>
      <c r="D179" s="205"/>
      <c r="E179" s="205"/>
      <c r="F179" s="205"/>
      <c r="G179" s="205"/>
      <c r="H179" s="205"/>
    </row>
    <row r="180" spans="1:11" ht="25.5" hidden="1" customHeight="1" outlineLevel="1">
      <c r="C180" s="1141" t="s">
        <v>1043</v>
      </c>
      <c r="D180" s="1143" t="s">
        <v>38</v>
      </c>
      <c r="E180" s="1144"/>
      <c r="F180" s="1145"/>
      <c r="G180" s="1146"/>
      <c r="H180" s="1147"/>
      <c r="J180" s="408" t="s">
        <v>1133</v>
      </c>
      <c r="K180" s="5"/>
    </row>
    <row r="181" spans="1:11" ht="25.5" hidden="1" outlineLevel="1">
      <c r="C181" s="1142"/>
      <c r="D181" s="1148" t="s">
        <v>40</v>
      </c>
      <c r="E181" s="1149"/>
      <c r="F181" s="1145"/>
      <c r="G181" s="1146"/>
      <c r="H181" s="1147"/>
      <c r="J181" s="646"/>
      <c r="K181" s="5"/>
    </row>
    <row r="182" spans="1:11" ht="25.5" hidden="1" outlineLevel="1">
      <c r="C182" s="1142"/>
      <c r="D182" s="1148" t="s">
        <v>41</v>
      </c>
      <c r="E182" s="1149"/>
      <c r="F182" s="1150"/>
      <c r="G182" s="1151"/>
      <c r="H182" s="1152"/>
      <c r="J182" s="71"/>
      <c r="K182" s="5"/>
    </row>
    <row r="183" spans="1:11" ht="25.5" hidden="1" outlineLevel="1">
      <c r="C183" s="1142"/>
      <c r="D183" s="1148" t="s">
        <v>42</v>
      </c>
      <c r="E183" s="1149"/>
      <c r="F183" s="1150"/>
      <c r="G183" s="1151"/>
      <c r="H183" s="1152"/>
      <c r="J183" s="71"/>
      <c r="K183" s="5"/>
    </row>
    <row r="184" spans="1:11" ht="25.5" hidden="1" outlineLevel="1">
      <c r="C184" s="1142"/>
      <c r="D184" s="1148" t="s">
        <v>43</v>
      </c>
      <c r="E184" s="1149"/>
      <c r="F184" s="1150"/>
      <c r="G184" s="1151"/>
      <c r="H184" s="1152"/>
      <c r="J184" s="71"/>
      <c r="K184" s="5"/>
    </row>
    <row r="185" spans="1:11" ht="25.5" hidden="1" outlineLevel="1">
      <c r="C185" s="1142"/>
      <c r="D185" s="1148" t="s">
        <v>44</v>
      </c>
      <c r="E185" s="1149"/>
      <c r="F185" s="1150"/>
      <c r="G185" s="1151"/>
      <c r="H185" s="1152"/>
      <c r="J185" s="71"/>
      <c r="K185" s="5"/>
    </row>
    <row r="186" spans="1:11" ht="25.5" hidden="1" outlineLevel="1">
      <c r="C186" s="1142"/>
      <c r="D186" s="1148" t="s">
        <v>45</v>
      </c>
      <c r="E186" s="1149"/>
      <c r="F186" s="1150"/>
      <c r="G186" s="1151"/>
      <c r="H186" s="1152"/>
      <c r="J186" s="71"/>
      <c r="K186" s="5"/>
    </row>
    <row r="187" spans="1:11" ht="25.5" hidden="1" outlineLevel="1">
      <c r="C187" s="1142"/>
      <c r="D187" s="1153" t="s">
        <v>46</v>
      </c>
      <c r="E187" s="1154"/>
      <c r="F187" s="1155"/>
      <c r="G187" s="1156"/>
      <c r="H187" s="1157"/>
      <c r="J187" s="71"/>
      <c r="K187" s="5"/>
    </row>
    <row r="188" spans="1:11" ht="4.5" hidden="1" customHeight="1" outlineLevel="1">
      <c r="A188" s="5"/>
      <c r="B188" s="205"/>
      <c r="C188" s="862"/>
      <c r="D188" s="862"/>
      <c r="E188" s="862"/>
      <c r="F188" s="205"/>
      <c r="G188" s="205"/>
      <c r="H188" s="205"/>
    </row>
    <row r="189" spans="1:11" ht="25.5" hidden="1" customHeight="1" outlineLevel="1">
      <c r="C189" s="1141" t="s">
        <v>1044</v>
      </c>
      <c r="D189" s="1143" t="s">
        <v>38</v>
      </c>
      <c r="E189" s="1144"/>
      <c r="F189" s="1145"/>
      <c r="G189" s="1146"/>
      <c r="H189" s="1147"/>
      <c r="J189" s="73" t="s">
        <v>1134</v>
      </c>
      <c r="K189" s="5"/>
    </row>
    <row r="190" spans="1:11" ht="25.5" hidden="1" outlineLevel="1">
      <c r="C190" s="1142"/>
      <c r="D190" s="1148" t="s">
        <v>40</v>
      </c>
      <c r="E190" s="1149"/>
      <c r="F190" s="1145"/>
      <c r="G190" s="1146"/>
      <c r="H190" s="1147"/>
      <c r="J190" s="71"/>
      <c r="K190" s="5"/>
    </row>
    <row r="191" spans="1:11" ht="25.5" hidden="1" outlineLevel="1">
      <c r="C191" s="1142"/>
      <c r="D191" s="1148" t="s">
        <v>1032</v>
      </c>
      <c r="E191" s="1149"/>
      <c r="F191" s="1150"/>
      <c r="G191" s="1151"/>
      <c r="H191" s="1152"/>
      <c r="J191" s="71"/>
      <c r="K191" s="5"/>
    </row>
    <row r="192" spans="1:11" ht="25.5" hidden="1" outlineLevel="1">
      <c r="C192" s="1142"/>
      <c r="D192" s="1148" t="s">
        <v>1033</v>
      </c>
      <c r="E192" s="1149"/>
      <c r="F192" s="1150"/>
      <c r="G192" s="1151"/>
      <c r="H192" s="1152"/>
      <c r="J192" s="71"/>
      <c r="K192" s="5"/>
    </row>
    <row r="193" spans="1:11" ht="25.5" hidden="1" outlineLevel="1">
      <c r="C193" s="1142"/>
      <c r="D193" s="1148" t="s">
        <v>1034</v>
      </c>
      <c r="E193" s="1149"/>
      <c r="F193" s="1150"/>
      <c r="G193" s="1151"/>
      <c r="H193" s="1152"/>
      <c r="J193" s="71"/>
      <c r="K193" s="5"/>
    </row>
    <row r="194" spans="1:11" ht="25.5" hidden="1" outlineLevel="1">
      <c r="C194" s="1142"/>
      <c r="D194" s="1148" t="s">
        <v>1035</v>
      </c>
      <c r="E194" s="1149"/>
      <c r="F194" s="1150"/>
      <c r="G194" s="1151"/>
      <c r="H194" s="1152"/>
      <c r="J194" s="71"/>
      <c r="K194" s="5"/>
    </row>
    <row r="195" spans="1:11" ht="25.5" hidden="1" outlineLevel="1">
      <c r="C195" s="1142"/>
      <c r="D195" s="1148" t="s">
        <v>1036</v>
      </c>
      <c r="E195" s="1149"/>
      <c r="F195" s="1150"/>
      <c r="G195" s="1151"/>
      <c r="H195" s="1152"/>
      <c r="J195" s="71"/>
      <c r="K195" s="5"/>
    </row>
    <row r="196" spans="1:11" ht="25.5" hidden="1" outlineLevel="1">
      <c r="C196" s="1142"/>
      <c r="D196" s="1153" t="s">
        <v>1037</v>
      </c>
      <c r="E196" s="1154"/>
      <c r="F196" s="1155"/>
      <c r="G196" s="1156"/>
      <c r="H196" s="1157"/>
      <c r="J196" s="71"/>
      <c r="K196" s="5"/>
    </row>
    <row r="197" spans="1:11" ht="4.5" hidden="1" customHeight="1" outlineLevel="1">
      <c r="A197" s="5"/>
      <c r="B197" s="205"/>
      <c r="C197" s="862"/>
      <c r="D197" s="862"/>
      <c r="E197" s="862"/>
      <c r="F197" s="205"/>
      <c r="G197" s="205"/>
      <c r="H197" s="205"/>
    </row>
    <row r="198" spans="1:11" ht="25.5" hidden="1" customHeight="1" outlineLevel="1">
      <c r="C198" s="1141" t="s">
        <v>1045</v>
      </c>
      <c r="D198" s="1143" t="s">
        <v>38</v>
      </c>
      <c r="E198" s="1144"/>
      <c r="F198" s="1145"/>
      <c r="G198" s="1146"/>
      <c r="H198" s="1147"/>
      <c r="J198" s="73" t="s">
        <v>1135</v>
      </c>
      <c r="K198" s="5"/>
    </row>
    <row r="199" spans="1:11" ht="25.5" hidden="1" outlineLevel="1">
      <c r="C199" s="1142"/>
      <c r="D199" s="1148" t="s">
        <v>40</v>
      </c>
      <c r="E199" s="1149"/>
      <c r="F199" s="1145"/>
      <c r="G199" s="1146"/>
      <c r="H199" s="1147"/>
      <c r="J199" s="71"/>
      <c r="K199" s="5"/>
    </row>
    <row r="200" spans="1:11" ht="25.5" hidden="1" outlineLevel="1">
      <c r="C200" s="1142"/>
      <c r="D200" s="1148" t="s">
        <v>1032</v>
      </c>
      <c r="E200" s="1149"/>
      <c r="F200" s="1150"/>
      <c r="G200" s="1151"/>
      <c r="H200" s="1152"/>
      <c r="J200" s="71"/>
      <c r="K200" s="5"/>
    </row>
    <row r="201" spans="1:11" ht="25.5" hidden="1" outlineLevel="1">
      <c r="C201" s="1142"/>
      <c r="D201" s="1148" t="s">
        <v>1033</v>
      </c>
      <c r="E201" s="1149"/>
      <c r="F201" s="1150"/>
      <c r="G201" s="1151"/>
      <c r="H201" s="1152"/>
      <c r="J201" s="71"/>
      <c r="K201" s="5"/>
    </row>
    <row r="202" spans="1:11" ht="25.5" hidden="1" outlineLevel="1">
      <c r="C202" s="1142"/>
      <c r="D202" s="1148" t="s">
        <v>1034</v>
      </c>
      <c r="E202" s="1149"/>
      <c r="F202" s="1150"/>
      <c r="G202" s="1151"/>
      <c r="H202" s="1152"/>
      <c r="J202" s="71"/>
      <c r="K202" s="5"/>
    </row>
    <row r="203" spans="1:11" ht="25.5" hidden="1" outlineLevel="1">
      <c r="C203" s="1142"/>
      <c r="D203" s="1148" t="s">
        <v>1035</v>
      </c>
      <c r="E203" s="1149"/>
      <c r="F203" s="1150"/>
      <c r="G203" s="1151"/>
      <c r="H203" s="1152"/>
      <c r="J203" s="71"/>
      <c r="K203" s="5"/>
    </row>
    <row r="204" spans="1:11" ht="25.5" hidden="1" outlineLevel="1">
      <c r="C204" s="1142"/>
      <c r="D204" s="1148" t="s">
        <v>1036</v>
      </c>
      <c r="E204" s="1149"/>
      <c r="F204" s="1150"/>
      <c r="G204" s="1151"/>
      <c r="H204" s="1152"/>
      <c r="J204" s="71"/>
      <c r="K204" s="5"/>
    </row>
    <row r="205" spans="1:11" ht="25.5" hidden="1" outlineLevel="1">
      <c r="C205" s="1142"/>
      <c r="D205" s="1153" t="s">
        <v>1037</v>
      </c>
      <c r="E205" s="1154"/>
      <c r="F205" s="1155"/>
      <c r="G205" s="1156"/>
      <c r="H205" s="1157"/>
      <c r="J205" s="71"/>
      <c r="K205" s="5"/>
    </row>
    <row r="206" spans="1:11" ht="25.5" collapsed="1">
      <c r="A206" s="5"/>
      <c r="B206" s="205" t="s">
        <v>571</v>
      </c>
      <c r="C206" s="205"/>
      <c r="D206" s="205"/>
      <c r="E206" s="205"/>
      <c r="F206" s="205"/>
      <c r="G206" s="205"/>
      <c r="H206" s="205"/>
    </row>
    <row r="207" spans="1:11" ht="25.5" hidden="1" customHeight="1" outlineLevel="1">
      <c r="C207" s="1141" t="s">
        <v>1046</v>
      </c>
      <c r="D207" s="1143" t="s">
        <v>38</v>
      </c>
      <c r="E207" s="1144"/>
      <c r="F207" s="1145"/>
      <c r="G207" s="1146"/>
      <c r="H207" s="1147"/>
      <c r="J207" s="408" t="s">
        <v>1133</v>
      </c>
      <c r="K207" s="5"/>
    </row>
    <row r="208" spans="1:11" ht="25.5" hidden="1" outlineLevel="1">
      <c r="C208" s="1142"/>
      <c r="D208" s="1148" t="s">
        <v>40</v>
      </c>
      <c r="E208" s="1149"/>
      <c r="F208" s="1145"/>
      <c r="G208" s="1146"/>
      <c r="H208" s="1147"/>
      <c r="J208" s="646"/>
      <c r="K208" s="5"/>
    </row>
    <row r="209" spans="1:11" ht="25.5" hidden="1" outlineLevel="1">
      <c r="C209" s="1142"/>
      <c r="D209" s="1148" t="s">
        <v>41</v>
      </c>
      <c r="E209" s="1149"/>
      <c r="F209" s="1150"/>
      <c r="G209" s="1151"/>
      <c r="H209" s="1152"/>
      <c r="J209" s="71"/>
      <c r="K209" s="5"/>
    </row>
    <row r="210" spans="1:11" ht="25.5" hidden="1" outlineLevel="1">
      <c r="C210" s="1142"/>
      <c r="D210" s="1148" t="s">
        <v>42</v>
      </c>
      <c r="E210" s="1149"/>
      <c r="F210" s="1150"/>
      <c r="G210" s="1151"/>
      <c r="H210" s="1152"/>
      <c r="J210" s="71"/>
      <c r="K210" s="5"/>
    </row>
    <row r="211" spans="1:11" ht="25.5" hidden="1" outlineLevel="1">
      <c r="C211" s="1142"/>
      <c r="D211" s="1148" t="s">
        <v>43</v>
      </c>
      <c r="E211" s="1149"/>
      <c r="F211" s="1150"/>
      <c r="G211" s="1151"/>
      <c r="H211" s="1152"/>
      <c r="J211" s="71"/>
      <c r="K211" s="5"/>
    </row>
    <row r="212" spans="1:11" ht="25.5" hidden="1" outlineLevel="1">
      <c r="C212" s="1142"/>
      <c r="D212" s="1148" t="s">
        <v>44</v>
      </c>
      <c r="E212" s="1149"/>
      <c r="F212" s="1150"/>
      <c r="G212" s="1151"/>
      <c r="H212" s="1152"/>
      <c r="J212" s="71"/>
      <c r="K212" s="5"/>
    </row>
    <row r="213" spans="1:11" ht="25.5" hidden="1" outlineLevel="1">
      <c r="C213" s="1142"/>
      <c r="D213" s="1148" t="s">
        <v>45</v>
      </c>
      <c r="E213" s="1149"/>
      <c r="F213" s="1150"/>
      <c r="G213" s="1151"/>
      <c r="H213" s="1152"/>
      <c r="J213" s="71"/>
      <c r="K213" s="5"/>
    </row>
    <row r="214" spans="1:11" ht="25.5" hidden="1" outlineLevel="1">
      <c r="C214" s="1142"/>
      <c r="D214" s="1153" t="s">
        <v>46</v>
      </c>
      <c r="E214" s="1154"/>
      <c r="F214" s="1155"/>
      <c r="G214" s="1156"/>
      <c r="H214" s="1157"/>
      <c r="J214" s="71"/>
      <c r="K214" s="5"/>
    </row>
    <row r="215" spans="1:11" ht="4.5" hidden="1" customHeight="1" outlineLevel="1">
      <c r="A215" s="5"/>
      <c r="B215" s="205"/>
      <c r="C215" s="862"/>
      <c r="D215" s="862"/>
      <c r="E215" s="862"/>
      <c r="F215" s="205"/>
      <c r="G215" s="205"/>
      <c r="H215" s="205"/>
    </row>
    <row r="216" spans="1:11" ht="25.5" hidden="1" customHeight="1" outlineLevel="1">
      <c r="C216" s="1141" t="s">
        <v>1047</v>
      </c>
      <c r="D216" s="1143" t="s">
        <v>38</v>
      </c>
      <c r="E216" s="1144"/>
      <c r="F216" s="1145"/>
      <c r="G216" s="1146"/>
      <c r="H216" s="1147"/>
      <c r="J216" s="73" t="s">
        <v>1134</v>
      </c>
      <c r="K216" s="5"/>
    </row>
    <row r="217" spans="1:11" ht="25.5" hidden="1" outlineLevel="1">
      <c r="C217" s="1142"/>
      <c r="D217" s="1148" t="s">
        <v>40</v>
      </c>
      <c r="E217" s="1149"/>
      <c r="F217" s="1145"/>
      <c r="G217" s="1146"/>
      <c r="H217" s="1147"/>
      <c r="J217" s="71"/>
      <c r="K217" s="5"/>
    </row>
    <row r="218" spans="1:11" ht="25.5" hidden="1" outlineLevel="1">
      <c r="C218" s="1142"/>
      <c r="D218" s="1148" t="s">
        <v>1032</v>
      </c>
      <c r="E218" s="1149"/>
      <c r="F218" s="1150"/>
      <c r="G218" s="1151"/>
      <c r="H218" s="1152"/>
      <c r="J218" s="71"/>
      <c r="K218" s="5"/>
    </row>
    <row r="219" spans="1:11" ht="25.5" hidden="1" outlineLevel="1">
      <c r="C219" s="1142"/>
      <c r="D219" s="1148" t="s">
        <v>1033</v>
      </c>
      <c r="E219" s="1149"/>
      <c r="F219" s="1150"/>
      <c r="G219" s="1151"/>
      <c r="H219" s="1152"/>
      <c r="J219" s="71"/>
      <c r="K219" s="5"/>
    </row>
    <row r="220" spans="1:11" ht="25.5" hidden="1" outlineLevel="1">
      <c r="C220" s="1142"/>
      <c r="D220" s="1148" t="s">
        <v>1034</v>
      </c>
      <c r="E220" s="1149"/>
      <c r="F220" s="1150"/>
      <c r="G220" s="1151"/>
      <c r="H220" s="1152"/>
      <c r="J220" s="71"/>
      <c r="K220" s="5"/>
    </row>
    <row r="221" spans="1:11" ht="25.5" hidden="1" outlineLevel="1">
      <c r="C221" s="1142"/>
      <c r="D221" s="1148" t="s">
        <v>1035</v>
      </c>
      <c r="E221" s="1149"/>
      <c r="F221" s="1150"/>
      <c r="G221" s="1151"/>
      <c r="H221" s="1152"/>
      <c r="J221" s="71"/>
      <c r="K221" s="5"/>
    </row>
    <row r="222" spans="1:11" ht="25.5" hidden="1" outlineLevel="1">
      <c r="C222" s="1142"/>
      <c r="D222" s="1148" t="s">
        <v>1036</v>
      </c>
      <c r="E222" s="1149"/>
      <c r="F222" s="1150"/>
      <c r="G222" s="1151"/>
      <c r="H222" s="1152"/>
      <c r="J222" s="71"/>
      <c r="K222" s="5"/>
    </row>
    <row r="223" spans="1:11" ht="25.5" hidden="1" outlineLevel="1">
      <c r="C223" s="1142"/>
      <c r="D223" s="1153" t="s">
        <v>1037</v>
      </c>
      <c r="E223" s="1154"/>
      <c r="F223" s="1155"/>
      <c r="G223" s="1156"/>
      <c r="H223" s="1157"/>
      <c r="J223" s="71"/>
      <c r="K223" s="5"/>
    </row>
    <row r="224" spans="1:11" ht="4.5" hidden="1" customHeight="1" outlineLevel="1">
      <c r="A224" s="5"/>
      <c r="B224" s="205"/>
      <c r="C224" s="862"/>
      <c r="D224" s="862"/>
      <c r="E224" s="862"/>
      <c r="F224" s="205"/>
      <c r="G224" s="205"/>
      <c r="H224" s="205"/>
    </row>
    <row r="225" spans="2:11" ht="25.5" hidden="1" customHeight="1" outlineLevel="1">
      <c r="C225" s="1141" t="s">
        <v>1048</v>
      </c>
      <c r="D225" s="1143" t="s">
        <v>38</v>
      </c>
      <c r="E225" s="1144"/>
      <c r="F225" s="1145"/>
      <c r="G225" s="1146"/>
      <c r="H225" s="1147"/>
      <c r="J225" s="73" t="s">
        <v>1135</v>
      </c>
      <c r="K225" s="5"/>
    </row>
    <row r="226" spans="2:11" ht="25.5" hidden="1" outlineLevel="1">
      <c r="C226" s="1142"/>
      <c r="D226" s="1148" t="s">
        <v>40</v>
      </c>
      <c r="E226" s="1149"/>
      <c r="F226" s="1145"/>
      <c r="G226" s="1146"/>
      <c r="H226" s="1147"/>
      <c r="J226" s="71"/>
      <c r="K226" s="5"/>
    </row>
    <row r="227" spans="2:11" ht="25.5" hidden="1" outlineLevel="1">
      <c r="C227" s="1142"/>
      <c r="D227" s="1148" t="s">
        <v>1032</v>
      </c>
      <c r="E227" s="1149"/>
      <c r="F227" s="1150"/>
      <c r="G227" s="1151"/>
      <c r="H227" s="1152"/>
      <c r="J227" s="71"/>
      <c r="K227" s="5"/>
    </row>
    <row r="228" spans="2:11" ht="25.5" hidden="1" outlineLevel="1">
      <c r="C228" s="1142"/>
      <c r="D228" s="1148" t="s">
        <v>1033</v>
      </c>
      <c r="E228" s="1149"/>
      <c r="F228" s="1150"/>
      <c r="G228" s="1151"/>
      <c r="H228" s="1152"/>
      <c r="J228" s="71"/>
      <c r="K228" s="5"/>
    </row>
    <row r="229" spans="2:11" ht="25.5" hidden="1" outlineLevel="1">
      <c r="C229" s="1142"/>
      <c r="D229" s="1148" t="s">
        <v>1034</v>
      </c>
      <c r="E229" s="1149"/>
      <c r="F229" s="1150"/>
      <c r="G229" s="1151"/>
      <c r="H229" s="1152"/>
      <c r="J229" s="71"/>
      <c r="K229" s="5"/>
    </row>
    <row r="230" spans="2:11" ht="25.5" hidden="1" outlineLevel="1">
      <c r="C230" s="1142"/>
      <c r="D230" s="1148" t="s">
        <v>1035</v>
      </c>
      <c r="E230" s="1149"/>
      <c r="F230" s="1150"/>
      <c r="G230" s="1151"/>
      <c r="H230" s="1152"/>
      <c r="J230" s="71"/>
      <c r="K230" s="5"/>
    </row>
    <row r="231" spans="2:11" ht="25.5" hidden="1" outlineLevel="1">
      <c r="C231" s="1142"/>
      <c r="D231" s="1148" t="s">
        <v>1036</v>
      </c>
      <c r="E231" s="1149"/>
      <c r="F231" s="1150"/>
      <c r="G231" s="1151"/>
      <c r="H231" s="1152"/>
      <c r="J231" s="71"/>
      <c r="K231" s="5"/>
    </row>
    <row r="232" spans="2:11" ht="25.5" hidden="1" outlineLevel="1">
      <c r="C232" s="1142"/>
      <c r="D232" s="1153" t="s">
        <v>1037</v>
      </c>
      <c r="E232" s="1154"/>
      <c r="F232" s="1155"/>
      <c r="G232" s="1156"/>
      <c r="H232" s="1157"/>
      <c r="J232" s="71"/>
      <c r="K232" s="5"/>
    </row>
    <row r="233" spans="2:11" s="1" customFormat="1" ht="25.5" customHeight="1" collapsed="1">
      <c r="B233" s="205" t="s">
        <v>572</v>
      </c>
      <c r="C233" s="205"/>
      <c r="D233" s="205"/>
      <c r="E233" s="205"/>
      <c r="F233" s="205"/>
      <c r="G233" s="205"/>
      <c r="H233" s="205"/>
      <c r="I233" s="205"/>
    </row>
    <row r="234" spans="2:11">
      <c r="C234" s="1159" t="s">
        <v>284</v>
      </c>
      <c r="D234" s="1233"/>
      <c r="E234" s="1233"/>
      <c r="F234" s="1249"/>
      <c r="G234" s="1250"/>
      <c r="H234" s="1250"/>
      <c r="I234" s="66"/>
      <c r="J234" s="13" t="s">
        <v>319</v>
      </c>
    </row>
    <row r="235" spans="2:11" ht="25.5">
      <c r="C235" s="1224" t="s">
        <v>453</v>
      </c>
      <c r="D235" s="1165" t="s">
        <v>47</v>
      </c>
      <c r="E235" s="1166"/>
      <c r="F235" s="12" t="s">
        <v>1287</v>
      </c>
      <c r="G235" s="1257"/>
      <c r="H235" s="1258"/>
      <c r="J235" s="73" t="s">
        <v>48</v>
      </c>
      <c r="K235" s="5"/>
    </row>
    <row r="236" spans="2:11" ht="25.5">
      <c r="C236" s="1194"/>
      <c r="D236" s="1169" t="s">
        <v>49</v>
      </c>
      <c r="E236" s="1170"/>
      <c r="F236" s="1240" t="s">
        <v>442</v>
      </c>
      <c r="G236" s="1241"/>
      <c r="H236" s="1242"/>
      <c r="J236" s="71" t="s">
        <v>506</v>
      </c>
      <c r="K236" s="5"/>
    </row>
    <row r="237" spans="2:11" ht="25.5">
      <c r="C237" s="1194"/>
      <c r="D237" s="1169" t="s">
        <v>49</v>
      </c>
      <c r="E237" s="1170"/>
      <c r="F237" s="1240"/>
      <c r="G237" s="1241"/>
      <c r="H237" s="1242"/>
      <c r="J237" s="71" t="s">
        <v>50</v>
      </c>
      <c r="K237" s="5"/>
    </row>
    <row r="238" spans="2:11" ht="25.5">
      <c r="C238" s="1194"/>
      <c r="D238" s="1189" t="s">
        <v>49</v>
      </c>
      <c r="E238" s="1190"/>
      <c r="F238" s="1246"/>
      <c r="G238" s="1247"/>
      <c r="H238" s="1248"/>
      <c r="J238" s="71" t="s">
        <v>50</v>
      </c>
      <c r="K238" s="5"/>
    </row>
    <row r="239" spans="2:11" s="1" customFormat="1" ht="9.75" customHeight="1">
      <c r="F239" s="1243" t="s">
        <v>308</v>
      </c>
      <c r="G239" s="1243"/>
      <c r="H239" s="1243"/>
    </row>
    <row r="240" spans="2:11">
      <c r="C240" s="1159" t="s">
        <v>285</v>
      </c>
      <c r="D240" s="1233"/>
      <c r="E240" s="1233"/>
      <c r="F240" s="1244"/>
      <c r="G240" s="1244"/>
      <c r="H240" s="1244"/>
      <c r="I240" s="66"/>
      <c r="J240" s="13" t="s">
        <v>319</v>
      </c>
    </row>
    <row r="241" spans="3:11" ht="25.5">
      <c r="C241" s="1194"/>
      <c r="D241" s="1165" t="s">
        <v>289</v>
      </c>
      <c r="E241" s="1166"/>
      <c r="F241" s="12" t="s">
        <v>663</v>
      </c>
      <c r="G241" s="89"/>
      <c r="H241" s="90"/>
      <c r="J241" s="73" t="s">
        <v>51</v>
      </c>
      <c r="K241" s="5"/>
    </row>
    <row r="242" spans="3:11" ht="25.5">
      <c r="C242" s="1194"/>
      <c r="D242" s="1169" t="s">
        <v>507</v>
      </c>
      <c r="E242" s="1170"/>
      <c r="F242" s="144" t="s">
        <v>1260</v>
      </c>
      <c r="G242" s="1253" t="s">
        <v>295</v>
      </c>
      <c r="H242" s="1254"/>
      <c r="J242" s="111"/>
      <c r="K242" s="5"/>
    </row>
    <row r="243" spans="3:11" ht="25.5">
      <c r="C243" s="1194"/>
      <c r="D243" s="1189" t="s">
        <v>52</v>
      </c>
      <c r="E243" s="1190"/>
      <c r="F243" s="335" t="s">
        <v>498</v>
      </c>
      <c r="G243" s="1251"/>
      <c r="H243" s="1252"/>
      <c r="J243" s="71" t="s">
        <v>482</v>
      </c>
      <c r="K243" s="5"/>
    </row>
    <row r="244" spans="3:11" s="14" customFormat="1" ht="9.75" customHeight="1">
      <c r="F244" s="1255" t="s">
        <v>308</v>
      </c>
      <c r="G244" s="1255"/>
      <c r="H244" s="1255"/>
    </row>
    <row r="245" spans="3:11">
      <c r="C245" s="1159" t="s">
        <v>296</v>
      </c>
      <c r="D245" s="1233"/>
      <c r="E245" s="1233"/>
      <c r="F245" s="1239" t="s">
        <v>308</v>
      </c>
      <c r="G245" s="1239"/>
      <c r="H245" s="1239"/>
      <c r="J245" s="13" t="s">
        <v>319</v>
      </c>
    </row>
    <row r="246" spans="3:11" ht="25.5">
      <c r="C246" s="1179" t="s">
        <v>297</v>
      </c>
      <c r="D246" s="1165" t="s">
        <v>298</v>
      </c>
      <c r="E246" s="1166"/>
      <c r="F246" s="1215" t="s">
        <v>443</v>
      </c>
      <c r="G246" s="1216"/>
      <c r="H246" s="1217"/>
      <c r="J246" s="73"/>
      <c r="K246" s="5"/>
    </row>
    <row r="247" spans="3:11" ht="25.5">
      <c r="C247" s="1179"/>
      <c r="D247" s="1169" t="s">
        <v>299</v>
      </c>
      <c r="E247" s="1170"/>
      <c r="F247" s="1203" t="s">
        <v>444</v>
      </c>
      <c r="G247" s="1204"/>
      <c r="H247" s="1205"/>
      <c r="J247" s="71"/>
      <c r="K247" s="5"/>
    </row>
    <row r="248" spans="3:11" ht="25.5">
      <c r="C248" s="1179"/>
      <c r="D248" s="1189" t="s">
        <v>300</v>
      </c>
      <c r="E248" s="1190"/>
      <c r="F248" s="1203" t="s">
        <v>445</v>
      </c>
      <c r="G248" s="1204"/>
      <c r="H248" s="1205"/>
      <c r="J248" s="71"/>
      <c r="K248" s="5"/>
    </row>
    <row r="249" spans="3:11" ht="25.5">
      <c r="C249" s="1179"/>
      <c r="D249" s="1189" t="s">
        <v>301</v>
      </c>
      <c r="E249" s="1190"/>
      <c r="F249" s="1185" t="s">
        <v>446</v>
      </c>
      <c r="G249" s="1186"/>
      <c r="H249" s="1187"/>
      <c r="I249" s="161"/>
      <c r="J249" s="111" t="s">
        <v>476</v>
      </c>
      <c r="K249" s="5"/>
    </row>
    <row r="250" spans="3:11" ht="25.5">
      <c r="C250" s="1256"/>
      <c r="D250" s="1169" t="s">
        <v>302</v>
      </c>
      <c r="E250" s="1170"/>
      <c r="F250" s="1197" t="s">
        <v>447</v>
      </c>
      <c r="G250" s="1198"/>
      <c r="H250" s="1199"/>
      <c r="I250" s="161"/>
      <c r="J250" s="82" t="s">
        <v>304</v>
      </c>
      <c r="K250" s="5"/>
    </row>
    <row r="251" spans="3:11" ht="25.5">
      <c r="C251" s="1245" t="s">
        <v>303</v>
      </c>
      <c r="D251" s="1165" t="s">
        <v>298</v>
      </c>
      <c r="E251" s="1166"/>
      <c r="F251" s="1215" t="s">
        <v>448</v>
      </c>
      <c r="G251" s="1216"/>
      <c r="H251" s="1217"/>
      <c r="J251" s="73"/>
      <c r="K251" s="5"/>
    </row>
    <row r="252" spans="3:11" ht="25.5">
      <c r="C252" s="1179"/>
      <c r="D252" s="1169" t="s">
        <v>299</v>
      </c>
      <c r="E252" s="1170"/>
      <c r="F252" s="1203" t="s">
        <v>449</v>
      </c>
      <c r="G252" s="1204"/>
      <c r="H252" s="1205"/>
      <c r="J252" s="71"/>
      <c r="K252" s="5"/>
    </row>
    <row r="253" spans="3:11" ht="25.5">
      <c r="C253" s="1179"/>
      <c r="D253" s="1189" t="s">
        <v>300</v>
      </c>
      <c r="E253" s="1190"/>
      <c r="F253" s="1203" t="s">
        <v>450</v>
      </c>
      <c r="G253" s="1204"/>
      <c r="H253" s="1205"/>
      <c r="J253" s="71"/>
      <c r="K253" s="5"/>
    </row>
    <row r="254" spans="3:11" ht="25.5">
      <c r="C254" s="1179"/>
      <c r="D254" s="1189" t="s">
        <v>301</v>
      </c>
      <c r="E254" s="1190"/>
      <c r="F254" s="1185" t="s">
        <v>451</v>
      </c>
      <c r="G254" s="1186"/>
      <c r="H254" s="1187"/>
      <c r="I254" s="161"/>
      <c r="J254" s="71" t="s">
        <v>493</v>
      </c>
      <c r="K254" s="5"/>
    </row>
    <row r="255" spans="3:11" ht="25.5">
      <c r="C255" s="1179"/>
      <c r="D255" s="1189" t="s">
        <v>302</v>
      </c>
      <c r="E255" s="1190"/>
      <c r="F255" s="1197" t="s">
        <v>452</v>
      </c>
      <c r="G255" s="1198"/>
      <c r="H255" s="1199"/>
      <c r="I255" s="161"/>
      <c r="J255" s="71" t="s">
        <v>304</v>
      </c>
      <c r="K255" s="5"/>
    </row>
    <row r="256" spans="3:11" ht="9.75" customHeight="1"/>
    <row r="257" spans="3:10">
      <c r="C257" s="1159" t="s">
        <v>1265</v>
      </c>
      <c r="D257" s="1238"/>
      <c r="E257" s="1238"/>
      <c r="F257" s="1239" t="s">
        <v>308</v>
      </c>
      <c r="G257" s="1239"/>
      <c r="H257" s="1239"/>
      <c r="J257" s="13" t="s">
        <v>1270</v>
      </c>
    </row>
    <row r="258" spans="3:10">
      <c r="C258" s="1179"/>
      <c r="D258" s="1165" t="s">
        <v>1101</v>
      </c>
      <c r="E258" s="1166"/>
      <c r="F258" s="1259"/>
      <c r="G258" s="1260"/>
      <c r="H258" s="1105" t="s">
        <v>722</v>
      </c>
      <c r="J258" s="1108" t="s">
        <v>1271</v>
      </c>
    </row>
    <row r="259" spans="3:10">
      <c r="C259" s="1179"/>
      <c r="D259" s="1165" t="s">
        <v>1102</v>
      </c>
      <c r="E259" s="1166"/>
      <c r="F259" s="1261"/>
      <c r="G259" s="1262"/>
      <c r="H259" s="1106" t="s">
        <v>722</v>
      </c>
      <c r="J259" s="408" t="s">
        <v>1262</v>
      </c>
    </row>
    <row r="260" spans="3:10">
      <c r="C260" s="1179"/>
      <c r="D260" s="1165" t="s">
        <v>1103</v>
      </c>
      <c r="E260" s="1166"/>
      <c r="F260" s="1263"/>
      <c r="G260" s="1264"/>
      <c r="H260" s="1106" t="s">
        <v>722</v>
      </c>
      <c r="J260" s="408" t="s">
        <v>1266</v>
      </c>
    </row>
    <row r="261" spans="3:10">
      <c r="C261" s="1179"/>
      <c r="D261" s="1169" t="s">
        <v>1267</v>
      </c>
      <c r="E261" s="1170"/>
      <c r="F261" s="1263"/>
      <c r="G261" s="1264"/>
      <c r="H261" s="1107" t="s">
        <v>722</v>
      </c>
      <c r="J261" s="408" t="s">
        <v>1268</v>
      </c>
    </row>
    <row r="262" spans="3:10">
      <c r="C262" s="1179"/>
      <c r="D262" s="1169" t="s">
        <v>1104</v>
      </c>
      <c r="E262" s="1170"/>
      <c r="F262" s="1261"/>
      <c r="G262" s="1262"/>
      <c r="H262" s="1107" t="s">
        <v>722</v>
      </c>
      <c r="J262" s="408" t="s">
        <v>1261</v>
      </c>
    </row>
    <row r="263" spans="3:10">
      <c r="C263" s="1179"/>
      <c r="D263" s="1169" t="s">
        <v>1105</v>
      </c>
      <c r="E263" s="1170"/>
      <c r="F263" s="1267"/>
      <c r="G263" s="1268"/>
      <c r="H263" s="1107" t="s">
        <v>722</v>
      </c>
      <c r="J263" s="408" t="s">
        <v>1263</v>
      </c>
    </row>
    <row r="264" spans="3:10">
      <c r="C264" s="1179"/>
      <c r="D264" s="1169" t="s">
        <v>1106</v>
      </c>
      <c r="E264" s="1170"/>
      <c r="F264" s="1263"/>
      <c r="G264" s="1264"/>
      <c r="H264" s="1106" t="s">
        <v>722</v>
      </c>
      <c r="J264" s="408" t="s">
        <v>1264</v>
      </c>
    </row>
    <row r="265" spans="3:10">
      <c r="C265" s="1179"/>
      <c r="D265" s="1169" t="s">
        <v>1269</v>
      </c>
      <c r="E265" s="1170"/>
      <c r="F265" s="1263"/>
      <c r="G265" s="1264"/>
      <c r="H265" s="1107" t="s">
        <v>722</v>
      </c>
      <c r="J265" s="408" t="s">
        <v>1272</v>
      </c>
    </row>
    <row r="266" spans="3:10">
      <c r="C266" s="1179"/>
      <c r="D266" s="1169" t="s">
        <v>1107</v>
      </c>
      <c r="E266" s="1170"/>
      <c r="F266" s="1265">
        <f>F258-SUM(F259:G265)</f>
        <v>0</v>
      </c>
      <c r="G266" s="1266"/>
      <c r="H266" s="1106" t="s">
        <v>722</v>
      </c>
      <c r="J266" s="408" t="s">
        <v>1253</v>
      </c>
    </row>
  </sheetData>
  <sheetProtection sheet="1" formatRows="0" selectLockedCells="1"/>
  <dataConsolidate/>
  <mergeCells count="440">
    <mergeCell ref="D258:E258"/>
    <mergeCell ref="D259:E259"/>
    <mergeCell ref="D260:E260"/>
    <mergeCell ref="F258:G258"/>
    <mergeCell ref="F259:G259"/>
    <mergeCell ref="F260:G260"/>
    <mergeCell ref="C258:C266"/>
    <mergeCell ref="D265:E265"/>
    <mergeCell ref="F265:G265"/>
    <mergeCell ref="D266:E266"/>
    <mergeCell ref="F266:G266"/>
    <mergeCell ref="D261:E261"/>
    <mergeCell ref="F261:G261"/>
    <mergeCell ref="D262:E262"/>
    <mergeCell ref="F262:G262"/>
    <mergeCell ref="D263:E263"/>
    <mergeCell ref="F263:G263"/>
    <mergeCell ref="D264:E264"/>
    <mergeCell ref="F264:G264"/>
    <mergeCell ref="C234:E234"/>
    <mergeCell ref="C235:C238"/>
    <mergeCell ref="D235:E235"/>
    <mergeCell ref="C251:C255"/>
    <mergeCell ref="D251:E251"/>
    <mergeCell ref="F251:H251"/>
    <mergeCell ref="F237:H237"/>
    <mergeCell ref="D238:E238"/>
    <mergeCell ref="F238:H238"/>
    <mergeCell ref="F234:H234"/>
    <mergeCell ref="D241:E241"/>
    <mergeCell ref="D242:E242"/>
    <mergeCell ref="D243:E243"/>
    <mergeCell ref="G243:H243"/>
    <mergeCell ref="G242:H242"/>
    <mergeCell ref="F244:H244"/>
    <mergeCell ref="C245:E245"/>
    <mergeCell ref="F245:H245"/>
    <mergeCell ref="C246:C250"/>
    <mergeCell ref="D246:E246"/>
    <mergeCell ref="F246:H246"/>
    <mergeCell ref="D247:E247"/>
    <mergeCell ref="F247:H247"/>
    <mergeCell ref="G235:H235"/>
    <mergeCell ref="C75:E75"/>
    <mergeCell ref="F104:H104"/>
    <mergeCell ref="F105:H105"/>
    <mergeCell ref="F106:H106"/>
    <mergeCell ref="F107:H107"/>
    <mergeCell ref="D76:E76"/>
    <mergeCell ref="F76:H76"/>
    <mergeCell ref="D77:E77"/>
    <mergeCell ref="F77:H77"/>
    <mergeCell ref="D78:E78"/>
    <mergeCell ref="F83:H83"/>
    <mergeCell ref="F84:H84"/>
    <mergeCell ref="C92:C101"/>
    <mergeCell ref="D92:E92"/>
    <mergeCell ref="D93:D96"/>
    <mergeCell ref="F93:H93"/>
    <mergeCell ref="C103:C112"/>
    <mergeCell ref="D108:D112"/>
    <mergeCell ref="F108:H108"/>
    <mergeCell ref="F109:H109"/>
    <mergeCell ref="F110:H110"/>
    <mergeCell ref="F98:H98"/>
    <mergeCell ref="F99:H99"/>
    <mergeCell ref="F100:H100"/>
    <mergeCell ref="C257:E257"/>
    <mergeCell ref="F257:H257"/>
    <mergeCell ref="D236:E236"/>
    <mergeCell ref="F236:H236"/>
    <mergeCell ref="F239:H239"/>
    <mergeCell ref="C240:E240"/>
    <mergeCell ref="F240:H240"/>
    <mergeCell ref="C241:C243"/>
    <mergeCell ref="D248:E248"/>
    <mergeCell ref="F248:H248"/>
    <mergeCell ref="F250:H250"/>
    <mergeCell ref="F254:H254"/>
    <mergeCell ref="D255:E255"/>
    <mergeCell ref="F255:H255"/>
    <mergeCell ref="D249:E249"/>
    <mergeCell ref="F249:H249"/>
    <mergeCell ref="D250:E250"/>
    <mergeCell ref="D252:E252"/>
    <mergeCell ref="F252:H252"/>
    <mergeCell ref="D253:E253"/>
    <mergeCell ref="F253:H253"/>
    <mergeCell ref="D254:E254"/>
    <mergeCell ref="D237:E237"/>
    <mergeCell ref="F101:H101"/>
    <mergeCell ref="F94:H94"/>
    <mergeCell ref="F95:H95"/>
    <mergeCell ref="F96:H96"/>
    <mergeCell ref="D97:D101"/>
    <mergeCell ref="F97:H97"/>
    <mergeCell ref="F111:H111"/>
    <mergeCell ref="F112:H112"/>
    <mergeCell ref="D115:D118"/>
    <mergeCell ref="F115:H115"/>
    <mergeCell ref="F116:H116"/>
    <mergeCell ref="D103:E103"/>
    <mergeCell ref="D104:D107"/>
    <mergeCell ref="D119:D123"/>
    <mergeCell ref="F119:H119"/>
    <mergeCell ref="F120:H120"/>
    <mergeCell ref="F121:H121"/>
    <mergeCell ref="F122:H122"/>
    <mergeCell ref="F123:H123"/>
    <mergeCell ref="D73:E73"/>
    <mergeCell ref="F73:H73"/>
    <mergeCell ref="F58:H58"/>
    <mergeCell ref="F59:H59"/>
    <mergeCell ref="D60:E60"/>
    <mergeCell ref="F88:H88"/>
    <mergeCell ref="F89:H89"/>
    <mergeCell ref="F90:H90"/>
    <mergeCell ref="F78:H78"/>
    <mergeCell ref="F79:H79"/>
    <mergeCell ref="C80:E80"/>
    <mergeCell ref="F80:H80"/>
    <mergeCell ref="C81:C90"/>
    <mergeCell ref="D81:E81"/>
    <mergeCell ref="D82:D85"/>
    <mergeCell ref="F82:H82"/>
    <mergeCell ref="D68:E68"/>
    <mergeCell ref="F68:H68"/>
    <mergeCell ref="C114:C123"/>
    <mergeCell ref="D114:E114"/>
    <mergeCell ref="F117:H117"/>
    <mergeCell ref="F118:H118"/>
    <mergeCell ref="D57:D59"/>
    <mergeCell ref="F57:H57"/>
    <mergeCell ref="F60:H60"/>
    <mergeCell ref="D63:E63"/>
    <mergeCell ref="F63:H63"/>
    <mergeCell ref="D64:E64"/>
    <mergeCell ref="F64:H64"/>
    <mergeCell ref="D65:D67"/>
    <mergeCell ref="F65:H65"/>
    <mergeCell ref="F66:H66"/>
    <mergeCell ref="F67:H67"/>
    <mergeCell ref="D61:E61"/>
    <mergeCell ref="F61:H61"/>
    <mergeCell ref="C63:C73"/>
    <mergeCell ref="C51:C61"/>
    <mergeCell ref="C76:C78"/>
    <mergeCell ref="F85:H85"/>
    <mergeCell ref="D86:D90"/>
    <mergeCell ref="F86:H86"/>
    <mergeCell ref="F87:H87"/>
    <mergeCell ref="D69:D71"/>
    <mergeCell ref="F69:H69"/>
    <mergeCell ref="F70:H70"/>
    <mergeCell ref="F71:H71"/>
    <mergeCell ref="D72:E72"/>
    <mergeCell ref="F72:H72"/>
    <mergeCell ref="D45:D47"/>
    <mergeCell ref="D52:E52"/>
    <mergeCell ref="D53:D55"/>
    <mergeCell ref="F53:H53"/>
    <mergeCell ref="F52:H52"/>
    <mergeCell ref="F54:H54"/>
    <mergeCell ref="F45:H45"/>
    <mergeCell ref="F46:H46"/>
    <mergeCell ref="F47:H47"/>
    <mergeCell ref="F55:H55"/>
    <mergeCell ref="D56:E56"/>
    <mergeCell ref="F56:H56"/>
    <mergeCell ref="D51:E51"/>
    <mergeCell ref="F51:H51"/>
    <mergeCell ref="F29:H29"/>
    <mergeCell ref="F30:H30"/>
    <mergeCell ref="F28:H28"/>
    <mergeCell ref="D48:E48"/>
    <mergeCell ref="F48:H48"/>
    <mergeCell ref="D41:D43"/>
    <mergeCell ref="F35:H35"/>
    <mergeCell ref="F32:H32"/>
    <mergeCell ref="F39:H39"/>
    <mergeCell ref="F34:H34"/>
    <mergeCell ref="D39:E39"/>
    <mergeCell ref="F41:H41"/>
    <mergeCell ref="F44:H44"/>
    <mergeCell ref="F42:H42"/>
    <mergeCell ref="F43:H43"/>
    <mergeCell ref="D44:E44"/>
    <mergeCell ref="D20:E20"/>
    <mergeCell ref="F33:H33"/>
    <mergeCell ref="C39:C49"/>
    <mergeCell ref="D36:E36"/>
    <mergeCell ref="F36:H36"/>
    <mergeCell ref="D37:E37"/>
    <mergeCell ref="F37:H37"/>
    <mergeCell ref="D33:D35"/>
    <mergeCell ref="D23:E23"/>
    <mergeCell ref="F23:G23"/>
    <mergeCell ref="C26:C37"/>
    <mergeCell ref="D29:D31"/>
    <mergeCell ref="D26:E26"/>
    <mergeCell ref="F24:H24"/>
    <mergeCell ref="G25:H25"/>
    <mergeCell ref="F31:H31"/>
    <mergeCell ref="D32:E32"/>
    <mergeCell ref="D27:E27"/>
    <mergeCell ref="F27:H27"/>
    <mergeCell ref="D28:E28"/>
    <mergeCell ref="D49:E49"/>
    <mergeCell ref="F49:H49"/>
    <mergeCell ref="D40:E40"/>
    <mergeCell ref="F40:H40"/>
    <mergeCell ref="C10:H10"/>
    <mergeCell ref="D11:E11"/>
    <mergeCell ref="F11:G11"/>
    <mergeCell ref="D13:E13"/>
    <mergeCell ref="F13:G13"/>
    <mergeCell ref="D14:E14"/>
    <mergeCell ref="F14:G14"/>
    <mergeCell ref="F15:G15"/>
    <mergeCell ref="F16:G16"/>
    <mergeCell ref="D12:E12"/>
    <mergeCell ref="F12:G12"/>
    <mergeCell ref="C11:C23"/>
    <mergeCell ref="F18:G18"/>
    <mergeCell ref="F17:G17"/>
    <mergeCell ref="D17:E17"/>
    <mergeCell ref="D22:E22"/>
    <mergeCell ref="F22:G22"/>
    <mergeCell ref="D15:D16"/>
    <mergeCell ref="D18:E18"/>
    <mergeCell ref="D21:E21"/>
    <mergeCell ref="F21:G21"/>
    <mergeCell ref="F19:G19"/>
    <mergeCell ref="F20:G20"/>
    <mergeCell ref="D19:E19"/>
    <mergeCell ref="F125:H125"/>
    <mergeCell ref="C126:C133"/>
    <mergeCell ref="D126:E126"/>
    <mergeCell ref="F126:H126"/>
    <mergeCell ref="D127:E127"/>
    <mergeCell ref="F127:H127"/>
    <mergeCell ref="D128:E128"/>
    <mergeCell ref="F128:H128"/>
    <mergeCell ref="D129:E129"/>
    <mergeCell ref="F129:H129"/>
    <mergeCell ref="D130:E130"/>
    <mergeCell ref="F130:H130"/>
    <mergeCell ref="D131:E131"/>
    <mergeCell ref="F131:H131"/>
    <mergeCell ref="D132:E132"/>
    <mergeCell ref="F132:H132"/>
    <mergeCell ref="D133:E133"/>
    <mergeCell ref="F133:H133"/>
    <mergeCell ref="C135:C142"/>
    <mergeCell ref="D135:E135"/>
    <mergeCell ref="F135:H135"/>
    <mergeCell ref="D136:E136"/>
    <mergeCell ref="F136:H136"/>
    <mergeCell ref="D137:E137"/>
    <mergeCell ref="F137:H137"/>
    <mergeCell ref="D138:E138"/>
    <mergeCell ref="F138:H138"/>
    <mergeCell ref="D139:E139"/>
    <mergeCell ref="F139:H139"/>
    <mergeCell ref="D140:E140"/>
    <mergeCell ref="F140:H140"/>
    <mergeCell ref="D141:E141"/>
    <mergeCell ref="F141:H141"/>
    <mergeCell ref="D142:E142"/>
    <mergeCell ref="F142:H142"/>
    <mergeCell ref="C144:C151"/>
    <mergeCell ref="D144:E144"/>
    <mergeCell ref="F144:H144"/>
    <mergeCell ref="D145:E145"/>
    <mergeCell ref="F145:H145"/>
    <mergeCell ref="D146:E146"/>
    <mergeCell ref="F146:H146"/>
    <mergeCell ref="D147:E147"/>
    <mergeCell ref="F147:H147"/>
    <mergeCell ref="D148:E148"/>
    <mergeCell ref="F148:H148"/>
    <mergeCell ref="D149:E149"/>
    <mergeCell ref="F149:H149"/>
    <mergeCell ref="D150:E150"/>
    <mergeCell ref="F150:H150"/>
    <mergeCell ref="D151:E151"/>
    <mergeCell ref="F151:H151"/>
    <mergeCell ref="C153:C160"/>
    <mergeCell ref="D153:E153"/>
    <mergeCell ref="F153:H153"/>
    <mergeCell ref="D154:E154"/>
    <mergeCell ref="F154:H154"/>
    <mergeCell ref="D155:E155"/>
    <mergeCell ref="F155:H155"/>
    <mergeCell ref="D156:E156"/>
    <mergeCell ref="F156:H156"/>
    <mergeCell ref="D157:E157"/>
    <mergeCell ref="F157:H157"/>
    <mergeCell ref="D158:E158"/>
    <mergeCell ref="F158:H158"/>
    <mergeCell ref="D159:E159"/>
    <mergeCell ref="F159:H159"/>
    <mergeCell ref="D160:E160"/>
    <mergeCell ref="F160:H160"/>
    <mergeCell ref="C162:C169"/>
    <mergeCell ref="D162:E162"/>
    <mergeCell ref="F162:H162"/>
    <mergeCell ref="D163:E163"/>
    <mergeCell ref="F163:H163"/>
    <mergeCell ref="D164:E164"/>
    <mergeCell ref="F164:H164"/>
    <mergeCell ref="D165:E165"/>
    <mergeCell ref="F165:H165"/>
    <mergeCell ref="D166:E166"/>
    <mergeCell ref="F166:H166"/>
    <mergeCell ref="D167:E167"/>
    <mergeCell ref="F167:H167"/>
    <mergeCell ref="D168:E168"/>
    <mergeCell ref="F168:H168"/>
    <mergeCell ref="D169:E169"/>
    <mergeCell ref="F169:H169"/>
    <mergeCell ref="C171:C178"/>
    <mergeCell ref="D171:E171"/>
    <mergeCell ref="F171:H171"/>
    <mergeCell ref="D172:E172"/>
    <mergeCell ref="F172:H172"/>
    <mergeCell ref="D173:E173"/>
    <mergeCell ref="F173:H173"/>
    <mergeCell ref="D174:E174"/>
    <mergeCell ref="F174:H174"/>
    <mergeCell ref="D175:E175"/>
    <mergeCell ref="F175:H175"/>
    <mergeCell ref="D176:E176"/>
    <mergeCell ref="F176:H176"/>
    <mergeCell ref="D177:E177"/>
    <mergeCell ref="F177:H177"/>
    <mergeCell ref="D178:E178"/>
    <mergeCell ref="F178:H178"/>
    <mergeCell ref="C180:C187"/>
    <mergeCell ref="D180:E180"/>
    <mergeCell ref="F180:H180"/>
    <mergeCell ref="D181:E181"/>
    <mergeCell ref="F181:H181"/>
    <mergeCell ref="D182:E182"/>
    <mergeCell ref="F182:H182"/>
    <mergeCell ref="D183:E183"/>
    <mergeCell ref="F183:H183"/>
    <mergeCell ref="D184:E184"/>
    <mergeCell ref="F184:H184"/>
    <mergeCell ref="D185:E185"/>
    <mergeCell ref="F185:H185"/>
    <mergeCell ref="D186:E186"/>
    <mergeCell ref="F186:H186"/>
    <mergeCell ref="D187:E187"/>
    <mergeCell ref="F187:H187"/>
    <mergeCell ref="C189:C196"/>
    <mergeCell ref="D189:E189"/>
    <mergeCell ref="F189:H189"/>
    <mergeCell ref="D190:E190"/>
    <mergeCell ref="F190:H190"/>
    <mergeCell ref="D191:E191"/>
    <mergeCell ref="F191:H191"/>
    <mergeCell ref="D192:E192"/>
    <mergeCell ref="F192:H192"/>
    <mergeCell ref="D193:E193"/>
    <mergeCell ref="F193:H193"/>
    <mergeCell ref="D194:E194"/>
    <mergeCell ref="F194:H194"/>
    <mergeCell ref="D195:E195"/>
    <mergeCell ref="F195:H195"/>
    <mergeCell ref="D196:E196"/>
    <mergeCell ref="F196:H196"/>
    <mergeCell ref="C198:C205"/>
    <mergeCell ref="D198:E198"/>
    <mergeCell ref="F198:H198"/>
    <mergeCell ref="D199:E199"/>
    <mergeCell ref="F199:H199"/>
    <mergeCell ref="D200:E200"/>
    <mergeCell ref="F200:H200"/>
    <mergeCell ref="D201:E201"/>
    <mergeCell ref="F201:H201"/>
    <mergeCell ref="D202:E202"/>
    <mergeCell ref="F202:H202"/>
    <mergeCell ref="D203:E203"/>
    <mergeCell ref="F203:H203"/>
    <mergeCell ref="D204:E204"/>
    <mergeCell ref="F204:H204"/>
    <mergeCell ref="D205:E205"/>
    <mergeCell ref="F205:H205"/>
    <mergeCell ref="C207:C214"/>
    <mergeCell ref="D207:E207"/>
    <mergeCell ref="F207:H207"/>
    <mergeCell ref="D208:E208"/>
    <mergeCell ref="F208:H208"/>
    <mergeCell ref="D209:E209"/>
    <mergeCell ref="F209:H209"/>
    <mergeCell ref="D210:E210"/>
    <mergeCell ref="F210:H210"/>
    <mergeCell ref="D211:E211"/>
    <mergeCell ref="F211:H211"/>
    <mergeCell ref="D212:E212"/>
    <mergeCell ref="F212:H212"/>
    <mergeCell ref="D213:E213"/>
    <mergeCell ref="F213:H213"/>
    <mergeCell ref="D214:E214"/>
    <mergeCell ref="F214:H214"/>
    <mergeCell ref="C216:C223"/>
    <mergeCell ref="D216:E216"/>
    <mergeCell ref="F216:H216"/>
    <mergeCell ref="D217:E217"/>
    <mergeCell ref="F217:H217"/>
    <mergeCell ref="D218:E218"/>
    <mergeCell ref="F218:H218"/>
    <mergeCell ref="D219:E219"/>
    <mergeCell ref="F219:H219"/>
    <mergeCell ref="D220:E220"/>
    <mergeCell ref="F220:H220"/>
    <mergeCell ref="D221:E221"/>
    <mergeCell ref="F221:H221"/>
    <mergeCell ref="D222:E222"/>
    <mergeCell ref="F222:H222"/>
    <mergeCell ref="D223:E223"/>
    <mergeCell ref="F223:H223"/>
    <mergeCell ref="C225:C232"/>
    <mergeCell ref="D225:E225"/>
    <mergeCell ref="F225:H225"/>
    <mergeCell ref="D226:E226"/>
    <mergeCell ref="F226:H226"/>
    <mergeCell ref="D227:E227"/>
    <mergeCell ref="F227:H227"/>
    <mergeCell ref="D228:E228"/>
    <mergeCell ref="F228:H228"/>
    <mergeCell ref="D229:E229"/>
    <mergeCell ref="F229:H229"/>
    <mergeCell ref="D230:E230"/>
    <mergeCell ref="F230:H230"/>
    <mergeCell ref="D231:E231"/>
    <mergeCell ref="F231:H231"/>
    <mergeCell ref="D232:E232"/>
    <mergeCell ref="F232:H232"/>
  </mergeCells>
  <phoneticPr fontId="16"/>
  <conditionalFormatting sqref="F37 F29:H31 C82:H90 F49 F41:F43 C93:H101 C81:F81 C104:H112 C115:H123 C92:F92 C103:F103 C114:F114 F53:F55 F65:F67">
    <cfRule type="expression" dxfId="718" priority="258">
      <formula>$F$26=1</formula>
    </cfRule>
  </conditionalFormatting>
  <conditionalFormatting sqref="F92 F81">
    <cfRule type="expression" dxfId="717" priority="288">
      <formula>AND($F$81="●",$F$92="●")</formula>
    </cfRule>
  </conditionalFormatting>
  <conditionalFormatting sqref="F76:H78 F81 F236:H236 F246:H255 F235 F26:H37 F82:H90 F241 F13:G17 F258:F266">
    <cfRule type="expression" dxfId="716" priority="282">
      <formula>OR(COUNTIF($F13,"(例)*")=1,$F13="")</formula>
    </cfRule>
  </conditionalFormatting>
  <conditionalFormatting sqref="F32 F36 F44 F48 F60 F72">
    <cfRule type="expression" dxfId="715" priority="250">
      <formula>$F$26=2</formula>
    </cfRule>
  </conditionalFormatting>
  <conditionalFormatting sqref="F236:H238">
    <cfRule type="expression" dxfId="714" priority="260">
      <formula>$F$235="無し"</formula>
    </cfRule>
  </conditionalFormatting>
  <conditionalFormatting sqref="A1:I1 K1:XFD1 A2:XFD10 A39:F39 F44 A50:E51 A62:E63 A24:XFD38 A11:E11 I11:XFD17 D44 D45:F49 A40:B49 D40:F43 A52:B61 D52:E55 D57:E61 A64:B73 D64:E67 D69:E73 A75:XFD80 G50:XFD50 G62:XFD62 A74:E74 G74:XFD74 A82:XFD91 A81:F81 I81:XFD81 A104:XFD112 A115:XFD123 A113:B113 I113:XFD114 A102:B102 I102:XFD103 A93:XFD101 A92:F92 I92:XFD92 A124:B124 I124:XFD124 A234:XFD241 A103:F103 A114:F114 E16 A244:XFD255 I39:XFD49 I51:XFD61 I63:XFD73 A242:E243 G242:XFD243 A267:XFD1048576 D17:E17 D22:E23 D12:E15 I19:XFD23 A12:B23 D19:D20 A261:B266 K261:XFD266 F258:F266 D261:D266 J260:J264">
    <cfRule type="containsText" dxfId="713" priority="286" stopIfTrue="1" operator="containsText" text="(例)">
      <formula>NOT(ISERROR(SEARCH("(例)",A1)))</formula>
    </cfRule>
  </conditionalFormatting>
  <conditionalFormatting sqref="G242:H243">
    <cfRule type="expression" dxfId="712" priority="278">
      <formula>$F$241="無し"</formula>
    </cfRule>
  </conditionalFormatting>
  <conditionalFormatting sqref="D23:E23">
    <cfRule type="expression" dxfId="711" priority="237">
      <formula>$F$12=2</formula>
    </cfRule>
  </conditionalFormatting>
  <conditionalFormatting sqref="F78:H78">
    <cfRule type="expression" dxfId="710" priority="259">
      <formula>$F$77="登録申請中"</formula>
    </cfRule>
  </conditionalFormatting>
  <conditionalFormatting sqref="J1">
    <cfRule type="expression" dxfId="709" priority="236">
      <formula>_xlfn.ISFORMULA(J1)=TRUE</formula>
    </cfRule>
  </conditionalFormatting>
  <conditionalFormatting sqref="D56">
    <cfRule type="containsText" dxfId="708" priority="230" stopIfTrue="1" operator="containsText" text="(例)">
      <formula>NOT(ISERROR(SEARCH("(例)",D56)))</formula>
    </cfRule>
  </conditionalFormatting>
  <conditionalFormatting sqref="D68">
    <cfRule type="containsText" dxfId="707" priority="229" stopIfTrue="1" operator="containsText" text="(例)">
      <formula>NOT(ISERROR(SEARCH("(例)",D68)))</formula>
    </cfRule>
  </conditionalFormatting>
  <conditionalFormatting sqref="F61">
    <cfRule type="expression" dxfId="706" priority="227">
      <formula>$F$26=1</formula>
    </cfRule>
  </conditionalFormatting>
  <conditionalFormatting sqref="F56">
    <cfRule type="expression" dxfId="705" priority="226">
      <formula>$F$26=2</formula>
    </cfRule>
  </conditionalFormatting>
  <conditionalFormatting sqref="F51:F61">
    <cfRule type="containsText" dxfId="704" priority="228" stopIfTrue="1" operator="containsText" text="(例)">
      <formula>NOT(ISERROR(SEARCH("(例)",F51)))</formula>
    </cfRule>
  </conditionalFormatting>
  <conditionalFormatting sqref="F73">
    <cfRule type="expression" dxfId="703" priority="224">
      <formula>$F$26=1</formula>
    </cfRule>
  </conditionalFormatting>
  <conditionalFormatting sqref="F68">
    <cfRule type="expression" dxfId="702" priority="223">
      <formula>$F$26=2</formula>
    </cfRule>
  </conditionalFormatting>
  <conditionalFormatting sqref="F63:F73">
    <cfRule type="containsText" dxfId="701" priority="225" stopIfTrue="1" operator="containsText" text="(例)">
      <formula>NOT(ISERROR(SEARCH("(例)",F63)))</formula>
    </cfRule>
  </conditionalFormatting>
  <conditionalFormatting sqref="H23 H11:H16">
    <cfRule type="containsText" dxfId="700" priority="214" stopIfTrue="1" operator="containsText" text="(例)">
      <formula>NOT(ISERROR(SEARCH("(例)",H11)))</formula>
    </cfRule>
  </conditionalFormatting>
  <conditionalFormatting sqref="H23">
    <cfRule type="expression" dxfId="699" priority="209">
      <formula>$F$12=2</formula>
    </cfRule>
  </conditionalFormatting>
  <conditionalFormatting sqref="F11:G11 F23:G23">
    <cfRule type="expression" dxfId="698" priority="207">
      <formula>OR(COUNTIF($F11,"(例)*")=1,$F11="")</formula>
    </cfRule>
  </conditionalFormatting>
  <conditionalFormatting sqref="F11:G11 F23:G23 F13:G17">
    <cfRule type="containsText" dxfId="697" priority="208" stopIfTrue="1" operator="containsText" text="(例)">
      <formula>NOT(ISERROR(SEARCH("(例)",F11)))</formula>
    </cfRule>
  </conditionalFormatting>
  <conditionalFormatting sqref="F23:G23">
    <cfRule type="expression" dxfId="696" priority="33">
      <formula>$F$12="社宅等"</formula>
    </cfRule>
    <cfRule type="expression" dxfId="695" priority="203">
      <formula>$F$12="賃貸"</formula>
    </cfRule>
  </conditionalFormatting>
  <conditionalFormatting sqref="F103">
    <cfRule type="expression" dxfId="694" priority="202">
      <formula>AND($F$81="●",$F$103="●")</formula>
    </cfRule>
  </conditionalFormatting>
  <conditionalFormatting sqref="F114">
    <cfRule type="expression" dxfId="693" priority="201">
      <formula>AND($F$81="●",$F$114="●")</formula>
    </cfRule>
  </conditionalFormatting>
  <conditionalFormatting sqref="F243">
    <cfRule type="expression" dxfId="692" priority="191">
      <formula>$F$241="無し"</formula>
    </cfRule>
    <cfRule type="expression" dxfId="691" priority="193">
      <formula>OR(COUNTIF($F243,"(例)*")=1,$F243="")</formula>
    </cfRule>
  </conditionalFormatting>
  <conditionalFormatting sqref="F243">
    <cfRule type="containsText" dxfId="690" priority="194" stopIfTrue="1" operator="containsText" text="(例)">
      <formula>NOT(ISERROR(SEARCH("(例)",F243)))</formula>
    </cfRule>
  </conditionalFormatting>
  <conditionalFormatting sqref="F243">
    <cfRule type="expression" dxfId="689" priority="192">
      <formula>$F$246="無し"</formula>
    </cfRule>
  </conditionalFormatting>
  <conditionalFormatting sqref="A256:XFD256 A257:B257 K257:XFD257">
    <cfRule type="containsText" dxfId="688" priority="184" stopIfTrue="1" operator="containsText" text="(例)">
      <formula>NOT(ISERROR(SEARCH("(例)",A256)))</formula>
    </cfRule>
  </conditionalFormatting>
  <conditionalFormatting sqref="F242">
    <cfRule type="expression" dxfId="687" priority="186">
      <formula>OR(COUNTIF($F242,"(例)*")=1,$F242="")</formula>
    </cfRule>
  </conditionalFormatting>
  <conditionalFormatting sqref="F242">
    <cfRule type="containsText" dxfId="686" priority="187" stopIfTrue="1" operator="containsText" text="(例)">
      <formula>NOT(ISERROR(SEARCH("(例)",F242)))</formula>
    </cfRule>
  </conditionalFormatting>
  <conditionalFormatting sqref="F242">
    <cfRule type="expression" dxfId="685" priority="185">
      <formula>$F$241="無し"</formula>
    </cfRule>
  </conditionalFormatting>
  <conditionalFormatting sqref="D21:E21 D18:E18 K18:XFD18">
    <cfRule type="containsText" dxfId="684" priority="182" stopIfTrue="1" operator="containsText" text="(例)">
      <formula>NOT(ISERROR(SEARCH("(例)",D18)))</formula>
    </cfRule>
  </conditionalFormatting>
  <conditionalFormatting sqref="D21:E21">
    <cfRule type="expression" dxfId="683" priority="181">
      <formula>$F$12=2</formula>
    </cfRule>
  </conditionalFormatting>
  <conditionalFormatting sqref="H22">
    <cfRule type="containsText" dxfId="682" priority="180" stopIfTrue="1" operator="containsText" text="(例)">
      <formula>NOT(ISERROR(SEARCH("(例)",H22)))</formula>
    </cfRule>
  </conditionalFormatting>
  <conditionalFormatting sqref="H22">
    <cfRule type="expression" dxfId="681" priority="179">
      <formula>$F$12=2</formula>
    </cfRule>
  </conditionalFormatting>
  <conditionalFormatting sqref="F21:G21">
    <cfRule type="expression" dxfId="680" priority="174">
      <formula>OR(COUNTIF($F21,"(例)*")=1,$F21="")</formula>
    </cfRule>
  </conditionalFormatting>
  <conditionalFormatting sqref="F21:G21">
    <cfRule type="containsText" dxfId="679" priority="175" stopIfTrue="1" operator="containsText" text="(例)">
      <formula>NOT(ISERROR(SEARCH("(例)",F21)))</formula>
    </cfRule>
  </conditionalFormatting>
  <conditionalFormatting sqref="F22:G22">
    <cfRule type="expression" dxfId="678" priority="172">
      <formula>OR(COUNTIF($F22,"(例)*")=1,$F22="")</formula>
    </cfRule>
  </conditionalFormatting>
  <conditionalFormatting sqref="F22:G22">
    <cfRule type="containsText" dxfId="677" priority="173" stopIfTrue="1" operator="containsText" text="(例)">
      <formula>NOT(ISERROR(SEARCH("(例)",F22)))</formula>
    </cfRule>
  </conditionalFormatting>
  <conditionalFormatting sqref="F19:G19">
    <cfRule type="expression" dxfId="676" priority="160">
      <formula>OR(COUNTIF($F19,"(例)*")=1,$F19="")</formula>
    </cfRule>
  </conditionalFormatting>
  <conditionalFormatting sqref="F19:G19">
    <cfRule type="containsText" dxfId="675" priority="161" stopIfTrue="1" operator="containsText" text="(例)">
      <formula>NOT(ISERROR(SEARCH("(例)",F19)))</formula>
    </cfRule>
  </conditionalFormatting>
  <conditionalFormatting sqref="F20:G20">
    <cfRule type="expression" dxfId="674" priority="150">
      <formula>OR(COUNTIF($F20,"(例)*")=1,$F20="")</formula>
    </cfRule>
  </conditionalFormatting>
  <conditionalFormatting sqref="F20:G20">
    <cfRule type="containsText" dxfId="673" priority="151" stopIfTrue="1" operator="containsText" text="(例)">
      <formula>NOT(ISERROR(SEARCH("(例)",F20)))</formula>
    </cfRule>
  </conditionalFormatting>
  <conditionalFormatting sqref="F12">
    <cfRule type="expression" dxfId="672" priority="139">
      <formula>OR(COUNTIF($F12,"(例)*")=1,$F12="")</formula>
    </cfRule>
  </conditionalFormatting>
  <conditionalFormatting sqref="F12">
    <cfRule type="containsText" dxfId="671" priority="140" stopIfTrue="1" operator="containsText" text="(例)">
      <formula>NOT(ISERROR(SEARCH("(例)",F12)))</formula>
    </cfRule>
  </conditionalFormatting>
  <conditionalFormatting sqref="F12:G12">
    <cfRule type="containsText" dxfId="670" priority="138" operator="containsText" text="（例）">
      <formula>NOT(ISERROR(SEARCH("（例）",F12)))</formula>
    </cfRule>
  </conditionalFormatting>
  <conditionalFormatting sqref="I18:J18">
    <cfRule type="containsText" dxfId="669" priority="137" stopIfTrue="1" operator="containsText" text="(例)">
      <formula>NOT(ISERROR(SEARCH("(例)",I18)))</formula>
    </cfRule>
  </conditionalFormatting>
  <conditionalFormatting sqref="F18:G18">
    <cfRule type="expression" dxfId="668" priority="344">
      <formula>OR(COUNTIF(#REF!,"(例)*")=1,#REF!="")</formula>
    </cfRule>
    <cfRule type="containsText" dxfId="667" priority="345" stopIfTrue="1" operator="containsText" text="(例)">
      <formula>NOT(ISERROR(SEARCH("(例)",F18)))</formula>
    </cfRule>
  </conditionalFormatting>
  <conditionalFormatting sqref="D207:H214 D180:H187 C126:E127 F153:H160 C128:H133">
    <cfRule type="expression" dxfId="666" priority="131">
      <formula>$F$26=1</formula>
    </cfRule>
  </conditionalFormatting>
  <conditionalFormatting sqref="F128:H133">
    <cfRule type="expression" dxfId="665" priority="132">
      <formula>OR(COUNTIF($F128,"(例)*")=1,$F128="")</formula>
    </cfRule>
  </conditionalFormatting>
  <conditionalFormatting sqref="A125:XFD125 A233:C233 K233:XFD233 A206:B214 I206:XFD206 I179:XFD179 A126:E127 I126:XFD127 A153:B160 A179:B187 D180:I187 D207:I214 F153:XFD160 K180:XFD187 K207:XFD214 A128:XFD134">
    <cfRule type="containsText" dxfId="664" priority="133" stopIfTrue="1" operator="containsText" text="(例)">
      <formula>NOT(ISERROR(SEARCH("(例)",A125)))</formula>
    </cfRule>
  </conditionalFormatting>
  <conditionalFormatting sqref="F126:H127">
    <cfRule type="expression" dxfId="663" priority="128">
      <formula>$F$26=1</formula>
    </cfRule>
  </conditionalFormatting>
  <conditionalFormatting sqref="F126:H127">
    <cfRule type="expression" dxfId="662" priority="129">
      <formula>OR(COUNTIF($F126,"(例)*")=1,$F126="")</formula>
    </cfRule>
  </conditionalFormatting>
  <conditionalFormatting sqref="F126:H127">
    <cfRule type="containsText" dxfId="661" priority="130" stopIfTrue="1" operator="containsText" text="(例)">
      <formula>NOT(ISERROR(SEARCH("(例)",F126)))</formula>
    </cfRule>
  </conditionalFormatting>
  <conditionalFormatting sqref="A143:XFD143 I135:I136 K135:XFD136 A135:B142 I137:XFD142">
    <cfRule type="containsText" dxfId="660" priority="127" stopIfTrue="1" operator="containsText" text="(例)">
      <formula>NOT(ISERROR(SEARCH("(例)",A135)))</formula>
    </cfRule>
  </conditionalFormatting>
  <conditionalFormatting sqref="A198:B205 F199:XFD205 F198:I198 K198:XFD198">
    <cfRule type="containsText" dxfId="659" priority="96" stopIfTrue="1" operator="containsText" text="(例)">
      <formula>NOT(ISERROR(SEARCH("(例)",A198)))</formula>
    </cfRule>
  </conditionalFormatting>
  <conditionalFormatting sqref="A152:XFD152 I144:I145 K144:XFD145 A144:B151 I146:XFD151">
    <cfRule type="containsText" dxfId="658" priority="126" stopIfTrue="1" operator="containsText" text="(例)">
      <formula>NOT(ISERROR(SEARCH("(例)",A144)))</formula>
    </cfRule>
  </conditionalFormatting>
  <conditionalFormatting sqref="J135:J136">
    <cfRule type="containsText" dxfId="657" priority="125" stopIfTrue="1" operator="containsText" text="(例)">
      <formula>NOT(ISERROR(SEARCH("(例)",J135)))</formula>
    </cfRule>
  </conditionalFormatting>
  <conditionalFormatting sqref="J144:J145">
    <cfRule type="containsText" dxfId="656" priority="124" stopIfTrue="1" operator="containsText" text="(例)">
      <formula>NOT(ISERROR(SEARCH("(例)",J144)))</formula>
    </cfRule>
  </conditionalFormatting>
  <conditionalFormatting sqref="D137:H137 D135:E136 D138:E142">
    <cfRule type="expression" dxfId="655" priority="121">
      <formula>$F$26=1</formula>
    </cfRule>
  </conditionalFormatting>
  <conditionalFormatting sqref="F137:H137">
    <cfRule type="expression" dxfId="654" priority="122">
      <formula>OR(COUNTIF($F137,"(例)*")=1,$F137="")</formula>
    </cfRule>
  </conditionalFormatting>
  <conditionalFormatting sqref="D137:H137 D135:E136 D138:E142">
    <cfRule type="containsText" dxfId="653" priority="123" stopIfTrue="1" operator="containsText" text="(例)">
      <formula>NOT(ISERROR(SEARCH("(例)",D135)))</formula>
    </cfRule>
  </conditionalFormatting>
  <conditionalFormatting sqref="F135:H136">
    <cfRule type="expression" dxfId="652" priority="118">
      <formula>$F$26=1</formula>
    </cfRule>
  </conditionalFormatting>
  <conditionalFormatting sqref="F135:H136">
    <cfRule type="expression" dxfId="651" priority="119">
      <formula>OR(COUNTIF($F135,"(例)*")=1,$F135="")</formula>
    </cfRule>
  </conditionalFormatting>
  <conditionalFormatting sqref="F135:H136">
    <cfRule type="containsText" dxfId="650" priority="120" stopIfTrue="1" operator="containsText" text="(例)">
      <formula>NOT(ISERROR(SEARCH("(例)",F135)))</formula>
    </cfRule>
  </conditionalFormatting>
  <conditionalFormatting sqref="D146:H146 D144:E145 D147:E151">
    <cfRule type="expression" dxfId="649" priority="115">
      <formula>$F$26=1</formula>
    </cfRule>
  </conditionalFormatting>
  <conditionalFormatting sqref="F146:H146">
    <cfRule type="expression" dxfId="648" priority="116">
      <formula>OR(COUNTIF($F146,"(例)*")=1,$F146="")</formula>
    </cfRule>
  </conditionalFormatting>
  <conditionalFormatting sqref="D146:H146 D144:E145 D147:E151">
    <cfRule type="containsText" dxfId="647" priority="117" stopIfTrue="1" operator="containsText" text="(例)">
      <formula>NOT(ISERROR(SEARCH("(例)",D144)))</formula>
    </cfRule>
  </conditionalFormatting>
  <conditionalFormatting sqref="F144:H145">
    <cfRule type="expression" dxfId="646" priority="112">
      <formula>$F$26=1</formula>
    </cfRule>
  </conditionalFormatting>
  <conditionalFormatting sqref="F144:H145">
    <cfRule type="expression" dxfId="645" priority="113">
      <formula>OR(COUNTIF($F144,"(例)*")=1,$F144="")</formula>
    </cfRule>
  </conditionalFormatting>
  <conditionalFormatting sqref="F144:H145">
    <cfRule type="containsText" dxfId="644" priority="114" stopIfTrue="1" operator="containsText" text="(例)">
      <formula>NOT(ISERROR(SEARCH("(例)",F144)))</formula>
    </cfRule>
  </conditionalFormatting>
  <conditionalFormatting sqref="F162:H169">
    <cfRule type="expression" dxfId="643" priority="110">
      <formula>$F$26=1</formula>
    </cfRule>
  </conditionalFormatting>
  <conditionalFormatting sqref="A162:B169 F163:XFD169 F162:I162 K162:XFD162">
    <cfRule type="containsText" dxfId="642" priority="111" stopIfTrue="1" operator="containsText" text="(例)">
      <formula>NOT(ISERROR(SEARCH("(例)",A162)))</formula>
    </cfRule>
  </conditionalFormatting>
  <conditionalFormatting sqref="A161:B161 D161:XFD161">
    <cfRule type="containsText" dxfId="641" priority="109" stopIfTrue="1" operator="containsText" text="(例)">
      <formula>NOT(ISERROR(SEARCH("(例)",A161)))</formula>
    </cfRule>
  </conditionalFormatting>
  <conditionalFormatting sqref="F171:H178">
    <cfRule type="expression" dxfId="640" priority="107">
      <formula>$F$26=1</formula>
    </cfRule>
  </conditionalFormatting>
  <conditionalFormatting sqref="A171:B178 F172:XFD178 F171:I171 K171:XFD171">
    <cfRule type="containsText" dxfId="639" priority="108" stopIfTrue="1" operator="containsText" text="(例)">
      <formula>NOT(ISERROR(SEARCH("(例)",A171)))</formula>
    </cfRule>
  </conditionalFormatting>
  <conditionalFormatting sqref="A170:B170 D170:XFD170">
    <cfRule type="containsText" dxfId="638" priority="106" stopIfTrue="1" operator="containsText" text="(例)">
      <formula>NOT(ISERROR(SEARCH("(例)",A170)))</formula>
    </cfRule>
  </conditionalFormatting>
  <conditionalFormatting sqref="D153:E160">
    <cfRule type="expression" dxfId="637" priority="104">
      <formula>$F$26=1</formula>
    </cfRule>
  </conditionalFormatting>
  <conditionalFormatting sqref="D153:E160">
    <cfRule type="containsText" dxfId="636" priority="105" stopIfTrue="1" operator="containsText" text="(例)">
      <formula>NOT(ISERROR(SEARCH("(例)",D153)))</formula>
    </cfRule>
  </conditionalFormatting>
  <conditionalFormatting sqref="D162:E169">
    <cfRule type="expression" dxfId="635" priority="102">
      <formula>$F$26=1</formula>
    </cfRule>
  </conditionalFormatting>
  <conditionalFormatting sqref="D162:E169">
    <cfRule type="containsText" dxfId="634" priority="103" stopIfTrue="1" operator="containsText" text="(例)">
      <formula>NOT(ISERROR(SEARCH("(例)",D162)))</formula>
    </cfRule>
  </conditionalFormatting>
  <conditionalFormatting sqref="D171:E178">
    <cfRule type="expression" dxfId="633" priority="100">
      <formula>$F$26=1</formula>
    </cfRule>
  </conditionalFormatting>
  <conditionalFormatting sqref="D171:E178">
    <cfRule type="containsText" dxfId="632" priority="101" stopIfTrue="1" operator="containsText" text="(例)">
      <formula>NOT(ISERROR(SEARCH("(例)",D171)))</formula>
    </cfRule>
  </conditionalFormatting>
  <conditionalFormatting sqref="F189:H196">
    <cfRule type="expression" dxfId="631" priority="98">
      <formula>$F$26=1</formula>
    </cfRule>
  </conditionalFormatting>
  <conditionalFormatting sqref="A189:B196 F189:I196 K189:XFD196">
    <cfRule type="containsText" dxfId="630" priority="99" stopIfTrue="1" operator="containsText" text="(例)">
      <formula>NOT(ISERROR(SEARCH("(例)",A189)))</formula>
    </cfRule>
  </conditionalFormatting>
  <conditionalFormatting sqref="A188:B188 D188:I188 K188:XFD188">
    <cfRule type="containsText" dxfId="629" priority="97" stopIfTrue="1" operator="containsText" text="(例)">
      <formula>NOT(ISERROR(SEARCH("(例)",A188)))</formula>
    </cfRule>
  </conditionalFormatting>
  <conditionalFormatting sqref="F198:H205">
    <cfRule type="expression" dxfId="628" priority="95">
      <formula>$F$26=1</formula>
    </cfRule>
  </conditionalFormatting>
  <conditionalFormatting sqref="A197:B197 D197:I197 K197:XFD197">
    <cfRule type="containsText" dxfId="627" priority="94" stopIfTrue="1" operator="containsText" text="(例)">
      <formula>NOT(ISERROR(SEARCH("(例)",A197)))</formula>
    </cfRule>
  </conditionalFormatting>
  <conditionalFormatting sqref="D189:E196">
    <cfRule type="expression" dxfId="626" priority="92">
      <formula>$F$26=1</formula>
    </cfRule>
  </conditionalFormatting>
  <conditionalFormatting sqref="D189:E196">
    <cfRule type="containsText" dxfId="625" priority="93" stopIfTrue="1" operator="containsText" text="(例)">
      <formula>NOT(ISERROR(SEARCH("(例)",D189)))</formula>
    </cfRule>
  </conditionalFormatting>
  <conditionalFormatting sqref="D198:E205">
    <cfRule type="expression" dxfId="624" priority="90">
      <formula>$F$26=1</formula>
    </cfRule>
  </conditionalFormatting>
  <conditionalFormatting sqref="D198:E205">
    <cfRule type="containsText" dxfId="623" priority="91" stopIfTrue="1" operator="containsText" text="(例)">
      <formula>NOT(ISERROR(SEARCH("(例)",D198)))</formula>
    </cfRule>
  </conditionalFormatting>
  <conditionalFormatting sqref="C144:C151">
    <cfRule type="expression" dxfId="622" priority="68">
      <formula>$F$26=1</formula>
    </cfRule>
  </conditionalFormatting>
  <conditionalFormatting sqref="C144:C151">
    <cfRule type="containsText" dxfId="621" priority="69" stopIfTrue="1" operator="containsText" text="(例)">
      <formula>NOT(ISERROR(SEARCH("(例)",C144)))</formula>
    </cfRule>
  </conditionalFormatting>
  <conditionalFormatting sqref="C153:C160">
    <cfRule type="expression" dxfId="620" priority="66">
      <formula>$F$26=1</formula>
    </cfRule>
  </conditionalFormatting>
  <conditionalFormatting sqref="C153:C161">
    <cfRule type="containsText" dxfId="619" priority="67" stopIfTrue="1" operator="containsText" text="(例)">
      <formula>NOT(ISERROR(SEARCH("(例)",C153)))</formula>
    </cfRule>
  </conditionalFormatting>
  <conditionalFormatting sqref="A225:B232 F226:XFD232 F225:I225 K225:XFD225">
    <cfRule type="containsText" dxfId="618" priority="82" stopIfTrue="1" operator="containsText" text="(例)">
      <formula>NOT(ISERROR(SEARCH("(例)",A225)))</formula>
    </cfRule>
  </conditionalFormatting>
  <conditionalFormatting sqref="F216:H223">
    <cfRule type="expression" dxfId="617" priority="84">
      <formula>$F$26=1</formula>
    </cfRule>
  </conditionalFormatting>
  <conditionalFormatting sqref="A216:B223 F216:I223 K216:XFD223">
    <cfRule type="containsText" dxfId="616" priority="85" stopIfTrue="1" operator="containsText" text="(例)">
      <formula>NOT(ISERROR(SEARCH("(例)",A216)))</formula>
    </cfRule>
  </conditionalFormatting>
  <conditionalFormatting sqref="A215:B215 D215:I215 K215:XFD215">
    <cfRule type="containsText" dxfId="615" priority="83" stopIfTrue="1" operator="containsText" text="(例)">
      <formula>NOT(ISERROR(SEARCH("(例)",A215)))</formula>
    </cfRule>
  </conditionalFormatting>
  <conditionalFormatting sqref="F225:H232">
    <cfRule type="expression" dxfId="614" priority="81">
      <formula>$F$26=1</formula>
    </cfRule>
  </conditionalFormatting>
  <conditionalFormatting sqref="A224:B224 D224:I224 K224:XFD224">
    <cfRule type="containsText" dxfId="613" priority="80" stopIfTrue="1" operator="containsText" text="(例)">
      <formula>NOT(ISERROR(SEARCH("(例)",A224)))</formula>
    </cfRule>
  </conditionalFormatting>
  <conditionalFormatting sqref="D216:E223">
    <cfRule type="expression" dxfId="612" priority="78">
      <formula>$F$26=1</formula>
    </cfRule>
  </conditionalFormatting>
  <conditionalFormatting sqref="D216:E223">
    <cfRule type="containsText" dxfId="611" priority="79" stopIfTrue="1" operator="containsText" text="(例)">
      <formula>NOT(ISERROR(SEARCH("(例)",D216)))</formula>
    </cfRule>
  </conditionalFormatting>
  <conditionalFormatting sqref="D225:E232">
    <cfRule type="expression" dxfId="610" priority="76">
      <formula>$F$26=1</formula>
    </cfRule>
  </conditionalFormatting>
  <conditionalFormatting sqref="D225:E232">
    <cfRule type="containsText" dxfId="609" priority="77" stopIfTrue="1" operator="containsText" text="(例)">
      <formula>NOT(ISERROR(SEARCH("(例)",D225)))</formula>
    </cfRule>
  </conditionalFormatting>
  <conditionalFormatting sqref="C171:C178">
    <cfRule type="expression" dxfId="608" priority="61">
      <formula>$F$26=1</formula>
    </cfRule>
  </conditionalFormatting>
  <conditionalFormatting sqref="C171:C178">
    <cfRule type="containsText" dxfId="607" priority="62" stopIfTrue="1" operator="containsText" text="(例)">
      <formula>NOT(ISERROR(SEARCH("(例)",C171)))</formula>
    </cfRule>
  </conditionalFormatting>
  <conditionalFormatting sqref="C180:C187">
    <cfRule type="expression" dxfId="606" priority="59">
      <formula>$F$26=1</formula>
    </cfRule>
  </conditionalFormatting>
  <conditionalFormatting sqref="C180:C188">
    <cfRule type="containsText" dxfId="605" priority="60" stopIfTrue="1" operator="containsText" text="(例)">
      <formula>NOT(ISERROR(SEARCH("(例)",C180)))</formula>
    </cfRule>
  </conditionalFormatting>
  <conditionalFormatting sqref="C135:C142">
    <cfRule type="expression" dxfId="604" priority="70">
      <formula>$F$26=1</formula>
    </cfRule>
  </conditionalFormatting>
  <conditionalFormatting sqref="C135:C142">
    <cfRule type="containsText" dxfId="603" priority="71" stopIfTrue="1" operator="containsText" text="(例)">
      <formula>NOT(ISERROR(SEARCH("(例)",C135)))</formula>
    </cfRule>
  </conditionalFormatting>
  <conditionalFormatting sqref="C170">
    <cfRule type="containsText" dxfId="602" priority="65" stopIfTrue="1" operator="containsText" text="(例)">
      <formula>NOT(ISERROR(SEARCH("(例)",C170)))</formula>
    </cfRule>
  </conditionalFormatting>
  <conditionalFormatting sqref="C162:C169">
    <cfRule type="expression" dxfId="601" priority="63">
      <formula>$F$26=1</formula>
    </cfRule>
  </conditionalFormatting>
  <conditionalFormatting sqref="C162:C169">
    <cfRule type="containsText" dxfId="600" priority="64" stopIfTrue="1" operator="containsText" text="(例)">
      <formula>NOT(ISERROR(SEARCH("(例)",C162)))</formula>
    </cfRule>
  </conditionalFormatting>
  <conditionalFormatting sqref="C197">
    <cfRule type="containsText" dxfId="599" priority="58" stopIfTrue="1" operator="containsText" text="(例)">
      <formula>NOT(ISERROR(SEARCH("(例)",C197)))</formula>
    </cfRule>
  </conditionalFormatting>
  <conditionalFormatting sqref="C189:C196">
    <cfRule type="expression" dxfId="598" priority="56">
      <formula>$F$26=1</formula>
    </cfRule>
  </conditionalFormatting>
  <conditionalFormatting sqref="C189:C196">
    <cfRule type="containsText" dxfId="597" priority="57" stopIfTrue="1" operator="containsText" text="(例)">
      <formula>NOT(ISERROR(SEARCH("(例)",C189)))</formula>
    </cfRule>
  </conditionalFormatting>
  <conditionalFormatting sqref="C198:C205">
    <cfRule type="expression" dxfId="596" priority="54">
      <formula>$F$26=1</formula>
    </cfRule>
  </conditionalFormatting>
  <conditionalFormatting sqref="C198:C205">
    <cfRule type="containsText" dxfId="595" priority="55" stopIfTrue="1" operator="containsText" text="(例)">
      <formula>NOT(ISERROR(SEARCH("(例)",C198)))</formula>
    </cfRule>
  </conditionalFormatting>
  <conditionalFormatting sqref="C207:C214">
    <cfRule type="expression" dxfId="594" priority="52">
      <formula>$F$26=1</formula>
    </cfRule>
  </conditionalFormatting>
  <conditionalFormatting sqref="C207:C215">
    <cfRule type="containsText" dxfId="593" priority="53" stopIfTrue="1" operator="containsText" text="(例)">
      <formula>NOT(ISERROR(SEARCH("(例)",C207)))</formula>
    </cfRule>
  </conditionalFormatting>
  <conditionalFormatting sqref="C224">
    <cfRule type="containsText" dxfId="592" priority="51" stopIfTrue="1" operator="containsText" text="(例)">
      <formula>NOT(ISERROR(SEARCH("(例)",C224)))</formula>
    </cfRule>
  </conditionalFormatting>
  <conditionalFormatting sqref="C216:C223">
    <cfRule type="expression" dxfId="591" priority="49">
      <formula>$F$26=1</formula>
    </cfRule>
  </conditionalFormatting>
  <conditionalFormatting sqref="C216:C223">
    <cfRule type="containsText" dxfId="590" priority="50" stopIfTrue="1" operator="containsText" text="(例)">
      <formula>NOT(ISERROR(SEARCH("(例)",C216)))</formula>
    </cfRule>
  </conditionalFormatting>
  <conditionalFormatting sqref="C225:C232">
    <cfRule type="expression" dxfId="589" priority="47">
      <formula>$F$26=1</formula>
    </cfRule>
  </conditionalFormatting>
  <conditionalFormatting sqref="C225:C232">
    <cfRule type="containsText" dxfId="588" priority="48" stopIfTrue="1" operator="containsText" text="(例)">
      <formula>NOT(ISERROR(SEARCH("(例)",C225)))</formula>
    </cfRule>
  </conditionalFormatting>
  <conditionalFormatting sqref="A258:B260 K258:XFD260">
    <cfRule type="containsText" dxfId="587" priority="46" stopIfTrue="1" operator="containsText" text="(例)">
      <formula>NOT(ISERROR(SEARCH("(例)",A258)))</formula>
    </cfRule>
  </conditionalFormatting>
  <conditionalFormatting sqref="J162">
    <cfRule type="containsText" dxfId="586" priority="32" stopIfTrue="1" operator="containsText" text="(例)">
      <formula>NOT(ISERROR(SEARCH("(例)",J162)))</formula>
    </cfRule>
  </conditionalFormatting>
  <conditionalFormatting sqref="J171">
    <cfRule type="containsText" dxfId="585" priority="31" stopIfTrue="1" operator="containsText" text="(例)">
      <formula>NOT(ISERROR(SEARCH("(例)",J171)))</formula>
    </cfRule>
  </conditionalFormatting>
  <conditionalFormatting sqref="J180:J187">
    <cfRule type="containsText" dxfId="584" priority="30" stopIfTrue="1" operator="containsText" text="(例)">
      <formula>NOT(ISERROR(SEARCH("(例)",J180)))</formula>
    </cfRule>
  </conditionalFormatting>
  <conditionalFormatting sqref="J190:J196">
    <cfRule type="containsText" dxfId="583" priority="29" stopIfTrue="1" operator="containsText" text="(例)">
      <formula>NOT(ISERROR(SEARCH("(例)",J190)))</formula>
    </cfRule>
  </conditionalFormatting>
  <conditionalFormatting sqref="J188">
    <cfRule type="containsText" dxfId="582" priority="28" stopIfTrue="1" operator="containsText" text="(例)">
      <formula>NOT(ISERROR(SEARCH("(例)",J188)))</formula>
    </cfRule>
  </conditionalFormatting>
  <conditionalFormatting sqref="J197">
    <cfRule type="containsText" dxfId="581" priority="27" stopIfTrue="1" operator="containsText" text="(例)">
      <formula>NOT(ISERROR(SEARCH("(例)",J197)))</formula>
    </cfRule>
  </conditionalFormatting>
  <conditionalFormatting sqref="J189">
    <cfRule type="containsText" dxfId="580" priority="26" stopIfTrue="1" operator="containsText" text="(例)">
      <formula>NOT(ISERROR(SEARCH("(例)",J189)))</formula>
    </cfRule>
  </conditionalFormatting>
  <conditionalFormatting sqref="J198">
    <cfRule type="containsText" dxfId="579" priority="25" stopIfTrue="1" operator="containsText" text="(例)">
      <formula>NOT(ISERROR(SEARCH("(例)",J198)))</formula>
    </cfRule>
  </conditionalFormatting>
  <conditionalFormatting sqref="J207:J214">
    <cfRule type="containsText" dxfId="578" priority="24" stopIfTrue="1" operator="containsText" text="(例)">
      <formula>NOT(ISERROR(SEARCH("(例)",J207)))</formula>
    </cfRule>
  </conditionalFormatting>
  <conditionalFormatting sqref="J217:J223">
    <cfRule type="containsText" dxfId="577" priority="23" stopIfTrue="1" operator="containsText" text="(例)">
      <formula>NOT(ISERROR(SEARCH("(例)",J217)))</formula>
    </cfRule>
  </conditionalFormatting>
  <conditionalFormatting sqref="J215">
    <cfRule type="containsText" dxfId="576" priority="22" stopIfTrue="1" operator="containsText" text="(例)">
      <formula>NOT(ISERROR(SEARCH("(例)",J215)))</formula>
    </cfRule>
  </conditionalFormatting>
  <conditionalFormatting sqref="J224">
    <cfRule type="containsText" dxfId="575" priority="21" stopIfTrue="1" operator="containsText" text="(例)">
      <formula>NOT(ISERROR(SEARCH("(例)",J224)))</formula>
    </cfRule>
  </conditionalFormatting>
  <conditionalFormatting sqref="J216">
    <cfRule type="containsText" dxfId="574" priority="20" stopIfTrue="1" operator="containsText" text="(例)">
      <formula>NOT(ISERROR(SEARCH("(例)",J216)))</formula>
    </cfRule>
  </conditionalFormatting>
  <conditionalFormatting sqref="J225">
    <cfRule type="containsText" dxfId="573" priority="19" stopIfTrue="1" operator="containsText" text="(例)">
      <formula>NOT(ISERROR(SEARCH("(例)",J225)))</formula>
    </cfRule>
  </conditionalFormatting>
  <conditionalFormatting sqref="F138:H142">
    <cfRule type="expression" dxfId="572" priority="16">
      <formula>$F$26=1</formula>
    </cfRule>
  </conditionalFormatting>
  <conditionalFormatting sqref="F138:H142">
    <cfRule type="expression" dxfId="571" priority="17">
      <formula>OR(COUNTIF($F138,"(例)*")=1,$F138="")</formula>
    </cfRule>
  </conditionalFormatting>
  <conditionalFormatting sqref="F138:H142">
    <cfRule type="containsText" dxfId="570" priority="18" stopIfTrue="1" operator="containsText" text="(例)">
      <formula>NOT(ISERROR(SEARCH("(例)",F138)))</formula>
    </cfRule>
  </conditionalFormatting>
  <conditionalFormatting sqref="F147:H151">
    <cfRule type="expression" dxfId="569" priority="13">
      <formula>$F$26=1</formula>
    </cfRule>
  </conditionalFormatting>
  <conditionalFormatting sqref="F147:H151">
    <cfRule type="expression" dxfId="568" priority="14">
      <formula>OR(COUNTIF($F147,"(例)*")=1,$F147="")</formula>
    </cfRule>
  </conditionalFormatting>
  <conditionalFormatting sqref="F147:H151">
    <cfRule type="containsText" dxfId="567" priority="15" stopIfTrue="1" operator="containsText" text="(例)">
      <formula>NOT(ISERROR(SEARCH("(例)",F147)))</formula>
    </cfRule>
  </conditionalFormatting>
  <conditionalFormatting sqref="H18:H21">
    <cfRule type="containsText" dxfId="566" priority="12" stopIfTrue="1" operator="containsText" text="(例)">
      <formula>NOT(ISERROR(SEARCH("(例)",H18)))</formula>
    </cfRule>
  </conditionalFormatting>
  <conditionalFormatting sqref="I261:I266">
    <cfRule type="containsText" dxfId="565" priority="11" stopIfTrue="1" operator="containsText" text="(例)">
      <formula>NOT(ISERROR(SEARCH("(例)",I261)))</formula>
    </cfRule>
  </conditionalFormatting>
  <conditionalFormatting sqref="C257:I257 C258 I258:J258 I259:I260 J264:J265">
    <cfRule type="containsText" dxfId="564" priority="9" stopIfTrue="1" operator="containsText" text="(例)">
      <formula>NOT(ISERROR(SEARCH("(例)",C257)))</formula>
    </cfRule>
  </conditionalFormatting>
  <conditionalFormatting sqref="D258:E258 D260:E260">
    <cfRule type="containsText" dxfId="563" priority="6" stopIfTrue="1" operator="containsText" text="(例)">
      <formula>NOT(ISERROR(SEARCH("(例)",D258)))</formula>
    </cfRule>
  </conditionalFormatting>
  <conditionalFormatting sqref="D259:E259">
    <cfRule type="containsText" dxfId="562" priority="5" stopIfTrue="1" operator="containsText" text="(例)">
      <formula>NOT(ISERROR(SEARCH("(例)",D259)))</formula>
    </cfRule>
  </conditionalFormatting>
  <conditionalFormatting sqref="J259">
    <cfRule type="containsText" dxfId="561" priority="3" stopIfTrue="1" operator="containsText" text="(例)">
      <formula>NOT(ISERROR(SEARCH("(例)",J259)))</formula>
    </cfRule>
  </conditionalFormatting>
  <conditionalFormatting sqref="J257">
    <cfRule type="containsText" dxfId="560" priority="2" stopIfTrue="1" operator="containsText" text="(例)">
      <formula>NOT(ISERROR(SEARCH("(例)",J257)))</formula>
    </cfRule>
  </conditionalFormatting>
  <conditionalFormatting sqref="J266">
    <cfRule type="containsText" dxfId="559" priority="1" stopIfTrue="1" operator="containsText" text="(例)">
      <formula>NOT(ISERROR(SEARCH("(例)",J266)))</formula>
    </cfRule>
  </conditionalFormatting>
  <dataValidations xWindow="877" yWindow="561" count="14">
    <dataValidation imeMode="off" allowBlank="1" showInputMessage="1" showErrorMessage="1" prompt="キャリアメール_x000a_(携帯メール)は不可" sqref="F36:H36 F123:H123 F90:H90 F60 F48 F101:H101 F112:H112 F72" xr:uid="{FDC7ACE1-CCC5-4D0E-81E7-CAAFB8435455}"/>
    <dataValidation type="list" imeMode="hiragana" allowBlank="1" showInputMessage="1" sqref="F77:H77" xr:uid="{A3404540-BC60-4E02-BEDB-D9F79955CAD6}">
      <formula1>"登録済,登録申請中"</formula1>
    </dataValidation>
    <dataValidation imeMode="hiragana" allowBlank="1" showInputMessage="1" showErrorMessage="1" prompt="都道府県から入力" sqref="F98:H98 F120:H120 F255:H255 F250:H250 F87:H87 F34:H34 F46 F58 F109:H109 F70" xr:uid="{9993CF04-A8BC-48DA-9605-D373689F4CEF}"/>
    <dataValidation imeMode="off" allowBlank="1" showInputMessage="1" showErrorMessage="1" prompt="yyyy/m/dで入力" sqref="F32:H32 F68 F44 F56 F153:H154 F207:H208 F180:H181 F126:H127 F135:H136 F144:H145 F162:H163 F171:H172 F189:H190 F198:H199 F216:H217 F225:H226" xr:uid="{BD073235-F32D-472A-B58D-693DBF772163}"/>
    <dataValidation imeMode="off" allowBlank="1" showInputMessage="1" showErrorMessage="1" prompt="ハイフン（‐）をつけて入力" sqref="F99:H100 F88:H89 F121:H122 F35:H35 F47 F59 F110:H111 F71" xr:uid="{FE8F4D89-69EA-4F47-BD58-153FDD4E2E5B}"/>
    <dataValidation imeMode="hiragana" allowBlank="1" showInputMessage="1" showErrorMessage="1" sqref="F236:H238 F115:H118 F93:H96 F246:H248 F82:H85 F76:H76 F26:G31 H27:H31 F251:H253 F63:F67 F104:H107 F39:F43 F51:F55 H258:H266 F258:F266" xr:uid="{0D3A66B9-6E59-4B24-AFFE-DDA4BACBE77E}"/>
    <dataValidation imeMode="off" allowBlank="1" showInputMessage="1" showErrorMessage="1" sqref="F191:H196 F227:H232 F137:H142 F173:H178 F128:H133 F155:H160 F164:H169 F182:H187 F200:H205 F209:H214 F218:H223 F146:H151" xr:uid="{320DAFF9-9BAA-4866-839D-276F859DBCBB}"/>
    <dataValidation type="list" imeMode="off" allowBlank="1" showInputMessage="1" sqref="F13:G13" xr:uid="{A9FF659F-E20A-474C-9454-D6352D767F13}">
      <formula1>"単年度事業,2年度事業（1年目）,3年度事業（1年目）,4年度事業（1年目）"</formula1>
    </dataValidation>
    <dataValidation type="list" imeMode="off" allowBlank="1" showInputMessage="1" sqref="F78:H78" xr:uid="{814EA18C-BF18-450A-81B0-E10D989A0C91}">
      <formula1>"―"</formula1>
    </dataValidation>
    <dataValidation type="textLength" errorStyle="warning" imeMode="off" operator="equal" allowBlank="1" showInputMessage="1" showErrorMessage="1" error="13桁になっていません_x000a_ご確認ください" sqref="F37:H37 F61 F49 F73" xr:uid="{79F9DB78-A50E-46D5-99B1-F0AF5B4548B0}">
      <formula1>13</formula1>
    </dataValidation>
    <dataValidation type="list" allowBlank="1" showInputMessage="1" sqref="F235 F241" xr:uid="{4A9BFA3B-ED53-44F6-853C-E2DF48D005AC}">
      <formula1>"有り,無し"</formula1>
    </dataValidation>
    <dataValidation type="list" allowBlank="1" showInputMessage="1" sqref="F81 F92 F103 F114" xr:uid="{56FEB8A5-5F7A-4EDA-81DB-212D1BF673BE}">
      <formula1>"●,－"</formula1>
    </dataValidation>
    <dataValidation type="list" allowBlank="1" showInputMessage="1" sqref="F243" xr:uid="{FA71CE67-9303-41D9-AC04-4DB26F159756}">
      <formula1>"―,有り,無し"</formula1>
    </dataValidation>
    <dataValidation type="list" imeMode="hiragana" allowBlank="1" showInputMessage="1" sqref="F12:G12" xr:uid="{6CD63284-56C0-4D8A-A0B9-3B4F3742C320}">
      <formula1>"分譲,賃貸,社宅等"</formula1>
    </dataValidation>
  </dataValidations>
  <printOptions horizontalCentered="1"/>
  <pageMargins left="0.51181102362204722" right="0.11811023622047245" top="0.35433070866141736" bottom="0.35433070866141736" header="0.31496062992125984" footer="0.11811023622047245"/>
  <pageSetup paperSize="9" scale="25" orientation="portrait" r:id="rId1"/>
  <headerFooter scaleWithDoc="0">
    <oddFooter>&amp;R&amp;K00-047R4中高層ZEH-M_ver.1</oddFooter>
  </headerFooter>
  <rowBreaks count="4" manualBreakCount="4">
    <brk id="74" max="10" man="1"/>
    <brk id="124" max="10" man="1"/>
    <brk id="204" max="10" man="1"/>
    <brk id="233" max="10" man="1"/>
  </rowBreaks>
  <ignoredErrors>
    <ignoredError sqref="D15:E15 D17:E17 E1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Option Button 1">
              <controlPr defaultSize="0" autoFill="0" autoLine="0" autoPict="0">
                <anchor moveWithCells="1">
                  <from>
                    <xdr:col>6</xdr:col>
                    <xdr:colOff>200025</xdr:colOff>
                    <xdr:row>25</xdr:row>
                    <xdr:rowOff>76200</xdr:rowOff>
                  </from>
                  <to>
                    <xdr:col>7</xdr:col>
                    <xdr:colOff>180975</xdr:colOff>
                    <xdr:row>25</xdr:row>
                    <xdr:rowOff>285750</xdr:rowOff>
                  </to>
                </anchor>
              </controlPr>
            </control>
          </mc:Choice>
        </mc:AlternateContent>
        <mc:AlternateContent xmlns:mc="http://schemas.openxmlformats.org/markup-compatibility/2006">
          <mc:Choice Requires="x14">
            <control shapeId="29698" r:id="rId5" name="Option Button 2">
              <controlPr defaultSize="0" autoFill="0" autoLine="0" autoPict="0">
                <anchor moveWithCells="1">
                  <from>
                    <xdr:col>5</xdr:col>
                    <xdr:colOff>142875</xdr:colOff>
                    <xdr:row>25</xdr:row>
                    <xdr:rowOff>66675</xdr:rowOff>
                  </from>
                  <to>
                    <xdr:col>5</xdr:col>
                    <xdr:colOff>1343025</xdr:colOff>
                    <xdr:row>25</xdr:row>
                    <xdr:rowOff>276225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5CDA-8FDD-49F3-A6DA-49AE1976296C}">
  <sheetPr codeName="Sheet10">
    <pageSetUpPr fitToPage="1"/>
  </sheetPr>
  <dimension ref="A1:BF314"/>
  <sheetViews>
    <sheetView showGridLines="0" view="pageBreakPreview" zoomScale="85" zoomScaleNormal="80" zoomScaleSheetLayoutView="85" workbookViewId="0">
      <pane xSplit="4" ySplit="12" topLeftCell="E13" activePane="bottomRight" state="frozen"/>
      <selection activeCell="B31" sqref="B31:I54"/>
      <selection pane="topRight" activeCell="B31" sqref="B31:I54"/>
      <selection pane="bottomLeft" activeCell="B31" sqref="B31:I54"/>
      <selection pane="bottomRight" activeCell="C13" sqref="C13"/>
    </sheetView>
  </sheetViews>
  <sheetFormatPr defaultColWidth="9" defaultRowHeight="45.75"/>
  <cols>
    <col min="1" max="1" width="1.625" style="140" customWidth="1"/>
    <col min="2" max="2" width="5.625" style="56" bestFit="1" customWidth="1"/>
    <col min="3" max="3" width="5.625" style="158" bestFit="1" customWidth="1"/>
    <col min="4" max="4" width="5.625" style="41" bestFit="1" customWidth="1"/>
    <col min="5" max="5" width="6.875" style="143" bestFit="1" customWidth="1"/>
    <col min="6" max="6" width="8.625" style="143" customWidth="1"/>
    <col min="7" max="7" width="9.25" style="143" bestFit="1" customWidth="1"/>
    <col min="8" max="8" width="15.5" style="180" bestFit="1" customWidth="1"/>
    <col min="9" max="10" width="7.5" style="40" bestFit="1" customWidth="1"/>
    <col min="11" max="11" width="11.125" style="40" bestFit="1" customWidth="1"/>
    <col min="12" max="12" width="7.5" style="40" bestFit="1" customWidth="1"/>
    <col min="13" max="14" width="7.375" style="40" bestFit="1" customWidth="1"/>
    <col min="15" max="15" width="13.375" style="88" bestFit="1" customWidth="1"/>
    <col min="16" max="16" width="4.625" style="137" customWidth="1"/>
    <col min="17" max="17" width="9.625" style="40" customWidth="1"/>
    <col min="18" max="18" width="5.625" style="40" bestFit="1" customWidth="1"/>
    <col min="19" max="19" width="4.625" style="137" customWidth="1"/>
    <col min="20" max="20" width="9.625" style="40" customWidth="1"/>
    <col min="21" max="21" width="5.625" style="40" bestFit="1" customWidth="1"/>
    <col min="22" max="22" width="4.625" style="137" customWidth="1"/>
    <col min="23" max="23" width="10.375" style="40" customWidth="1"/>
    <col min="24" max="24" width="4.625" style="137" customWidth="1"/>
    <col min="25" max="25" width="18.625" style="40" customWidth="1"/>
    <col min="26" max="26" width="4.625" style="137" customWidth="1"/>
    <col min="27" max="27" width="15.625" style="40" customWidth="1"/>
    <col min="28" max="28" width="4.625" style="137" customWidth="1"/>
    <col min="29" max="29" width="18.625" style="40" customWidth="1"/>
    <col min="30" max="30" width="12.125" style="40" customWidth="1"/>
    <col min="31" max="31" width="4.625" style="137" customWidth="1"/>
    <col min="32" max="32" width="13.875" style="40" customWidth="1"/>
    <col min="33" max="33" width="4.625" style="137" customWidth="1"/>
    <col min="34" max="34" width="9.625" style="40" customWidth="1"/>
    <col min="35" max="35" width="4.625" style="137" customWidth="1"/>
    <col min="36" max="36" width="15.625" style="86" customWidth="1"/>
    <col min="37" max="37" width="4.625" style="137" customWidth="1"/>
    <col min="38" max="38" width="15.625" style="40" customWidth="1"/>
    <col min="39" max="39" width="5.625" style="40" bestFit="1" customWidth="1"/>
    <col min="40" max="40" width="4.625" style="137" customWidth="1"/>
    <col min="41" max="41" width="5.625" style="40" customWidth="1"/>
    <col min="42" max="42" width="15.625" style="40" customWidth="1"/>
    <col min="43" max="43" width="4.625" style="137" customWidth="1"/>
    <col min="44" max="45" width="15.625" style="40" customWidth="1"/>
    <col min="46" max="46" width="4.625" style="137" customWidth="1"/>
    <col min="47" max="47" width="1.625" style="56" customWidth="1"/>
    <col min="48" max="48" width="9" style="56" customWidth="1"/>
    <col min="49" max="49" width="6.875" style="56" hidden="1" customWidth="1"/>
    <col min="50" max="50" width="5.875" style="56" hidden="1" customWidth="1"/>
    <col min="51" max="51" width="1.625" style="110" hidden="1" customWidth="1"/>
    <col min="52" max="53" width="5.625" style="56" hidden="1" customWidth="1"/>
    <col min="54" max="54" width="1.625" style="110" hidden="1" customWidth="1"/>
    <col min="55" max="55" width="13.375" style="56" hidden="1" customWidth="1"/>
    <col min="56" max="56" width="9.375" style="56" hidden="1" customWidth="1"/>
    <col min="57" max="57" width="5.875" style="56" hidden="1" customWidth="1"/>
    <col min="58" max="58" width="10" style="56" hidden="1" customWidth="1"/>
    <col min="59" max="16384" width="9" style="56"/>
  </cols>
  <sheetData>
    <row r="1" spans="1:58" s="372" customFormat="1" ht="18.75">
      <c r="A1" s="369" t="s">
        <v>622</v>
      </c>
      <c r="B1" s="369"/>
      <c r="C1" s="370"/>
      <c r="D1" s="371"/>
      <c r="O1" s="373"/>
      <c r="P1" s="374"/>
      <c r="S1" s="374"/>
      <c r="V1" s="374"/>
      <c r="X1" s="374"/>
      <c r="Z1" s="374"/>
      <c r="AB1" s="374"/>
      <c r="AE1" s="374"/>
      <c r="AG1" s="374"/>
      <c r="AI1" s="374"/>
      <c r="AJ1" s="375"/>
      <c r="AK1" s="374"/>
      <c r="AN1" s="374"/>
      <c r="AQ1" s="374"/>
      <c r="AT1" s="374"/>
      <c r="AY1" s="376"/>
      <c r="BB1" s="376"/>
    </row>
    <row r="2" spans="1:58" s="372" customFormat="1" ht="18.75">
      <c r="A2" s="369" t="s">
        <v>645</v>
      </c>
      <c r="C2" s="370"/>
      <c r="D2" s="371"/>
      <c r="O2" s="373"/>
      <c r="P2" s="374"/>
      <c r="S2" s="374"/>
      <c r="V2" s="374"/>
      <c r="X2" s="374"/>
      <c r="Z2" s="374"/>
      <c r="AB2" s="374"/>
      <c r="AE2" s="374"/>
      <c r="AG2" s="374"/>
      <c r="AI2" s="374"/>
      <c r="AJ2" s="375"/>
      <c r="AK2" s="374"/>
      <c r="AN2" s="374"/>
      <c r="AQ2" s="374"/>
      <c r="AT2" s="374"/>
      <c r="AY2" s="376"/>
      <c r="BB2" s="376"/>
    </row>
    <row r="3" spans="1:58" s="372" customFormat="1" ht="18.75">
      <c r="A3" s="369" t="s">
        <v>646</v>
      </c>
      <c r="B3" s="369"/>
      <c r="C3" s="370"/>
      <c r="D3" s="371"/>
      <c r="O3" s="373"/>
      <c r="P3" s="374"/>
      <c r="S3" s="374"/>
      <c r="V3" s="374"/>
      <c r="X3" s="374"/>
      <c r="Z3" s="374"/>
      <c r="AB3" s="374"/>
      <c r="AE3" s="374"/>
      <c r="AG3" s="374"/>
      <c r="AI3" s="374"/>
      <c r="AJ3" s="375"/>
      <c r="AK3" s="374"/>
      <c r="AN3" s="374"/>
      <c r="AQ3" s="374"/>
      <c r="AT3" s="374"/>
      <c r="AY3" s="376"/>
      <c r="BB3" s="376"/>
    </row>
    <row r="4" spans="1:58" s="126" customFormat="1" ht="13.5">
      <c r="C4" s="154" t="s">
        <v>335</v>
      </c>
      <c r="D4" s="127"/>
      <c r="I4" s="129"/>
      <c r="J4" s="129"/>
      <c r="K4" s="129"/>
      <c r="L4" s="129"/>
      <c r="M4" s="129"/>
      <c r="N4" s="129"/>
      <c r="O4" s="130"/>
      <c r="P4" s="133"/>
      <c r="Q4" s="129"/>
      <c r="R4" s="129"/>
      <c r="S4" s="133"/>
      <c r="T4" s="129"/>
      <c r="U4" s="129"/>
      <c r="V4" s="133"/>
      <c r="W4" s="131"/>
      <c r="X4" s="133"/>
      <c r="Y4" s="131"/>
      <c r="Z4" s="133"/>
      <c r="AA4" s="131"/>
      <c r="AB4" s="133"/>
      <c r="AC4" s="131"/>
      <c r="AD4" s="129"/>
      <c r="AE4" s="133"/>
      <c r="AF4" s="129"/>
      <c r="AG4" s="133"/>
      <c r="AH4" s="129"/>
      <c r="AI4" s="133"/>
      <c r="AJ4" s="132"/>
      <c r="AK4" s="133"/>
      <c r="AL4" s="131"/>
      <c r="AM4" s="131"/>
      <c r="AN4" s="133"/>
      <c r="AO4" s="131"/>
      <c r="AP4" s="131"/>
      <c r="AQ4" s="133"/>
      <c r="AR4" s="129"/>
      <c r="AS4" s="129"/>
      <c r="AT4" s="133"/>
      <c r="AY4" s="128"/>
      <c r="BB4" s="128"/>
    </row>
    <row r="5" spans="1:58" s="126" customFormat="1" ht="18.75">
      <c r="B5" s="1796" t="s">
        <v>842</v>
      </c>
      <c r="C5" s="1796"/>
      <c r="D5" s="1796"/>
      <c r="E5" s="1796"/>
      <c r="F5" s="1796"/>
      <c r="G5" s="1796"/>
      <c r="I5" s="129"/>
      <c r="J5" s="129"/>
      <c r="K5" s="129"/>
      <c r="L5" s="129"/>
      <c r="M5" s="129"/>
      <c r="N5" s="129"/>
      <c r="O5" s="130"/>
      <c r="P5" s="133"/>
      <c r="Q5" s="129"/>
      <c r="R5" s="129"/>
      <c r="S5" s="133"/>
      <c r="T5" s="129"/>
      <c r="U5" s="129"/>
      <c r="V5" s="133"/>
      <c r="W5" s="131"/>
      <c r="X5" s="133"/>
      <c r="Y5" s="131"/>
      <c r="Z5" s="133"/>
      <c r="AA5" s="129"/>
      <c r="AB5" s="133"/>
      <c r="AC5" s="131"/>
      <c r="AD5" s="129"/>
      <c r="AE5" s="133"/>
      <c r="AF5" s="129"/>
      <c r="AG5" s="133"/>
      <c r="AH5" s="131"/>
      <c r="AI5" s="133"/>
      <c r="AJ5" s="132"/>
      <c r="AK5" s="133"/>
      <c r="AL5" s="131"/>
      <c r="AM5" s="131"/>
      <c r="AN5" s="133"/>
      <c r="AO5" s="131"/>
      <c r="AP5" s="131"/>
      <c r="AQ5" s="133"/>
      <c r="AR5" s="129"/>
      <c r="AS5" s="129"/>
      <c r="AT5" s="133"/>
      <c r="AY5" s="128"/>
      <c r="BB5" s="128"/>
    </row>
    <row r="6" spans="1:58" ht="13.5">
      <c r="A6" s="56"/>
      <c r="C6" s="155" t="s">
        <v>335</v>
      </c>
      <c r="D6" s="33"/>
      <c r="E6" s="56"/>
      <c r="F6" s="56"/>
      <c r="G6" s="56"/>
      <c r="H6" s="56"/>
      <c r="I6" s="129"/>
      <c r="J6" s="129"/>
      <c r="K6" s="129"/>
      <c r="L6" s="35"/>
      <c r="M6" s="35"/>
      <c r="N6" s="56"/>
      <c r="O6" s="58"/>
      <c r="P6" s="139"/>
      <c r="Q6" s="56"/>
      <c r="R6" s="35"/>
      <c r="S6" s="134"/>
      <c r="T6" s="35"/>
      <c r="U6" s="35"/>
      <c r="V6" s="134"/>
      <c r="W6" s="131"/>
      <c r="X6" s="134"/>
      <c r="Y6" s="131"/>
      <c r="Z6" s="134"/>
      <c r="AA6" s="129"/>
      <c r="AB6" s="134"/>
      <c r="AC6" s="36"/>
      <c r="AD6" s="35"/>
      <c r="AE6" s="134"/>
      <c r="AF6" s="35"/>
      <c r="AG6" s="134"/>
      <c r="AH6" s="129"/>
      <c r="AI6" s="134"/>
      <c r="AJ6" s="61"/>
      <c r="AK6" s="134"/>
      <c r="AL6" s="131"/>
      <c r="AM6" s="131"/>
      <c r="AN6" s="134"/>
      <c r="AO6" s="131"/>
      <c r="AP6" s="131"/>
      <c r="AQ6" s="134"/>
      <c r="AR6" s="35"/>
      <c r="AS6" s="35"/>
      <c r="AT6" s="134"/>
    </row>
    <row r="7" spans="1:58" ht="43.5" customHeight="1">
      <c r="A7" s="37"/>
      <c r="B7" s="1793" t="s">
        <v>336</v>
      </c>
      <c r="C7" s="1794"/>
      <c r="D7" s="1794"/>
      <c r="E7" s="1795"/>
      <c r="F7" s="1756" t="str">
        <f>'2.全体概要'!C7</f>
        <v>(例)　○○○○マンション</v>
      </c>
      <c r="G7" s="1757"/>
      <c r="H7" s="1757"/>
      <c r="I7" s="1757"/>
      <c r="J7" s="1757"/>
      <c r="K7" s="1757"/>
      <c r="L7" s="1757"/>
      <c r="M7" s="1757"/>
      <c r="N7" s="1758" t="s">
        <v>714</v>
      </c>
      <c r="O7" s="1758"/>
      <c r="P7" s="1758"/>
      <c r="Q7" s="1759"/>
      <c r="R7" s="35"/>
      <c r="S7" s="134"/>
      <c r="T7" s="35"/>
      <c r="U7" s="35"/>
      <c r="V7" s="134"/>
      <c r="W7" s="129"/>
      <c r="X7" s="134"/>
      <c r="Y7" s="129"/>
      <c r="Z7" s="134"/>
      <c r="AA7" s="129"/>
      <c r="AB7" s="134"/>
      <c r="AC7" s="36"/>
      <c r="AD7" s="35"/>
      <c r="AE7" s="134"/>
      <c r="AF7" s="35"/>
      <c r="AG7" s="134"/>
      <c r="AH7" s="35"/>
      <c r="AI7" s="134"/>
      <c r="AJ7" s="61"/>
      <c r="AK7" s="134"/>
      <c r="AL7" s="129"/>
      <c r="AM7" s="129"/>
      <c r="AN7" s="134"/>
      <c r="AO7" s="129"/>
      <c r="AP7" s="129"/>
      <c r="AQ7" s="134"/>
      <c r="AR7" s="35"/>
      <c r="AS7" s="35"/>
      <c r="AT7" s="134"/>
    </row>
    <row r="8" spans="1:58" ht="14.25" thickBot="1">
      <c r="A8" s="56"/>
      <c r="C8" s="155" t="s">
        <v>335</v>
      </c>
      <c r="D8" s="33"/>
      <c r="E8" s="56"/>
      <c r="F8" s="56"/>
      <c r="G8" s="56"/>
      <c r="H8" s="56"/>
      <c r="I8" s="56"/>
      <c r="J8" s="56"/>
      <c r="K8" s="56"/>
      <c r="L8" s="56"/>
      <c r="M8" s="56"/>
      <c r="N8" s="56"/>
      <c r="O8" s="58"/>
      <c r="P8" s="139"/>
      <c r="Q8" s="34"/>
      <c r="R8" s="34"/>
      <c r="S8" s="135"/>
      <c r="T8" s="34"/>
      <c r="U8" s="34"/>
      <c r="V8" s="135"/>
      <c r="W8" s="34"/>
      <c r="X8" s="135"/>
      <c r="Y8" s="34"/>
      <c r="Z8" s="135"/>
      <c r="AA8" s="34"/>
      <c r="AB8" s="135"/>
      <c r="AC8" s="38"/>
      <c r="AD8" s="34"/>
      <c r="AE8" s="135"/>
      <c r="AF8" s="34"/>
      <c r="AG8" s="135"/>
      <c r="AH8" s="34"/>
      <c r="AI8" s="135"/>
      <c r="AJ8" s="62"/>
      <c r="AK8" s="135"/>
      <c r="AL8" s="885"/>
      <c r="AM8" s="885"/>
      <c r="AN8" s="886"/>
      <c r="AO8" s="885"/>
      <c r="AP8" s="885"/>
      <c r="AQ8" s="886"/>
      <c r="AR8" s="34"/>
      <c r="AS8" s="34"/>
      <c r="AT8" s="135"/>
      <c r="AW8" s="59"/>
      <c r="AX8" s="59"/>
      <c r="AY8" s="114"/>
      <c r="AZ8" s="1788" t="s">
        <v>337</v>
      </c>
      <c r="BA8" s="1788"/>
      <c r="BB8" s="114"/>
      <c r="BC8" s="1788" t="s">
        <v>263</v>
      </c>
      <c r="BD8" s="1788"/>
      <c r="BE8" s="1788"/>
      <c r="BF8" s="1788"/>
    </row>
    <row r="9" spans="1:58" ht="21" customHeight="1">
      <c r="A9" s="162"/>
      <c r="B9" s="1768" t="s">
        <v>338</v>
      </c>
      <c r="C9" s="1790" t="s">
        <v>339</v>
      </c>
      <c r="D9" s="1768" t="s">
        <v>340</v>
      </c>
      <c r="E9" s="1768" t="s">
        <v>341</v>
      </c>
      <c r="F9" s="1768" t="s">
        <v>342</v>
      </c>
      <c r="G9" s="1768" t="s">
        <v>343</v>
      </c>
      <c r="H9" s="1792" t="s">
        <v>516</v>
      </c>
      <c r="I9" s="1760" t="s">
        <v>344</v>
      </c>
      <c r="J9" s="1762"/>
      <c r="K9" s="1760" t="s">
        <v>345</v>
      </c>
      <c r="L9" s="1761"/>
      <c r="M9" s="1761"/>
      <c r="N9" s="1761"/>
      <c r="O9" s="1761"/>
      <c r="P9" s="1762"/>
      <c r="Q9" s="1792" t="s">
        <v>346</v>
      </c>
      <c r="R9" s="1797"/>
      <c r="S9" s="1797"/>
      <c r="T9" s="1797"/>
      <c r="U9" s="1797"/>
      <c r="V9" s="1798"/>
      <c r="W9" s="1773" t="s">
        <v>762</v>
      </c>
      <c r="X9" s="1774"/>
      <c r="Y9" s="1760" t="s">
        <v>346</v>
      </c>
      <c r="Z9" s="1762"/>
      <c r="AA9" s="1760" t="s">
        <v>347</v>
      </c>
      <c r="AB9" s="1762"/>
      <c r="AC9" s="1760" t="s">
        <v>348</v>
      </c>
      <c r="AD9" s="1761"/>
      <c r="AE9" s="1799"/>
      <c r="AF9" s="1768" t="s">
        <v>845</v>
      </c>
      <c r="AG9" s="1768"/>
      <c r="AH9" s="1768" t="s">
        <v>349</v>
      </c>
      <c r="AI9" s="1768"/>
      <c r="AJ9" s="1768" t="s">
        <v>383</v>
      </c>
      <c r="AK9" s="1768"/>
      <c r="AL9" s="1779" t="s">
        <v>753</v>
      </c>
      <c r="AM9" s="1780"/>
      <c r="AN9" s="1781"/>
      <c r="AO9" s="1779" t="s">
        <v>754</v>
      </c>
      <c r="AP9" s="1780"/>
      <c r="AQ9" s="1781"/>
      <c r="AR9" s="1768" t="s">
        <v>1293</v>
      </c>
      <c r="AS9" s="1768"/>
      <c r="AT9" s="1768"/>
      <c r="AW9" s="59"/>
      <c r="AX9" s="59"/>
      <c r="AY9" s="114"/>
      <c r="AZ9" s="1788"/>
      <c r="BA9" s="1788"/>
      <c r="BB9" s="114"/>
      <c r="BC9" s="1788" t="s">
        <v>350</v>
      </c>
      <c r="BD9" s="1788" t="s">
        <v>351</v>
      </c>
      <c r="BE9" s="1788"/>
      <c r="BF9" s="1788"/>
    </row>
    <row r="10" spans="1:58" ht="24" customHeight="1">
      <c r="A10" s="163"/>
      <c r="B10" s="1769"/>
      <c r="C10" s="1791"/>
      <c r="D10" s="1769"/>
      <c r="E10" s="1769"/>
      <c r="F10" s="1769"/>
      <c r="G10" s="1769"/>
      <c r="H10" s="1786"/>
      <c r="I10" s="1763"/>
      <c r="J10" s="1765"/>
      <c r="K10" s="1763"/>
      <c r="L10" s="1764"/>
      <c r="M10" s="1764"/>
      <c r="N10" s="1764"/>
      <c r="O10" s="1764"/>
      <c r="P10" s="1765"/>
      <c r="Q10" s="1763" t="s">
        <v>756</v>
      </c>
      <c r="R10" s="1764"/>
      <c r="S10" s="1764"/>
      <c r="T10" s="1764" t="s">
        <v>757</v>
      </c>
      <c r="U10" s="1764"/>
      <c r="V10" s="1765"/>
      <c r="W10" s="1775"/>
      <c r="X10" s="1776"/>
      <c r="Y10" s="1763" t="s">
        <v>500</v>
      </c>
      <c r="Z10" s="1765"/>
      <c r="AA10" s="1763"/>
      <c r="AB10" s="1765"/>
      <c r="AC10" s="1763"/>
      <c r="AD10" s="1764"/>
      <c r="AE10" s="1787"/>
      <c r="AF10" s="1769"/>
      <c r="AG10" s="1769"/>
      <c r="AH10" s="1769"/>
      <c r="AI10" s="1769"/>
      <c r="AJ10" s="1769"/>
      <c r="AK10" s="1769"/>
      <c r="AL10" s="1775"/>
      <c r="AM10" s="1782"/>
      <c r="AN10" s="1776"/>
      <c r="AO10" s="1775"/>
      <c r="AP10" s="1782"/>
      <c r="AQ10" s="1776"/>
      <c r="AR10" s="1769"/>
      <c r="AS10" s="1769"/>
      <c r="AT10" s="1769"/>
      <c r="AW10" s="1788" t="s">
        <v>262</v>
      </c>
      <c r="AX10" s="1788"/>
      <c r="AY10" s="114"/>
      <c r="AZ10" s="1788"/>
      <c r="BA10" s="1788"/>
      <c r="BB10" s="114"/>
      <c r="BC10" s="1788"/>
      <c r="BD10" s="1788" t="s">
        <v>352</v>
      </c>
      <c r="BE10" s="1788" t="s">
        <v>264</v>
      </c>
      <c r="BF10" s="1788"/>
    </row>
    <row r="11" spans="1:58" ht="18.75" customHeight="1">
      <c r="A11" s="39"/>
      <c r="B11" s="1769"/>
      <c r="C11" s="1791"/>
      <c r="D11" s="1769"/>
      <c r="E11" s="1769"/>
      <c r="F11" s="1769"/>
      <c r="G11" s="1769"/>
      <c r="H11" s="1786"/>
      <c r="I11" s="1763" t="s">
        <v>353</v>
      </c>
      <c r="J11" s="1765" t="s">
        <v>354</v>
      </c>
      <c r="K11" s="1763" t="s">
        <v>501</v>
      </c>
      <c r="L11" s="1764" t="s">
        <v>355</v>
      </c>
      <c r="M11" s="1764"/>
      <c r="N11" s="1764"/>
      <c r="O11" s="1766" t="s">
        <v>356</v>
      </c>
      <c r="P11" s="1767" t="s">
        <v>357</v>
      </c>
      <c r="Q11" s="1763" t="s">
        <v>358</v>
      </c>
      <c r="R11" s="1764" t="s">
        <v>359</v>
      </c>
      <c r="S11" s="1800" t="s">
        <v>357</v>
      </c>
      <c r="T11" s="1764" t="s">
        <v>358</v>
      </c>
      <c r="U11" s="1764" t="s">
        <v>359</v>
      </c>
      <c r="V11" s="1767" t="s">
        <v>357</v>
      </c>
      <c r="W11" s="1770" t="s">
        <v>758</v>
      </c>
      <c r="X11" s="1771" t="s">
        <v>357</v>
      </c>
      <c r="Y11" s="1763" t="s">
        <v>360</v>
      </c>
      <c r="Z11" s="1767" t="s">
        <v>357</v>
      </c>
      <c r="AA11" s="1763" t="s">
        <v>361</v>
      </c>
      <c r="AB11" s="1767" t="s">
        <v>357</v>
      </c>
      <c r="AC11" s="1763" t="s">
        <v>362</v>
      </c>
      <c r="AD11" s="1777" t="s">
        <v>363</v>
      </c>
      <c r="AE11" s="1789" t="s">
        <v>357</v>
      </c>
      <c r="AF11" s="1786" t="s">
        <v>764</v>
      </c>
      <c r="AG11" s="1767" t="s">
        <v>357</v>
      </c>
      <c r="AH11" s="1786" t="s">
        <v>502</v>
      </c>
      <c r="AI11" s="1767" t="s">
        <v>357</v>
      </c>
      <c r="AJ11" s="1772" t="s">
        <v>637</v>
      </c>
      <c r="AK11" s="1767" t="s">
        <v>357</v>
      </c>
      <c r="AL11" s="1770" t="s">
        <v>759</v>
      </c>
      <c r="AM11" s="1783" t="s">
        <v>760</v>
      </c>
      <c r="AN11" s="1771" t="s">
        <v>357</v>
      </c>
      <c r="AO11" s="1770" t="s">
        <v>926</v>
      </c>
      <c r="AP11" s="1785" t="s">
        <v>761</v>
      </c>
      <c r="AQ11" s="1771" t="s">
        <v>357</v>
      </c>
      <c r="AR11" s="1786" t="s">
        <v>996</v>
      </c>
      <c r="AS11" s="1787" t="s">
        <v>1063</v>
      </c>
      <c r="AT11" s="1767" t="s">
        <v>357</v>
      </c>
      <c r="AW11" s="1788"/>
      <c r="AX11" s="1788"/>
      <c r="AY11" s="114"/>
      <c r="AZ11" s="1788"/>
      <c r="BA11" s="1788"/>
      <c r="BB11" s="114"/>
      <c r="BC11" s="1788"/>
      <c r="BD11" s="1788"/>
      <c r="BE11" s="1788" t="s">
        <v>364</v>
      </c>
      <c r="BF11" s="1788" t="s">
        <v>365</v>
      </c>
    </row>
    <row r="12" spans="1:58">
      <c r="B12" s="1769"/>
      <c r="C12" s="1791"/>
      <c r="D12" s="1769"/>
      <c r="E12" s="1769"/>
      <c r="F12" s="1769"/>
      <c r="G12" s="1769"/>
      <c r="H12" s="1786"/>
      <c r="I12" s="1763"/>
      <c r="J12" s="1765"/>
      <c r="K12" s="1763"/>
      <c r="L12" s="318" t="s">
        <v>366</v>
      </c>
      <c r="M12" s="318" t="s">
        <v>367</v>
      </c>
      <c r="N12" s="318" t="s">
        <v>368</v>
      </c>
      <c r="O12" s="1766"/>
      <c r="P12" s="1767"/>
      <c r="Q12" s="1763"/>
      <c r="R12" s="1764"/>
      <c r="S12" s="1800"/>
      <c r="T12" s="1764"/>
      <c r="U12" s="1764"/>
      <c r="V12" s="1767"/>
      <c r="W12" s="1770"/>
      <c r="X12" s="1771"/>
      <c r="Y12" s="1763"/>
      <c r="Z12" s="1767"/>
      <c r="AA12" s="1763"/>
      <c r="AB12" s="1767"/>
      <c r="AC12" s="1763"/>
      <c r="AD12" s="1778"/>
      <c r="AE12" s="1789"/>
      <c r="AF12" s="1786"/>
      <c r="AG12" s="1767"/>
      <c r="AH12" s="1786"/>
      <c r="AI12" s="1767"/>
      <c r="AJ12" s="1772"/>
      <c r="AK12" s="1767"/>
      <c r="AL12" s="1770"/>
      <c r="AM12" s="1784"/>
      <c r="AN12" s="1771"/>
      <c r="AO12" s="1770"/>
      <c r="AP12" s="1785"/>
      <c r="AQ12" s="1771"/>
      <c r="AR12" s="1786"/>
      <c r="AS12" s="1787"/>
      <c r="AT12" s="1767"/>
      <c r="AW12" s="59" t="s">
        <v>369</v>
      </c>
      <c r="AX12" s="59" t="s">
        <v>351</v>
      </c>
      <c r="AY12" s="114"/>
      <c r="AZ12" s="59" t="s">
        <v>370</v>
      </c>
      <c r="BA12" s="59" t="s">
        <v>351</v>
      </c>
      <c r="BB12" s="114"/>
      <c r="BC12" s="1788"/>
      <c r="BD12" s="1788"/>
      <c r="BE12" s="1788"/>
      <c r="BF12" s="1788"/>
    </row>
    <row r="13" spans="1:58">
      <c r="B13" s="115">
        <v>1</v>
      </c>
      <c r="C13" s="156"/>
      <c r="D13" s="116"/>
      <c r="E13" s="141"/>
      <c r="F13" s="1030"/>
      <c r="G13" s="1030"/>
      <c r="H13" s="1032"/>
      <c r="I13" s="119"/>
      <c r="J13" s="120"/>
      <c r="K13" s="119"/>
      <c r="L13" s="1033" t="str">
        <f t="shared" ref="L13:L76" si="0">IF($F13="","",VLOOKUP($F13,$AW$13:$AX$17,2,TRUE))</f>
        <v/>
      </c>
      <c r="M13" s="1036" t="str">
        <f>IF($G13="","",INDEX($BA$13:$BA$16,MATCH($G13,$AZ$13:$AZ$16,-1)))</f>
        <v/>
      </c>
      <c r="N13" s="1033" t="str">
        <f t="shared" ref="N13:N76" si="1">IF(OR($F13="",$I13="",$J13=""),"",VLOOKUP($I13&amp;$J13,$BC$13:$BF$18,IF($F13&lt;50,2,IF(AND($K13="該当",$I13="角住戸"),4,3)),FALSE))</f>
        <v/>
      </c>
      <c r="O13" s="1037">
        <f>IF(OR(L13="",M13="",N13=""),0,(700000*L13*M13*N13))</f>
        <v>0</v>
      </c>
      <c r="P13" s="138"/>
      <c r="Q13" s="248"/>
      <c r="R13" s="249"/>
      <c r="S13" s="336"/>
      <c r="T13" s="249"/>
      <c r="U13" s="112"/>
      <c r="V13" s="336"/>
      <c r="W13" s="119"/>
      <c r="X13" s="138"/>
      <c r="Y13" s="119"/>
      <c r="Z13" s="138"/>
      <c r="AA13" s="119"/>
      <c r="AB13" s="138"/>
      <c r="AC13" s="248"/>
      <c r="AD13" s="112"/>
      <c r="AE13" s="138"/>
      <c r="AF13" s="122"/>
      <c r="AG13" s="138"/>
      <c r="AH13" s="122"/>
      <c r="AI13" s="138"/>
      <c r="AJ13" s="124"/>
      <c r="AK13" s="138"/>
      <c r="AL13" s="119"/>
      <c r="AM13" s="475"/>
      <c r="AN13" s="138"/>
      <c r="AO13" s="119"/>
      <c r="AP13" s="1041" t="str">
        <f>IF(AO13="","",IF(AO13="A",'7.パネルラジエーター設備費用算出シート'!$G$13,IF(AO13="B",'7.パネルラジエーター設備費用算出シート'!$N$13,IF(AO13="C",'7.パネルラジエーター設備費用算出シート'!$G$23,IF(AO13="D",'7.パネルラジエーター設備費用算出シート'!$N$23,IF(AO13="E",'7.パネルラジエーター設備費用算出シート'!$G$33,IF(AO13="F",'7.パネルラジエーター設備費用算出シート'!$N$33,IF(AO13="G",'7.パネルラジエーター設備費用算出シート'!$G$43,IF(AO13="H",'7.パネルラジエーター設備費用算出シート'!$N$43,IF(AO13="I",'7.パネルラジエーター設備費用算出シート'!$G$54,'7.パネルラジエーター設備費用算出シート'!$N$54))))))))))</f>
        <v/>
      </c>
      <c r="AQ13" s="138"/>
      <c r="AR13" s="122"/>
      <c r="AS13" s="1042"/>
      <c r="AT13" s="138"/>
      <c r="AW13" s="113">
        <v>0</v>
      </c>
      <c r="AX13" s="113">
        <v>0.4</v>
      </c>
      <c r="AY13" s="114"/>
      <c r="AZ13" s="113">
        <v>0.6</v>
      </c>
      <c r="BA13" s="113">
        <v>1</v>
      </c>
      <c r="BB13" s="114"/>
      <c r="BC13" s="59" t="s">
        <v>265</v>
      </c>
      <c r="BD13" s="113">
        <v>1</v>
      </c>
      <c r="BE13" s="113">
        <v>1</v>
      </c>
      <c r="BF13" s="113"/>
    </row>
    <row r="14" spans="1:58">
      <c r="B14" s="115">
        <v>2</v>
      </c>
      <c r="C14" s="156"/>
      <c r="D14" s="116"/>
      <c r="E14" s="141"/>
      <c r="F14" s="1030"/>
      <c r="G14" s="1030"/>
      <c r="H14" s="1034"/>
      <c r="I14" s="119"/>
      <c r="J14" s="120"/>
      <c r="K14" s="119"/>
      <c r="L14" s="1033" t="str">
        <f t="shared" si="0"/>
        <v/>
      </c>
      <c r="M14" s="1036" t="str">
        <f t="shared" ref="M14:M76" si="2">IF($G14="","",INDEX($BA$13:$BA$16,MATCH($G14,$AZ$13:$AZ$16,-1)))</f>
        <v/>
      </c>
      <c r="N14" s="1033" t="str">
        <f t="shared" si="1"/>
        <v/>
      </c>
      <c r="O14" s="1037">
        <f>IF(OR(L14="",M14="",N14=""),0,(700000*L14*M14*N14))</f>
        <v>0</v>
      </c>
      <c r="P14" s="138"/>
      <c r="Q14" s="248"/>
      <c r="R14" s="112"/>
      <c r="S14" s="336"/>
      <c r="T14" s="249"/>
      <c r="U14" s="112"/>
      <c r="V14" s="336"/>
      <c r="W14" s="119"/>
      <c r="X14" s="138"/>
      <c r="Y14" s="119"/>
      <c r="Z14" s="138"/>
      <c r="AA14" s="119"/>
      <c r="AB14" s="138"/>
      <c r="AC14" s="248"/>
      <c r="AD14" s="112"/>
      <c r="AE14" s="138"/>
      <c r="AF14" s="122"/>
      <c r="AG14" s="138"/>
      <c r="AH14" s="122"/>
      <c r="AI14" s="138"/>
      <c r="AJ14" s="124"/>
      <c r="AK14" s="138"/>
      <c r="AL14" s="119"/>
      <c r="AM14" s="475"/>
      <c r="AN14" s="138"/>
      <c r="AO14" s="119"/>
      <c r="AP14" s="1041" t="str">
        <f>IF(AO14="","",IF(AO14="A",'7.パネルラジエーター設備費用算出シート'!$G$13,IF(AO14="B",'7.パネルラジエーター設備費用算出シート'!$N$13,IF(AO14="C",'7.パネルラジエーター設備費用算出シート'!$G$23,IF(AO14="D",'7.パネルラジエーター設備費用算出シート'!$N$23,IF(AO14="E",'7.パネルラジエーター設備費用算出シート'!$G$33,IF(AO14="F",'7.パネルラジエーター設備費用算出シート'!$N$33,IF(AO14="G",'7.パネルラジエーター設備費用算出シート'!$G$43,IF(AO14="H",'7.パネルラジエーター設備費用算出シート'!$N$43,IF(AO14="I",'7.パネルラジエーター設備費用算出シート'!$G$54,'7.パネルラジエーター設備費用算出シート'!$N$54))))))))))</f>
        <v/>
      </c>
      <c r="AQ14" s="138"/>
      <c r="AR14" s="122"/>
      <c r="AS14" s="1042"/>
      <c r="AT14" s="138"/>
      <c r="AW14" s="113">
        <v>35</v>
      </c>
      <c r="AX14" s="113">
        <v>0.6</v>
      </c>
      <c r="AY14" s="114"/>
      <c r="AZ14" s="113">
        <v>0.5</v>
      </c>
      <c r="BA14" s="113">
        <v>1.1000000000000001</v>
      </c>
      <c r="BB14" s="114"/>
      <c r="BC14" s="59" t="s">
        <v>266</v>
      </c>
      <c r="BD14" s="113">
        <v>1.2</v>
      </c>
      <c r="BE14" s="113">
        <v>1.1000000000000001</v>
      </c>
      <c r="BF14" s="113"/>
    </row>
    <row r="15" spans="1:58">
      <c r="B15" s="115">
        <v>3</v>
      </c>
      <c r="C15" s="156"/>
      <c r="D15" s="116"/>
      <c r="E15" s="141"/>
      <c r="F15" s="1030"/>
      <c r="G15" s="1030"/>
      <c r="H15" s="1034"/>
      <c r="I15" s="119"/>
      <c r="J15" s="120"/>
      <c r="K15" s="119"/>
      <c r="L15" s="1033" t="str">
        <f t="shared" si="0"/>
        <v/>
      </c>
      <c r="M15" s="1036" t="str">
        <f t="shared" si="2"/>
        <v/>
      </c>
      <c r="N15" s="1033" t="str">
        <f t="shared" si="1"/>
        <v/>
      </c>
      <c r="O15" s="1037">
        <f>IF(OR(L15="",M15="",N15=""),0,(700000*L15*M15*N15))</f>
        <v>0</v>
      </c>
      <c r="P15" s="138"/>
      <c r="Q15" s="248"/>
      <c r="R15" s="112"/>
      <c r="S15" s="336"/>
      <c r="T15" s="249"/>
      <c r="U15" s="112"/>
      <c r="V15" s="336"/>
      <c r="W15" s="119"/>
      <c r="X15" s="138"/>
      <c r="Y15" s="119"/>
      <c r="Z15" s="138"/>
      <c r="AA15" s="119"/>
      <c r="AB15" s="138"/>
      <c r="AC15" s="248"/>
      <c r="AD15" s="112"/>
      <c r="AE15" s="138"/>
      <c r="AF15" s="122"/>
      <c r="AG15" s="138"/>
      <c r="AH15" s="122"/>
      <c r="AI15" s="138"/>
      <c r="AJ15" s="124"/>
      <c r="AK15" s="138"/>
      <c r="AL15" s="119"/>
      <c r="AM15" s="475"/>
      <c r="AN15" s="138"/>
      <c r="AO15" s="119"/>
      <c r="AP15" s="1041" t="str">
        <f>IF(AO15="","",IF(AO15="A",'7.パネルラジエーター設備費用算出シート'!$G$13,IF(AO15="B",'7.パネルラジエーター設備費用算出シート'!$N$13,IF(AO15="C",'7.パネルラジエーター設備費用算出シート'!$G$23,IF(AO15="D",'7.パネルラジエーター設備費用算出シート'!$N$23,IF(AO15="E",'7.パネルラジエーター設備費用算出シート'!$G$33,IF(AO15="F",'7.パネルラジエーター設備費用算出シート'!$N$33,IF(AO15="G",'7.パネルラジエーター設備費用算出シート'!$G$43,IF(AO15="H",'7.パネルラジエーター設備費用算出シート'!$N$43,IF(AO15="I",'7.パネルラジエーター設備費用算出シート'!$G$54,'7.パネルラジエーター設備費用算出シート'!$N$54))))))))))</f>
        <v/>
      </c>
      <c r="AQ15" s="138"/>
      <c r="AR15" s="122"/>
      <c r="AS15" s="1042"/>
      <c r="AT15" s="138"/>
      <c r="AW15" s="113">
        <v>50</v>
      </c>
      <c r="AX15" s="113">
        <v>0.8</v>
      </c>
      <c r="AY15" s="114"/>
      <c r="AZ15" s="113">
        <v>0.4</v>
      </c>
      <c r="BA15" s="113">
        <v>1.5</v>
      </c>
      <c r="BB15" s="114"/>
      <c r="BC15" s="59" t="s">
        <v>267</v>
      </c>
      <c r="BD15" s="113">
        <v>1.5</v>
      </c>
      <c r="BE15" s="113">
        <v>1.4</v>
      </c>
      <c r="BF15" s="113"/>
    </row>
    <row r="16" spans="1:58">
      <c r="B16" s="115">
        <v>4</v>
      </c>
      <c r="C16" s="156"/>
      <c r="D16" s="116"/>
      <c r="E16" s="141"/>
      <c r="F16" s="1030"/>
      <c r="G16" s="1030"/>
      <c r="H16" s="1034"/>
      <c r="I16" s="119"/>
      <c r="J16" s="120"/>
      <c r="K16" s="119"/>
      <c r="L16" s="1033" t="str">
        <f t="shared" si="0"/>
        <v/>
      </c>
      <c r="M16" s="1036" t="str">
        <f t="shared" si="2"/>
        <v/>
      </c>
      <c r="N16" s="1033" t="str">
        <f t="shared" si="1"/>
        <v/>
      </c>
      <c r="O16" s="1037">
        <f>IF(OR(L16="",M16="",N16=""),0,(700000*L16*M16*N16))</f>
        <v>0</v>
      </c>
      <c r="P16" s="138"/>
      <c r="Q16" s="248"/>
      <c r="R16" s="112"/>
      <c r="S16" s="336"/>
      <c r="T16" s="249"/>
      <c r="U16" s="112"/>
      <c r="V16" s="336"/>
      <c r="W16" s="119"/>
      <c r="X16" s="138"/>
      <c r="Y16" s="119"/>
      <c r="Z16" s="138"/>
      <c r="AA16" s="119"/>
      <c r="AB16" s="138"/>
      <c r="AC16" s="248"/>
      <c r="AD16" s="112"/>
      <c r="AE16" s="138"/>
      <c r="AF16" s="122"/>
      <c r="AG16" s="138"/>
      <c r="AH16" s="122"/>
      <c r="AI16" s="138"/>
      <c r="AJ16" s="124"/>
      <c r="AK16" s="138"/>
      <c r="AL16" s="119"/>
      <c r="AM16" s="475"/>
      <c r="AN16" s="138"/>
      <c r="AO16" s="119"/>
      <c r="AP16" s="1041" t="str">
        <f>IF(AO16="","",IF(AO16="A",'7.パネルラジエーター設備費用算出シート'!$G$13,IF(AO16="B",'7.パネルラジエーター設備費用算出シート'!$N$13,IF(AO16="C",'7.パネルラジエーター設備費用算出シート'!$G$23,IF(AO16="D",'7.パネルラジエーター設備費用算出シート'!$N$23,IF(AO16="E",'7.パネルラジエーター設備費用算出シート'!$G$33,IF(AO16="F",'7.パネルラジエーター設備費用算出シート'!$N$33,IF(AO16="G",'7.パネルラジエーター設備費用算出シート'!$G$43,IF(AO16="H",'7.パネルラジエーター設備費用算出シート'!$N$43,IF(AO16="I",'7.パネルラジエーター設備費用算出シート'!$G$54,'7.パネルラジエーター設備費用算出シート'!$N$54))))))))))</f>
        <v/>
      </c>
      <c r="AQ16" s="138"/>
      <c r="AR16" s="122"/>
      <c r="AS16" s="1042"/>
      <c r="AT16" s="138"/>
      <c r="AW16" s="113">
        <v>65</v>
      </c>
      <c r="AX16" s="113">
        <v>1</v>
      </c>
      <c r="AY16" s="114"/>
      <c r="AZ16" s="113">
        <v>0.3</v>
      </c>
      <c r="BA16" s="113">
        <v>2</v>
      </c>
      <c r="BB16" s="114"/>
      <c r="BC16" s="59" t="s">
        <v>268</v>
      </c>
      <c r="BD16" s="113">
        <v>1.7</v>
      </c>
      <c r="BE16" s="113">
        <v>1.55</v>
      </c>
      <c r="BF16" s="113">
        <v>1.8</v>
      </c>
    </row>
    <row r="17" spans="1:58">
      <c r="B17" s="115">
        <v>5</v>
      </c>
      <c r="C17" s="156"/>
      <c r="D17" s="116"/>
      <c r="E17" s="141"/>
      <c r="F17" s="1030"/>
      <c r="G17" s="1030"/>
      <c r="H17" s="1034"/>
      <c r="I17" s="119"/>
      <c r="J17" s="120"/>
      <c r="K17" s="119"/>
      <c r="L17" s="1033" t="str">
        <f t="shared" si="0"/>
        <v/>
      </c>
      <c r="M17" s="1036" t="str">
        <f t="shared" si="2"/>
        <v/>
      </c>
      <c r="N17" s="1033" t="str">
        <f t="shared" si="1"/>
        <v/>
      </c>
      <c r="O17" s="1037">
        <f>IF(OR(L17="",M17="",N17=""),0,(700000*L17*M17*N17))</f>
        <v>0</v>
      </c>
      <c r="P17" s="138"/>
      <c r="Q17" s="248"/>
      <c r="R17" s="112"/>
      <c r="S17" s="136"/>
      <c r="T17" s="249"/>
      <c r="U17" s="112"/>
      <c r="V17" s="138"/>
      <c r="W17" s="119"/>
      <c r="X17" s="138"/>
      <c r="Y17" s="119"/>
      <c r="Z17" s="138"/>
      <c r="AA17" s="119"/>
      <c r="AB17" s="138"/>
      <c r="AC17" s="248"/>
      <c r="AD17" s="112"/>
      <c r="AE17" s="138"/>
      <c r="AF17" s="122"/>
      <c r="AG17" s="138"/>
      <c r="AH17" s="122"/>
      <c r="AI17" s="138"/>
      <c r="AJ17" s="124"/>
      <c r="AK17" s="138"/>
      <c r="AL17" s="119"/>
      <c r="AM17" s="475"/>
      <c r="AN17" s="138"/>
      <c r="AO17" s="119"/>
      <c r="AP17" s="1041" t="str">
        <f>IF(AO17="","",IF(AO17="A",'7.パネルラジエーター設備費用算出シート'!$G$13,IF(AO17="B",'7.パネルラジエーター設備費用算出シート'!$N$13,IF(AO17="C",'7.パネルラジエーター設備費用算出シート'!$G$23,IF(AO17="D",'7.パネルラジエーター設備費用算出シート'!$N$23,IF(AO17="E",'7.パネルラジエーター設備費用算出シート'!$G$33,IF(AO17="F",'7.パネルラジエーター設備費用算出シート'!$N$33,IF(AO17="G",'7.パネルラジエーター設備費用算出シート'!$G$43,IF(AO17="H",'7.パネルラジエーター設備費用算出シート'!$N$43,IF(AO17="I",'7.パネルラジエーター設備費用算出シート'!$G$54,'7.パネルラジエーター設備費用算出シート'!$N$54))))))))))</f>
        <v/>
      </c>
      <c r="AQ17" s="138"/>
      <c r="AR17" s="122"/>
      <c r="AS17" s="1042"/>
      <c r="AT17" s="138"/>
      <c r="AW17" s="113">
        <v>80</v>
      </c>
      <c r="AX17" s="113">
        <v>1.1499999999999999</v>
      </c>
      <c r="AY17" s="114"/>
      <c r="AZ17" s="59"/>
      <c r="BA17" s="59"/>
      <c r="BB17" s="114"/>
      <c r="BC17" s="59" t="s">
        <v>269</v>
      </c>
      <c r="BD17" s="113">
        <v>1.8</v>
      </c>
      <c r="BE17" s="113">
        <v>1.65</v>
      </c>
      <c r="BF17" s="113">
        <v>1.9</v>
      </c>
    </row>
    <row r="18" spans="1:58">
      <c r="B18" s="115">
        <v>6</v>
      </c>
      <c r="C18" s="156"/>
      <c r="D18" s="116"/>
      <c r="E18" s="141"/>
      <c r="F18" s="1030"/>
      <c r="G18" s="1030"/>
      <c r="H18" s="1034"/>
      <c r="I18" s="119"/>
      <c r="J18" s="120"/>
      <c r="K18" s="119"/>
      <c r="L18" s="1033" t="str">
        <f t="shared" si="0"/>
        <v/>
      </c>
      <c r="M18" s="1036" t="str">
        <f t="shared" si="2"/>
        <v/>
      </c>
      <c r="N18" s="1033" t="str">
        <f t="shared" si="1"/>
        <v/>
      </c>
      <c r="O18" s="1037">
        <f t="shared" ref="O18:O81" si="3">IF(OR(L18="",M18="",N18=""),0,(700000*L18*M18*N18))</f>
        <v>0</v>
      </c>
      <c r="P18" s="138"/>
      <c r="Q18" s="248"/>
      <c r="R18" s="112"/>
      <c r="S18" s="136"/>
      <c r="T18" s="249"/>
      <c r="U18" s="112"/>
      <c r="V18" s="138"/>
      <c r="W18" s="119"/>
      <c r="X18" s="138"/>
      <c r="Y18" s="119"/>
      <c r="Z18" s="138"/>
      <c r="AA18" s="119"/>
      <c r="AB18" s="138"/>
      <c r="AC18" s="248"/>
      <c r="AD18" s="112"/>
      <c r="AE18" s="138"/>
      <c r="AF18" s="122"/>
      <c r="AG18" s="138"/>
      <c r="AH18" s="122"/>
      <c r="AI18" s="138"/>
      <c r="AJ18" s="124"/>
      <c r="AK18" s="138"/>
      <c r="AL18" s="119"/>
      <c r="AM18" s="475"/>
      <c r="AN18" s="138"/>
      <c r="AO18" s="119"/>
      <c r="AP18" s="1041" t="str">
        <f>IF(AO18="","",IF(AO18="A",'7.パネルラジエーター設備費用算出シート'!$G$13,IF(AO18="B",'7.パネルラジエーター設備費用算出シート'!$N$13,IF(AO18="C",'7.パネルラジエーター設備費用算出シート'!$G$23,IF(AO18="D",'7.パネルラジエーター設備費用算出シート'!$N$23,IF(AO18="E",'7.パネルラジエーター設備費用算出シート'!$G$33,IF(AO18="F",'7.パネルラジエーター設備費用算出シート'!$N$33,IF(AO18="G",'7.パネルラジエーター設備費用算出シート'!$G$43,IF(AO18="H",'7.パネルラジエーター設備費用算出シート'!$N$43,IF(AO18="I",'7.パネルラジエーター設備費用算出シート'!$G$54,'7.パネルラジエーター設備費用算出シート'!$N$54))))))))))</f>
        <v/>
      </c>
      <c r="AQ18" s="138"/>
      <c r="AR18" s="122"/>
      <c r="AS18" s="1042"/>
      <c r="AT18" s="138"/>
      <c r="AW18" s="59"/>
      <c r="AX18" s="59"/>
      <c r="AY18" s="114"/>
      <c r="AZ18" s="59"/>
      <c r="BA18" s="59"/>
      <c r="BB18" s="114"/>
      <c r="BC18" s="59" t="s">
        <v>270</v>
      </c>
      <c r="BD18" s="113">
        <v>2.1</v>
      </c>
      <c r="BE18" s="113">
        <v>1.95</v>
      </c>
      <c r="BF18" s="113">
        <v>2.2000000000000002</v>
      </c>
    </row>
    <row r="19" spans="1:58" s="34" customFormat="1">
      <c r="A19" s="140"/>
      <c r="B19" s="115">
        <v>7</v>
      </c>
      <c r="C19" s="156"/>
      <c r="D19" s="116"/>
      <c r="E19" s="141"/>
      <c r="F19" s="1030"/>
      <c r="G19" s="1030"/>
      <c r="H19" s="1034"/>
      <c r="I19" s="119"/>
      <c r="J19" s="120"/>
      <c r="K19" s="119"/>
      <c r="L19" s="1033" t="str">
        <f t="shared" si="0"/>
        <v/>
      </c>
      <c r="M19" s="1036" t="str">
        <f t="shared" si="2"/>
        <v/>
      </c>
      <c r="N19" s="1033" t="str">
        <f t="shared" si="1"/>
        <v/>
      </c>
      <c r="O19" s="1037">
        <f t="shared" si="3"/>
        <v>0</v>
      </c>
      <c r="P19" s="138"/>
      <c r="Q19" s="248"/>
      <c r="R19" s="112"/>
      <c r="S19" s="336"/>
      <c r="T19" s="249"/>
      <c r="U19" s="112"/>
      <c r="V19" s="138"/>
      <c r="W19" s="119"/>
      <c r="X19" s="138"/>
      <c r="Y19" s="119"/>
      <c r="Z19" s="138"/>
      <c r="AA19" s="119"/>
      <c r="AB19" s="138"/>
      <c r="AC19" s="248"/>
      <c r="AD19" s="112"/>
      <c r="AE19" s="138"/>
      <c r="AF19" s="122"/>
      <c r="AG19" s="138"/>
      <c r="AH19" s="122"/>
      <c r="AI19" s="138"/>
      <c r="AJ19" s="124"/>
      <c r="AK19" s="138"/>
      <c r="AL19" s="119"/>
      <c r="AM19" s="475"/>
      <c r="AN19" s="138"/>
      <c r="AO19" s="119"/>
      <c r="AP19" s="1041" t="str">
        <f>IF(AO19="","",IF(AO19="A",'7.パネルラジエーター設備費用算出シート'!$G$13,IF(AO19="B",'7.パネルラジエーター設備費用算出シート'!$N$13,IF(AO19="C",'7.パネルラジエーター設備費用算出シート'!$G$23,IF(AO19="D",'7.パネルラジエーター設備費用算出シート'!$N$23,IF(AO19="E",'7.パネルラジエーター設備費用算出シート'!$G$33,IF(AO19="F",'7.パネルラジエーター設備費用算出シート'!$N$33,IF(AO19="G",'7.パネルラジエーター設備費用算出シート'!$G$43,IF(AO19="H",'7.パネルラジエーター設備費用算出シート'!$N$43,IF(AO19="I",'7.パネルラジエーター設備費用算出シート'!$G$54,'7.パネルラジエーター設備費用算出シート'!$N$54))))))))))</f>
        <v/>
      </c>
      <c r="AQ19" s="138"/>
      <c r="AR19" s="122"/>
      <c r="AS19" s="1042"/>
      <c r="AT19" s="138"/>
      <c r="AU19" s="56"/>
      <c r="AV19" s="56"/>
      <c r="AW19" s="59"/>
      <c r="AX19" s="59"/>
      <c r="AY19" s="114"/>
      <c r="AZ19" s="59"/>
      <c r="BA19" s="59"/>
      <c r="BB19" s="114"/>
      <c r="BC19" s="59"/>
      <c r="BD19" s="59"/>
      <c r="BE19" s="59"/>
      <c r="BF19" s="59"/>
    </row>
    <row r="20" spans="1:58" s="34" customFormat="1">
      <c r="A20" s="140"/>
      <c r="B20" s="115">
        <v>8</v>
      </c>
      <c r="C20" s="156"/>
      <c r="D20" s="116"/>
      <c r="E20" s="141"/>
      <c r="F20" s="1030"/>
      <c r="G20" s="1030"/>
      <c r="H20" s="1034"/>
      <c r="I20" s="119"/>
      <c r="J20" s="120"/>
      <c r="K20" s="119"/>
      <c r="L20" s="1033" t="str">
        <f t="shared" si="0"/>
        <v/>
      </c>
      <c r="M20" s="1036" t="str">
        <f t="shared" si="2"/>
        <v/>
      </c>
      <c r="N20" s="1033" t="str">
        <f t="shared" si="1"/>
        <v/>
      </c>
      <c r="O20" s="1037">
        <f t="shared" si="3"/>
        <v>0</v>
      </c>
      <c r="P20" s="138"/>
      <c r="Q20" s="248"/>
      <c r="R20" s="112"/>
      <c r="S20" s="136"/>
      <c r="T20" s="249"/>
      <c r="U20" s="112"/>
      <c r="V20" s="138"/>
      <c r="W20" s="119"/>
      <c r="X20" s="138"/>
      <c r="Y20" s="119"/>
      <c r="Z20" s="138"/>
      <c r="AA20" s="119"/>
      <c r="AB20" s="138"/>
      <c r="AC20" s="248"/>
      <c r="AD20" s="112"/>
      <c r="AE20" s="138"/>
      <c r="AF20" s="122"/>
      <c r="AG20" s="138"/>
      <c r="AH20" s="122"/>
      <c r="AI20" s="138"/>
      <c r="AJ20" s="124"/>
      <c r="AK20" s="138"/>
      <c r="AL20" s="119"/>
      <c r="AM20" s="475"/>
      <c r="AN20" s="138"/>
      <c r="AO20" s="119"/>
      <c r="AP20" s="1041" t="str">
        <f>IF(AO20="","",IF(AO20="A",'7.パネルラジエーター設備費用算出シート'!$G$13,IF(AO20="B",'7.パネルラジエーター設備費用算出シート'!$N$13,IF(AO20="C",'7.パネルラジエーター設備費用算出シート'!$G$23,IF(AO20="D",'7.パネルラジエーター設備費用算出シート'!$N$23,IF(AO20="E",'7.パネルラジエーター設備費用算出シート'!$G$33,IF(AO20="F",'7.パネルラジエーター設備費用算出シート'!$N$33,IF(AO20="G",'7.パネルラジエーター設備費用算出シート'!$G$43,IF(AO20="H",'7.パネルラジエーター設備費用算出シート'!$N$43,IF(AO20="I",'7.パネルラジエーター設備費用算出シート'!$G$54,'7.パネルラジエーター設備費用算出シート'!$N$54))))))))))</f>
        <v/>
      </c>
      <c r="AQ20" s="138"/>
      <c r="AR20" s="122"/>
      <c r="AS20" s="1042"/>
      <c r="AT20" s="138"/>
      <c r="AU20" s="56"/>
      <c r="AV20" s="56"/>
      <c r="AW20" s="59"/>
      <c r="AX20" s="59"/>
      <c r="AY20" s="114"/>
      <c r="AZ20" s="59"/>
      <c r="BA20" s="59"/>
      <c r="BB20" s="114"/>
      <c r="BC20" s="59"/>
      <c r="BD20" s="59"/>
      <c r="BE20" s="59"/>
      <c r="BF20" s="59"/>
    </row>
    <row r="21" spans="1:58" s="34" customFormat="1">
      <c r="A21" s="140"/>
      <c r="B21" s="115">
        <v>9</v>
      </c>
      <c r="C21" s="156"/>
      <c r="D21" s="116"/>
      <c r="E21" s="141"/>
      <c r="F21" s="1030"/>
      <c r="G21" s="1030"/>
      <c r="H21" s="1034"/>
      <c r="I21" s="119"/>
      <c r="J21" s="120"/>
      <c r="K21" s="119"/>
      <c r="L21" s="1033" t="str">
        <f t="shared" si="0"/>
        <v/>
      </c>
      <c r="M21" s="1036" t="str">
        <f t="shared" si="2"/>
        <v/>
      </c>
      <c r="N21" s="1033" t="str">
        <f t="shared" si="1"/>
        <v/>
      </c>
      <c r="O21" s="1037">
        <f t="shared" si="3"/>
        <v>0</v>
      </c>
      <c r="P21" s="138"/>
      <c r="Q21" s="248"/>
      <c r="R21" s="112"/>
      <c r="S21" s="136"/>
      <c r="T21" s="249"/>
      <c r="U21" s="112"/>
      <c r="V21" s="138"/>
      <c r="W21" s="119"/>
      <c r="X21" s="138"/>
      <c r="Y21" s="119"/>
      <c r="Z21" s="138"/>
      <c r="AA21" s="119"/>
      <c r="AB21" s="138"/>
      <c r="AC21" s="248"/>
      <c r="AD21" s="112"/>
      <c r="AE21" s="138"/>
      <c r="AF21" s="122"/>
      <c r="AG21" s="138"/>
      <c r="AH21" s="122"/>
      <c r="AI21" s="138"/>
      <c r="AJ21" s="124"/>
      <c r="AK21" s="138"/>
      <c r="AL21" s="119"/>
      <c r="AM21" s="475"/>
      <c r="AN21" s="138"/>
      <c r="AO21" s="119"/>
      <c r="AP21" s="1041" t="str">
        <f>IF(AO21="","",IF(AO21="A",'7.パネルラジエーター設備費用算出シート'!$G$13,IF(AO21="B",'7.パネルラジエーター設備費用算出シート'!$N$13,IF(AO21="C",'7.パネルラジエーター設備費用算出シート'!$G$23,IF(AO21="D",'7.パネルラジエーター設備費用算出シート'!$N$23,IF(AO21="E",'7.パネルラジエーター設備費用算出シート'!$G$33,IF(AO21="F",'7.パネルラジエーター設備費用算出シート'!$N$33,IF(AO21="G",'7.パネルラジエーター設備費用算出シート'!$G$43,IF(AO21="H",'7.パネルラジエーター設備費用算出シート'!$N$43,IF(AO21="I",'7.パネルラジエーター設備費用算出シート'!$G$54,'7.パネルラジエーター設備費用算出シート'!$N$54))))))))))</f>
        <v/>
      </c>
      <c r="AQ21" s="138"/>
      <c r="AR21" s="122"/>
      <c r="AS21" s="1042"/>
      <c r="AT21" s="138"/>
      <c r="AU21" s="56"/>
      <c r="AV21" s="56"/>
      <c r="AW21" s="59"/>
      <c r="AX21" s="59"/>
      <c r="AY21" s="114"/>
      <c r="AZ21" s="59"/>
      <c r="BA21" s="59"/>
      <c r="BB21" s="114"/>
      <c r="BC21" s="59"/>
      <c r="BD21" s="59"/>
      <c r="BE21" s="59"/>
      <c r="BF21" s="59"/>
    </row>
    <row r="22" spans="1:58" s="34" customFormat="1">
      <c r="A22" s="140"/>
      <c r="B22" s="115">
        <v>10</v>
      </c>
      <c r="C22" s="156"/>
      <c r="D22" s="116"/>
      <c r="E22" s="141"/>
      <c r="F22" s="1030"/>
      <c r="G22" s="1030"/>
      <c r="H22" s="1034"/>
      <c r="I22" s="119"/>
      <c r="J22" s="120"/>
      <c r="K22" s="119"/>
      <c r="L22" s="1033" t="str">
        <f t="shared" si="0"/>
        <v/>
      </c>
      <c r="M22" s="1036" t="str">
        <f t="shared" si="2"/>
        <v/>
      </c>
      <c r="N22" s="1033" t="str">
        <f t="shared" si="1"/>
        <v/>
      </c>
      <c r="O22" s="1037">
        <f t="shared" si="3"/>
        <v>0</v>
      </c>
      <c r="P22" s="138"/>
      <c r="Q22" s="248"/>
      <c r="R22" s="112"/>
      <c r="S22" s="136"/>
      <c r="T22" s="249"/>
      <c r="U22" s="112"/>
      <c r="V22" s="138"/>
      <c r="W22" s="119"/>
      <c r="X22" s="138"/>
      <c r="Y22" s="119"/>
      <c r="Z22" s="138"/>
      <c r="AA22" s="119"/>
      <c r="AB22" s="138"/>
      <c r="AC22" s="248"/>
      <c r="AD22" s="112"/>
      <c r="AE22" s="138"/>
      <c r="AF22" s="122"/>
      <c r="AG22" s="138"/>
      <c r="AH22" s="122"/>
      <c r="AI22" s="138"/>
      <c r="AJ22" s="124"/>
      <c r="AK22" s="138"/>
      <c r="AL22" s="119"/>
      <c r="AM22" s="475"/>
      <c r="AN22" s="138"/>
      <c r="AO22" s="119"/>
      <c r="AP22" s="1041" t="str">
        <f>IF(AO22="","",IF(AO22="A",'7.パネルラジエーター設備費用算出シート'!$G$13,IF(AO22="B",'7.パネルラジエーター設備費用算出シート'!$N$13,IF(AO22="C",'7.パネルラジエーター設備費用算出シート'!$G$23,IF(AO22="D",'7.パネルラジエーター設備費用算出シート'!$N$23,IF(AO22="E",'7.パネルラジエーター設備費用算出シート'!$G$33,IF(AO22="F",'7.パネルラジエーター設備費用算出シート'!$N$33,IF(AO22="G",'7.パネルラジエーター設備費用算出シート'!$G$43,IF(AO22="H",'7.パネルラジエーター設備費用算出シート'!$N$43,IF(AO22="I",'7.パネルラジエーター設備費用算出シート'!$G$54,'7.パネルラジエーター設備費用算出シート'!$N$54))))))))))</f>
        <v/>
      </c>
      <c r="AQ22" s="138"/>
      <c r="AR22" s="122"/>
      <c r="AS22" s="1042"/>
      <c r="AT22" s="138"/>
      <c r="AU22" s="56"/>
      <c r="AV22" s="56"/>
      <c r="AW22" s="56"/>
      <c r="AX22" s="56"/>
      <c r="AY22" s="110"/>
      <c r="AZ22" s="56"/>
      <c r="BA22" s="56"/>
      <c r="BB22" s="110"/>
      <c r="BC22" s="56"/>
      <c r="BD22" s="56"/>
      <c r="BE22" s="56"/>
      <c r="BF22" s="56"/>
    </row>
    <row r="23" spans="1:58" s="34" customFormat="1">
      <c r="A23" s="140"/>
      <c r="B23" s="115">
        <v>11</v>
      </c>
      <c r="C23" s="156"/>
      <c r="D23" s="116"/>
      <c r="E23" s="141"/>
      <c r="F23" s="1030"/>
      <c r="G23" s="1030"/>
      <c r="H23" s="1034"/>
      <c r="I23" s="119"/>
      <c r="J23" s="120"/>
      <c r="K23" s="119"/>
      <c r="L23" s="1033" t="str">
        <f t="shared" si="0"/>
        <v/>
      </c>
      <c r="M23" s="1036" t="str">
        <f t="shared" si="2"/>
        <v/>
      </c>
      <c r="N23" s="1033" t="str">
        <f t="shared" si="1"/>
        <v/>
      </c>
      <c r="O23" s="1037">
        <f t="shared" si="3"/>
        <v>0</v>
      </c>
      <c r="P23" s="138"/>
      <c r="Q23" s="248"/>
      <c r="R23" s="112"/>
      <c r="S23" s="136"/>
      <c r="T23" s="249"/>
      <c r="U23" s="112"/>
      <c r="V23" s="138"/>
      <c r="W23" s="119"/>
      <c r="X23" s="138"/>
      <c r="Y23" s="119"/>
      <c r="Z23" s="138"/>
      <c r="AA23" s="119"/>
      <c r="AB23" s="138"/>
      <c r="AC23" s="248"/>
      <c r="AD23" s="112"/>
      <c r="AE23" s="138"/>
      <c r="AF23" s="122"/>
      <c r="AG23" s="138"/>
      <c r="AH23" s="122"/>
      <c r="AI23" s="138"/>
      <c r="AJ23" s="124"/>
      <c r="AK23" s="138"/>
      <c r="AL23" s="119"/>
      <c r="AM23" s="475"/>
      <c r="AN23" s="138"/>
      <c r="AO23" s="119"/>
      <c r="AP23" s="1041" t="str">
        <f>IF(AO23="","",IF(AO23="A",'7.パネルラジエーター設備費用算出シート'!$G$13,IF(AO23="B",'7.パネルラジエーター設備費用算出シート'!$N$13,IF(AO23="C",'7.パネルラジエーター設備費用算出シート'!$G$23,IF(AO23="D",'7.パネルラジエーター設備費用算出シート'!$N$23,IF(AO23="E",'7.パネルラジエーター設備費用算出シート'!$G$33,IF(AO23="F",'7.パネルラジエーター設備費用算出シート'!$N$33,IF(AO23="G",'7.パネルラジエーター設備費用算出シート'!$G$43,IF(AO23="H",'7.パネルラジエーター設備費用算出シート'!$N$43,IF(AO23="I",'7.パネルラジエーター設備費用算出シート'!$G$54,'7.パネルラジエーター設備費用算出シート'!$N$54))))))))))</f>
        <v/>
      </c>
      <c r="AQ23" s="138"/>
      <c r="AR23" s="122"/>
      <c r="AS23" s="1042"/>
      <c r="AT23" s="138"/>
      <c r="AU23" s="56"/>
      <c r="AV23" s="56"/>
      <c r="AW23" s="56"/>
      <c r="AX23" s="56"/>
      <c r="AY23" s="110"/>
      <c r="AZ23" s="56"/>
      <c r="BA23" s="56"/>
      <c r="BB23" s="110"/>
      <c r="BC23" s="56"/>
      <c r="BD23" s="56"/>
      <c r="BE23" s="56"/>
      <c r="BF23" s="56"/>
    </row>
    <row r="24" spans="1:58" s="34" customFormat="1">
      <c r="A24" s="140"/>
      <c r="B24" s="115">
        <v>12</v>
      </c>
      <c r="C24" s="156"/>
      <c r="D24" s="116"/>
      <c r="E24" s="141"/>
      <c r="F24" s="1030"/>
      <c r="G24" s="1030"/>
      <c r="H24" s="1034"/>
      <c r="I24" s="119"/>
      <c r="J24" s="120"/>
      <c r="K24" s="119"/>
      <c r="L24" s="1033" t="str">
        <f t="shared" si="0"/>
        <v/>
      </c>
      <c r="M24" s="1036" t="str">
        <f t="shared" si="2"/>
        <v/>
      </c>
      <c r="N24" s="1033" t="str">
        <f t="shared" si="1"/>
        <v/>
      </c>
      <c r="O24" s="1037">
        <f t="shared" si="3"/>
        <v>0</v>
      </c>
      <c r="P24" s="138"/>
      <c r="Q24" s="248"/>
      <c r="R24" s="112"/>
      <c r="S24" s="136"/>
      <c r="T24" s="249"/>
      <c r="U24" s="112"/>
      <c r="V24" s="138"/>
      <c r="W24" s="119"/>
      <c r="X24" s="138"/>
      <c r="Y24" s="119"/>
      <c r="Z24" s="138"/>
      <c r="AA24" s="119"/>
      <c r="AB24" s="138"/>
      <c r="AC24" s="248"/>
      <c r="AD24" s="112"/>
      <c r="AE24" s="138"/>
      <c r="AF24" s="122"/>
      <c r="AG24" s="138"/>
      <c r="AH24" s="122"/>
      <c r="AI24" s="138"/>
      <c r="AJ24" s="124"/>
      <c r="AK24" s="138"/>
      <c r="AL24" s="119"/>
      <c r="AM24" s="475"/>
      <c r="AN24" s="138"/>
      <c r="AO24" s="119"/>
      <c r="AP24" s="1041" t="str">
        <f>IF(AO24="","",IF(AO24="A",'7.パネルラジエーター設備費用算出シート'!$G$13,IF(AO24="B",'7.パネルラジエーター設備費用算出シート'!$N$13,IF(AO24="C",'7.パネルラジエーター設備費用算出シート'!$G$23,IF(AO24="D",'7.パネルラジエーター設備費用算出シート'!$N$23,IF(AO24="E",'7.パネルラジエーター設備費用算出シート'!$G$33,IF(AO24="F",'7.パネルラジエーター設備費用算出シート'!$N$33,IF(AO24="G",'7.パネルラジエーター設備費用算出シート'!$G$43,IF(AO24="H",'7.パネルラジエーター設備費用算出シート'!$N$43,IF(AO24="I",'7.パネルラジエーター設備費用算出シート'!$G$54,'7.パネルラジエーター設備費用算出シート'!$N$54))))))))))</f>
        <v/>
      </c>
      <c r="AQ24" s="138"/>
      <c r="AR24" s="122"/>
      <c r="AS24" s="1042"/>
      <c r="AT24" s="138"/>
      <c r="AU24" s="56"/>
      <c r="AV24" s="56"/>
      <c r="AW24" s="56"/>
      <c r="AX24" s="56"/>
      <c r="AY24" s="110"/>
      <c r="AZ24" s="56"/>
      <c r="BA24" s="56"/>
      <c r="BB24" s="110"/>
      <c r="BC24" s="56"/>
      <c r="BD24" s="56"/>
      <c r="BE24" s="56"/>
      <c r="BF24" s="56"/>
    </row>
    <row r="25" spans="1:58" s="34" customFormat="1">
      <c r="A25" s="140"/>
      <c r="B25" s="115">
        <v>13</v>
      </c>
      <c r="C25" s="156"/>
      <c r="D25" s="116"/>
      <c r="E25" s="141"/>
      <c r="F25" s="1030"/>
      <c r="G25" s="1030"/>
      <c r="H25" s="1034"/>
      <c r="I25" s="119"/>
      <c r="J25" s="120"/>
      <c r="K25" s="119"/>
      <c r="L25" s="1033" t="str">
        <f t="shared" si="0"/>
        <v/>
      </c>
      <c r="M25" s="1036" t="str">
        <f t="shared" si="2"/>
        <v/>
      </c>
      <c r="N25" s="1033" t="str">
        <f t="shared" si="1"/>
        <v/>
      </c>
      <c r="O25" s="1037">
        <f t="shared" si="3"/>
        <v>0</v>
      </c>
      <c r="P25" s="138"/>
      <c r="Q25" s="248"/>
      <c r="R25" s="112"/>
      <c r="S25" s="136"/>
      <c r="T25" s="249"/>
      <c r="U25" s="112"/>
      <c r="V25" s="138"/>
      <c r="W25" s="119"/>
      <c r="X25" s="138"/>
      <c r="Y25" s="119"/>
      <c r="Z25" s="138"/>
      <c r="AA25" s="119"/>
      <c r="AB25" s="138"/>
      <c r="AC25" s="248"/>
      <c r="AD25" s="112"/>
      <c r="AE25" s="138"/>
      <c r="AF25" s="122"/>
      <c r="AG25" s="138"/>
      <c r="AH25" s="122"/>
      <c r="AI25" s="138"/>
      <c r="AJ25" s="124"/>
      <c r="AK25" s="138"/>
      <c r="AL25" s="119"/>
      <c r="AM25" s="475"/>
      <c r="AN25" s="138"/>
      <c r="AO25" s="119"/>
      <c r="AP25" s="1041" t="str">
        <f>IF(AO25="","",IF(AO25="A",'7.パネルラジエーター設備費用算出シート'!$G$13,IF(AO25="B",'7.パネルラジエーター設備費用算出シート'!$N$13,IF(AO25="C",'7.パネルラジエーター設備費用算出シート'!$G$23,IF(AO25="D",'7.パネルラジエーター設備費用算出シート'!$N$23,IF(AO25="E",'7.パネルラジエーター設備費用算出シート'!$G$33,IF(AO25="F",'7.パネルラジエーター設備費用算出シート'!$N$33,IF(AO25="G",'7.パネルラジエーター設備費用算出シート'!$G$43,IF(AO25="H",'7.パネルラジエーター設備費用算出シート'!$N$43,IF(AO25="I",'7.パネルラジエーター設備費用算出シート'!$G$54,'7.パネルラジエーター設備費用算出シート'!$N$54))))))))))</f>
        <v/>
      </c>
      <c r="AQ25" s="138"/>
      <c r="AR25" s="122"/>
      <c r="AS25" s="1042"/>
      <c r="AT25" s="138"/>
      <c r="AU25" s="56"/>
      <c r="AV25" s="56"/>
      <c r="AW25" s="56"/>
      <c r="AX25" s="56"/>
      <c r="AY25" s="110"/>
      <c r="AZ25" s="56"/>
      <c r="BA25" s="56"/>
      <c r="BB25" s="110"/>
      <c r="BC25" s="56"/>
      <c r="BD25" s="56"/>
      <c r="BE25" s="56"/>
      <c r="BF25" s="56"/>
    </row>
    <row r="26" spans="1:58" s="34" customFormat="1">
      <c r="A26" s="140"/>
      <c r="B26" s="115">
        <v>14</v>
      </c>
      <c r="C26" s="156"/>
      <c r="D26" s="116"/>
      <c r="E26" s="141"/>
      <c r="F26" s="1030"/>
      <c r="G26" s="1030"/>
      <c r="H26" s="1034"/>
      <c r="I26" s="119"/>
      <c r="J26" s="120"/>
      <c r="K26" s="119"/>
      <c r="L26" s="1033" t="str">
        <f t="shared" si="0"/>
        <v/>
      </c>
      <c r="M26" s="1036" t="str">
        <f t="shared" si="2"/>
        <v/>
      </c>
      <c r="N26" s="1033" t="str">
        <f t="shared" si="1"/>
        <v/>
      </c>
      <c r="O26" s="1037">
        <f t="shared" si="3"/>
        <v>0</v>
      </c>
      <c r="P26" s="138"/>
      <c r="Q26" s="248"/>
      <c r="R26" s="112"/>
      <c r="S26" s="136"/>
      <c r="T26" s="249"/>
      <c r="U26" s="112"/>
      <c r="V26" s="138"/>
      <c r="W26" s="119"/>
      <c r="X26" s="138"/>
      <c r="Y26" s="119"/>
      <c r="Z26" s="138"/>
      <c r="AA26" s="119"/>
      <c r="AB26" s="138"/>
      <c r="AC26" s="248"/>
      <c r="AD26" s="112"/>
      <c r="AE26" s="138"/>
      <c r="AF26" s="122"/>
      <c r="AG26" s="138"/>
      <c r="AH26" s="122"/>
      <c r="AI26" s="138"/>
      <c r="AJ26" s="124"/>
      <c r="AK26" s="138"/>
      <c r="AL26" s="119"/>
      <c r="AM26" s="475"/>
      <c r="AN26" s="138"/>
      <c r="AO26" s="119"/>
      <c r="AP26" s="1041" t="str">
        <f>IF(AO26="","",IF(AO26="A",'7.パネルラジエーター設備費用算出シート'!$G$13,IF(AO26="B",'7.パネルラジエーター設備費用算出シート'!$N$13,IF(AO26="C",'7.パネルラジエーター設備費用算出シート'!$G$23,IF(AO26="D",'7.パネルラジエーター設備費用算出シート'!$N$23,IF(AO26="E",'7.パネルラジエーター設備費用算出シート'!$G$33,IF(AO26="F",'7.パネルラジエーター設備費用算出シート'!$N$33,IF(AO26="G",'7.パネルラジエーター設備費用算出シート'!$G$43,IF(AO26="H",'7.パネルラジエーター設備費用算出シート'!$N$43,IF(AO26="I",'7.パネルラジエーター設備費用算出シート'!$G$54,'7.パネルラジエーター設備費用算出シート'!$N$54))))))))))</f>
        <v/>
      </c>
      <c r="AQ26" s="138"/>
      <c r="AR26" s="122"/>
      <c r="AS26" s="1042"/>
      <c r="AT26" s="138"/>
      <c r="AU26" s="56"/>
      <c r="AV26" s="56"/>
      <c r="AW26" s="56"/>
      <c r="AX26" s="56"/>
      <c r="AY26" s="110"/>
      <c r="AZ26" s="56"/>
      <c r="BA26" s="56"/>
      <c r="BB26" s="110"/>
      <c r="BC26" s="56"/>
      <c r="BD26" s="56"/>
      <c r="BE26" s="56"/>
      <c r="BF26" s="56"/>
    </row>
    <row r="27" spans="1:58" s="34" customFormat="1">
      <c r="A27" s="140"/>
      <c r="B27" s="115">
        <v>15</v>
      </c>
      <c r="C27" s="156"/>
      <c r="D27" s="116"/>
      <c r="E27" s="141"/>
      <c r="F27" s="1030"/>
      <c r="G27" s="1030"/>
      <c r="H27" s="1034"/>
      <c r="I27" s="119"/>
      <c r="J27" s="120"/>
      <c r="K27" s="119"/>
      <c r="L27" s="1033" t="str">
        <f t="shared" si="0"/>
        <v/>
      </c>
      <c r="M27" s="1036" t="str">
        <f t="shared" si="2"/>
        <v/>
      </c>
      <c r="N27" s="1033" t="str">
        <f t="shared" si="1"/>
        <v/>
      </c>
      <c r="O27" s="1037">
        <f t="shared" si="3"/>
        <v>0</v>
      </c>
      <c r="P27" s="138"/>
      <c r="Q27" s="248"/>
      <c r="R27" s="112"/>
      <c r="S27" s="136"/>
      <c r="T27" s="249"/>
      <c r="U27" s="112"/>
      <c r="V27" s="138"/>
      <c r="W27" s="119"/>
      <c r="X27" s="138"/>
      <c r="Y27" s="119"/>
      <c r="Z27" s="138"/>
      <c r="AA27" s="119"/>
      <c r="AB27" s="138"/>
      <c r="AC27" s="248"/>
      <c r="AD27" s="112"/>
      <c r="AE27" s="138"/>
      <c r="AF27" s="122"/>
      <c r="AG27" s="138"/>
      <c r="AH27" s="122"/>
      <c r="AI27" s="138"/>
      <c r="AJ27" s="124"/>
      <c r="AK27" s="138"/>
      <c r="AL27" s="119"/>
      <c r="AM27" s="475"/>
      <c r="AN27" s="138"/>
      <c r="AO27" s="119"/>
      <c r="AP27" s="1041" t="str">
        <f>IF(AO27="","",IF(AO27="A",'7.パネルラジエーター設備費用算出シート'!$G$13,IF(AO27="B",'7.パネルラジエーター設備費用算出シート'!$N$13,IF(AO27="C",'7.パネルラジエーター設備費用算出シート'!$G$23,IF(AO27="D",'7.パネルラジエーター設備費用算出シート'!$N$23,IF(AO27="E",'7.パネルラジエーター設備費用算出シート'!$G$33,IF(AO27="F",'7.パネルラジエーター設備費用算出シート'!$N$33,IF(AO27="G",'7.パネルラジエーター設備費用算出シート'!$G$43,IF(AO27="H",'7.パネルラジエーター設備費用算出シート'!$N$43,IF(AO27="I",'7.パネルラジエーター設備費用算出シート'!$G$54,'7.パネルラジエーター設備費用算出シート'!$N$54))))))))))</f>
        <v/>
      </c>
      <c r="AQ27" s="138"/>
      <c r="AR27" s="122"/>
      <c r="AS27" s="1042"/>
      <c r="AT27" s="138"/>
      <c r="AU27" s="56"/>
      <c r="AV27" s="56"/>
      <c r="AW27" s="56"/>
      <c r="AX27" s="56"/>
      <c r="AY27" s="110"/>
      <c r="AZ27" s="56"/>
      <c r="BA27" s="56"/>
      <c r="BB27" s="110"/>
      <c r="BC27" s="56"/>
      <c r="BD27" s="56"/>
      <c r="BE27" s="56"/>
      <c r="BF27" s="56"/>
    </row>
    <row r="28" spans="1:58" s="34" customFormat="1">
      <c r="A28" s="140"/>
      <c r="B28" s="115">
        <v>16</v>
      </c>
      <c r="C28" s="156"/>
      <c r="D28" s="116"/>
      <c r="E28" s="141"/>
      <c r="F28" s="1030"/>
      <c r="G28" s="1030"/>
      <c r="H28" s="1034"/>
      <c r="I28" s="119"/>
      <c r="J28" s="120"/>
      <c r="K28" s="119"/>
      <c r="L28" s="1033" t="str">
        <f t="shared" si="0"/>
        <v/>
      </c>
      <c r="M28" s="1036" t="str">
        <f t="shared" si="2"/>
        <v/>
      </c>
      <c r="N28" s="1033" t="str">
        <f t="shared" si="1"/>
        <v/>
      </c>
      <c r="O28" s="1037">
        <f t="shared" si="3"/>
        <v>0</v>
      </c>
      <c r="P28" s="138"/>
      <c r="Q28" s="248"/>
      <c r="R28" s="112"/>
      <c r="S28" s="136"/>
      <c r="T28" s="249"/>
      <c r="U28" s="112"/>
      <c r="V28" s="138"/>
      <c r="W28" s="119"/>
      <c r="X28" s="138"/>
      <c r="Y28" s="119"/>
      <c r="Z28" s="138"/>
      <c r="AA28" s="119"/>
      <c r="AB28" s="138"/>
      <c r="AC28" s="248"/>
      <c r="AD28" s="112"/>
      <c r="AE28" s="138"/>
      <c r="AF28" s="122"/>
      <c r="AG28" s="138"/>
      <c r="AH28" s="122"/>
      <c r="AI28" s="138"/>
      <c r="AJ28" s="124"/>
      <c r="AK28" s="138"/>
      <c r="AL28" s="119"/>
      <c r="AM28" s="475"/>
      <c r="AN28" s="138"/>
      <c r="AO28" s="119"/>
      <c r="AP28" s="1041" t="str">
        <f>IF(AO28="","",IF(AO28="A",'7.パネルラジエーター設備費用算出シート'!$G$13,IF(AO28="B",'7.パネルラジエーター設備費用算出シート'!$N$13,IF(AO28="C",'7.パネルラジエーター設備費用算出シート'!$G$23,IF(AO28="D",'7.パネルラジエーター設備費用算出シート'!$N$23,IF(AO28="E",'7.パネルラジエーター設備費用算出シート'!$G$33,IF(AO28="F",'7.パネルラジエーター設備費用算出シート'!$N$33,IF(AO28="G",'7.パネルラジエーター設備費用算出シート'!$G$43,IF(AO28="H",'7.パネルラジエーター設備費用算出シート'!$N$43,IF(AO28="I",'7.パネルラジエーター設備費用算出シート'!$G$54,'7.パネルラジエーター設備費用算出シート'!$N$54))))))))))</f>
        <v/>
      </c>
      <c r="AQ28" s="138"/>
      <c r="AR28" s="122"/>
      <c r="AS28" s="1042"/>
      <c r="AT28" s="138"/>
      <c r="AU28" s="56"/>
      <c r="AV28" s="56"/>
      <c r="AW28" s="56"/>
      <c r="AX28" s="56"/>
      <c r="AY28" s="110"/>
      <c r="AZ28" s="56"/>
      <c r="BA28" s="56"/>
      <c r="BB28" s="110"/>
      <c r="BC28" s="56"/>
      <c r="BD28" s="56"/>
      <c r="BE28" s="56"/>
      <c r="BF28" s="56"/>
    </row>
    <row r="29" spans="1:58" s="34" customFormat="1">
      <c r="A29" s="140"/>
      <c r="B29" s="115">
        <v>17</v>
      </c>
      <c r="C29" s="156"/>
      <c r="D29" s="116"/>
      <c r="E29" s="141"/>
      <c r="F29" s="1030"/>
      <c r="G29" s="1030"/>
      <c r="H29" s="1034"/>
      <c r="I29" s="119"/>
      <c r="J29" s="120"/>
      <c r="K29" s="119"/>
      <c r="L29" s="1033" t="str">
        <f t="shared" si="0"/>
        <v/>
      </c>
      <c r="M29" s="1036" t="str">
        <f t="shared" si="2"/>
        <v/>
      </c>
      <c r="N29" s="1033" t="str">
        <f t="shared" si="1"/>
        <v/>
      </c>
      <c r="O29" s="1037">
        <f t="shared" si="3"/>
        <v>0</v>
      </c>
      <c r="P29" s="138"/>
      <c r="Q29" s="248"/>
      <c r="R29" s="112"/>
      <c r="S29" s="136"/>
      <c r="T29" s="249"/>
      <c r="U29" s="112"/>
      <c r="V29" s="138"/>
      <c r="W29" s="119"/>
      <c r="X29" s="138"/>
      <c r="Y29" s="119"/>
      <c r="Z29" s="138"/>
      <c r="AA29" s="119"/>
      <c r="AB29" s="138"/>
      <c r="AC29" s="248"/>
      <c r="AD29" s="112"/>
      <c r="AE29" s="138"/>
      <c r="AF29" s="122"/>
      <c r="AG29" s="138"/>
      <c r="AH29" s="122"/>
      <c r="AI29" s="138"/>
      <c r="AJ29" s="124"/>
      <c r="AK29" s="138"/>
      <c r="AL29" s="119"/>
      <c r="AM29" s="475"/>
      <c r="AN29" s="138"/>
      <c r="AO29" s="119"/>
      <c r="AP29" s="1041" t="str">
        <f>IF(AO29="","",IF(AO29="A",'7.パネルラジエーター設備費用算出シート'!$G$13,IF(AO29="B",'7.パネルラジエーター設備費用算出シート'!$N$13,IF(AO29="C",'7.パネルラジエーター設備費用算出シート'!$G$23,IF(AO29="D",'7.パネルラジエーター設備費用算出シート'!$N$23,IF(AO29="E",'7.パネルラジエーター設備費用算出シート'!$G$33,IF(AO29="F",'7.パネルラジエーター設備費用算出シート'!$N$33,IF(AO29="G",'7.パネルラジエーター設備費用算出シート'!$G$43,IF(AO29="H",'7.パネルラジエーター設備費用算出シート'!$N$43,IF(AO29="I",'7.パネルラジエーター設備費用算出シート'!$G$54,'7.パネルラジエーター設備費用算出シート'!$N$54))))))))))</f>
        <v/>
      </c>
      <c r="AQ29" s="138"/>
      <c r="AR29" s="122"/>
      <c r="AS29" s="1042"/>
      <c r="AT29" s="138"/>
      <c r="AU29" s="56"/>
      <c r="AV29" s="56"/>
      <c r="AW29" s="56"/>
      <c r="AX29" s="56"/>
      <c r="AY29" s="110"/>
      <c r="AZ29" s="56"/>
      <c r="BA29" s="56"/>
      <c r="BB29" s="110"/>
      <c r="BC29" s="56"/>
      <c r="BD29" s="56"/>
      <c r="BE29" s="56"/>
      <c r="BF29" s="56"/>
    </row>
    <row r="30" spans="1:58" s="34" customFormat="1">
      <c r="A30" s="140"/>
      <c r="B30" s="115">
        <v>18</v>
      </c>
      <c r="C30" s="156"/>
      <c r="D30" s="116"/>
      <c r="E30" s="141"/>
      <c r="F30" s="1030"/>
      <c r="G30" s="1030"/>
      <c r="H30" s="1034"/>
      <c r="I30" s="119"/>
      <c r="J30" s="120"/>
      <c r="K30" s="119"/>
      <c r="L30" s="1033" t="str">
        <f t="shared" si="0"/>
        <v/>
      </c>
      <c r="M30" s="1036" t="str">
        <f t="shared" si="2"/>
        <v/>
      </c>
      <c r="N30" s="1033" t="str">
        <f t="shared" si="1"/>
        <v/>
      </c>
      <c r="O30" s="1037">
        <f t="shared" si="3"/>
        <v>0</v>
      </c>
      <c r="P30" s="138"/>
      <c r="Q30" s="248"/>
      <c r="R30" s="112"/>
      <c r="S30" s="136"/>
      <c r="T30" s="249"/>
      <c r="U30" s="112"/>
      <c r="V30" s="138"/>
      <c r="W30" s="119"/>
      <c r="X30" s="138"/>
      <c r="Y30" s="119"/>
      <c r="Z30" s="138"/>
      <c r="AA30" s="119"/>
      <c r="AB30" s="138"/>
      <c r="AC30" s="248"/>
      <c r="AD30" s="112"/>
      <c r="AE30" s="138"/>
      <c r="AF30" s="122"/>
      <c r="AG30" s="138"/>
      <c r="AH30" s="122"/>
      <c r="AI30" s="138"/>
      <c r="AJ30" s="124"/>
      <c r="AK30" s="138"/>
      <c r="AL30" s="119"/>
      <c r="AM30" s="475"/>
      <c r="AN30" s="138"/>
      <c r="AO30" s="119"/>
      <c r="AP30" s="1041" t="str">
        <f>IF(AO30="","",IF(AO30="A",'7.パネルラジエーター設備費用算出シート'!$G$13,IF(AO30="B",'7.パネルラジエーター設備費用算出シート'!$N$13,IF(AO30="C",'7.パネルラジエーター設備費用算出シート'!$G$23,IF(AO30="D",'7.パネルラジエーター設備費用算出シート'!$N$23,IF(AO30="E",'7.パネルラジエーター設備費用算出シート'!$G$33,IF(AO30="F",'7.パネルラジエーター設備費用算出シート'!$N$33,IF(AO30="G",'7.パネルラジエーター設備費用算出シート'!$G$43,IF(AO30="H",'7.パネルラジエーター設備費用算出シート'!$N$43,IF(AO30="I",'7.パネルラジエーター設備費用算出シート'!$G$54,'7.パネルラジエーター設備費用算出シート'!$N$54))))))))))</f>
        <v/>
      </c>
      <c r="AQ30" s="138"/>
      <c r="AR30" s="122"/>
      <c r="AS30" s="1042"/>
      <c r="AT30" s="138"/>
      <c r="AU30" s="56"/>
      <c r="AV30" s="56"/>
      <c r="AW30" s="56"/>
      <c r="AX30" s="56"/>
      <c r="AY30" s="110"/>
      <c r="AZ30" s="56"/>
      <c r="BA30" s="56"/>
      <c r="BB30" s="110"/>
      <c r="BC30" s="56"/>
      <c r="BD30" s="56"/>
      <c r="BE30" s="56"/>
      <c r="BF30" s="56"/>
    </row>
    <row r="31" spans="1:58" s="34" customFormat="1">
      <c r="A31" s="140"/>
      <c r="B31" s="115">
        <v>19</v>
      </c>
      <c r="C31" s="156"/>
      <c r="D31" s="116"/>
      <c r="E31" s="141"/>
      <c r="F31" s="1030"/>
      <c r="G31" s="1030"/>
      <c r="H31" s="1034"/>
      <c r="I31" s="119"/>
      <c r="J31" s="120"/>
      <c r="K31" s="119"/>
      <c r="L31" s="1033" t="str">
        <f t="shared" si="0"/>
        <v/>
      </c>
      <c r="M31" s="1036" t="str">
        <f t="shared" si="2"/>
        <v/>
      </c>
      <c r="N31" s="1033" t="str">
        <f t="shared" si="1"/>
        <v/>
      </c>
      <c r="O31" s="1037">
        <f t="shared" si="3"/>
        <v>0</v>
      </c>
      <c r="P31" s="138"/>
      <c r="Q31" s="248"/>
      <c r="R31" s="112"/>
      <c r="S31" s="136"/>
      <c r="T31" s="249"/>
      <c r="U31" s="112"/>
      <c r="V31" s="138"/>
      <c r="W31" s="119"/>
      <c r="X31" s="138"/>
      <c r="Y31" s="119"/>
      <c r="Z31" s="138"/>
      <c r="AA31" s="119"/>
      <c r="AB31" s="138"/>
      <c r="AC31" s="248"/>
      <c r="AD31" s="112"/>
      <c r="AE31" s="138"/>
      <c r="AF31" s="122"/>
      <c r="AG31" s="138"/>
      <c r="AH31" s="122"/>
      <c r="AI31" s="138"/>
      <c r="AJ31" s="124"/>
      <c r="AK31" s="138"/>
      <c r="AL31" s="119"/>
      <c r="AM31" s="475"/>
      <c r="AN31" s="138"/>
      <c r="AO31" s="119"/>
      <c r="AP31" s="1041" t="str">
        <f>IF(AO31="","",IF(AO31="A",'7.パネルラジエーター設備費用算出シート'!$G$13,IF(AO31="B",'7.パネルラジエーター設備費用算出シート'!$N$13,IF(AO31="C",'7.パネルラジエーター設備費用算出シート'!$G$23,IF(AO31="D",'7.パネルラジエーター設備費用算出シート'!$N$23,IF(AO31="E",'7.パネルラジエーター設備費用算出シート'!$G$33,IF(AO31="F",'7.パネルラジエーター設備費用算出シート'!$N$33,IF(AO31="G",'7.パネルラジエーター設備費用算出シート'!$G$43,IF(AO31="H",'7.パネルラジエーター設備費用算出シート'!$N$43,IF(AO31="I",'7.パネルラジエーター設備費用算出シート'!$G$54,'7.パネルラジエーター設備費用算出シート'!$N$54))))))))))</f>
        <v/>
      </c>
      <c r="AQ31" s="138"/>
      <c r="AR31" s="122"/>
      <c r="AS31" s="1042"/>
      <c r="AT31" s="138"/>
      <c r="AU31" s="56"/>
      <c r="AV31" s="56"/>
      <c r="AW31" s="56"/>
      <c r="AX31" s="56"/>
      <c r="AY31" s="110"/>
      <c r="AZ31" s="56"/>
      <c r="BA31" s="56"/>
      <c r="BB31" s="110"/>
      <c r="BC31" s="56"/>
      <c r="BD31" s="56"/>
      <c r="BE31" s="56"/>
      <c r="BF31" s="56"/>
    </row>
    <row r="32" spans="1:58" s="34" customFormat="1">
      <c r="A32" s="140"/>
      <c r="B32" s="115">
        <v>20</v>
      </c>
      <c r="C32" s="156"/>
      <c r="D32" s="116"/>
      <c r="E32" s="141"/>
      <c r="F32" s="1030"/>
      <c r="G32" s="1030"/>
      <c r="H32" s="1034"/>
      <c r="I32" s="119"/>
      <c r="J32" s="120"/>
      <c r="K32" s="119"/>
      <c r="L32" s="1033" t="str">
        <f t="shared" si="0"/>
        <v/>
      </c>
      <c r="M32" s="1036" t="str">
        <f t="shared" si="2"/>
        <v/>
      </c>
      <c r="N32" s="1033" t="str">
        <f t="shared" si="1"/>
        <v/>
      </c>
      <c r="O32" s="1037">
        <f t="shared" si="3"/>
        <v>0</v>
      </c>
      <c r="P32" s="138"/>
      <c r="Q32" s="248"/>
      <c r="R32" s="112"/>
      <c r="S32" s="136"/>
      <c r="T32" s="249"/>
      <c r="U32" s="112"/>
      <c r="V32" s="138"/>
      <c r="W32" s="119"/>
      <c r="X32" s="138"/>
      <c r="Y32" s="119"/>
      <c r="Z32" s="138"/>
      <c r="AA32" s="119"/>
      <c r="AB32" s="138"/>
      <c r="AC32" s="248"/>
      <c r="AD32" s="112"/>
      <c r="AE32" s="138"/>
      <c r="AF32" s="122"/>
      <c r="AG32" s="138"/>
      <c r="AH32" s="122"/>
      <c r="AI32" s="138"/>
      <c r="AJ32" s="124"/>
      <c r="AK32" s="138"/>
      <c r="AL32" s="119"/>
      <c r="AM32" s="475"/>
      <c r="AN32" s="138"/>
      <c r="AO32" s="119"/>
      <c r="AP32" s="1041" t="str">
        <f>IF(AO32="","",IF(AO32="A",'7.パネルラジエーター設備費用算出シート'!$G$13,IF(AO32="B",'7.パネルラジエーター設備費用算出シート'!$N$13,IF(AO32="C",'7.パネルラジエーター設備費用算出シート'!$G$23,IF(AO32="D",'7.パネルラジエーター設備費用算出シート'!$N$23,IF(AO32="E",'7.パネルラジエーター設備費用算出シート'!$G$33,IF(AO32="F",'7.パネルラジエーター設備費用算出シート'!$N$33,IF(AO32="G",'7.パネルラジエーター設備費用算出シート'!$G$43,IF(AO32="H",'7.パネルラジエーター設備費用算出シート'!$N$43,IF(AO32="I",'7.パネルラジエーター設備費用算出シート'!$G$54,'7.パネルラジエーター設備費用算出シート'!$N$54))))))))))</f>
        <v/>
      </c>
      <c r="AQ32" s="138"/>
      <c r="AR32" s="122"/>
      <c r="AS32" s="1042"/>
      <c r="AT32" s="138"/>
      <c r="AU32" s="56"/>
      <c r="AV32" s="56"/>
      <c r="AW32" s="56"/>
      <c r="AX32" s="56"/>
      <c r="AY32" s="110"/>
      <c r="AZ32" s="56"/>
      <c r="BA32" s="56"/>
      <c r="BB32" s="110"/>
      <c r="BC32" s="56"/>
      <c r="BD32" s="56"/>
      <c r="BE32" s="56"/>
      <c r="BF32" s="56"/>
    </row>
    <row r="33" spans="1:58" s="34" customFormat="1">
      <c r="A33" s="140"/>
      <c r="B33" s="115">
        <v>21</v>
      </c>
      <c r="C33" s="156"/>
      <c r="D33" s="116"/>
      <c r="E33" s="141"/>
      <c r="F33" s="1030"/>
      <c r="G33" s="1030"/>
      <c r="H33" s="1034"/>
      <c r="I33" s="119"/>
      <c r="J33" s="120"/>
      <c r="K33" s="119"/>
      <c r="L33" s="1033" t="str">
        <f t="shared" si="0"/>
        <v/>
      </c>
      <c r="M33" s="1036" t="str">
        <f t="shared" si="2"/>
        <v/>
      </c>
      <c r="N33" s="1033" t="str">
        <f t="shared" si="1"/>
        <v/>
      </c>
      <c r="O33" s="1037">
        <f t="shared" si="3"/>
        <v>0</v>
      </c>
      <c r="P33" s="138"/>
      <c r="Q33" s="248"/>
      <c r="R33" s="112"/>
      <c r="S33" s="136"/>
      <c r="T33" s="249"/>
      <c r="U33" s="112"/>
      <c r="V33" s="138"/>
      <c r="W33" s="119"/>
      <c r="X33" s="138"/>
      <c r="Y33" s="119"/>
      <c r="Z33" s="138"/>
      <c r="AA33" s="119"/>
      <c r="AB33" s="138"/>
      <c r="AC33" s="248"/>
      <c r="AD33" s="112"/>
      <c r="AE33" s="138"/>
      <c r="AF33" s="122"/>
      <c r="AG33" s="138"/>
      <c r="AH33" s="122"/>
      <c r="AI33" s="138"/>
      <c r="AJ33" s="124"/>
      <c r="AK33" s="138"/>
      <c r="AL33" s="119"/>
      <c r="AM33" s="475"/>
      <c r="AN33" s="138"/>
      <c r="AO33" s="119"/>
      <c r="AP33" s="1041" t="str">
        <f>IF(AO33="","",IF(AO33="A",'7.パネルラジエーター設備費用算出シート'!$G$13,IF(AO33="B",'7.パネルラジエーター設備費用算出シート'!$N$13,IF(AO33="C",'7.パネルラジエーター設備費用算出シート'!$G$23,IF(AO33="D",'7.パネルラジエーター設備費用算出シート'!$N$23,IF(AO33="E",'7.パネルラジエーター設備費用算出シート'!$G$33,IF(AO33="F",'7.パネルラジエーター設備費用算出シート'!$N$33,IF(AO33="G",'7.パネルラジエーター設備費用算出シート'!$G$43,IF(AO33="H",'7.パネルラジエーター設備費用算出シート'!$N$43,IF(AO33="I",'7.パネルラジエーター設備費用算出シート'!$G$54,'7.パネルラジエーター設備費用算出シート'!$N$54))))))))))</f>
        <v/>
      </c>
      <c r="AQ33" s="138"/>
      <c r="AR33" s="122"/>
      <c r="AS33" s="1042"/>
      <c r="AT33" s="138"/>
      <c r="AU33" s="56"/>
      <c r="AV33" s="56"/>
      <c r="AW33" s="56"/>
      <c r="AX33" s="56"/>
      <c r="AY33" s="110"/>
      <c r="AZ33" s="56"/>
      <c r="BA33" s="56"/>
      <c r="BB33" s="110"/>
      <c r="BC33" s="56"/>
      <c r="BD33" s="56"/>
      <c r="BE33" s="56"/>
      <c r="BF33" s="56"/>
    </row>
    <row r="34" spans="1:58" s="34" customFormat="1">
      <c r="A34" s="140"/>
      <c r="B34" s="115">
        <v>22</v>
      </c>
      <c r="C34" s="156"/>
      <c r="D34" s="116"/>
      <c r="E34" s="141"/>
      <c r="F34" s="1030"/>
      <c r="G34" s="1030"/>
      <c r="H34" s="1034"/>
      <c r="I34" s="119"/>
      <c r="J34" s="120"/>
      <c r="K34" s="119"/>
      <c r="L34" s="1033" t="str">
        <f t="shared" si="0"/>
        <v/>
      </c>
      <c r="M34" s="1036" t="str">
        <f t="shared" si="2"/>
        <v/>
      </c>
      <c r="N34" s="1033" t="str">
        <f t="shared" si="1"/>
        <v/>
      </c>
      <c r="O34" s="1037">
        <f t="shared" si="3"/>
        <v>0</v>
      </c>
      <c r="P34" s="138"/>
      <c r="Q34" s="248"/>
      <c r="R34" s="112"/>
      <c r="S34" s="136"/>
      <c r="T34" s="249"/>
      <c r="U34" s="112"/>
      <c r="V34" s="138"/>
      <c r="W34" s="119"/>
      <c r="X34" s="138"/>
      <c r="Y34" s="119"/>
      <c r="Z34" s="138"/>
      <c r="AA34" s="119"/>
      <c r="AB34" s="138"/>
      <c r="AC34" s="248"/>
      <c r="AD34" s="112"/>
      <c r="AE34" s="138"/>
      <c r="AF34" s="122"/>
      <c r="AG34" s="138"/>
      <c r="AH34" s="122"/>
      <c r="AI34" s="138"/>
      <c r="AJ34" s="124"/>
      <c r="AK34" s="138"/>
      <c r="AL34" s="119"/>
      <c r="AM34" s="475"/>
      <c r="AN34" s="138"/>
      <c r="AO34" s="119"/>
      <c r="AP34" s="1041" t="str">
        <f>IF(AO34="","",IF(AO34="A",'7.パネルラジエーター設備費用算出シート'!$G$13,IF(AO34="B",'7.パネルラジエーター設備費用算出シート'!$N$13,IF(AO34="C",'7.パネルラジエーター設備費用算出シート'!$G$23,IF(AO34="D",'7.パネルラジエーター設備費用算出シート'!$N$23,IF(AO34="E",'7.パネルラジエーター設備費用算出シート'!$G$33,IF(AO34="F",'7.パネルラジエーター設備費用算出シート'!$N$33,IF(AO34="G",'7.パネルラジエーター設備費用算出シート'!$G$43,IF(AO34="H",'7.パネルラジエーター設備費用算出シート'!$N$43,IF(AO34="I",'7.パネルラジエーター設備費用算出シート'!$G$54,'7.パネルラジエーター設備費用算出シート'!$N$54))))))))))</f>
        <v/>
      </c>
      <c r="AQ34" s="138"/>
      <c r="AR34" s="122"/>
      <c r="AS34" s="1042"/>
      <c r="AT34" s="138"/>
      <c r="AU34" s="56"/>
      <c r="AV34" s="56"/>
      <c r="AW34" s="56"/>
      <c r="AX34" s="56"/>
      <c r="AY34" s="110"/>
      <c r="AZ34" s="56"/>
      <c r="BA34" s="56"/>
      <c r="BB34" s="110"/>
      <c r="BC34" s="56"/>
      <c r="BD34" s="56"/>
      <c r="BE34" s="56"/>
      <c r="BF34" s="56"/>
    </row>
    <row r="35" spans="1:58" s="57" customFormat="1">
      <c r="A35" s="140"/>
      <c r="B35" s="115">
        <v>23</v>
      </c>
      <c r="C35" s="156"/>
      <c r="D35" s="116"/>
      <c r="E35" s="141"/>
      <c r="F35" s="1030"/>
      <c r="G35" s="1030"/>
      <c r="H35" s="1034"/>
      <c r="I35" s="119"/>
      <c r="J35" s="120"/>
      <c r="K35" s="119"/>
      <c r="L35" s="1033" t="str">
        <f t="shared" si="0"/>
        <v/>
      </c>
      <c r="M35" s="1036" t="str">
        <f t="shared" si="2"/>
        <v/>
      </c>
      <c r="N35" s="1033" t="str">
        <f t="shared" si="1"/>
        <v/>
      </c>
      <c r="O35" s="1037">
        <f t="shared" si="3"/>
        <v>0</v>
      </c>
      <c r="P35" s="138"/>
      <c r="Q35" s="248"/>
      <c r="R35" s="112"/>
      <c r="S35" s="136"/>
      <c r="T35" s="249"/>
      <c r="U35" s="112"/>
      <c r="V35" s="138"/>
      <c r="W35" s="119"/>
      <c r="X35" s="138"/>
      <c r="Y35" s="119"/>
      <c r="Z35" s="138"/>
      <c r="AA35" s="119"/>
      <c r="AB35" s="138"/>
      <c r="AC35" s="248"/>
      <c r="AD35" s="112"/>
      <c r="AE35" s="138"/>
      <c r="AF35" s="122"/>
      <c r="AG35" s="138"/>
      <c r="AH35" s="122"/>
      <c r="AI35" s="138"/>
      <c r="AJ35" s="124"/>
      <c r="AK35" s="138"/>
      <c r="AL35" s="119"/>
      <c r="AM35" s="475"/>
      <c r="AN35" s="138"/>
      <c r="AO35" s="119"/>
      <c r="AP35" s="1041" t="str">
        <f>IF(AO35="","",IF(AO35="A",'7.パネルラジエーター設備費用算出シート'!$G$13,IF(AO35="B",'7.パネルラジエーター設備費用算出シート'!$N$13,IF(AO35="C",'7.パネルラジエーター設備費用算出シート'!$G$23,IF(AO35="D",'7.パネルラジエーター設備費用算出シート'!$N$23,IF(AO35="E",'7.パネルラジエーター設備費用算出シート'!$G$33,IF(AO35="F",'7.パネルラジエーター設備費用算出シート'!$N$33,IF(AO35="G",'7.パネルラジエーター設備費用算出シート'!$G$43,IF(AO35="H",'7.パネルラジエーター設備費用算出シート'!$N$43,IF(AO35="I",'7.パネルラジエーター設備費用算出シート'!$G$54,'7.パネルラジエーター設備費用算出シート'!$N$54))))))))))</f>
        <v/>
      </c>
      <c r="AQ35" s="138"/>
      <c r="AR35" s="122"/>
      <c r="AS35" s="1042"/>
      <c r="AT35" s="138"/>
      <c r="AU35" s="56"/>
      <c r="AV35" s="56"/>
      <c r="AW35" s="56"/>
      <c r="AX35" s="56"/>
      <c r="AY35" s="110"/>
      <c r="AZ35" s="56"/>
      <c r="BA35" s="56"/>
      <c r="BB35" s="110"/>
      <c r="BC35" s="56"/>
      <c r="BD35" s="56"/>
      <c r="BE35" s="56"/>
      <c r="BF35" s="56"/>
    </row>
    <row r="36" spans="1:58" s="57" customFormat="1">
      <c r="A36" s="140"/>
      <c r="B36" s="115">
        <v>24</v>
      </c>
      <c r="C36" s="156"/>
      <c r="D36" s="116"/>
      <c r="E36" s="141"/>
      <c r="F36" s="1030"/>
      <c r="G36" s="1030"/>
      <c r="H36" s="1034"/>
      <c r="I36" s="119"/>
      <c r="J36" s="120"/>
      <c r="K36" s="119"/>
      <c r="L36" s="1033" t="str">
        <f t="shared" si="0"/>
        <v/>
      </c>
      <c r="M36" s="1036" t="str">
        <f t="shared" si="2"/>
        <v/>
      </c>
      <c r="N36" s="1033" t="str">
        <f t="shared" si="1"/>
        <v/>
      </c>
      <c r="O36" s="1037">
        <f t="shared" si="3"/>
        <v>0</v>
      </c>
      <c r="P36" s="138"/>
      <c r="Q36" s="248"/>
      <c r="R36" s="112"/>
      <c r="S36" s="136"/>
      <c r="T36" s="249"/>
      <c r="U36" s="112"/>
      <c r="V36" s="138"/>
      <c r="W36" s="119"/>
      <c r="X36" s="138"/>
      <c r="Y36" s="119"/>
      <c r="Z36" s="138"/>
      <c r="AA36" s="119"/>
      <c r="AB36" s="138"/>
      <c r="AC36" s="248"/>
      <c r="AD36" s="112"/>
      <c r="AE36" s="138"/>
      <c r="AF36" s="122"/>
      <c r="AG36" s="138"/>
      <c r="AH36" s="122"/>
      <c r="AI36" s="138"/>
      <c r="AJ36" s="124"/>
      <c r="AK36" s="138"/>
      <c r="AL36" s="119"/>
      <c r="AM36" s="475"/>
      <c r="AN36" s="138"/>
      <c r="AO36" s="119"/>
      <c r="AP36" s="1041" t="str">
        <f>IF(AO36="","",IF(AO36="A",'7.パネルラジエーター設備費用算出シート'!$G$13,IF(AO36="B",'7.パネルラジエーター設備費用算出シート'!$N$13,IF(AO36="C",'7.パネルラジエーター設備費用算出シート'!$G$23,IF(AO36="D",'7.パネルラジエーター設備費用算出シート'!$N$23,IF(AO36="E",'7.パネルラジエーター設備費用算出シート'!$G$33,IF(AO36="F",'7.パネルラジエーター設備費用算出シート'!$N$33,IF(AO36="G",'7.パネルラジエーター設備費用算出シート'!$G$43,IF(AO36="H",'7.パネルラジエーター設備費用算出シート'!$N$43,IF(AO36="I",'7.パネルラジエーター設備費用算出シート'!$G$54,'7.パネルラジエーター設備費用算出シート'!$N$54))))))))))</f>
        <v/>
      </c>
      <c r="AQ36" s="138"/>
      <c r="AR36" s="122"/>
      <c r="AS36" s="1042"/>
      <c r="AT36" s="138"/>
      <c r="AU36" s="56"/>
      <c r="AV36" s="56"/>
      <c r="AW36" s="56"/>
      <c r="AX36" s="56"/>
      <c r="AY36" s="110"/>
      <c r="AZ36" s="56"/>
      <c r="BA36" s="56"/>
      <c r="BB36" s="110"/>
      <c r="BC36" s="56"/>
      <c r="BD36" s="56"/>
      <c r="BE36" s="56"/>
      <c r="BF36" s="56"/>
    </row>
    <row r="37" spans="1:58" s="57" customFormat="1">
      <c r="A37" s="140"/>
      <c r="B37" s="115">
        <v>25</v>
      </c>
      <c r="C37" s="156"/>
      <c r="D37" s="116"/>
      <c r="E37" s="141"/>
      <c r="F37" s="1030"/>
      <c r="G37" s="1030"/>
      <c r="H37" s="1034"/>
      <c r="I37" s="119"/>
      <c r="J37" s="120"/>
      <c r="K37" s="119"/>
      <c r="L37" s="1033" t="str">
        <f t="shared" si="0"/>
        <v/>
      </c>
      <c r="M37" s="1036" t="str">
        <f t="shared" si="2"/>
        <v/>
      </c>
      <c r="N37" s="1033" t="str">
        <f t="shared" si="1"/>
        <v/>
      </c>
      <c r="O37" s="1037">
        <f t="shared" si="3"/>
        <v>0</v>
      </c>
      <c r="P37" s="138"/>
      <c r="Q37" s="248"/>
      <c r="R37" s="112"/>
      <c r="S37" s="136"/>
      <c r="T37" s="249"/>
      <c r="U37" s="112"/>
      <c r="V37" s="138"/>
      <c r="W37" s="119"/>
      <c r="X37" s="138"/>
      <c r="Y37" s="119"/>
      <c r="Z37" s="138"/>
      <c r="AA37" s="119"/>
      <c r="AB37" s="138"/>
      <c r="AC37" s="248"/>
      <c r="AD37" s="112"/>
      <c r="AE37" s="138"/>
      <c r="AF37" s="122"/>
      <c r="AG37" s="138"/>
      <c r="AH37" s="122"/>
      <c r="AI37" s="138"/>
      <c r="AJ37" s="124"/>
      <c r="AK37" s="138"/>
      <c r="AL37" s="119"/>
      <c r="AM37" s="475"/>
      <c r="AN37" s="138"/>
      <c r="AO37" s="119"/>
      <c r="AP37" s="1041" t="str">
        <f>IF(AO37="","",IF(AO37="A",'7.パネルラジエーター設備費用算出シート'!$G$13,IF(AO37="B",'7.パネルラジエーター設備費用算出シート'!$N$13,IF(AO37="C",'7.パネルラジエーター設備費用算出シート'!$G$23,IF(AO37="D",'7.パネルラジエーター設備費用算出シート'!$N$23,IF(AO37="E",'7.パネルラジエーター設備費用算出シート'!$G$33,IF(AO37="F",'7.パネルラジエーター設備費用算出シート'!$N$33,IF(AO37="G",'7.パネルラジエーター設備費用算出シート'!$G$43,IF(AO37="H",'7.パネルラジエーター設備費用算出シート'!$N$43,IF(AO37="I",'7.パネルラジエーター設備費用算出シート'!$G$54,'7.パネルラジエーター設備費用算出シート'!$N$54))))))))))</f>
        <v/>
      </c>
      <c r="AQ37" s="138"/>
      <c r="AR37" s="122"/>
      <c r="AS37" s="1042"/>
      <c r="AT37" s="138"/>
      <c r="AU37" s="56"/>
      <c r="AV37" s="56"/>
      <c r="AW37" s="56"/>
      <c r="AX37" s="56"/>
      <c r="AY37" s="110"/>
      <c r="AZ37" s="56"/>
      <c r="BA37" s="56"/>
      <c r="BB37" s="110"/>
      <c r="BC37" s="56"/>
      <c r="BD37" s="56"/>
      <c r="BE37" s="56"/>
      <c r="BF37" s="56"/>
    </row>
    <row r="38" spans="1:58" s="57" customFormat="1">
      <c r="A38" s="140"/>
      <c r="B38" s="115">
        <v>26</v>
      </c>
      <c r="C38" s="156"/>
      <c r="D38" s="116"/>
      <c r="E38" s="141"/>
      <c r="F38" s="1030"/>
      <c r="G38" s="1030"/>
      <c r="H38" s="1034"/>
      <c r="I38" s="119"/>
      <c r="J38" s="120"/>
      <c r="K38" s="119"/>
      <c r="L38" s="1033" t="str">
        <f t="shared" si="0"/>
        <v/>
      </c>
      <c r="M38" s="1036" t="str">
        <f t="shared" si="2"/>
        <v/>
      </c>
      <c r="N38" s="1033" t="str">
        <f t="shared" si="1"/>
        <v/>
      </c>
      <c r="O38" s="1037">
        <f t="shared" si="3"/>
        <v>0</v>
      </c>
      <c r="P38" s="138"/>
      <c r="Q38" s="248"/>
      <c r="R38" s="112"/>
      <c r="S38" s="136"/>
      <c r="T38" s="249"/>
      <c r="U38" s="112"/>
      <c r="V38" s="138"/>
      <c r="W38" s="119"/>
      <c r="X38" s="138"/>
      <c r="Y38" s="119"/>
      <c r="Z38" s="138"/>
      <c r="AA38" s="119"/>
      <c r="AB38" s="138"/>
      <c r="AC38" s="248"/>
      <c r="AD38" s="112"/>
      <c r="AE38" s="138"/>
      <c r="AF38" s="122"/>
      <c r="AG38" s="138"/>
      <c r="AH38" s="122"/>
      <c r="AI38" s="138"/>
      <c r="AJ38" s="124"/>
      <c r="AK38" s="138"/>
      <c r="AL38" s="119"/>
      <c r="AM38" s="475"/>
      <c r="AN38" s="138"/>
      <c r="AO38" s="119"/>
      <c r="AP38" s="1041" t="str">
        <f>IF(AO38="","",IF(AO38="A",'7.パネルラジエーター設備費用算出シート'!$G$13,IF(AO38="B",'7.パネルラジエーター設備費用算出シート'!$N$13,IF(AO38="C",'7.パネルラジエーター設備費用算出シート'!$G$23,IF(AO38="D",'7.パネルラジエーター設備費用算出シート'!$N$23,IF(AO38="E",'7.パネルラジエーター設備費用算出シート'!$G$33,IF(AO38="F",'7.パネルラジエーター設備費用算出シート'!$N$33,IF(AO38="G",'7.パネルラジエーター設備費用算出シート'!$G$43,IF(AO38="H",'7.パネルラジエーター設備費用算出シート'!$N$43,IF(AO38="I",'7.パネルラジエーター設備費用算出シート'!$G$54,'7.パネルラジエーター設備費用算出シート'!$N$54))))))))))</f>
        <v/>
      </c>
      <c r="AQ38" s="138"/>
      <c r="AR38" s="122"/>
      <c r="AS38" s="1042"/>
      <c r="AT38" s="138"/>
      <c r="AU38" s="56"/>
      <c r="AV38" s="56"/>
      <c r="AW38" s="56"/>
      <c r="AX38" s="56"/>
      <c r="AY38" s="110"/>
      <c r="AZ38" s="56"/>
      <c r="BA38" s="56"/>
      <c r="BB38" s="110"/>
      <c r="BC38" s="56"/>
      <c r="BD38" s="56"/>
      <c r="BE38" s="56"/>
      <c r="BF38" s="56"/>
    </row>
    <row r="39" spans="1:58" s="57" customFormat="1">
      <c r="A39" s="140"/>
      <c r="B39" s="115">
        <v>27</v>
      </c>
      <c r="C39" s="156"/>
      <c r="D39" s="116"/>
      <c r="E39" s="141"/>
      <c r="F39" s="1030"/>
      <c r="G39" s="1030"/>
      <c r="H39" s="1034"/>
      <c r="I39" s="119"/>
      <c r="J39" s="120"/>
      <c r="K39" s="119"/>
      <c r="L39" s="1033" t="str">
        <f t="shared" si="0"/>
        <v/>
      </c>
      <c r="M39" s="1036" t="str">
        <f t="shared" si="2"/>
        <v/>
      </c>
      <c r="N39" s="1033" t="str">
        <f t="shared" si="1"/>
        <v/>
      </c>
      <c r="O39" s="1037">
        <f t="shared" si="3"/>
        <v>0</v>
      </c>
      <c r="P39" s="138"/>
      <c r="Q39" s="248"/>
      <c r="R39" s="112"/>
      <c r="S39" s="136"/>
      <c r="T39" s="249"/>
      <c r="U39" s="112"/>
      <c r="V39" s="138"/>
      <c r="W39" s="119"/>
      <c r="X39" s="138"/>
      <c r="Y39" s="119"/>
      <c r="Z39" s="138"/>
      <c r="AA39" s="119"/>
      <c r="AB39" s="138"/>
      <c r="AC39" s="248"/>
      <c r="AD39" s="112"/>
      <c r="AE39" s="138"/>
      <c r="AF39" s="122"/>
      <c r="AG39" s="138"/>
      <c r="AH39" s="122"/>
      <c r="AI39" s="138"/>
      <c r="AJ39" s="124"/>
      <c r="AK39" s="138"/>
      <c r="AL39" s="119"/>
      <c r="AM39" s="475"/>
      <c r="AN39" s="138"/>
      <c r="AO39" s="119"/>
      <c r="AP39" s="1041" t="str">
        <f>IF(AO39="","",IF(AO39="A",'7.パネルラジエーター設備費用算出シート'!$G$13,IF(AO39="B",'7.パネルラジエーター設備費用算出シート'!$N$13,IF(AO39="C",'7.パネルラジエーター設備費用算出シート'!$G$23,IF(AO39="D",'7.パネルラジエーター設備費用算出シート'!$N$23,IF(AO39="E",'7.パネルラジエーター設備費用算出シート'!$G$33,IF(AO39="F",'7.パネルラジエーター設備費用算出シート'!$N$33,IF(AO39="G",'7.パネルラジエーター設備費用算出シート'!$G$43,IF(AO39="H",'7.パネルラジエーター設備費用算出シート'!$N$43,IF(AO39="I",'7.パネルラジエーター設備費用算出シート'!$G$54,'7.パネルラジエーター設備費用算出シート'!$N$54))))))))))</f>
        <v/>
      </c>
      <c r="AQ39" s="138"/>
      <c r="AR39" s="122"/>
      <c r="AS39" s="1042"/>
      <c r="AT39" s="138"/>
      <c r="AU39" s="56"/>
      <c r="AV39" s="56"/>
      <c r="AW39" s="56"/>
      <c r="AX39" s="56"/>
      <c r="AY39" s="110"/>
      <c r="AZ39" s="56"/>
      <c r="BA39" s="56"/>
      <c r="BB39" s="110"/>
      <c r="BC39" s="56"/>
      <c r="BD39" s="56"/>
      <c r="BE39" s="56"/>
      <c r="BF39" s="56"/>
    </row>
    <row r="40" spans="1:58" s="57" customFormat="1">
      <c r="A40" s="140"/>
      <c r="B40" s="115">
        <v>28</v>
      </c>
      <c r="C40" s="156"/>
      <c r="D40" s="116"/>
      <c r="E40" s="141"/>
      <c r="F40" s="1030"/>
      <c r="G40" s="1030"/>
      <c r="H40" s="1034"/>
      <c r="I40" s="119"/>
      <c r="J40" s="120"/>
      <c r="K40" s="119"/>
      <c r="L40" s="1033" t="str">
        <f t="shared" si="0"/>
        <v/>
      </c>
      <c r="M40" s="1036" t="str">
        <f t="shared" si="2"/>
        <v/>
      </c>
      <c r="N40" s="1033" t="str">
        <f t="shared" si="1"/>
        <v/>
      </c>
      <c r="O40" s="1037">
        <f t="shared" si="3"/>
        <v>0</v>
      </c>
      <c r="P40" s="138"/>
      <c r="Q40" s="248"/>
      <c r="R40" s="112"/>
      <c r="S40" s="136"/>
      <c r="T40" s="249"/>
      <c r="U40" s="112"/>
      <c r="V40" s="138"/>
      <c r="W40" s="119"/>
      <c r="X40" s="138"/>
      <c r="Y40" s="119"/>
      <c r="Z40" s="138"/>
      <c r="AA40" s="119"/>
      <c r="AB40" s="138"/>
      <c r="AC40" s="248"/>
      <c r="AD40" s="112"/>
      <c r="AE40" s="138"/>
      <c r="AF40" s="122"/>
      <c r="AG40" s="138"/>
      <c r="AH40" s="122"/>
      <c r="AI40" s="138"/>
      <c r="AJ40" s="124"/>
      <c r="AK40" s="138"/>
      <c r="AL40" s="119"/>
      <c r="AM40" s="475"/>
      <c r="AN40" s="138"/>
      <c r="AO40" s="119"/>
      <c r="AP40" s="1041" t="str">
        <f>IF(AO40="","",IF(AO40="A",'7.パネルラジエーター設備費用算出シート'!$G$13,IF(AO40="B",'7.パネルラジエーター設備費用算出シート'!$N$13,IF(AO40="C",'7.パネルラジエーター設備費用算出シート'!$G$23,IF(AO40="D",'7.パネルラジエーター設備費用算出シート'!$N$23,IF(AO40="E",'7.パネルラジエーター設備費用算出シート'!$G$33,IF(AO40="F",'7.パネルラジエーター設備費用算出シート'!$N$33,IF(AO40="G",'7.パネルラジエーター設備費用算出シート'!$G$43,IF(AO40="H",'7.パネルラジエーター設備費用算出シート'!$N$43,IF(AO40="I",'7.パネルラジエーター設備費用算出シート'!$G$54,'7.パネルラジエーター設備費用算出シート'!$N$54))))))))))</f>
        <v/>
      </c>
      <c r="AQ40" s="138"/>
      <c r="AR40" s="122"/>
      <c r="AS40" s="1042"/>
      <c r="AT40" s="138"/>
      <c r="AU40" s="56"/>
      <c r="AV40" s="56"/>
      <c r="AW40" s="56"/>
      <c r="AX40" s="56"/>
      <c r="AY40" s="110"/>
      <c r="AZ40" s="56"/>
      <c r="BA40" s="56"/>
      <c r="BB40" s="110"/>
      <c r="BC40" s="56"/>
      <c r="BD40" s="56"/>
      <c r="BE40" s="56"/>
      <c r="BF40" s="56"/>
    </row>
    <row r="41" spans="1:58" s="57" customFormat="1">
      <c r="A41" s="140"/>
      <c r="B41" s="115">
        <v>29</v>
      </c>
      <c r="C41" s="156"/>
      <c r="D41" s="116"/>
      <c r="E41" s="141"/>
      <c r="F41" s="1030"/>
      <c r="G41" s="1030"/>
      <c r="H41" s="1034"/>
      <c r="I41" s="119"/>
      <c r="J41" s="120"/>
      <c r="K41" s="119"/>
      <c r="L41" s="1033" t="str">
        <f t="shared" si="0"/>
        <v/>
      </c>
      <c r="M41" s="1036" t="str">
        <f t="shared" si="2"/>
        <v/>
      </c>
      <c r="N41" s="1033" t="str">
        <f t="shared" si="1"/>
        <v/>
      </c>
      <c r="O41" s="1037">
        <f t="shared" si="3"/>
        <v>0</v>
      </c>
      <c r="P41" s="138"/>
      <c r="Q41" s="248"/>
      <c r="R41" s="112"/>
      <c r="S41" s="136"/>
      <c r="T41" s="249"/>
      <c r="U41" s="112"/>
      <c r="V41" s="138"/>
      <c r="W41" s="119"/>
      <c r="X41" s="138"/>
      <c r="Y41" s="119"/>
      <c r="Z41" s="138"/>
      <c r="AA41" s="119"/>
      <c r="AB41" s="138"/>
      <c r="AC41" s="248"/>
      <c r="AD41" s="112"/>
      <c r="AE41" s="138"/>
      <c r="AF41" s="122"/>
      <c r="AG41" s="138"/>
      <c r="AH41" s="122"/>
      <c r="AI41" s="138"/>
      <c r="AJ41" s="124"/>
      <c r="AK41" s="138"/>
      <c r="AL41" s="119"/>
      <c r="AM41" s="475"/>
      <c r="AN41" s="138"/>
      <c r="AO41" s="119"/>
      <c r="AP41" s="1041" t="str">
        <f>IF(AO41="","",IF(AO41="A",'7.パネルラジエーター設備費用算出シート'!$G$13,IF(AO41="B",'7.パネルラジエーター設備費用算出シート'!$N$13,IF(AO41="C",'7.パネルラジエーター設備費用算出シート'!$G$23,IF(AO41="D",'7.パネルラジエーター設備費用算出シート'!$N$23,IF(AO41="E",'7.パネルラジエーター設備費用算出シート'!$G$33,IF(AO41="F",'7.パネルラジエーター設備費用算出シート'!$N$33,IF(AO41="G",'7.パネルラジエーター設備費用算出シート'!$G$43,IF(AO41="H",'7.パネルラジエーター設備費用算出シート'!$N$43,IF(AO41="I",'7.パネルラジエーター設備費用算出シート'!$G$54,'7.パネルラジエーター設備費用算出シート'!$N$54))))))))))</f>
        <v/>
      </c>
      <c r="AQ41" s="138"/>
      <c r="AR41" s="122"/>
      <c r="AS41" s="1042"/>
      <c r="AT41" s="138"/>
      <c r="AU41" s="56"/>
      <c r="AV41" s="56"/>
      <c r="AW41" s="56"/>
      <c r="AX41" s="56"/>
      <c r="AY41" s="110"/>
      <c r="AZ41" s="56"/>
      <c r="BA41" s="56"/>
      <c r="BB41" s="110"/>
      <c r="BC41" s="56"/>
      <c r="BD41" s="56"/>
      <c r="BE41" s="56"/>
      <c r="BF41" s="56"/>
    </row>
    <row r="42" spans="1:58" s="57" customFormat="1">
      <c r="A42" s="140"/>
      <c r="B42" s="115">
        <v>30</v>
      </c>
      <c r="C42" s="156"/>
      <c r="D42" s="116"/>
      <c r="E42" s="141"/>
      <c r="F42" s="1030"/>
      <c r="G42" s="1030"/>
      <c r="H42" s="1034"/>
      <c r="I42" s="119"/>
      <c r="J42" s="120"/>
      <c r="K42" s="119"/>
      <c r="L42" s="1033" t="str">
        <f t="shared" si="0"/>
        <v/>
      </c>
      <c r="M42" s="1036" t="str">
        <f t="shared" si="2"/>
        <v/>
      </c>
      <c r="N42" s="1033" t="str">
        <f t="shared" si="1"/>
        <v/>
      </c>
      <c r="O42" s="1037">
        <f t="shared" si="3"/>
        <v>0</v>
      </c>
      <c r="P42" s="138"/>
      <c r="Q42" s="248"/>
      <c r="R42" s="112"/>
      <c r="S42" s="136"/>
      <c r="T42" s="249"/>
      <c r="U42" s="112"/>
      <c r="V42" s="138"/>
      <c r="W42" s="119"/>
      <c r="X42" s="138"/>
      <c r="Y42" s="119"/>
      <c r="Z42" s="138"/>
      <c r="AA42" s="119"/>
      <c r="AB42" s="138"/>
      <c r="AC42" s="248"/>
      <c r="AD42" s="112"/>
      <c r="AE42" s="138"/>
      <c r="AF42" s="122"/>
      <c r="AG42" s="138"/>
      <c r="AH42" s="122"/>
      <c r="AI42" s="138"/>
      <c r="AJ42" s="124"/>
      <c r="AK42" s="138"/>
      <c r="AL42" s="119"/>
      <c r="AM42" s="475"/>
      <c r="AN42" s="138"/>
      <c r="AO42" s="119"/>
      <c r="AP42" s="1041" t="str">
        <f>IF(AO42="","",IF(AO42="A",'7.パネルラジエーター設備費用算出シート'!$G$13,IF(AO42="B",'7.パネルラジエーター設備費用算出シート'!$N$13,IF(AO42="C",'7.パネルラジエーター設備費用算出シート'!$G$23,IF(AO42="D",'7.パネルラジエーター設備費用算出シート'!$N$23,IF(AO42="E",'7.パネルラジエーター設備費用算出シート'!$G$33,IF(AO42="F",'7.パネルラジエーター設備費用算出シート'!$N$33,IF(AO42="G",'7.パネルラジエーター設備費用算出シート'!$G$43,IF(AO42="H",'7.パネルラジエーター設備費用算出シート'!$N$43,IF(AO42="I",'7.パネルラジエーター設備費用算出シート'!$G$54,'7.パネルラジエーター設備費用算出シート'!$N$54))))))))))</f>
        <v/>
      </c>
      <c r="AQ42" s="138"/>
      <c r="AR42" s="122"/>
      <c r="AS42" s="1042"/>
      <c r="AT42" s="138"/>
      <c r="AU42" s="56"/>
      <c r="AV42" s="56"/>
      <c r="AW42" s="56"/>
      <c r="AX42" s="56"/>
      <c r="AY42" s="110"/>
      <c r="AZ42" s="56"/>
      <c r="BA42" s="56"/>
      <c r="BB42" s="110"/>
      <c r="BC42" s="56"/>
      <c r="BD42" s="56"/>
      <c r="BE42" s="56"/>
      <c r="BF42" s="56"/>
    </row>
    <row r="43" spans="1:58" s="57" customFormat="1">
      <c r="A43" s="140"/>
      <c r="B43" s="115">
        <v>31</v>
      </c>
      <c r="C43" s="156"/>
      <c r="D43" s="116"/>
      <c r="E43" s="141"/>
      <c r="F43" s="1030"/>
      <c r="G43" s="1030"/>
      <c r="H43" s="1034"/>
      <c r="I43" s="119"/>
      <c r="J43" s="120"/>
      <c r="K43" s="119"/>
      <c r="L43" s="1033" t="str">
        <f t="shared" si="0"/>
        <v/>
      </c>
      <c r="M43" s="1036" t="str">
        <f t="shared" si="2"/>
        <v/>
      </c>
      <c r="N43" s="1033" t="str">
        <f t="shared" si="1"/>
        <v/>
      </c>
      <c r="O43" s="1037">
        <f t="shared" si="3"/>
        <v>0</v>
      </c>
      <c r="P43" s="138"/>
      <c r="Q43" s="248"/>
      <c r="R43" s="112"/>
      <c r="S43" s="136"/>
      <c r="T43" s="249"/>
      <c r="U43" s="112"/>
      <c r="V43" s="138"/>
      <c r="W43" s="119"/>
      <c r="X43" s="138"/>
      <c r="Y43" s="119"/>
      <c r="Z43" s="138"/>
      <c r="AA43" s="119"/>
      <c r="AB43" s="138"/>
      <c r="AC43" s="248"/>
      <c r="AD43" s="112"/>
      <c r="AE43" s="138"/>
      <c r="AF43" s="122"/>
      <c r="AG43" s="138"/>
      <c r="AH43" s="122"/>
      <c r="AI43" s="138"/>
      <c r="AJ43" s="124"/>
      <c r="AK43" s="138"/>
      <c r="AL43" s="119"/>
      <c r="AM43" s="475"/>
      <c r="AN43" s="138"/>
      <c r="AO43" s="119"/>
      <c r="AP43" s="1041" t="str">
        <f>IF(AO43="","",IF(AO43="A",'7.パネルラジエーター設備費用算出シート'!$G$13,IF(AO43="B",'7.パネルラジエーター設備費用算出シート'!$N$13,IF(AO43="C",'7.パネルラジエーター設備費用算出シート'!$G$23,IF(AO43="D",'7.パネルラジエーター設備費用算出シート'!$N$23,IF(AO43="E",'7.パネルラジエーター設備費用算出シート'!$G$33,IF(AO43="F",'7.パネルラジエーター設備費用算出シート'!$N$33,IF(AO43="G",'7.パネルラジエーター設備費用算出シート'!$G$43,IF(AO43="H",'7.パネルラジエーター設備費用算出シート'!$N$43,IF(AO43="I",'7.パネルラジエーター設備費用算出シート'!$G$54,'7.パネルラジエーター設備費用算出シート'!$N$54))))))))))</f>
        <v/>
      </c>
      <c r="AQ43" s="138"/>
      <c r="AR43" s="122"/>
      <c r="AS43" s="1042"/>
      <c r="AT43" s="138"/>
      <c r="AU43" s="56"/>
      <c r="AV43" s="56"/>
      <c r="AW43" s="56"/>
      <c r="AX43" s="56"/>
      <c r="AY43" s="110"/>
      <c r="AZ43" s="56"/>
      <c r="BA43" s="56"/>
      <c r="BB43" s="110"/>
      <c r="BC43" s="56"/>
      <c r="BD43" s="56"/>
      <c r="BE43" s="56"/>
      <c r="BF43" s="56"/>
    </row>
    <row r="44" spans="1:58" s="57" customFormat="1">
      <c r="A44" s="140"/>
      <c r="B44" s="115">
        <v>32</v>
      </c>
      <c r="C44" s="156"/>
      <c r="D44" s="116"/>
      <c r="E44" s="141"/>
      <c r="F44" s="1030"/>
      <c r="G44" s="1030"/>
      <c r="H44" s="1034"/>
      <c r="I44" s="119"/>
      <c r="J44" s="120"/>
      <c r="K44" s="119"/>
      <c r="L44" s="1033" t="str">
        <f t="shared" si="0"/>
        <v/>
      </c>
      <c r="M44" s="1036" t="str">
        <f t="shared" si="2"/>
        <v/>
      </c>
      <c r="N44" s="1033" t="str">
        <f t="shared" si="1"/>
        <v/>
      </c>
      <c r="O44" s="1037">
        <f t="shared" si="3"/>
        <v>0</v>
      </c>
      <c r="P44" s="138"/>
      <c r="Q44" s="248"/>
      <c r="R44" s="112"/>
      <c r="S44" s="136"/>
      <c r="T44" s="249"/>
      <c r="U44" s="112"/>
      <c r="V44" s="138"/>
      <c r="W44" s="119"/>
      <c r="X44" s="138"/>
      <c r="Y44" s="119"/>
      <c r="Z44" s="138"/>
      <c r="AA44" s="119"/>
      <c r="AB44" s="138"/>
      <c r="AC44" s="248"/>
      <c r="AD44" s="112"/>
      <c r="AE44" s="138"/>
      <c r="AF44" s="122"/>
      <c r="AG44" s="138"/>
      <c r="AH44" s="122"/>
      <c r="AI44" s="138"/>
      <c r="AJ44" s="124"/>
      <c r="AK44" s="138"/>
      <c r="AL44" s="119"/>
      <c r="AM44" s="475"/>
      <c r="AN44" s="138"/>
      <c r="AO44" s="119"/>
      <c r="AP44" s="1041" t="str">
        <f>IF(AO44="","",IF(AO44="A",'7.パネルラジエーター設備費用算出シート'!$G$13,IF(AO44="B",'7.パネルラジエーター設備費用算出シート'!$N$13,IF(AO44="C",'7.パネルラジエーター設備費用算出シート'!$G$23,IF(AO44="D",'7.パネルラジエーター設備費用算出シート'!$N$23,IF(AO44="E",'7.パネルラジエーター設備費用算出シート'!$G$33,IF(AO44="F",'7.パネルラジエーター設備費用算出シート'!$N$33,IF(AO44="G",'7.パネルラジエーター設備費用算出シート'!$G$43,IF(AO44="H",'7.パネルラジエーター設備費用算出シート'!$N$43,IF(AO44="I",'7.パネルラジエーター設備費用算出シート'!$G$54,'7.パネルラジエーター設備費用算出シート'!$N$54))))))))))</f>
        <v/>
      </c>
      <c r="AQ44" s="138"/>
      <c r="AR44" s="122"/>
      <c r="AS44" s="1042"/>
      <c r="AT44" s="138"/>
      <c r="AU44" s="56"/>
      <c r="AV44" s="56"/>
      <c r="AW44" s="56"/>
      <c r="AX44" s="56"/>
      <c r="AY44" s="110"/>
      <c r="AZ44" s="56"/>
      <c r="BA44" s="56"/>
      <c r="BB44" s="110"/>
      <c r="BC44" s="56"/>
      <c r="BD44" s="56"/>
      <c r="BE44" s="56"/>
      <c r="BF44" s="56"/>
    </row>
    <row r="45" spans="1:58" s="57" customFormat="1">
      <c r="A45" s="140"/>
      <c r="B45" s="115">
        <v>33</v>
      </c>
      <c r="C45" s="156"/>
      <c r="D45" s="116"/>
      <c r="E45" s="141"/>
      <c r="F45" s="1030"/>
      <c r="G45" s="1030"/>
      <c r="H45" s="1034"/>
      <c r="I45" s="119"/>
      <c r="J45" s="120"/>
      <c r="K45" s="119"/>
      <c r="L45" s="1033" t="str">
        <f t="shared" si="0"/>
        <v/>
      </c>
      <c r="M45" s="1036" t="str">
        <f t="shared" si="2"/>
        <v/>
      </c>
      <c r="N45" s="1033" t="str">
        <f t="shared" si="1"/>
        <v/>
      </c>
      <c r="O45" s="1037">
        <f t="shared" si="3"/>
        <v>0</v>
      </c>
      <c r="P45" s="138"/>
      <c r="Q45" s="248"/>
      <c r="R45" s="112"/>
      <c r="S45" s="136"/>
      <c r="T45" s="249"/>
      <c r="U45" s="112"/>
      <c r="V45" s="138"/>
      <c r="W45" s="119"/>
      <c r="X45" s="138"/>
      <c r="Y45" s="119"/>
      <c r="Z45" s="138"/>
      <c r="AA45" s="119"/>
      <c r="AB45" s="138"/>
      <c r="AC45" s="248"/>
      <c r="AD45" s="112"/>
      <c r="AE45" s="138"/>
      <c r="AF45" s="122"/>
      <c r="AG45" s="138"/>
      <c r="AH45" s="122"/>
      <c r="AI45" s="138"/>
      <c r="AJ45" s="124"/>
      <c r="AK45" s="138"/>
      <c r="AL45" s="119"/>
      <c r="AM45" s="475"/>
      <c r="AN45" s="138"/>
      <c r="AO45" s="119"/>
      <c r="AP45" s="1041" t="str">
        <f>IF(AO45="","",IF(AO45="A",'7.パネルラジエーター設備費用算出シート'!$G$13,IF(AO45="B",'7.パネルラジエーター設備費用算出シート'!$N$13,IF(AO45="C",'7.パネルラジエーター設備費用算出シート'!$G$23,IF(AO45="D",'7.パネルラジエーター設備費用算出シート'!$N$23,IF(AO45="E",'7.パネルラジエーター設備費用算出シート'!$G$33,IF(AO45="F",'7.パネルラジエーター設備費用算出シート'!$N$33,IF(AO45="G",'7.パネルラジエーター設備費用算出シート'!$G$43,IF(AO45="H",'7.パネルラジエーター設備費用算出シート'!$N$43,IF(AO45="I",'7.パネルラジエーター設備費用算出シート'!$G$54,'7.パネルラジエーター設備費用算出シート'!$N$54))))))))))</f>
        <v/>
      </c>
      <c r="AQ45" s="138"/>
      <c r="AR45" s="122"/>
      <c r="AS45" s="1042"/>
      <c r="AT45" s="138"/>
      <c r="AU45" s="56"/>
      <c r="AV45" s="56"/>
      <c r="AW45" s="56"/>
      <c r="AX45" s="56"/>
      <c r="AY45" s="110"/>
      <c r="AZ45" s="56"/>
      <c r="BA45" s="56"/>
      <c r="BB45" s="110"/>
      <c r="BC45" s="56"/>
      <c r="BD45" s="56"/>
      <c r="BE45" s="56"/>
      <c r="BF45" s="56"/>
    </row>
    <row r="46" spans="1:58" s="57" customFormat="1">
      <c r="A46" s="140"/>
      <c r="B46" s="115">
        <v>34</v>
      </c>
      <c r="C46" s="156"/>
      <c r="D46" s="116"/>
      <c r="E46" s="141"/>
      <c r="F46" s="1030"/>
      <c r="G46" s="1030"/>
      <c r="H46" s="1034"/>
      <c r="I46" s="119"/>
      <c r="J46" s="120"/>
      <c r="K46" s="119"/>
      <c r="L46" s="1033" t="str">
        <f t="shared" si="0"/>
        <v/>
      </c>
      <c r="M46" s="1036" t="str">
        <f t="shared" si="2"/>
        <v/>
      </c>
      <c r="N46" s="1033" t="str">
        <f t="shared" si="1"/>
        <v/>
      </c>
      <c r="O46" s="1037">
        <f t="shared" si="3"/>
        <v>0</v>
      </c>
      <c r="P46" s="138"/>
      <c r="Q46" s="248"/>
      <c r="R46" s="112"/>
      <c r="S46" s="136"/>
      <c r="T46" s="249"/>
      <c r="U46" s="112"/>
      <c r="V46" s="138"/>
      <c r="W46" s="119"/>
      <c r="X46" s="138"/>
      <c r="Y46" s="119"/>
      <c r="Z46" s="138"/>
      <c r="AA46" s="119"/>
      <c r="AB46" s="138"/>
      <c r="AC46" s="248"/>
      <c r="AD46" s="112"/>
      <c r="AE46" s="138"/>
      <c r="AF46" s="122"/>
      <c r="AG46" s="138"/>
      <c r="AH46" s="122"/>
      <c r="AI46" s="138"/>
      <c r="AJ46" s="124"/>
      <c r="AK46" s="138"/>
      <c r="AL46" s="119"/>
      <c r="AM46" s="475"/>
      <c r="AN46" s="138"/>
      <c r="AO46" s="119"/>
      <c r="AP46" s="1041" t="str">
        <f>IF(AO46="","",IF(AO46="A",'7.パネルラジエーター設備費用算出シート'!$G$13,IF(AO46="B",'7.パネルラジエーター設備費用算出シート'!$N$13,IF(AO46="C",'7.パネルラジエーター設備費用算出シート'!$G$23,IF(AO46="D",'7.パネルラジエーター設備費用算出シート'!$N$23,IF(AO46="E",'7.パネルラジエーター設備費用算出シート'!$G$33,IF(AO46="F",'7.パネルラジエーター設備費用算出シート'!$N$33,IF(AO46="G",'7.パネルラジエーター設備費用算出シート'!$G$43,IF(AO46="H",'7.パネルラジエーター設備費用算出シート'!$N$43,IF(AO46="I",'7.パネルラジエーター設備費用算出シート'!$G$54,'7.パネルラジエーター設備費用算出シート'!$N$54))))))))))</f>
        <v/>
      </c>
      <c r="AQ46" s="138"/>
      <c r="AR46" s="122"/>
      <c r="AS46" s="1042"/>
      <c r="AT46" s="138"/>
      <c r="AU46" s="56"/>
      <c r="AV46" s="56"/>
      <c r="AW46" s="56"/>
      <c r="AX46" s="56"/>
      <c r="AY46" s="110"/>
      <c r="AZ46" s="56"/>
      <c r="BA46" s="56"/>
      <c r="BB46" s="110"/>
      <c r="BC46" s="56"/>
      <c r="BD46" s="56"/>
      <c r="BE46" s="56"/>
      <c r="BF46" s="56"/>
    </row>
    <row r="47" spans="1:58" s="57" customFormat="1">
      <c r="A47" s="140"/>
      <c r="B47" s="115">
        <v>35</v>
      </c>
      <c r="C47" s="156"/>
      <c r="D47" s="116"/>
      <c r="E47" s="141"/>
      <c r="F47" s="1030"/>
      <c r="G47" s="1030"/>
      <c r="H47" s="1034"/>
      <c r="I47" s="119"/>
      <c r="J47" s="120"/>
      <c r="K47" s="119"/>
      <c r="L47" s="1033" t="str">
        <f t="shared" si="0"/>
        <v/>
      </c>
      <c r="M47" s="1036" t="str">
        <f t="shared" si="2"/>
        <v/>
      </c>
      <c r="N47" s="1033" t="str">
        <f t="shared" si="1"/>
        <v/>
      </c>
      <c r="O47" s="1037">
        <f t="shared" si="3"/>
        <v>0</v>
      </c>
      <c r="P47" s="138"/>
      <c r="Q47" s="248"/>
      <c r="R47" s="112"/>
      <c r="S47" s="136"/>
      <c r="T47" s="249"/>
      <c r="U47" s="112"/>
      <c r="V47" s="138"/>
      <c r="W47" s="119"/>
      <c r="X47" s="138"/>
      <c r="Y47" s="119"/>
      <c r="Z47" s="138"/>
      <c r="AA47" s="119"/>
      <c r="AB47" s="138"/>
      <c r="AC47" s="248"/>
      <c r="AD47" s="112"/>
      <c r="AE47" s="138"/>
      <c r="AF47" s="122"/>
      <c r="AG47" s="138"/>
      <c r="AH47" s="122"/>
      <c r="AI47" s="138"/>
      <c r="AJ47" s="124"/>
      <c r="AK47" s="138"/>
      <c r="AL47" s="119"/>
      <c r="AM47" s="475"/>
      <c r="AN47" s="138"/>
      <c r="AO47" s="119"/>
      <c r="AP47" s="1041" t="str">
        <f>IF(AO47="","",IF(AO47="A",'7.パネルラジエーター設備費用算出シート'!$G$13,IF(AO47="B",'7.パネルラジエーター設備費用算出シート'!$N$13,IF(AO47="C",'7.パネルラジエーター設備費用算出シート'!$G$23,IF(AO47="D",'7.パネルラジエーター設備費用算出シート'!$N$23,IF(AO47="E",'7.パネルラジエーター設備費用算出シート'!$G$33,IF(AO47="F",'7.パネルラジエーター設備費用算出シート'!$N$33,IF(AO47="G",'7.パネルラジエーター設備費用算出シート'!$G$43,IF(AO47="H",'7.パネルラジエーター設備費用算出シート'!$N$43,IF(AO47="I",'7.パネルラジエーター設備費用算出シート'!$G$54,'7.パネルラジエーター設備費用算出シート'!$N$54))))))))))</f>
        <v/>
      </c>
      <c r="AQ47" s="138"/>
      <c r="AR47" s="122"/>
      <c r="AS47" s="1042"/>
      <c r="AT47" s="138"/>
      <c r="AU47" s="56"/>
      <c r="AV47" s="56"/>
      <c r="AW47" s="56"/>
      <c r="AX47" s="56"/>
      <c r="AY47" s="110"/>
      <c r="AZ47" s="56"/>
      <c r="BA47" s="56"/>
      <c r="BB47" s="110"/>
      <c r="BC47" s="56"/>
      <c r="BD47" s="56"/>
      <c r="BE47" s="56"/>
      <c r="BF47" s="56"/>
    </row>
    <row r="48" spans="1:58" s="57" customFormat="1">
      <c r="A48" s="140"/>
      <c r="B48" s="115">
        <v>36</v>
      </c>
      <c r="C48" s="156"/>
      <c r="D48" s="116"/>
      <c r="E48" s="141"/>
      <c r="F48" s="1030"/>
      <c r="G48" s="1030"/>
      <c r="H48" s="1034"/>
      <c r="I48" s="119"/>
      <c r="J48" s="120"/>
      <c r="K48" s="119"/>
      <c r="L48" s="1033" t="str">
        <f t="shared" si="0"/>
        <v/>
      </c>
      <c r="M48" s="1036" t="str">
        <f t="shared" si="2"/>
        <v/>
      </c>
      <c r="N48" s="1033" t="str">
        <f t="shared" si="1"/>
        <v/>
      </c>
      <c r="O48" s="1037">
        <f t="shared" si="3"/>
        <v>0</v>
      </c>
      <c r="P48" s="138"/>
      <c r="Q48" s="248"/>
      <c r="R48" s="112"/>
      <c r="S48" s="136"/>
      <c r="T48" s="249"/>
      <c r="U48" s="112"/>
      <c r="V48" s="138"/>
      <c r="W48" s="119"/>
      <c r="X48" s="138"/>
      <c r="Y48" s="119"/>
      <c r="Z48" s="138"/>
      <c r="AA48" s="119"/>
      <c r="AB48" s="138"/>
      <c r="AC48" s="248"/>
      <c r="AD48" s="112"/>
      <c r="AE48" s="138"/>
      <c r="AF48" s="122"/>
      <c r="AG48" s="138"/>
      <c r="AH48" s="122"/>
      <c r="AI48" s="138"/>
      <c r="AJ48" s="124"/>
      <c r="AK48" s="138"/>
      <c r="AL48" s="119"/>
      <c r="AM48" s="475"/>
      <c r="AN48" s="138"/>
      <c r="AO48" s="119"/>
      <c r="AP48" s="1041" t="str">
        <f>IF(AO48="","",IF(AO48="A",'7.パネルラジエーター設備費用算出シート'!$G$13,IF(AO48="B",'7.パネルラジエーター設備費用算出シート'!$N$13,IF(AO48="C",'7.パネルラジエーター設備費用算出シート'!$G$23,IF(AO48="D",'7.パネルラジエーター設備費用算出シート'!$N$23,IF(AO48="E",'7.パネルラジエーター設備費用算出シート'!$G$33,IF(AO48="F",'7.パネルラジエーター設備費用算出シート'!$N$33,IF(AO48="G",'7.パネルラジエーター設備費用算出シート'!$G$43,IF(AO48="H",'7.パネルラジエーター設備費用算出シート'!$N$43,IF(AO48="I",'7.パネルラジエーター設備費用算出シート'!$G$54,'7.パネルラジエーター設備費用算出シート'!$N$54))))))))))</f>
        <v/>
      </c>
      <c r="AQ48" s="138"/>
      <c r="AR48" s="122"/>
      <c r="AS48" s="1042"/>
      <c r="AT48" s="138"/>
      <c r="AU48" s="56"/>
      <c r="AV48" s="56"/>
      <c r="AW48" s="56"/>
      <c r="AX48" s="56"/>
      <c r="AY48" s="110"/>
      <c r="AZ48" s="56"/>
      <c r="BA48" s="56"/>
      <c r="BB48" s="110"/>
      <c r="BC48" s="56"/>
      <c r="BD48" s="56"/>
      <c r="BE48" s="56"/>
      <c r="BF48" s="56"/>
    </row>
    <row r="49" spans="1:58" s="57" customFormat="1">
      <c r="A49" s="140"/>
      <c r="B49" s="115">
        <v>37</v>
      </c>
      <c r="C49" s="156"/>
      <c r="D49" s="116"/>
      <c r="E49" s="141"/>
      <c r="F49" s="1030"/>
      <c r="G49" s="1030"/>
      <c r="H49" s="1034"/>
      <c r="I49" s="119"/>
      <c r="J49" s="120"/>
      <c r="K49" s="119"/>
      <c r="L49" s="1033" t="str">
        <f t="shared" si="0"/>
        <v/>
      </c>
      <c r="M49" s="1036" t="str">
        <f t="shared" si="2"/>
        <v/>
      </c>
      <c r="N49" s="1033" t="str">
        <f t="shared" si="1"/>
        <v/>
      </c>
      <c r="O49" s="1037">
        <f t="shared" si="3"/>
        <v>0</v>
      </c>
      <c r="P49" s="138"/>
      <c r="Q49" s="248"/>
      <c r="R49" s="112"/>
      <c r="S49" s="136"/>
      <c r="T49" s="249"/>
      <c r="U49" s="112"/>
      <c r="V49" s="138"/>
      <c r="W49" s="119"/>
      <c r="X49" s="138"/>
      <c r="Y49" s="119"/>
      <c r="Z49" s="138"/>
      <c r="AA49" s="119"/>
      <c r="AB49" s="138"/>
      <c r="AC49" s="248"/>
      <c r="AD49" s="112"/>
      <c r="AE49" s="138"/>
      <c r="AF49" s="122"/>
      <c r="AG49" s="138"/>
      <c r="AH49" s="122"/>
      <c r="AI49" s="138"/>
      <c r="AJ49" s="124"/>
      <c r="AK49" s="138"/>
      <c r="AL49" s="119"/>
      <c r="AM49" s="475"/>
      <c r="AN49" s="138"/>
      <c r="AO49" s="119"/>
      <c r="AP49" s="1041" t="str">
        <f>IF(AO49="","",IF(AO49="A",'7.パネルラジエーター設備費用算出シート'!$G$13,IF(AO49="B",'7.パネルラジエーター設備費用算出シート'!$N$13,IF(AO49="C",'7.パネルラジエーター設備費用算出シート'!$G$23,IF(AO49="D",'7.パネルラジエーター設備費用算出シート'!$N$23,IF(AO49="E",'7.パネルラジエーター設備費用算出シート'!$G$33,IF(AO49="F",'7.パネルラジエーター設備費用算出シート'!$N$33,IF(AO49="G",'7.パネルラジエーター設備費用算出シート'!$G$43,IF(AO49="H",'7.パネルラジエーター設備費用算出シート'!$N$43,IF(AO49="I",'7.パネルラジエーター設備費用算出シート'!$G$54,'7.パネルラジエーター設備費用算出シート'!$N$54))))))))))</f>
        <v/>
      </c>
      <c r="AQ49" s="138"/>
      <c r="AR49" s="122"/>
      <c r="AS49" s="1042"/>
      <c r="AT49" s="138"/>
      <c r="AU49" s="56"/>
      <c r="AV49" s="56"/>
      <c r="AW49" s="56"/>
      <c r="AX49" s="56"/>
      <c r="AY49" s="110"/>
      <c r="AZ49" s="56"/>
      <c r="BA49" s="56"/>
      <c r="BB49" s="110"/>
      <c r="BC49" s="56"/>
      <c r="BD49" s="56"/>
      <c r="BE49" s="56"/>
      <c r="BF49" s="56"/>
    </row>
    <row r="50" spans="1:58" s="57" customFormat="1">
      <c r="A50" s="140"/>
      <c r="B50" s="115">
        <v>38</v>
      </c>
      <c r="C50" s="156"/>
      <c r="D50" s="116"/>
      <c r="E50" s="141"/>
      <c r="F50" s="1030"/>
      <c r="G50" s="1030"/>
      <c r="H50" s="1034"/>
      <c r="I50" s="119"/>
      <c r="J50" s="120"/>
      <c r="K50" s="119"/>
      <c r="L50" s="1033" t="str">
        <f t="shared" si="0"/>
        <v/>
      </c>
      <c r="M50" s="1036" t="str">
        <f t="shared" si="2"/>
        <v/>
      </c>
      <c r="N50" s="1033" t="str">
        <f t="shared" si="1"/>
        <v/>
      </c>
      <c r="O50" s="1037">
        <f t="shared" si="3"/>
        <v>0</v>
      </c>
      <c r="P50" s="138"/>
      <c r="Q50" s="248"/>
      <c r="R50" s="112"/>
      <c r="S50" s="136"/>
      <c r="T50" s="249"/>
      <c r="U50" s="112"/>
      <c r="V50" s="138"/>
      <c r="W50" s="119"/>
      <c r="X50" s="138"/>
      <c r="Y50" s="119"/>
      <c r="Z50" s="138"/>
      <c r="AA50" s="119"/>
      <c r="AB50" s="138"/>
      <c r="AC50" s="248"/>
      <c r="AD50" s="112"/>
      <c r="AE50" s="138"/>
      <c r="AF50" s="122"/>
      <c r="AG50" s="138"/>
      <c r="AH50" s="122"/>
      <c r="AI50" s="138"/>
      <c r="AJ50" s="124"/>
      <c r="AK50" s="138"/>
      <c r="AL50" s="119"/>
      <c r="AM50" s="475"/>
      <c r="AN50" s="138"/>
      <c r="AO50" s="119"/>
      <c r="AP50" s="1041" t="str">
        <f>IF(AO50="","",IF(AO50="A",'7.パネルラジエーター設備費用算出シート'!$G$13,IF(AO50="B",'7.パネルラジエーター設備費用算出シート'!$N$13,IF(AO50="C",'7.パネルラジエーター設備費用算出シート'!$G$23,IF(AO50="D",'7.パネルラジエーター設備費用算出シート'!$N$23,IF(AO50="E",'7.パネルラジエーター設備費用算出シート'!$G$33,IF(AO50="F",'7.パネルラジエーター設備費用算出シート'!$N$33,IF(AO50="G",'7.パネルラジエーター設備費用算出シート'!$G$43,IF(AO50="H",'7.パネルラジエーター設備費用算出シート'!$N$43,IF(AO50="I",'7.パネルラジエーター設備費用算出シート'!$G$54,'7.パネルラジエーター設備費用算出シート'!$N$54))))))))))</f>
        <v/>
      </c>
      <c r="AQ50" s="138"/>
      <c r="AR50" s="122"/>
      <c r="AS50" s="1042"/>
      <c r="AT50" s="138"/>
      <c r="AU50" s="56"/>
      <c r="AV50" s="56"/>
      <c r="AW50" s="56"/>
      <c r="AX50" s="56"/>
      <c r="AY50" s="110"/>
      <c r="AZ50" s="56"/>
      <c r="BA50" s="56"/>
      <c r="BB50" s="110"/>
      <c r="BC50" s="56"/>
      <c r="BD50" s="56"/>
      <c r="BE50" s="56"/>
      <c r="BF50" s="56"/>
    </row>
    <row r="51" spans="1:58" s="57" customFormat="1">
      <c r="A51" s="140"/>
      <c r="B51" s="115">
        <v>39</v>
      </c>
      <c r="C51" s="156"/>
      <c r="D51" s="116"/>
      <c r="E51" s="141"/>
      <c r="F51" s="1030"/>
      <c r="G51" s="1030"/>
      <c r="H51" s="1034"/>
      <c r="I51" s="119"/>
      <c r="J51" s="120"/>
      <c r="K51" s="119"/>
      <c r="L51" s="1033" t="str">
        <f t="shared" si="0"/>
        <v/>
      </c>
      <c r="M51" s="1036" t="str">
        <f t="shared" si="2"/>
        <v/>
      </c>
      <c r="N51" s="1033" t="str">
        <f t="shared" si="1"/>
        <v/>
      </c>
      <c r="O51" s="1037">
        <f t="shared" si="3"/>
        <v>0</v>
      </c>
      <c r="P51" s="138"/>
      <c r="Q51" s="248"/>
      <c r="R51" s="112"/>
      <c r="S51" s="136"/>
      <c r="T51" s="249"/>
      <c r="U51" s="112"/>
      <c r="V51" s="138"/>
      <c r="W51" s="119"/>
      <c r="X51" s="138"/>
      <c r="Y51" s="119"/>
      <c r="Z51" s="138"/>
      <c r="AA51" s="119"/>
      <c r="AB51" s="138"/>
      <c r="AC51" s="248"/>
      <c r="AD51" s="112"/>
      <c r="AE51" s="138"/>
      <c r="AF51" s="122"/>
      <c r="AG51" s="138"/>
      <c r="AH51" s="122"/>
      <c r="AI51" s="138"/>
      <c r="AJ51" s="124"/>
      <c r="AK51" s="138"/>
      <c r="AL51" s="119"/>
      <c r="AM51" s="475"/>
      <c r="AN51" s="138"/>
      <c r="AO51" s="119"/>
      <c r="AP51" s="1041" t="str">
        <f>IF(AO51="","",IF(AO51="A",'7.パネルラジエーター設備費用算出シート'!$G$13,IF(AO51="B",'7.パネルラジエーター設備費用算出シート'!$N$13,IF(AO51="C",'7.パネルラジエーター設備費用算出シート'!$G$23,IF(AO51="D",'7.パネルラジエーター設備費用算出シート'!$N$23,IF(AO51="E",'7.パネルラジエーター設備費用算出シート'!$G$33,IF(AO51="F",'7.パネルラジエーター設備費用算出シート'!$N$33,IF(AO51="G",'7.パネルラジエーター設備費用算出シート'!$G$43,IF(AO51="H",'7.パネルラジエーター設備費用算出シート'!$N$43,IF(AO51="I",'7.パネルラジエーター設備費用算出シート'!$G$54,'7.パネルラジエーター設備費用算出シート'!$N$54))))))))))</f>
        <v/>
      </c>
      <c r="AQ51" s="138"/>
      <c r="AR51" s="122"/>
      <c r="AS51" s="1042"/>
      <c r="AT51" s="138"/>
      <c r="AU51" s="56"/>
      <c r="AV51" s="56"/>
      <c r="AW51" s="56"/>
      <c r="AX51" s="56"/>
      <c r="AY51" s="110"/>
      <c r="AZ51" s="56"/>
      <c r="BA51" s="56"/>
      <c r="BB51" s="110"/>
      <c r="BC51" s="56"/>
      <c r="BD51" s="56"/>
      <c r="BE51" s="56"/>
      <c r="BF51" s="56"/>
    </row>
    <row r="52" spans="1:58" s="57" customFormat="1">
      <c r="A52" s="140"/>
      <c r="B52" s="115">
        <v>40</v>
      </c>
      <c r="C52" s="156"/>
      <c r="D52" s="116"/>
      <c r="E52" s="141"/>
      <c r="F52" s="1030"/>
      <c r="G52" s="1030"/>
      <c r="H52" s="1034"/>
      <c r="I52" s="119"/>
      <c r="J52" s="120"/>
      <c r="K52" s="119"/>
      <c r="L52" s="1033" t="str">
        <f t="shared" si="0"/>
        <v/>
      </c>
      <c r="M52" s="1036" t="str">
        <f t="shared" si="2"/>
        <v/>
      </c>
      <c r="N52" s="1033" t="str">
        <f t="shared" si="1"/>
        <v/>
      </c>
      <c r="O52" s="1037">
        <f t="shared" si="3"/>
        <v>0</v>
      </c>
      <c r="P52" s="138"/>
      <c r="Q52" s="248"/>
      <c r="R52" s="112"/>
      <c r="S52" s="136"/>
      <c r="T52" s="249"/>
      <c r="U52" s="112"/>
      <c r="V52" s="138"/>
      <c r="W52" s="119"/>
      <c r="X52" s="138"/>
      <c r="Y52" s="119"/>
      <c r="Z52" s="138"/>
      <c r="AA52" s="119"/>
      <c r="AB52" s="138"/>
      <c r="AC52" s="248"/>
      <c r="AD52" s="112"/>
      <c r="AE52" s="138"/>
      <c r="AF52" s="122"/>
      <c r="AG52" s="138"/>
      <c r="AH52" s="122"/>
      <c r="AI52" s="138"/>
      <c r="AJ52" s="124"/>
      <c r="AK52" s="138"/>
      <c r="AL52" s="119"/>
      <c r="AM52" s="475"/>
      <c r="AN52" s="138"/>
      <c r="AO52" s="119"/>
      <c r="AP52" s="1041" t="str">
        <f>IF(AO52="","",IF(AO52="A",'7.パネルラジエーター設備費用算出シート'!$G$13,IF(AO52="B",'7.パネルラジエーター設備費用算出シート'!$N$13,IF(AO52="C",'7.パネルラジエーター設備費用算出シート'!$G$23,IF(AO52="D",'7.パネルラジエーター設備費用算出シート'!$N$23,IF(AO52="E",'7.パネルラジエーター設備費用算出シート'!$G$33,IF(AO52="F",'7.パネルラジエーター設備費用算出シート'!$N$33,IF(AO52="G",'7.パネルラジエーター設備費用算出シート'!$G$43,IF(AO52="H",'7.パネルラジエーター設備費用算出シート'!$N$43,IF(AO52="I",'7.パネルラジエーター設備費用算出シート'!$G$54,'7.パネルラジエーター設備費用算出シート'!$N$54))))))))))</f>
        <v/>
      </c>
      <c r="AQ52" s="138"/>
      <c r="AR52" s="122"/>
      <c r="AS52" s="1042"/>
      <c r="AT52" s="138"/>
      <c r="AU52" s="56"/>
      <c r="AV52" s="56"/>
      <c r="AW52" s="56"/>
      <c r="AX52" s="56"/>
      <c r="AY52" s="110"/>
      <c r="AZ52" s="56"/>
      <c r="BA52" s="56"/>
      <c r="BB52" s="110"/>
      <c r="BC52" s="56"/>
      <c r="BD52" s="56"/>
      <c r="BE52" s="56"/>
      <c r="BF52" s="56"/>
    </row>
    <row r="53" spans="1:58" s="57" customFormat="1">
      <c r="A53" s="140"/>
      <c r="B53" s="115">
        <v>41</v>
      </c>
      <c r="C53" s="156"/>
      <c r="D53" s="116"/>
      <c r="E53" s="141"/>
      <c r="F53" s="1030"/>
      <c r="G53" s="1030"/>
      <c r="H53" s="1034"/>
      <c r="I53" s="119"/>
      <c r="J53" s="120"/>
      <c r="K53" s="119"/>
      <c r="L53" s="1033" t="str">
        <f t="shared" si="0"/>
        <v/>
      </c>
      <c r="M53" s="1036" t="str">
        <f t="shared" si="2"/>
        <v/>
      </c>
      <c r="N53" s="1033" t="str">
        <f t="shared" si="1"/>
        <v/>
      </c>
      <c r="O53" s="1037">
        <f t="shared" si="3"/>
        <v>0</v>
      </c>
      <c r="P53" s="138"/>
      <c r="Q53" s="248"/>
      <c r="R53" s="112"/>
      <c r="S53" s="136"/>
      <c r="T53" s="249"/>
      <c r="U53" s="112"/>
      <c r="V53" s="138"/>
      <c r="W53" s="119"/>
      <c r="X53" s="138"/>
      <c r="Y53" s="119"/>
      <c r="Z53" s="138"/>
      <c r="AA53" s="119"/>
      <c r="AB53" s="138"/>
      <c r="AC53" s="248"/>
      <c r="AD53" s="112"/>
      <c r="AE53" s="138"/>
      <c r="AF53" s="122"/>
      <c r="AG53" s="138"/>
      <c r="AH53" s="122"/>
      <c r="AI53" s="138"/>
      <c r="AJ53" s="124"/>
      <c r="AK53" s="138"/>
      <c r="AL53" s="119"/>
      <c r="AM53" s="475"/>
      <c r="AN53" s="138"/>
      <c r="AO53" s="119"/>
      <c r="AP53" s="1041" t="str">
        <f>IF(AO53="","",IF(AO53="A",'7.パネルラジエーター設備費用算出シート'!$G$13,IF(AO53="B",'7.パネルラジエーター設備費用算出シート'!$N$13,IF(AO53="C",'7.パネルラジエーター設備費用算出シート'!$G$23,IF(AO53="D",'7.パネルラジエーター設備費用算出シート'!$N$23,IF(AO53="E",'7.パネルラジエーター設備費用算出シート'!$G$33,IF(AO53="F",'7.パネルラジエーター設備費用算出シート'!$N$33,IF(AO53="G",'7.パネルラジエーター設備費用算出シート'!$G$43,IF(AO53="H",'7.パネルラジエーター設備費用算出シート'!$N$43,IF(AO53="I",'7.パネルラジエーター設備費用算出シート'!$G$54,'7.パネルラジエーター設備費用算出シート'!$N$54))))))))))</f>
        <v/>
      </c>
      <c r="AQ53" s="138"/>
      <c r="AR53" s="122"/>
      <c r="AS53" s="1042"/>
      <c r="AT53" s="138"/>
      <c r="AU53" s="56"/>
      <c r="AV53" s="56"/>
      <c r="AW53" s="56"/>
      <c r="AX53" s="56"/>
      <c r="AY53" s="110"/>
      <c r="AZ53" s="56"/>
      <c r="BA53" s="56"/>
      <c r="BB53" s="110"/>
      <c r="BC53" s="56"/>
      <c r="BD53" s="56"/>
      <c r="BE53" s="56"/>
      <c r="BF53" s="56"/>
    </row>
    <row r="54" spans="1:58" s="57" customFormat="1">
      <c r="A54" s="140"/>
      <c r="B54" s="115">
        <v>42</v>
      </c>
      <c r="C54" s="156"/>
      <c r="D54" s="116"/>
      <c r="E54" s="141"/>
      <c r="F54" s="1030"/>
      <c r="G54" s="1030"/>
      <c r="H54" s="1034"/>
      <c r="I54" s="119"/>
      <c r="J54" s="120"/>
      <c r="K54" s="119"/>
      <c r="L54" s="1033" t="str">
        <f t="shared" si="0"/>
        <v/>
      </c>
      <c r="M54" s="1036" t="str">
        <f t="shared" si="2"/>
        <v/>
      </c>
      <c r="N54" s="1033" t="str">
        <f t="shared" si="1"/>
        <v/>
      </c>
      <c r="O54" s="1037">
        <f t="shared" si="3"/>
        <v>0</v>
      </c>
      <c r="P54" s="138"/>
      <c r="Q54" s="248"/>
      <c r="R54" s="112"/>
      <c r="S54" s="136"/>
      <c r="T54" s="249"/>
      <c r="U54" s="112"/>
      <c r="V54" s="138"/>
      <c r="W54" s="119"/>
      <c r="X54" s="138"/>
      <c r="Y54" s="119"/>
      <c r="Z54" s="138"/>
      <c r="AA54" s="119"/>
      <c r="AB54" s="138"/>
      <c r="AC54" s="248"/>
      <c r="AD54" s="112"/>
      <c r="AE54" s="138"/>
      <c r="AF54" s="122"/>
      <c r="AG54" s="138"/>
      <c r="AH54" s="122"/>
      <c r="AI54" s="138"/>
      <c r="AJ54" s="124"/>
      <c r="AK54" s="138"/>
      <c r="AL54" s="119"/>
      <c r="AM54" s="475"/>
      <c r="AN54" s="138"/>
      <c r="AO54" s="119"/>
      <c r="AP54" s="1041" t="str">
        <f>IF(AO54="","",IF(AO54="A",'7.パネルラジエーター設備費用算出シート'!$G$13,IF(AO54="B",'7.パネルラジエーター設備費用算出シート'!$N$13,IF(AO54="C",'7.パネルラジエーター設備費用算出シート'!$G$23,IF(AO54="D",'7.パネルラジエーター設備費用算出シート'!$N$23,IF(AO54="E",'7.パネルラジエーター設備費用算出シート'!$G$33,IF(AO54="F",'7.パネルラジエーター設備費用算出シート'!$N$33,IF(AO54="G",'7.パネルラジエーター設備費用算出シート'!$G$43,IF(AO54="H",'7.パネルラジエーター設備費用算出シート'!$N$43,IF(AO54="I",'7.パネルラジエーター設備費用算出シート'!$G$54,'7.パネルラジエーター設備費用算出シート'!$N$54))))))))))</f>
        <v/>
      </c>
      <c r="AQ54" s="138"/>
      <c r="AR54" s="122"/>
      <c r="AS54" s="1042"/>
      <c r="AT54" s="138"/>
      <c r="AU54" s="56"/>
      <c r="AV54" s="56"/>
      <c r="AW54" s="56"/>
      <c r="AX54" s="56"/>
      <c r="AY54" s="110"/>
      <c r="AZ54" s="56"/>
      <c r="BA54" s="56"/>
      <c r="BB54" s="110"/>
      <c r="BC54" s="56"/>
      <c r="BD54" s="56"/>
      <c r="BE54" s="56"/>
      <c r="BF54" s="56"/>
    </row>
    <row r="55" spans="1:58" s="57" customFormat="1">
      <c r="A55" s="140"/>
      <c r="B55" s="115">
        <v>43</v>
      </c>
      <c r="C55" s="156"/>
      <c r="D55" s="116"/>
      <c r="E55" s="141"/>
      <c r="F55" s="1030"/>
      <c r="G55" s="1030"/>
      <c r="H55" s="1034"/>
      <c r="I55" s="119"/>
      <c r="J55" s="120"/>
      <c r="K55" s="119"/>
      <c r="L55" s="1033" t="str">
        <f t="shared" si="0"/>
        <v/>
      </c>
      <c r="M55" s="1036" t="str">
        <f t="shared" si="2"/>
        <v/>
      </c>
      <c r="N55" s="1033" t="str">
        <f t="shared" si="1"/>
        <v/>
      </c>
      <c r="O55" s="1037">
        <f t="shared" si="3"/>
        <v>0</v>
      </c>
      <c r="P55" s="138"/>
      <c r="Q55" s="248"/>
      <c r="R55" s="112"/>
      <c r="S55" s="136"/>
      <c r="T55" s="249"/>
      <c r="U55" s="112"/>
      <c r="V55" s="138"/>
      <c r="W55" s="119"/>
      <c r="X55" s="138"/>
      <c r="Y55" s="119"/>
      <c r="Z55" s="138"/>
      <c r="AA55" s="119"/>
      <c r="AB55" s="138"/>
      <c r="AC55" s="248"/>
      <c r="AD55" s="112"/>
      <c r="AE55" s="138"/>
      <c r="AF55" s="122"/>
      <c r="AG55" s="138"/>
      <c r="AH55" s="122"/>
      <c r="AI55" s="138"/>
      <c r="AJ55" s="124"/>
      <c r="AK55" s="138"/>
      <c r="AL55" s="119"/>
      <c r="AM55" s="475"/>
      <c r="AN55" s="138"/>
      <c r="AO55" s="119"/>
      <c r="AP55" s="1041" t="str">
        <f>IF(AO55="","",IF(AO55="A",'7.パネルラジエーター設備費用算出シート'!$G$13,IF(AO55="B",'7.パネルラジエーター設備費用算出シート'!$N$13,IF(AO55="C",'7.パネルラジエーター設備費用算出シート'!$G$23,IF(AO55="D",'7.パネルラジエーター設備費用算出シート'!$N$23,IF(AO55="E",'7.パネルラジエーター設備費用算出シート'!$G$33,IF(AO55="F",'7.パネルラジエーター設備費用算出シート'!$N$33,IF(AO55="G",'7.パネルラジエーター設備費用算出シート'!$G$43,IF(AO55="H",'7.パネルラジエーター設備費用算出シート'!$N$43,IF(AO55="I",'7.パネルラジエーター設備費用算出シート'!$G$54,'7.パネルラジエーター設備費用算出シート'!$N$54))))))))))</f>
        <v/>
      </c>
      <c r="AQ55" s="138"/>
      <c r="AR55" s="122"/>
      <c r="AS55" s="1042"/>
      <c r="AT55" s="138"/>
      <c r="AU55" s="56"/>
      <c r="AV55" s="56"/>
      <c r="AW55" s="56"/>
      <c r="AX55" s="56"/>
      <c r="AY55" s="110"/>
      <c r="AZ55" s="56"/>
      <c r="BA55" s="56"/>
      <c r="BB55" s="110"/>
      <c r="BC55" s="56"/>
      <c r="BD55" s="56"/>
      <c r="BE55" s="56"/>
      <c r="BF55" s="56"/>
    </row>
    <row r="56" spans="1:58" s="57" customFormat="1">
      <c r="A56" s="140"/>
      <c r="B56" s="115">
        <v>44</v>
      </c>
      <c r="C56" s="156"/>
      <c r="D56" s="116"/>
      <c r="E56" s="141"/>
      <c r="F56" s="1030"/>
      <c r="G56" s="1030"/>
      <c r="H56" s="1034"/>
      <c r="I56" s="119"/>
      <c r="J56" s="120"/>
      <c r="K56" s="119"/>
      <c r="L56" s="1033" t="str">
        <f t="shared" si="0"/>
        <v/>
      </c>
      <c r="M56" s="1036" t="str">
        <f t="shared" si="2"/>
        <v/>
      </c>
      <c r="N56" s="1033" t="str">
        <f t="shared" si="1"/>
        <v/>
      </c>
      <c r="O56" s="1037">
        <f t="shared" si="3"/>
        <v>0</v>
      </c>
      <c r="P56" s="138"/>
      <c r="Q56" s="248"/>
      <c r="R56" s="112"/>
      <c r="S56" s="136"/>
      <c r="T56" s="249"/>
      <c r="U56" s="112"/>
      <c r="V56" s="138"/>
      <c r="W56" s="119"/>
      <c r="X56" s="138"/>
      <c r="Y56" s="119"/>
      <c r="Z56" s="138"/>
      <c r="AA56" s="119"/>
      <c r="AB56" s="138"/>
      <c r="AC56" s="248"/>
      <c r="AD56" s="112"/>
      <c r="AE56" s="138"/>
      <c r="AF56" s="122"/>
      <c r="AG56" s="138"/>
      <c r="AH56" s="122"/>
      <c r="AI56" s="138"/>
      <c r="AJ56" s="124"/>
      <c r="AK56" s="138"/>
      <c r="AL56" s="119"/>
      <c r="AM56" s="475"/>
      <c r="AN56" s="138"/>
      <c r="AO56" s="119"/>
      <c r="AP56" s="1041" t="str">
        <f>IF(AO56="","",IF(AO56="A",'7.パネルラジエーター設備費用算出シート'!$G$13,IF(AO56="B",'7.パネルラジエーター設備費用算出シート'!$N$13,IF(AO56="C",'7.パネルラジエーター設備費用算出シート'!$G$23,IF(AO56="D",'7.パネルラジエーター設備費用算出シート'!$N$23,IF(AO56="E",'7.パネルラジエーター設備費用算出シート'!$G$33,IF(AO56="F",'7.パネルラジエーター設備費用算出シート'!$N$33,IF(AO56="G",'7.パネルラジエーター設備費用算出シート'!$G$43,IF(AO56="H",'7.パネルラジエーター設備費用算出シート'!$N$43,IF(AO56="I",'7.パネルラジエーター設備費用算出シート'!$G$54,'7.パネルラジエーター設備費用算出シート'!$N$54))))))))))</f>
        <v/>
      </c>
      <c r="AQ56" s="138"/>
      <c r="AR56" s="122"/>
      <c r="AS56" s="1042"/>
      <c r="AT56" s="138"/>
      <c r="AU56" s="56"/>
      <c r="AV56" s="56"/>
      <c r="AW56" s="56"/>
      <c r="AX56" s="56"/>
      <c r="AY56" s="110"/>
      <c r="AZ56" s="56"/>
      <c r="BA56" s="56"/>
      <c r="BB56" s="110"/>
      <c r="BC56" s="56"/>
      <c r="BD56" s="56"/>
      <c r="BE56" s="56"/>
      <c r="BF56" s="56"/>
    </row>
    <row r="57" spans="1:58" s="57" customFormat="1">
      <c r="A57" s="140"/>
      <c r="B57" s="115">
        <v>45</v>
      </c>
      <c r="C57" s="156"/>
      <c r="D57" s="116"/>
      <c r="E57" s="141"/>
      <c r="F57" s="1030"/>
      <c r="G57" s="1030"/>
      <c r="H57" s="1034"/>
      <c r="I57" s="119"/>
      <c r="J57" s="120"/>
      <c r="K57" s="119"/>
      <c r="L57" s="1033" t="str">
        <f t="shared" si="0"/>
        <v/>
      </c>
      <c r="M57" s="1036" t="str">
        <f t="shared" si="2"/>
        <v/>
      </c>
      <c r="N57" s="1033" t="str">
        <f t="shared" si="1"/>
        <v/>
      </c>
      <c r="O57" s="1037">
        <f t="shared" si="3"/>
        <v>0</v>
      </c>
      <c r="P57" s="138"/>
      <c r="Q57" s="248"/>
      <c r="R57" s="112"/>
      <c r="S57" s="136"/>
      <c r="T57" s="249"/>
      <c r="U57" s="112"/>
      <c r="V57" s="138"/>
      <c r="W57" s="119"/>
      <c r="X57" s="138"/>
      <c r="Y57" s="119"/>
      <c r="Z57" s="138"/>
      <c r="AA57" s="119"/>
      <c r="AB57" s="138"/>
      <c r="AC57" s="248"/>
      <c r="AD57" s="112"/>
      <c r="AE57" s="138"/>
      <c r="AF57" s="122"/>
      <c r="AG57" s="138"/>
      <c r="AH57" s="122"/>
      <c r="AI57" s="138"/>
      <c r="AJ57" s="124"/>
      <c r="AK57" s="138"/>
      <c r="AL57" s="119"/>
      <c r="AM57" s="475"/>
      <c r="AN57" s="138"/>
      <c r="AO57" s="119"/>
      <c r="AP57" s="1041" t="str">
        <f>IF(AO57="","",IF(AO57="A",'7.パネルラジエーター設備費用算出シート'!$G$13,IF(AO57="B",'7.パネルラジエーター設備費用算出シート'!$N$13,IF(AO57="C",'7.パネルラジエーター設備費用算出シート'!$G$23,IF(AO57="D",'7.パネルラジエーター設備費用算出シート'!$N$23,IF(AO57="E",'7.パネルラジエーター設備費用算出シート'!$G$33,IF(AO57="F",'7.パネルラジエーター設備費用算出シート'!$N$33,IF(AO57="G",'7.パネルラジエーター設備費用算出シート'!$G$43,IF(AO57="H",'7.パネルラジエーター設備費用算出シート'!$N$43,IF(AO57="I",'7.パネルラジエーター設備費用算出シート'!$G$54,'7.パネルラジエーター設備費用算出シート'!$N$54))))))))))</f>
        <v/>
      </c>
      <c r="AQ57" s="138"/>
      <c r="AR57" s="122"/>
      <c r="AS57" s="1042"/>
      <c r="AT57" s="138"/>
      <c r="AU57" s="56"/>
      <c r="AV57" s="56"/>
      <c r="AW57" s="56"/>
      <c r="AX57" s="56"/>
      <c r="AY57" s="110"/>
      <c r="AZ57" s="56"/>
      <c r="BA57" s="56"/>
      <c r="BB57" s="110"/>
      <c r="BC57" s="56"/>
      <c r="BD57" s="56"/>
      <c r="BE57" s="56"/>
      <c r="BF57" s="56"/>
    </row>
    <row r="58" spans="1:58" s="57" customFormat="1">
      <c r="A58" s="140"/>
      <c r="B58" s="115">
        <v>46</v>
      </c>
      <c r="C58" s="156"/>
      <c r="D58" s="116"/>
      <c r="E58" s="141"/>
      <c r="F58" s="1030"/>
      <c r="G58" s="1030"/>
      <c r="H58" s="1034"/>
      <c r="I58" s="119"/>
      <c r="J58" s="120"/>
      <c r="K58" s="119"/>
      <c r="L58" s="1033" t="str">
        <f t="shared" si="0"/>
        <v/>
      </c>
      <c r="M58" s="1036" t="str">
        <f t="shared" si="2"/>
        <v/>
      </c>
      <c r="N58" s="1033" t="str">
        <f t="shared" si="1"/>
        <v/>
      </c>
      <c r="O58" s="1037">
        <f t="shared" si="3"/>
        <v>0</v>
      </c>
      <c r="P58" s="138"/>
      <c r="Q58" s="248"/>
      <c r="R58" s="112"/>
      <c r="S58" s="136"/>
      <c r="T58" s="249"/>
      <c r="U58" s="112"/>
      <c r="V58" s="138"/>
      <c r="W58" s="119"/>
      <c r="X58" s="138"/>
      <c r="Y58" s="119"/>
      <c r="Z58" s="138"/>
      <c r="AA58" s="119"/>
      <c r="AB58" s="138"/>
      <c r="AC58" s="248"/>
      <c r="AD58" s="112"/>
      <c r="AE58" s="138"/>
      <c r="AF58" s="122"/>
      <c r="AG58" s="138"/>
      <c r="AH58" s="122"/>
      <c r="AI58" s="138"/>
      <c r="AJ58" s="124"/>
      <c r="AK58" s="138"/>
      <c r="AL58" s="119"/>
      <c r="AM58" s="475"/>
      <c r="AN58" s="138"/>
      <c r="AO58" s="119"/>
      <c r="AP58" s="1041" t="str">
        <f>IF(AO58="","",IF(AO58="A",'7.パネルラジエーター設備費用算出シート'!$G$13,IF(AO58="B",'7.パネルラジエーター設備費用算出シート'!$N$13,IF(AO58="C",'7.パネルラジエーター設備費用算出シート'!$G$23,IF(AO58="D",'7.パネルラジエーター設備費用算出シート'!$N$23,IF(AO58="E",'7.パネルラジエーター設備費用算出シート'!$G$33,IF(AO58="F",'7.パネルラジエーター設備費用算出シート'!$N$33,IF(AO58="G",'7.パネルラジエーター設備費用算出シート'!$G$43,IF(AO58="H",'7.パネルラジエーター設備費用算出シート'!$N$43,IF(AO58="I",'7.パネルラジエーター設備費用算出シート'!$G$54,'7.パネルラジエーター設備費用算出シート'!$N$54))))))))))</f>
        <v/>
      </c>
      <c r="AQ58" s="138"/>
      <c r="AR58" s="122"/>
      <c r="AS58" s="1042"/>
      <c r="AT58" s="138"/>
      <c r="AU58" s="56"/>
      <c r="AV58" s="56"/>
      <c r="AW58" s="56"/>
      <c r="AX58" s="56"/>
      <c r="AY58" s="110"/>
      <c r="AZ58" s="56"/>
      <c r="BA58" s="56"/>
      <c r="BB58" s="110"/>
      <c r="BC58" s="56"/>
      <c r="BD58" s="56"/>
      <c r="BE58" s="56"/>
      <c r="BF58" s="56"/>
    </row>
    <row r="59" spans="1:58" s="57" customFormat="1">
      <c r="A59" s="140"/>
      <c r="B59" s="115">
        <v>47</v>
      </c>
      <c r="C59" s="156"/>
      <c r="D59" s="116"/>
      <c r="E59" s="141"/>
      <c r="F59" s="1030"/>
      <c r="G59" s="1030"/>
      <c r="H59" s="1034"/>
      <c r="I59" s="119"/>
      <c r="J59" s="120"/>
      <c r="K59" s="119"/>
      <c r="L59" s="1033" t="str">
        <f t="shared" si="0"/>
        <v/>
      </c>
      <c r="M59" s="1036" t="str">
        <f t="shared" si="2"/>
        <v/>
      </c>
      <c r="N59" s="1033" t="str">
        <f t="shared" si="1"/>
        <v/>
      </c>
      <c r="O59" s="1037">
        <f t="shared" si="3"/>
        <v>0</v>
      </c>
      <c r="P59" s="138"/>
      <c r="Q59" s="248"/>
      <c r="R59" s="112"/>
      <c r="S59" s="136"/>
      <c r="T59" s="249"/>
      <c r="U59" s="112"/>
      <c r="V59" s="138"/>
      <c r="W59" s="119"/>
      <c r="X59" s="138"/>
      <c r="Y59" s="119"/>
      <c r="Z59" s="138"/>
      <c r="AA59" s="119"/>
      <c r="AB59" s="138"/>
      <c r="AC59" s="248"/>
      <c r="AD59" s="112"/>
      <c r="AE59" s="138"/>
      <c r="AF59" s="122"/>
      <c r="AG59" s="138"/>
      <c r="AH59" s="122"/>
      <c r="AI59" s="138"/>
      <c r="AJ59" s="124"/>
      <c r="AK59" s="138"/>
      <c r="AL59" s="119"/>
      <c r="AM59" s="475"/>
      <c r="AN59" s="138"/>
      <c r="AO59" s="119"/>
      <c r="AP59" s="1041" t="str">
        <f>IF(AO59="","",IF(AO59="A",'7.パネルラジエーター設備費用算出シート'!$G$13,IF(AO59="B",'7.パネルラジエーター設備費用算出シート'!$N$13,IF(AO59="C",'7.パネルラジエーター設備費用算出シート'!$G$23,IF(AO59="D",'7.パネルラジエーター設備費用算出シート'!$N$23,IF(AO59="E",'7.パネルラジエーター設備費用算出シート'!$G$33,IF(AO59="F",'7.パネルラジエーター設備費用算出シート'!$N$33,IF(AO59="G",'7.パネルラジエーター設備費用算出シート'!$G$43,IF(AO59="H",'7.パネルラジエーター設備費用算出シート'!$N$43,IF(AO59="I",'7.パネルラジエーター設備費用算出シート'!$G$54,'7.パネルラジエーター設備費用算出シート'!$N$54))))))))))</f>
        <v/>
      </c>
      <c r="AQ59" s="138"/>
      <c r="AR59" s="122"/>
      <c r="AS59" s="1042"/>
      <c r="AT59" s="138"/>
      <c r="AU59" s="56"/>
      <c r="AV59" s="56"/>
      <c r="AW59" s="56"/>
      <c r="AX59" s="56"/>
      <c r="AY59" s="110"/>
      <c r="AZ59" s="56"/>
      <c r="BA59" s="56"/>
      <c r="BB59" s="110"/>
      <c r="BC59" s="56"/>
      <c r="BD59" s="56"/>
      <c r="BE59" s="56"/>
      <c r="BF59" s="56"/>
    </row>
    <row r="60" spans="1:58" s="57" customFormat="1">
      <c r="A60" s="140"/>
      <c r="B60" s="115">
        <v>48</v>
      </c>
      <c r="C60" s="156"/>
      <c r="D60" s="116"/>
      <c r="E60" s="141"/>
      <c r="F60" s="1030"/>
      <c r="G60" s="1030"/>
      <c r="H60" s="1034"/>
      <c r="I60" s="119"/>
      <c r="J60" s="120"/>
      <c r="K60" s="119"/>
      <c r="L60" s="1033" t="str">
        <f t="shared" si="0"/>
        <v/>
      </c>
      <c r="M60" s="1036" t="str">
        <f t="shared" si="2"/>
        <v/>
      </c>
      <c r="N60" s="1033" t="str">
        <f t="shared" si="1"/>
        <v/>
      </c>
      <c r="O60" s="1037">
        <f t="shared" si="3"/>
        <v>0</v>
      </c>
      <c r="P60" s="138"/>
      <c r="Q60" s="248"/>
      <c r="R60" s="112"/>
      <c r="S60" s="136"/>
      <c r="T60" s="249"/>
      <c r="U60" s="112"/>
      <c r="V60" s="138"/>
      <c r="W60" s="119"/>
      <c r="X60" s="138"/>
      <c r="Y60" s="119"/>
      <c r="Z60" s="138"/>
      <c r="AA60" s="119"/>
      <c r="AB60" s="138"/>
      <c r="AC60" s="248"/>
      <c r="AD60" s="112"/>
      <c r="AE60" s="138"/>
      <c r="AF60" s="122"/>
      <c r="AG60" s="138"/>
      <c r="AH60" s="122"/>
      <c r="AI60" s="138"/>
      <c r="AJ60" s="124"/>
      <c r="AK60" s="138"/>
      <c r="AL60" s="119"/>
      <c r="AM60" s="475"/>
      <c r="AN60" s="138"/>
      <c r="AO60" s="119"/>
      <c r="AP60" s="1041" t="str">
        <f>IF(AO60="","",IF(AO60="A",'7.パネルラジエーター設備費用算出シート'!$G$13,IF(AO60="B",'7.パネルラジエーター設備費用算出シート'!$N$13,IF(AO60="C",'7.パネルラジエーター設備費用算出シート'!$G$23,IF(AO60="D",'7.パネルラジエーター設備費用算出シート'!$N$23,IF(AO60="E",'7.パネルラジエーター設備費用算出シート'!$G$33,IF(AO60="F",'7.パネルラジエーター設備費用算出シート'!$N$33,IF(AO60="G",'7.パネルラジエーター設備費用算出シート'!$G$43,IF(AO60="H",'7.パネルラジエーター設備費用算出シート'!$N$43,IF(AO60="I",'7.パネルラジエーター設備費用算出シート'!$G$54,'7.パネルラジエーター設備費用算出シート'!$N$54))))))))))</f>
        <v/>
      </c>
      <c r="AQ60" s="138"/>
      <c r="AR60" s="122"/>
      <c r="AS60" s="1042"/>
      <c r="AT60" s="138"/>
      <c r="AU60" s="56"/>
      <c r="AV60" s="56"/>
      <c r="AW60" s="56"/>
      <c r="AX60" s="56"/>
      <c r="AY60" s="110"/>
      <c r="AZ60" s="56"/>
      <c r="BA60" s="56"/>
      <c r="BB60" s="110"/>
      <c r="BC60" s="56"/>
      <c r="BD60" s="56"/>
      <c r="BE60" s="56"/>
      <c r="BF60" s="56"/>
    </row>
    <row r="61" spans="1:58" s="57" customFormat="1">
      <c r="A61" s="140"/>
      <c r="B61" s="115">
        <v>49</v>
      </c>
      <c r="C61" s="156"/>
      <c r="D61" s="116"/>
      <c r="E61" s="141"/>
      <c r="F61" s="1030"/>
      <c r="G61" s="1030"/>
      <c r="H61" s="1034"/>
      <c r="I61" s="119"/>
      <c r="J61" s="120"/>
      <c r="K61" s="119"/>
      <c r="L61" s="1033" t="str">
        <f t="shared" si="0"/>
        <v/>
      </c>
      <c r="M61" s="1036" t="str">
        <f t="shared" si="2"/>
        <v/>
      </c>
      <c r="N61" s="1033" t="str">
        <f t="shared" si="1"/>
        <v/>
      </c>
      <c r="O61" s="1037">
        <f t="shared" si="3"/>
        <v>0</v>
      </c>
      <c r="P61" s="138"/>
      <c r="Q61" s="248"/>
      <c r="R61" s="112"/>
      <c r="S61" s="136"/>
      <c r="T61" s="249"/>
      <c r="U61" s="112"/>
      <c r="V61" s="138"/>
      <c r="W61" s="119"/>
      <c r="X61" s="138"/>
      <c r="Y61" s="119"/>
      <c r="Z61" s="138"/>
      <c r="AA61" s="119"/>
      <c r="AB61" s="138"/>
      <c r="AC61" s="248"/>
      <c r="AD61" s="112"/>
      <c r="AE61" s="138"/>
      <c r="AF61" s="122"/>
      <c r="AG61" s="138"/>
      <c r="AH61" s="122"/>
      <c r="AI61" s="138"/>
      <c r="AJ61" s="124"/>
      <c r="AK61" s="138"/>
      <c r="AL61" s="119"/>
      <c r="AM61" s="475"/>
      <c r="AN61" s="138"/>
      <c r="AO61" s="119"/>
      <c r="AP61" s="1041" t="str">
        <f>IF(AO61="","",IF(AO61="A",'7.パネルラジエーター設備費用算出シート'!$G$13,IF(AO61="B",'7.パネルラジエーター設備費用算出シート'!$N$13,IF(AO61="C",'7.パネルラジエーター設備費用算出シート'!$G$23,IF(AO61="D",'7.パネルラジエーター設備費用算出シート'!$N$23,IF(AO61="E",'7.パネルラジエーター設備費用算出シート'!$G$33,IF(AO61="F",'7.パネルラジエーター設備費用算出シート'!$N$33,IF(AO61="G",'7.パネルラジエーター設備費用算出シート'!$G$43,IF(AO61="H",'7.パネルラジエーター設備費用算出シート'!$N$43,IF(AO61="I",'7.パネルラジエーター設備費用算出シート'!$G$54,'7.パネルラジエーター設備費用算出シート'!$N$54))))))))))</f>
        <v/>
      </c>
      <c r="AQ61" s="138"/>
      <c r="AR61" s="122"/>
      <c r="AS61" s="1042"/>
      <c r="AT61" s="138"/>
      <c r="AU61" s="56"/>
      <c r="AV61" s="56"/>
      <c r="AW61" s="56"/>
      <c r="AX61" s="56"/>
      <c r="AY61" s="110"/>
      <c r="AZ61" s="56"/>
      <c r="BA61" s="56"/>
      <c r="BB61" s="110"/>
      <c r="BC61" s="56"/>
      <c r="BD61" s="56"/>
      <c r="BE61" s="56"/>
      <c r="BF61" s="56"/>
    </row>
    <row r="62" spans="1:58" s="57" customFormat="1">
      <c r="A62" s="140"/>
      <c r="B62" s="115">
        <v>50</v>
      </c>
      <c r="C62" s="156"/>
      <c r="D62" s="116"/>
      <c r="E62" s="141"/>
      <c r="F62" s="1030"/>
      <c r="G62" s="1030"/>
      <c r="H62" s="1034"/>
      <c r="I62" s="119"/>
      <c r="J62" s="120"/>
      <c r="K62" s="119"/>
      <c r="L62" s="1033" t="str">
        <f t="shared" si="0"/>
        <v/>
      </c>
      <c r="M62" s="1036" t="str">
        <f t="shared" si="2"/>
        <v/>
      </c>
      <c r="N62" s="1033" t="str">
        <f t="shared" si="1"/>
        <v/>
      </c>
      <c r="O62" s="1037">
        <f t="shared" si="3"/>
        <v>0</v>
      </c>
      <c r="P62" s="138"/>
      <c r="Q62" s="248"/>
      <c r="R62" s="112"/>
      <c r="S62" s="136"/>
      <c r="T62" s="249"/>
      <c r="U62" s="112"/>
      <c r="V62" s="138"/>
      <c r="W62" s="119"/>
      <c r="X62" s="138"/>
      <c r="Y62" s="119"/>
      <c r="Z62" s="138"/>
      <c r="AA62" s="119"/>
      <c r="AB62" s="138"/>
      <c r="AC62" s="248"/>
      <c r="AD62" s="112"/>
      <c r="AE62" s="138"/>
      <c r="AF62" s="122"/>
      <c r="AG62" s="138"/>
      <c r="AH62" s="122"/>
      <c r="AI62" s="138"/>
      <c r="AJ62" s="124"/>
      <c r="AK62" s="138"/>
      <c r="AL62" s="119"/>
      <c r="AM62" s="475"/>
      <c r="AN62" s="138"/>
      <c r="AO62" s="119"/>
      <c r="AP62" s="1041" t="str">
        <f>IF(AO62="","",IF(AO62="A",'7.パネルラジエーター設備費用算出シート'!$G$13,IF(AO62="B",'7.パネルラジエーター設備費用算出シート'!$N$13,IF(AO62="C",'7.パネルラジエーター設備費用算出シート'!$G$23,IF(AO62="D",'7.パネルラジエーター設備費用算出シート'!$N$23,IF(AO62="E",'7.パネルラジエーター設備費用算出シート'!$G$33,IF(AO62="F",'7.パネルラジエーター設備費用算出シート'!$N$33,IF(AO62="G",'7.パネルラジエーター設備費用算出シート'!$G$43,IF(AO62="H",'7.パネルラジエーター設備費用算出シート'!$N$43,IF(AO62="I",'7.パネルラジエーター設備費用算出シート'!$G$54,'7.パネルラジエーター設備費用算出シート'!$N$54))))))))))</f>
        <v/>
      </c>
      <c r="AQ62" s="138"/>
      <c r="AR62" s="122"/>
      <c r="AS62" s="1042"/>
      <c r="AT62" s="138"/>
      <c r="AU62" s="56"/>
      <c r="AV62" s="56"/>
      <c r="AW62" s="56"/>
      <c r="AX62" s="56"/>
      <c r="AY62" s="110"/>
      <c r="AZ62" s="56"/>
      <c r="BA62" s="56"/>
      <c r="BB62" s="110"/>
      <c r="BC62" s="56"/>
      <c r="BD62" s="56"/>
      <c r="BE62" s="56"/>
      <c r="BF62" s="56"/>
    </row>
    <row r="63" spans="1:58" s="57" customFormat="1">
      <c r="A63" s="140"/>
      <c r="B63" s="115">
        <v>51</v>
      </c>
      <c r="C63" s="156"/>
      <c r="D63" s="116"/>
      <c r="E63" s="141"/>
      <c r="F63" s="1030"/>
      <c r="G63" s="1030"/>
      <c r="H63" s="1034"/>
      <c r="I63" s="119"/>
      <c r="J63" s="120"/>
      <c r="K63" s="119"/>
      <c r="L63" s="1033" t="str">
        <f t="shared" si="0"/>
        <v/>
      </c>
      <c r="M63" s="1036" t="str">
        <f t="shared" si="2"/>
        <v/>
      </c>
      <c r="N63" s="1033" t="str">
        <f t="shared" si="1"/>
        <v/>
      </c>
      <c r="O63" s="1037">
        <f t="shared" si="3"/>
        <v>0</v>
      </c>
      <c r="P63" s="138"/>
      <c r="Q63" s="248"/>
      <c r="R63" s="112"/>
      <c r="S63" s="136"/>
      <c r="T63" s="249"/>
      <c r="U63" s="112"/>
      <c r="V63" s="138"/>
      <c r="W63" s="119"/>
      <c r="X63" s="138"/>
      <c r="Y63" s="119"/>
      <c r="Z63" s="138"/>
      <c r="AA63" s="119"/>
      <c r="AB63" s="138"/>
      <c r="AC63" s="248"/>
      <c r="AD63" s="112"/>
      <c r="AE63" s="138"/>
      <c r="AF63" s="122"/>
      <c r="AG63" s="138"/>
      <c r="AH63" s="122"/>
      <c r="AI63" s="138"/>
      <c r="AJ63" s="124"/>
      <c r="AK63" s="138"/>
      <c r="AL63" s="119"/>
      <c r="AM63" s="475"/>
      <c r="AN63" s="138"/>
      <c r="AO63" s="119"/>
      <c r="AP63" s="1041" t="str">
        <f>IF(AO63="","",IF(AO63="A",'7.パネルラジエーター設備費用算出シート'!$G$13,IF(AO63="B",'7.パネルラジエーター設備費用算出シート'!$N$13,IF(AO63="C",'7.パネルラジエーター設備費用算出シート'!$G$23,IF(AO63="D",'7.パネルラジエーター設備費用算出シート'!$N$23,IF(AO63="E",'7.パネルラジエーター設備費用算出シート'!$G$33,IF(AO63="F",'7.パネルラジエーター設備費用算出シート'!$N$33,IF(AO63="G",'7.パネルラジエーター設備費用算出シート'!$G$43,IF(AO63="H",'7.パネルラジエーター設備費用算出シート'!$N$43,IF(AO63="I",'7.パネルラジエーター設備費用算出シート'!$G$54,'7.パネルラジエーター設備費用算出シート'!$N$54))))))))))</f>
        <v/>
      </c>
      <c r="AQ63" s="138"/>
      <c r="AR63" s="122"/>
      <c r="AS63" s="1042"/>
      <c r="AT63" s="138"/>
      <c r="AU63" s="56"/>
      <c r="AV63" s="56"/>
      <c r="AW63" s="56"/>
      <c r="AX63" s="56"/>
      <c r="AY63" s="110"/>
      <c r="AZ63" s="56"/>
      <c r="BA63" s="56"/>
      <c r="BB63" s="110"/>
      <c r="BC63" s="56"/>
      <c r="BD63" s="56"/>
      <c r="BE63" s="56"/>
      <c r="BF63" s="56"/>
    </row>
    <row r="64" spans="1:58" s="57" customFormat="1">
      <c r="A64" s="140"/>
      <c r="B64" s="115">
        <v>52</v>
      </c>
      <c r="C64" s="156"/>
      <c r="D64" s="116"/>
      <c r="E64" s="141"/>
      <c r="F64" s="1030"/>
      <c r="G64" s="1030"/>
      <c r="H64" s="1034"/>
      <c r="I64" s="119"/>
      <c r="J64" s="120"/>
      <c r="K64" s="119"/>
      <c r="L64" s="1033" t="str">
        <f t="shared" si="0"/>
        <v/>
      </c>
      <c r="M64" s="1036" t="str">
        <f t="shared" si="2"/>
        <v/>
      </c>
      <c r="N64" s="1033" t="str">
        <f t="shared" si="1"/>
        <v/>
      </c>
      <c r="O64" s="1037">
        <f t="shared" si="3"/>
        <v>0</v>
      </c>
      <c r="P64" s="138"/>
      <c r="Q64" s="248"/>
      <c r="R64" s="112"/>
      <c r="S64" s="136"/>
      <c r="T64" s="249"/>
      <c r="U64" s="112"/>
      <c r="V64" s="138"/>
      <c r="W64" s="119"/>
      <c r="X64" s="138"/>
      <c r="Y64" s="119"/>
      <c r="Z64" s="138"/>
      <c r="AA64" s="119"/>
      <c r="AB64" s="138"/>
      <c r="AC64" s="248"/>
      <c r="AD64" s="112"/>
      <c r="AE64" s="138"/>
      <c r="AF64" s="122"/>
      <c r="AG64" s="138"/>
      <c r="AH64" s="122"/>
      <c r="AI64" s="138"/>
      <c r="AJ64" s="124"/>
      <c r="AK64" s="138"/>
      <c r="AL64" s="119"/>
      <c r="AM64" s="475"/>
      <c r="AN64" s="138"/>
      <c r="AO64" s="119"/>
      <c r="AP64" s="1041" t="str">
        <f>IF(AO64="","",IF(AO64="A",'7.パネルラジエーター設備費用算出シート'!$G$13,IF(AO64="B",'7.パネルラジエーター設備費用算出シート'!$N$13,IF(AO64="C",'7.パネルラジエーター設備費用算出シート'!$G$23,IF(AO64="D",'7.パネルラジエーター設備費用算出シート'!$N$23,IF(AO64="E",'7.パネルラジエーター設備費用算出シート'!$G$33,IF(AO64="F",'7.パネルラジエーター設備費用算出シート'!$N$33,IF(AO64="G",'7.パネルラジエーター設備費用算出シート'!$G$43,IF(AO64="H",'7.パネルラジエーター設備費用算出シート'!$N$43,IF(AO64="I",'7.パネルラジエーター設備費用算出シート'!$G$54,'7.パネルラジエーター設備費用算出シート'!$N$54))))))))))</f>
        <v/>
      </c>
      <c r="AQ64" s="138"/>
      <c r="AR64" s="122"/>
      <c r="AS64" s="1042"/>
      <c r="AT64" s="138"/>
      <c r="AU64" s="56"/>
      <c r="AV64" s="56"/>
      <c r="AW64" s="56"/>
      <c r="AX64" s="56"/>
      <c r="AY64" s="110"/>
      <c r="AZ64" s="56"/>
      <c r="BA64" s="56"/>
      <c r="BB64" s="110"/>
      <c r="BC64" s="56"/>
      <c r="BD64" s="56"/>
      <c r="BE64" s="56"/>
      <c r="BF64" s="56"/>
    </row>
    <row r="65" spans="1:58" s="57" customFormat="1">
      <c r="A65" s="140"/>
      <c r="B65" s="115">
        <v>53</v>
      </c>
      <c r="C65" s="156"/>
      <c r="D65" s="116"/>
      <c r="E65" s="141"/>
      <c r="F65" s="1030"/>
      <c r="G65" s="1030"/>
      <c r="H65" s="1034"/>
      <c r="I65" s="119"/>
      <c r="J65" s="120"/>
      <c r="K65" s="119"/>
      <c r="L65" s="1033" t="str">
        <f t="shared" si="0"/>
        <v/>
      </c>
      <c r="M65" s="1036" t="str">
        <f t="shared" si="2"/>
        <v/>
      </c>
      <c r="N65" s="1033" t="str">
        <f t="shared" si="1"/>
        <v/>
      </c>
      <c r="O65" s="1037">
        <f t="shared" si="3"/>
        <v>0</v>
      </c>
      <c r="P65" s="138"/>
      <c r="Q65" s="248"/>
      <c r="R65" s="112"/>
      <c r="S65" s="136"/>
      <c r="T65" s="249"/>
      <c r="U65" s="112"/>
      <c r="V65" s="138"/>
      <c r="W65" s="119"/>
      <c r="X65" s="138"/>
      <c r="Y65" s="119"/>
      <c r="Z65" s="138"/>
      <c r="AA65" s="119"/>
      <c r="AB65" s="138"/>
      <c r="AC65" s="248"/>
      <c r="AD65" s="112"/>
      <c r="AE65" s="138"/>
      <c r="AF65" s="122"/>
      <c r="AG65" s="138"/>
      <c r="AH65" s="122"/>
      <c r="AI65" s="138"/>
      <c r="AJ65" s="124"/>
      <c r="AK65" s="138"/>
      <c r="AL65" s="119"/>
      <c r="AM65" s="475"/>
      <c r="AN65" s="138"/>
      <c r="AO65" s="119"/>
      <c r="AP65" s="1041" t="str">
        <f>IF(AO65="","",IF(AO65="A",'7.パネルラジエーター設備費用算出シート'!$G$13,IF(AO65="B",'7.パネルラジエーター設備費用算出シート'!$N$13,IF(AO65="C",'7.パネルラジエーター設備費用算出シート'!$G$23,IF(AO65="D",'7.パネルラジエーター設備費用算出シート'!$N$23,IF(AO65="E",'7.パネルラジエーター設備費用算出シート'!$G$33,IF(AO65="F",'7.パネルラジエーター設備費用算出シート'!$N$33,IF(AO65="G",'7.パネルラジエーター設備費用算出シート'!$G$43,IF(AO65="H",'7.パネルラジエーター設備費用算出シート'!$N$43,IF(AO65="I",'7.パネルラジエーター設備費用算出シート'!$G$54,'7.パネルラジエーター設備費用算出シート'!$N$54))))))))))</f>
        <v/>
      </c>
      <c r="AQ65" s="138"/>
      <c r="AR65" s="122"/>
      <c r="AS65" s="1042"/>
      <c r="AT65" s="138"/>
      <c r="AU65" s="56"/>
      <c r="AV65" s="56"/>
      <c r="AW65" s="56"/>
      <c r="AX65" s="56"/>
      <c r="AY65" s="110"/>
      <c r="AZ65" s="56"/>
      <c r="BA65" s="56"/>
      <c r="BB65" s="110"/>
      <c r="BC65" s="56"/>
      <c r="BD65" s="56"/>
      <c r="BE65" s="56"/>
      <c r="BF65" s="56"/>
    </row>
    <row r="66" spans="1:58" s="57" customFormat="1">
      <c r="A66" s="140"/>
      <c r="B66" s="115">
        <v>54</v>
      </c>
      <c r="C66" s="156"/>
      <c r="D66" s="116"/>
      <c r="E66" s="141"/>
      <c r="F66" s="1030"/>
      <c r="G66" s="1030"/>
      <c r="H66" s="1034"/>
      <c r="I66" s="119"/>
      <c r="J66" s="120"/>
      <c r="K66" s="119"/>
      <c r="L66" s="1033" t="str">
        <f t="shared" si="0"/>
        <v/>
      </c>
      <c r="M66" s="1036" t="str">
        <f t="shared" si="2"/>
        <v/>
      </c>
      <c r="N66" s="1033" t="str">
        <f t="shared" si="1"/>
        <v/>
      </c>
      <c r="O66" s="1037">
        <f t="shared" si="3"/>
        <v>0</v>
      </c>
      <c r="P66" s="138"/>
      <c r="Q66" s="248"/>
      <c r="R66" s="112"/>
      <c r="S66" s="136"/>
      <c r="T66" s="249"/>
      <c r="U66" s="112"/>
      <c r="V66" s="138"/>
      <c r="W66" s="119"/>
      <c r="X66" s="138"/>
      <c r="Y66" s="119"/>
      <c r="Z66" s="138"/>
      <c r="AA66" s="119"/>
      <c r="AB66" s="138"/>
      <c r="AC66" s="248"/>
      <c r="AD66" s="112"/>
      <c r="AE66" s="138"/>
      <c r="AF66" s="122"/>
      <c r="AG66" s="138"/>
      <c r="AH66" s="122"/>
      <c r="AI66" s="138"/>
      <c r="AJ66" s="124"/>
      <c r="AK66" s="138"/>
      <c r="AL66" s="119"/>
      <c r="AM66" s="475"/>
      <c r="AN66" s="138"/>
      <c r="AO66" s="119"/>
      <c r="AP66" s="1041" t="str">
        <f>IF(AO66="","",IF(AO66="A",'7.パネルラジエーター設備費用算出シート'!$G$13,IF(AO66="B",'7.パネルラジエーター設備費用算出シート'!$N$13,IF(AO66="C",'7.パネルラジエーター設備費用算出シート'!$G$23,IF(AO66="D",'7.パネルラジエーター設備費用算出シート'!$N$23,IF(AO66="E",'7.パネルラジエーター設備費用算出シート'!$G$33,IF(AO66="F",'7.パネルラジエーター設備費用算出シート'!$N$33,IF(AO66="G",'7.パネルラジエーター設備費用算出シート'!$G$43,IF(AO66="H",'7.パネルラジエーター設備費用算出シート'!$N$43,IF(AO66="I",'7.パネルラジエーター設備費用算出シート'!$G$54,'7.パネルラジエーター設備費用算出シート'!$N$54))))))))))</f>
        <v/>
      </c>
      <c r="AQ66" s="138"/>
      <c r="AR66" s="122"/>
      <c r="AS66" s="1042"/>
      <c r="AT66" s="138"/>
      <c r="AU66" s="56"/>
      <c r="AV66" s="56"/>
      <c r="AW66" s="56"/>
      <c r="AX66" s="56"/>
      <c r="AY66" s="110"/>
      <c r="AZ66" s="56"/>
      <c r="BA66" s="56"/>
      <c r="BB66" s="110"/>
      <c r="BC66" s="56"/>
      <c r="BD66" s="56"/>
      <c r="BE66" s="56"/>
      <c r="BF66" s="56"/>
    </row>
    <row r="67" spans="1:58" s="57" customFormat="1">
      <c r="A67" s="140"/>
      <c r="B67" s="115">
        <v>55</v>
      </c>
      <c r="C67" s="156"/>
      <c r="D67" s="116"/>
      <c r="E67" s="141"/>
      <c r="F67" s="1030"/>
      <c r="G67" s="1030"/>
      <c r="H67" s="1034"/>
      <c r="I67" s="119"/>
      <c r="J67" s="120"/>
      <c r="K67" s="119"/>
      <c r="L67" s="1033" t="str">
        <f t="shared" si="0"/>
        <v/>
      </c>
      <c r="M67" s="1036" t="str">
        <f t="shared" si="2"/>
        <v/>
      </c>
      <c r="N67" s="1033" t="str">
        <f t="shared" si="1"/>
        <v/>
      </c>
      <c r="O67" s="1037">
        <f t="shared" si="3"/>
        <v>0</v>
      </c>
      <c r="P67" s="138"/>
      <c r="Q67" s="248"/>
      <c r="R67" s="112"/>
      <c r="S67" s="136"/>
      <c r="T67" s="249"/>
      <c r="U67" s="112"/>
      <c r="V67" s="138"/>
      <c r="W67" s="119"/>
      <c r="X67" s="138"/>
      <c r="Y67" s="119"/>
      <c r="Z67" s="138"/>
      <c r="AA67" s="119"/>
      <c r="AB67" s="138"/>
      <c r="AC67" s="248"/>
      <c r="AD67" s="112"/>
      <c r="AE67" s="138"/>
      <c r="AF67" s="122"/>
      <c r="AG67" s="138"/>
      <c r="AH67" s="122"/>
      <c r="AI67" s="138"/>
      <c r="AJ67" s="124"/>
      <c r="AK67" s="138"/>
      <c r="AL67" s="119"/>
      <c r="AM67" s="475"/>
      <c r="AN67" s="138"/>
      <c r="AO67" s="119"/>
      <c r="AP67" s="1041" t="str">
        <f>IF(AO67="","",IF(AO67="A",'7.パネルラジエーター設備費用算出シート'!$G$13,IF(AO67="B",'7.パネルラジエーター設備費用算出シート'!$N$13,IF(AO67="C",'7.パネルラジエーター設備費用算出シート'!$G$23,IF(AO67="D",'7.パネルラジエーター設備費用算出シート'!$N$23,IF(AO67="E",'7.パネルラジエーター設備費用算出シート'!$G$33,IF(AO67="F",'7.パネルラジエーター設備費用算出シート'!$N$33,IF(AO67="G",'7.パネルラジエーター設備費用算出シート'!$G$43,IF(AO67="H",'7.パネルラジエーター設備費用算出シート'!$N$43,IF(AO67="I",'7.パネルラジエーター設備費用算出シート'!$G$54,'7.パネルラジエーター設備費用算出シート'!$N$54))))))))))</f>
        <v/>
      </c>
      <c r="AQ67" s="138"/>
      <c r="AR67" s="122"/>
      <c r="AS67" s="1042"/>
      <c r="AT67" s="138"/>
      <c r="AU67" s="56"/>
      <c r="AV67" s="56"/>
      <c r="AW67" s="56"/>
      <c r="AX67" s="56"/>
      <c r="AY67" s="110"/>
      <c r="AZ67" s="56"/>
      <c r="BA67" s="56"/>
      <c r="BB67" s="110"/>
      <c r="BC67" s="56"/>
      <c r="BD67" s="56"/>
      <c r="BE67" s="56"/>
      <c r="BF67" s="56"/>
    </row>
    <row r="68" spans="1:58" s="57" customFormat="1">
      <c r="A68" s="140"/>
      <c r="B68" s="115">
        <v>56</v>
      </c>
      <c r="C68" s="156"/>
      <c r="D68" s="116"/>
      <c r="E68" s="141"/>
      <c r="F68" s="1030"/>
      <c r="G68" s="1030"/>
      <c r="H68" s="1034"/>
      <c r="I68" s="119"/>
      <c r="J68" s="120"/>
      <c r="K68" s="119"/>
      <c r="L68" s="1033" t="str">
        <f t="shared" si="0"/>
        <v/>
      </c>
      <c r="M68" s="1036" t="str">
        <f t="shared" si="2"/>
        <v/>
      </c>
      <c r="N68" s="1033" t="str">
        <f t="shared" si="1"/>
        <v/>
      </c>
      <c r="O68" s="1037">
        <f t="shared" si="3"/>
        <v>0</v>
      </c>
      <c r="P68" s="138"/>
      <c r="Q68" s="248"/>
      <c r="R68" s="112"/>
      <c r="S68" s="136"/>
      <c r="T68" s="249"/>
      <c r="U68" s="112"/>
      <c r="V68" s="138"/>
      <c r="W68" s="119"/>
      <c r="X68" s="138"/>
      <c r="Y68" s="119"/>
      <c r="Z68" s="138"/>
      <c r="AA68" s="119"/>
      <c r="AB68" s="138"/>
      <c r="AC68" s="248"/>
      <c r="AD68" s="112"/>
      <c r="AE68" s="138"/>
      <c r="AF68" s="122"/>
      <c r="AG68" s="138"/>
      <c r="AH68" s="122"/>
      <c r="AI68" s="138"/>
      <c r="AJ68" s="124"/>
      <c r="AK68" s="138"/>
      <c r="AL68" s="119"/>
      <c r="AM68" s="475"/>
      <c r="AN68" s="138"/>
      <c r="AO68" s="119"/>
      <c r="AP68" s="1041" t="str">
        <f>IF(AO68="","",IF(AO68="A",'7.パネルラジエーター設備費用算出シート'!$G$13,IF(AO68="B",'7.パネルラジエーター設備費用算出シート'!$N$13,IF(AO68="C",'7.パネルラジエーター設備費用算出シート'!$G$23,IF(AO68="D",'7.パネルラジエーター設備費用算出シート'!$N$23,IF(AO68="E",'7.パネルラジエーター設備費用算出シート'!$G$33,IF(AO68="F",'7.パネルラジエーター設備費用算出シート'!$N$33,IF(AO68="G",'7.パネルラジエーター設備費用算出シート'!$G$43,IF(AO68="H",'7.パネルラジエーター設備費用算出シート'!$N$43,IF(AO68="I",'7.パネルラジエーター設備費用算出シート'!$G$54,'7.パネルラジエーター設備費用算出シート'!$N$54))))))))))</f>
        <v/>
      </c>
      <c r="AQ68" s="138"/>
      <c r="AR68" s="122"/>
      <c r="AS68" s="1042"/>
      <c r="AT68" s="138"/>
      <c r="AU68" s="56"/>
      <c r="AV68" s="56"/>
      <c r="AW68" s="56"/>
      <c r="AX68" s="56"/>
      <c r="AY68" s="110"/>
      <c r="AZ68" s="56"/>
      <c r="BA68" s="56"/>
      <c r="BB68" s="110"/>
      <c r="BC68" s="56"/>
      <c r="BD68" s="56"/>
      <c r="BE68" s="56"/>
      <c r="BF68" s="56"/>
    </row>
    <row r="69" spans="1:58" s="57" customFormat="1">
      <c r="A69" s="140"/>
      <c r="B69" s="115">
        <v>57</v>
      </c>
      <c r="C69" s="156"/>
      <c r="D69" s="116"/>
      <c r="E69" s="141"/>
      <c r="F69" s="1030"/>
      <c r="G69" s="1030"/>
      <c r="H69" s="1034"/>
      <c r="I69" s="119"/>
      <c r="J69" s="120"/>
      <c r="K69" s="119"/>
      <c r="L69" s="1033" t="str">
        <f t="shared" si="0"/>
        <v/>
      </c>
      <c r="M69" s="1036" t="str">
        <f t="shared" si="2"/>
        <v/>
      </c>
      <c r="N69" s="1033" t="str">
        <f t="shared" si="1"/>
        <v/>
      </c>
      <c r="O69" s="1037">
        <f t="shared" si="3"/>
        <v>0</v>
      </c>
      <c r="P69" s="138"/>
      <c r="Q69" s="248"/>
      <c r="R69" s="112"/>
      <c r="S69" s="136"/>
      <c r="T69" s="249"/>
      <c r="U69" s="112"/>
      <c r="V69" s="138"/>
      <c r="W69" s="119"/>
      <c r="X69" s="138"/>
      <c r="Y69" s="119"/>
      <c r="Z69" s="138"/>
      <c r="AA69" s="119"/>
      <c r="AB69" s="138"/>
      <c r="AC69" s="248"/>
      <c r="AD69" s="112"/>
      <c r="AE69" s="138"/>
      <c r="AF69" s="122"/>
      <c r="AG69" s="138"/>
      <c r="AH69" s="122"/>
      <c r="AI69" s="138"/>
      <c r="AJ69" s="124"/>
      <c r="AK69" s="138"/>
      <c r="AL69" s="119"/>
      <c r="AM69" s="475"/>
      <c r="AN69" s="138"/>
      <c r="AO69" s="119"/>
      <c r="AP69" s="1041" t="str">
        <f>IF(AO69="","",IF(AO69="A",'7.パネルラジエーター設備費用算出シート'!$G$13,IF(AO69="B",'7.パネルラジエーター設備費用算出シート'!$N$13,IF(AO69="C",'7.パネルラジエーター設備費用算出シート'!$G$23,IF(AO69="D",'7.パネルラジエーター設備費用算出シート'!$N$23,IF(AO69="E",'7.パネルラジエーター設備費用算出シート'!$G$33,IF(AO69="F",'7.パネルラジエーター設備費用算出シート'!$N$33,IF(AO69="G",'7.パネルラジエーター設備費用算出シート'!$G$43,IF(AO69="H",'7.パネルラジエーター設備費用算出シート'!$N$43,IF(AO69="I",'7.パネルラジエーター設備費用算出シート'!$G$54,'7.パネルラジエーター設備費用算出シート'!$N$54))))))))))</f>
        <v/>
      </c>
      <c r="AQ69" s="138"/>
      <c r="AR69" s="122"/>
      <c r="AS69" s="1042"/>
      <c r="AT69" s="138"/>
      <c r="AU69" s="56"/>
      <c r="AV69" s="56"/>
      <c r="AW69" s="56"/>
      <c r="AX69" s="56"/>
      <c r="AY69" s="110"/>
      <c r="AZ69" s="56"/>
      <c r="BA69" s="56"/>
      <c r="BB69" s="110"/>
      <c r="BC69" s="56"/>
      <c r="BD69" s="56"/>
      <c r="BE69" s="56"/>
      <c r="BF69" s="56"/>
    </row>
    <row r="70" spans="1:58" s="57" customFormat="1">
      <c r="A70" s="140"/>
      <c r="B70" s="115">
        <v>58</v>
      </c>
      <c r="C70" s="156"/>
      <c r="D70" s="116"/>
      <c r="E70" s="141"/>
      <c r="F70" s="1030"/>
      <c r="G70" s="1030"/>
      <c r="H70" s="1034"/>
      <c r="I70" s="119"/>
      <c r="J70" s="120"/>
      <c r="K70" s="119"/>
      <c r="L70" s="1033" t="str">
        <f t="shared" si="0"/>
        <v/>
      </c>
      <c r="M70" s="1036" t="str">
        <f t="shared" si="2"/>
        <v/>
      </c>
      <c r="N70" s="1033" t="str">
        <f t="shared" si="1"/>
        <v/>
      </c>
      <c r="O70" s="1037">
        <f t="shared" si="3"/>
        <v>0</v>
      </c>
      <c r="P70" s="138"/>
      <c r="Q70" s="248"/>
      <c r="R70" s="112"/>
      <c r="S70" s="136"/>
      <c r="T70" s="249"/>
      <c r="U70" s="112"/>
      <c r="V70" s="138"/>
      <c r="W70" s="119"/>
      <c r="X70" s="138"/>
      <c r="Y70" s="119"/>
      <c r="Z70" s="138"/>
      <c r="AA70" s="119"/>
      <c r="AB70" s="138"/>
      <c r="AC70" s="248"/>
      <c r="AD70" s="112"/>
      <c r="AE70" s="138"/>
      <c r="AF70" s="122"/>
      <c r="AG70" s="138"/>
      <c r="AH70" s="122"/>
      <c r="AI70" s="138"/>
      <c r="AJ70" s="124"/>
      <c r="AK70" s="138"/>
      <c r="AL70" s="119"/>
      <c r="AM70" s="475"/>
      <c r="AN70" s="138"/>
      <c r="AO70" s="119"/>
      <c r="AP70" s="1041" t="str">
        <f>IF(AO70="","",IF(AO70="A",'7.パネルラジエーター設備費用算出シート'!$G$13,IF(AO70="B",'7.パネルラジエーター設備費用算出シート'!$N$13,IF(AO70="C",'7.パネルラジエーター設備費用算出シート'!$G$23,IF(AO70="D",'7.パネルラジエーター設備費用算出シート'!$N$23,IF(AO70="E",'7.パネルラジエーター設備費用算出シート'!$G$33,IF(AO70="F",'7.パネルラジエーター設備費用算出シート'!$N$33,IF(AO70="G",'7.パネルラジエーター設備費用算出シート'!$G$43,IF(AO70="H",'7.パネルラジエーター設備費用算出シート'!$N$43,IF(AO70="I",'7.パネルラジエーター設備費用算出シート'!$G$54,'7.パネルラジエーター設備費用算出シート'!$N$54))))))))))</f>
        <v/>
      </c>
      <c r="AQ70" s="138"/>
      <c r="AR70" s="122"/>
      <c r="AS70" s="1042"/>
      <c r="AT70" s="138"/>
      <c r="AU70" s="56"/>
      <c r="AV70" s="56"/>
      <c r="AW70" s="56"/>
      <c r="AX70" s="56"/>
      <c r="AY70" s="110"/>
      <c r="AZ70" s="56"/>
      <c r="BA70" s="56"/>
      <c r="BB70" s="110"/>
      <c r="BC70" s="56"/>
      <c r="BD70" s="56"/>
      <c r="BE70" s="56"/>
      <c r="BF70" s="56"/>
    </row>
    <row r="71" spans="1:58" s="57" customFormat="1">
      <c r="A71" s="140"/>
      <c r="B71" s="115">
        <v>59</v>
      </c>
      <c r="C71" s="156"/>
      <c r="D71" s="116"/>
      <c r="E71" s="141"/>
      <c r="F71" s="1030"/>
      <c r="G71" s="1030"/>
      <c r="H71" s="1034"/>
      <c r="I71" s="119"/>
      <c r="J71" s="120"/>
      <c r="K71" s="119"/>
      <c r="L71" s="1033" t="str">
        <f t="shared" si="0"/>
        <v/>
      </c>
      <c r="M71" s="1036" t="str">
        <f t="shared" si="2"/>
        <v/>
      </c>
      <c r="N71" s="1033" t="str">
        <f t="shared" si="1"/>
        <v/>
      </c>
      <c r="O71" s="1037">
        <f t="shared" si="3"/>
        <v>0</v>
      </c>
      <c r="P71" s="138"/>
      <c r="Q71" s="248"/>
      <c r="R71" s="112"/>
      <c r="S71" s="136"/>
      <c r="T71" s="249"/>
      <c r="U71" s="112"/>
      <c r="V71" s="138"/>
      <c r="W71" s="119"/>
      <c r="X71" s="138"/>
      <c r="Y71" s="119"/>
      <c r="Z71" s="138"/>
      <c r="AA71" s="119"/>
      <c r="AB71" s="138"/>
      <c r="AC71" s="248"/>
      <c r="AD71" s="112"/>
      <c r="AE71" s="138"/>
      <c r="AF71" s="122"/>
      <c r="AG71" s="138"/>
      <c r="AH71" s="122"/>
      <c r="AI71" s="138"/>
      <c r="AJ71" s="124"/>
      <c r="AK71" s="138"/>
      <c r="AL71" s="119"/>
      <c r="AM71" s="475"/>
      <c r="AN71" s="138"/>
      <c r="AO71" s="119"/>
      <c r="AP71" s="1041" t="str">
        <f>IF(AO71="","",IF(AO71="A",'7.パネルラジエーター設備費用算出シート'!$G$13,IF(AO71="B",'7.パネルラジエーター設備費用算出シート'!$N$13,IF(AO71="C",'7.パネルラジエーター設備費用算出シート'!$G$23,IF(AO71="D",'7.パネルラジエーター設備費用算出シート'!$N$23,IF(AO71="E",'7.パネルラジエーター設備費用算出シート'!$G$33,IF(AO71="F",'7.パネルラジエーター設備費用算出シート'!$N$33,IF(AO71="G",'7.パネルラジエーター設備費用算出シート'!$G$43,IF(AO71="H",'7.パネルラジエーター設備費用算出シート'!$N$43,IF(AO71="I",'7.パネルラジエーター設備費用算出シート'!$G$54,'7.パネルラジエーター設備費用算出シート'!$N$54))))))))))</f>
        <v/>
      </c>
      <c r="AQ71" s="138"/>
      <c r="AR71" s="122"/>
      <c r="AS71" s="1042"/>
      <c r="AT71" s="138"/>
      <c r="AU71" s="56"/>
      <c r="AV71" s="56"/>
      <c r="AW71" s="56"/>
      <c r="AX71" s="56"/>
      <c r="AY71" s="110"/>
      <c r="AZ71" s="56"/>
      <c r="BA71" s="56"/>
      <c r="BB71" s="110"/>
      <c r="BC71" s="56"/>
      <c r="BD71" s="56"/>
      <c r="BE71" s="56"/>
      <c r="BF71" s="56"/>
    </row>
    <row r="72" spans="1:58" s="57" customFormat="1">
      <c r="A72" s="140"/>
      <c r="B72" s="115">
        <v>60</v>
      </c>
      <c r="C72" s="156"/>
      <c r="D72" s="116"/>
      <c r="E72" s="141"/>
      <c r="F72" s="1030"/>
      <c r="G72" s="1030"/>
      <c r="H72" s="1034"/>
      <c r="I72" s="119"/>
      <c r="J72" s="120"/>
      <c r="K72" s="119"/>
      <c r="L72" s="1033" t="str">
        <f t="shared" si="0"/>
        <v/>
      </c>
      <c r="M72" s="1036" t="str">
        <f t="shared" si="2"/>
        <v/>
      </c>
      <c r="N72" s="1033" t="str">
        <f t="shared" si="1"/>
        <v/>
      </c>
      <c r="O72" s="1037">
        <f t="shared" si="3"/>
        <v>0</v>
      </c>
      <c r="P72" s="138"/>
      <c r="Q72" s="248"/>
      <c r="R72" s="112"/>
      <c r="S72" s="136"/>
      <c r="T72" s="249"/>
      <c r="U72" s="112"/>
      <c r="V72" s="138"/>
      <c r="W72" s="119"/>
      <c r="X72" s="138"/>
      <c r="Y72" s="119"/>
      <c r="Z72" s="138"/>
      <c r="AA72" s="119"/>
      <c r="AB72" s="138"/>
      <c r="AC72" s="248"/>
      <c r="AD72" s="112"/>
      <c r="AE72" s="138"/>
      <c r="AF72" s="122"/>
      <c r="AG72" s="138"/>
      <c r="AH72" s="122"/>
      <c r="AI72" s="138"/>
      <c r="AJ72" s="124"/>
      <c r="AK72" s="138"/>
      <c r="AL72" s="119"/>
      <c r="AM72" s="475"/>
      <c r="AN72" s="138"/>
      <c r="AO72" s="119"/>
      <c r="AP72" s="1041" t="str">
        <f>IF(AO72="","",IF(AO72="A",'7.パネルラジエーター設備費用算出シート'!$G$13,IF(AO72="B",'7.パネルラジエーター設備費用算出シート'!$N$13,IF(AO72="C",'7.パネルラジエーター設備費用算出シート'!$G$23,IF(AO72="D",'7.パネルラジエーター設備費用算出シート'!$N$23,IF(AO72="E",'7.パネルラジエーター設備費用算出シート'!$G$33,IF(AO72="F",'7.パネルラジエーター設備費用算出シート'!$N$33,IF(AO72="G",'7.パネルラジエーター設備費用算出シート'!$G$43,IF(AO72="H",'7.パネルラジエーター設備費用算出シート'!$N$43,IF(AO72="I",'7.パネルラジエーター設備費用算出シート'!$G$54,'7.パネルラジエーター設備費用算出シート'!$N$54))))))))))</f>
        <v/>
      </c>
      <c r="AQ72" s="138"/>
      <c r="AR72" s="122"/>
      <c r="AS72" s="1042"/>
      <c r="AT72" s="138"/>
      <c r="AU72" s="56"/>
      <c r="AV72" s="56"/>
      <c r="AW72" s="56"/>
      <c r="AX72" s="56"/>
      <c r="AY72" s="110"/>
      <c r="AZ72" s="56"/>
      <c r="BA72" s="56"/>
      <c r="BB72" s="110"/>
      <c r="BC72" s="56"/>
      <c r="BD72" s="56"/>
      <c r="BE72" s="56"/>
      <c r="BF72" s="56"/>
    </row>
    <row r="73" spans="1:58" s="57" customFormat="1">
      <c r="A73" s="140"/>
      <c r="B73" s="115">
        <v>61</v>
      </c>
      <c r="C73" s="156"/>
      <c r="D73" s="116"/>
      <c r="E73" s="141"/>
      <c r="F73" s="1030"/>
      <c r="G73" s="1030"/>
      <c r="H73" s="1034"/>
      <c r="I73" s="119"/>
      <c r="J73" s="120"/>
      <c r="K73" s="119"/>
      <c r="L73" s="1033" t="str">
        <f t="shared" si="0"/>
        <v/>
      </c>
      <c r="M73" s="1036" t="str">
        <f t="shared" si="2"/>
        <v/>
      </c>
      <c r="N73" s="1033" t="str">
        <f t="shared" si="1"/>
        <v/>
      </c>
      <c r="O73" s="1037">
        <f t="shared" si="3"/>
        <v>0</v>
      </c>
      <c r="P73" s="138"/>
      <c r="Q73" s="248"/>
      <c r="R73" s="112"/>
      <c r="S73" s="136"/>
      <c r="T73" s="249"/>
      <c r="U73" s="112"/>
      <c r="V73" s="138"/>
      <c r="W73" s="119"/>
      <c r="X73" s="138"/>
      <c r="Y73" s="119"/>
      <c r="Z73" s="138"/>
      <c r="AA73" s="119"/>
      <c r="AB73" s="138"/>
      <c r="AC73" s="248"/>
      <c r="AD73" s="112"/>
      <c r="AE73" s="138"/>
      <c r="AF73" s="122"/>
      <c r="AG73" s="138"/>
      <c r="AH73" s="122"/>
      <c r="AI73" s="138"/>
      <c r="AJ73" s="124"/>
      <c r="AK73" s="138"/>
      <c r="AL73" s="119"/>
      <c r="AM73" s="475"/>
      <c r="AN73" s="138"/>
      <c r="AO73" s="119"/>
      <c r="AP73" s="1041" t="str">
        <f>IF(AO73="","",IF(AO73="A",'7.パネルラジエーター設備費用算出シート'!$G$13,IF(AO73="B",'7.パネルラジエーター設備費用算出シート'!$N$13,IF(AO73="C",'7.パネルラジエーター設備費用算出シート'!$G$23,IF(AO73="D",'7.パネルラジエーター設備費用算出シート'!$N$23,IF(AO73="E",'7.パネルラジエーター設備費用算出シート'!$G$33,IF(AO73="F",'7.パネルラジエーター設備費用算出シート'!$N$33,IF(AO73="G",'7.パネルラジエーター設備費用算出シート'!$G$43,IF(AO73="H",'7.パネルラジエーター設備費用算出シート'!$N$43,IF(AO73="I",'7.パネルラジエーター設備費用算出シート'!$G$54,'7.パネルラジエーター設備費用算出シート'!$N$54))))))))))</f>
        <v/>
      </c>
      <c r="AQ73" s="138"/>
      <c r="AR73" s="122"/>
      <c r="AS73" s="1042"/>
      <c r="AT73" s="138"/>
      <c r="AU73" s="56"/>
      <c r="AV73" s="56"/>
      <c r="AW73" s="56"/>
      <c r="AX73" s="56"/>
      <c r="AY73" s="110"/>
      <c r="AZ73" s="56"/>
      <c r="BA73" s="56"/>
      <c r="BB73" s="110"/>
      <c r="BC73" s="56"/>
      <c r="BD73" s="56"/>
      <c r="BE73" s="56"/>
      <c r="BF73" s="56"/>
    </row>
    <row r="74" spans="1:58" s="57" customFormat="1">
      <c r="A74" s="140"/>
      <c r="B74" s="115">
        <v>62</v>
      </c>
      <c r="C74" s="156"/>
      <c r="D74" s="116"/>
      <c r="E74" s="141"/>
      <c r="F74" s="1030"/>
      <c r="G74" s="1030"/>
      <c r="H74" s="1034"/>
      <c r="I74" s="119"/>
      <c r="J74" s="120"/>
      <c r="K74" s="119"/>
      <c r="L74" s="1033" t="str">
        <f t="shared" si="0"/>
        <v/>
      </c>
      <c r="M74" s="1036" t="str">
        <f t="shared" si="2"/>
        <v/>
      </c>
      <c r="N74" s="1033" t="str">
        <f t="shared" si="1"/>
        <v/>
      </c>
      <c r="O74" s="1037">
        <f t="shared" si="3"/>
        <v>0</v>
      </c>
      <c r="P74" s="138"/>
      <c r="Q74" s="248"/>
      <c r="R74" s="112"/>
      <c r="S74" s="136"/>
      <c r="T74" s="249"/>
      <c r="U74" s="112"/>
      <c r="V74" s="138"/>
      <c r="W74" s="119"/>
      <c r="X74" s="138"/>
      <c r="Y74" s="119"/>
      <c r="Z74" s="138"/>
      <c r="AA74" s="119"/>
      <c r="AB74" s="138"/>
      <c r="AC74" s="248"/>
      <c r="AD74" s="112"/>
      <c r="AE74" s="138"/>
      <c r="AF74" s="122"/>
      <c r="AG74" s="138"/>
      <c r="AH74" s="122"/>
      <c r="AI74" s="138"/>
      <c r="AJ74" s="124"/>
      <c r="AK74" s="138"/>
      <c r="AL74" s="119"/>
      <c r="AM74" s="475"/>
      <c r="AN74" s="138"/>
      <c r="AO74" s="119"/>
      <c r="AP74" s="1041" t="str">
        <f>IF(AO74="","",IF(AO74="A",'7.パネルラジエーター設備費用算出シート'!$G$13,IF(AO74="B",'7.パネルラジエーター設備費用算出シート'!$N$13,IF(AO74="C",'7.パネルラジエーター設備費用算出シート'!$G$23,IF(AO74="D",'7.パネルラジエーター設備費用算出シート'!$N$23,IF(AO74="E",'7.パネルラジエーター設備費用算出シート'!$G$33,IF(AO74="F",'7.パネルラジエーター設備費用算出シート'!$N$33,IF(AO74="G",'7.パネルラジエーター設備費用算出シート'!$G$43,IF(AO74="H",'7.パネルラジエーター設備費用算出シート'!$N$43,IF(AO74="I",'7.パネルラジエーター設備費用算出シート'!$G$54,'7.パネルラジエーター設備費用算出シート'!$N$54))))))))))</f>
        <v/>
      </c>
      <c r="AQ74" s="138"/>
      <c r="AR74" s="122"/>
      <c r="AS74" s="1042"/>
      <c r="AT74" s="138"/>
      <c r="AU74" s="56"/>
      <c r="AV74" s="56"/>
      <c r="AW74" s="56"/>
      <c r="AX74" s="56"/>
      <c r="AY74" s="110"/>
      <c r="AZ74" s="56"/>
      <c r="BA74" s="56"/>
      <c r="BB74" s="110"/>
      <c r="BC74" s="56"/>
      <c r="BD74" s="56"/>
      <c r="BE74" s="56"/>
      <c r="BF74" s="56"/>
    </row>
    <row r="75" spans="1:58" s="57" customFormat="1">
      <c r="A75" s="140"/>
      <c r="B75" s="115">
        <v>63</v>
      </c>
      <c r="C75" s="156"/>
      <c r="D75" s="116"/>
      <c r="E75" s="141"/>
      <c r="F75" s="1030"/>
      <c r="G75" s="1030"/>
      <c r="H75" s="1034"/>
      <c r="I75" s="119"/>
      <c r="J75" s="120"/>
      <c r="K75" s="119"/>
      <c r="L75" s="1033" t="str">
        <f t="shared" si="0"/>
        <v/>
      </c>
      <c r="M75" s="1036" t="str">
        <f t="shared" si="2"/>
        <v/>
      </c>
      <c r="N75" s="1033" t="str">
        <f t="shared" si="1"/>
        <v/>
      </c>
      <c r="O75" s="1037">
        <f t="shared" si="3"/>
        <v>0</v>
      </c>
      <c r="P75" s="138"/>
      <c r="Q75" s="248"/>
      <c r="R75" s="112"/>
      <c r="S75" s="136"/>
      <c r="T75" s="249"/>
      <c r="U75" s="112"/>
      <c r="V75" s="138"/>
      <c r="W75" s="119"/>
      <c r="X75" s="138"/>
      <c r="Y75" s="119"/>
      <c r="Z75" s="138"/>
      <c r="AA75" s="119"/>
      <c r="AB75" s="138"/>
      <c r="AC75" s="248"/>
      <c r="AD75" s="112"/>
      <c r="AE75" s="138"/>
      <c r="AF75" s="122"/>
      <c r="AG75" s="138"/>
      <c r="AH75" s="122"/>
      <c r="AI75" s="138"/>
      <c r="AJ75" s="124"/>
      <c r="AK75" s="138"/>
      <c r="AL75" s="119"/>
      <c r="AM75" s="475"/>
      <c r="AN75" s="138"/>
      <c r="AO75" s="119"/>
      <c r="AP75" s="1041" t="str">
        <f>IF(AO75="","",IF(AO75="A",'7.パネルラジエーター設備費用算出シート'!$G$13,IF(AO75="B",'7.パネルラジエーター設備費用算出シート'!$N$13,IF(AO75="C",'7.パネルラジエーター設備費用算出シート'!$G$23,IF(AO75="D",'7.パネルラジエーター設備費用算出シート'!$N$23,IF(AO75="E",'7.パネルラジエーター設備費用算出シート'!$G$33,IF(AO75="F",'7.パネルラジエーター設備費用算出シート'!$N$33,IF(AO75="G",'7.パネルラジエーター設備費用算出シート'!$G$43,IF(AO75="H",'7.パネルラジエーター設備費用算出シート'!$N$43,IF(AO75="I",'7.パネルラジエーター設備費用算出シート'!$G$54,'7.パネルラジエーター設備費用算出シート'!$N$54))))))))))</f>
        <v/>
      </c>
      <c r="AQ75" s="138"/>
      <c r="AR75" s="122"/>
      <c r="AS75" s="1042"/>
      <c r="AT75" s="138"/>
      <c r="AU75" s="56"/>
      <c r="AV75" s="56"/>
      <c r="AW75" s="56"/>
      <c r="AX75" s="56"/>
      <c r="AY75" s="110"/>
      <c r="AZ75" s="56"/>
      <c r="BA75" s="56"/>
      <c r="BB75" s="110"/>
      <c r="BC75" s="56"/>
      <c r="BD75" s="56"/>
      <c r="BE75" s="56"/>
      <c r="BF75" s="56"/>
    </row>
    <row r="76" spans="1:58" s="57" customFormat="1">
      <c r="A76" s="140"/>
      <c r="B76" s="115">
        <v>64</v>
      </c>
      <c r="C76" s="156"/>
      <c r="D76" s="116"/>
      <c r="E76" s="141"/>
      <c r="F76" s="1030"/>
      <c r="G76" s="1030"/>
      <c r="H76" s="1034"/>
      <c r="I76" s="119"/>
      <c r="J76" s="120"/>
      <c r="K76" s="119"/>
      <c r="L76" s="1033" t="str">
        <f t="shared" si="0"/>
        <v/>
      </c>
      <c r="M76" s="1036" t="str">
        <f t="shared" si="2"/>
        <v/>
      </c>
      <c r="N76" s="1033" t="str">
        <f t="shared" si="1"/>
        <v/>
      </c>
      <c r="O76" s="1037">
        <f t="shared" si="3"/>
        <v>0</v>
      </c>
      <c r="P76" s="138"/>
      <c r="Q76" s="248"/>
      <c r="R76" s="112"/>
      <c r="S76" s="136"/>
      <c r="T76" s="249"/>
      <c r="U76" s="112"/>
      <c r="V76" s="138"/>
      <c r="W76" s="119"/>
      <c r="X76" s="138"/>
      <c r="Y76" s="119"/>
      <c r="Z76" s="138"/>
      <c r="AA76" s="119"/>
      <c r="AB76" s="138"/>
      <c r="AC76" s="248"/>
      <c r="AD76" s="112"/>
      <c r="AE76" s="138"/>
      <c r="AF76" s="122"/>
      <c r="AG76" s="138"/>
      <c r="AH76" s="122"/>
      <c r="AI76" s="138"/>
      <c r="AJ76" s="124"/>
      <c r="AK76" s="138"/>
      <c r="AL76" s="119"/>
      <c r="AM76" s="475"/>
      <c r="AN76" s="138"/>
      <c r="AO76" s="119"/>
      <c r="AP76" s="1041" t="str">
        <f>IF(AO76="","",IF(AO76="A",'7.パネルラジエーター設備費用算出シート'!$G$13,IF(AO76="B",'7.パネルラジエーター設備費用算出シート'!$N$13,IF(AO76="C",'7.パネルラジエーター設備費用算出シート'!$G$23,IF(AO76="D",'7.パネルラジエーター設備費用算出シート'!$N$23,IF(AO76="E",'7.パネルラジエーター設備費用算出シート'!$G$33,IF(AO76="F",'7.パネルラジエーター設備費用算出シート'!$N$33,IF(AO76="G",'7.パネルラジエーター設備費用算出シート'!$G$43,IF(AO76="H",'7.パネルラジエーター設備費用算出シート'!$N$43,IF(AO76="I",'7.パネルラジエーター設備費用算出シート'!$G$54,'7.パネルラジエーター設備費用算出シート'!$N$54))))))))))</f>
        <v/>
      </c>
      <c r="AQ76" s="138"/>
      <c r="AR76" s="122"/>
      <c r="AS76" s="1042"/>
      <c r="AT76" s="138"/>
      <c r="AU76" s="56"/>
      <c r="AV76" s="56"/>
      <c r="AW76" s="56"/>
      <c r="AX76" s="56"/>
      <c r="AY76" s="110"/>
      <c r="AZ76" s="56"/>
      <c r="BA76" s="56"/>
      <c r="BB76" s="110"/>
      <c r="BC76" s="56"/>
      <c r="BD76" s="56"/>
      <c r="BE76" s="56"/>
      <c r="BF76" s="56"/>
    </row>
    <row r="77" spans="1:58" s="57" customFormat="1">
      <c r="A77" s="140"/>
      <c r="B77" s="115">
        <v>65</v>
      </c>
      <c r="C77" s="156"/>
      <c r="D77" s="116"/>
      <c r="E77" s="141"/>
      <c r="F77" s="1030"/>
      <c r="G77" s="1030"/>
      <c r="H77" s="1034"/>
      <c r="I77" s="119"/>
      <c r="J77" s="120"/>
      <c r="K77" s="119"/>
      <c r="L77" s="1033" t="str">
        <f t="shared" ref="L77:L140" si="4">IF($F77="","",VLOOKUP($F77,$AW$13:$AX$17,2,TRUE))</f>
        <v/>
      </c>
      <c r="M77" s="1036" t="str">
        <f t="shared" ref="M77:M140" si="5">IF($G77="","",INDEX($BA$13:$BA$16,MATCH($G77,$AZ$13:$AZ$16,-1)))</f>
        <v/>
      </c>
      <c r="N77" s="1033" t="str">
        <f t="shared" ref="N77:N140" si="6">IF(OR($F77="",$I77="",$J77=""),"",VLOOKUP($I77&amp;$J77,$BC$13:$BF$18,IF($F77&lt;50,2,IF(AND($K77="該当",$I77="角住戸"),4,3)),FALSE))</f>
        <v/>
      </c>
      <c r="O77" s="1037">
        <f t="shared" si="3"/>
        <v>0</v>
      </c>
      <c r="P77" s="138"/>
      <c r="Q77" s="248"/>
      <c r="R77" s="112"/>
      <c r="S77" s="136"/>
      <c r="T77" s="249"/>
      <c r="U77" s="112"/>
      <c r="V77" s="138"/>
      <c r="W77" s="119"/>
      <c r="X77" s="138"/>
      <c r="Y77" s="119"/>
      <c r="Z77" s="138"/>
      <c r="AA77" s="119"/>
      <c r="AB77" s="138"/>
      <c r="AC77" s="248"/>
      <c r="AD77" s="112"/>
      <c r="AE77" s="138"/>
      <c r="AF77" s="122"/>
      <c r="AG77" s="138"/>
      <c r="AH77" s="122"/>
      <c r="AI77" s="138"/>
      <c r="AJ77" s="124"/>
      <c r="AK77" s="138"/>
      <c r="AL77" s="119"/>
      <c r="AM77" s="475"/>
      <c r="AN77" s="138"/>
      <c r="AO77" s="119"/>
      <c r="AP77" s="1041" t="str">
        <f>IF(AO77="","",IF(AO77="A",'7.パネルラジエーター設備費用算出シート'!$G$13,IF(AO77="B",'7.パネルラジエーター設備費用算出シート'!$N$13,IF(AO77="C",'7.パネルラジエーター設備費用算出シート'!$G$23,IF(AO77="D",'7.パネルラジエーター設備費用算出シート'!$N$23,IF(AO77="E",'7.パネルラジエーター設備費用算出シート'!$G$33,IF(AO77="F",'7.パネルラジエーター設備費用算出シート'!$N$33,IF(AO77="G",'7.パネルラジエーター設備費用算出シート'!$G$43,IF(AO77="H",'7.パネルラジエーター設備費用算出シート'!$N$43,IF(AO77="I",'7.パネルラジエーター設備費用算出シート'!$G$54,'7.パネルラジエーター設備費用算出シート'!$N$54))))))))))</f>
        <v/>
      </c>
      <c r="AQ77" s="138"/>
      <c r="AR77" s="122"/>
      <c r="AS77" s="1042"/>
      <c r="AT77" s="138"/>
      <c r="AU77" s="56"/>
      <c r="AV77" s="56"/>
      <c r="AW77" s="56"/>
      <c r="AX77" s="56"/>
      <c r="AY77" s="110"/>
      <c r="AZ77" s="56"/>
      <c r="BA77" s="56"/>
      <c r="BB77" s="110"/>
      <c r="BC77" s="56"/>
      <c r="BD77" s="56"/>
      <c r="BE77" s="56"/>
      <c r="BF77" s="56"/>
    </row>
    <row r="78" spans="1:58" s="57" customFormat="1">
      <c r="A78" s="140"/>
      <c r="B78" s="115">
        <v>66</v>
      </c>
      <c r="C78" s="156"/>
      <c r="D78" s="116"/>
      <c r="E78" s="141"/>
      <c r="F78" s="1030"/>
      <c r="G78" s="1030"/>
      <c r="H78" s="1034"/>
      <c r="I78" s="119"/>
      <c r="J78" s="120"/>
      <c r="K78" s="119"/>
      <c r="L78" s="1033" t="str">
        <f t="shared" si="4"/>
        <v/>
      </c>
      <c r="M78" s="1036" t="str">
        <f t="shared" si="5"/>
        <v/>
      </c>
      <c r="N78" s="1033" t="str">
        <f t="shared" si="6"/>
        <v/>
      </c>
      <c r="O78" s="1037">
        <f t="shared" si="3"/>
        <v>0</v>
      </c>
      <c r="P78" s="138"/>
      <c r="Q78" s="248"/>
      <c r="R78" s="112"/>
      <c r="S78" s="136"/>
      <c r="T78" s="249"/>
      <c r="U78" s="112"/>
      <c r="V78" s="138"/>
      <c r="W78" s="119"/>
      <c r="X78" s="138"/>
      <c r="Y78" s="119"/>
      <c r="Z78" s="138"/>
      <c r="AA78" s="119"/>
      <c r="AB78" s="138"/>
      <c r="AC78" s="248"/>
      <c r="AD78" s="112"/>
      <c r="AE78" s="138"/>
      <c r="AF78" s="122"/>
      <c r="AG78" s="138"/>
      <c r="AH78" s="122"/>
      <c r="AI78" s="138"/>
      <c r="AJ78" s="124"/>
      <c r="AK78" s="138"/>
      <c r="AL78" s="119"/>
      <c r="AM78" s="475"/>
      <c r="AN78" s="138"/>
      <c r="AO78" s="119"/>
      <c r="AP78" s="1041" t="str">
        <f>IF(AO78="","",IF(AO78="A",'7.パネルラジエーター設備費用算出シート'!$G$13,IF(AO78="B",'7.パネルラジエーター設備費用算出シート'!$N$13,IF(AO78="C",'7.パネルラジエーター設備費用算出シート'!$G$23,IF(AO78="D",'7.パネルラジエーター設備費用算出シート'!$N$23,IF(AO78="E",'7.パネルラジエーター設備費用算出シート'!$G$33,IF(AO78="F",'7.パネルラジエーター設備費用算出シート'!$N$33,IF(AO78="G",'7.パネルラジエーター設備費用算出シート'!$G$43,IF(AO78="H",'7.パネルラジエーター設備費用算出シート'!$N$43,IF(AO78="I",'7.パネルラジエーター設備費用算出シート'!$G$54,'7.パネルラジエーター設備費用算出シート'!$N$54))))))))))</f>
        <v/>
      </c>
      <c r="AQ78" s="138"/>
      <c r="AR78" s="122"/>
      <c r="AS78" s="1042"/>
      <c r="AT78" s="138"/>
      <c r="AU78" s="56"/>
      <c r="AV78" s="56"/>
      <c r="AW78" s="56"/>
      <c r="AX78" s="56"/>
      <c r="AY78" s="110"/>
      <c r="AZ78" s="56"/>
      <c r="BA78" s="56"/>
      <c r="BB78" s="110"/>
      <c r="BC78" s="56"/>
      <c r="BD78" s="56"/>
      <c r="BE78" s="56"/>
      <c r="BF78" s="56"/>
    </row>
    <row r="79" spans="1:58" s="57" customFormat="1">
      <c r="A79" s="140"/>
      <c r="B79" s="115">
        <v>67</v>
      </c>
      <c r="C79" s="156"/>
      <c r="D79" s="116"/>
      <c r="E79" s="141"/>
      <c r="F79" s="1030"/>
      <c r="G79" s="1030"/>
      <c r="H79" s="1034"/>
      <c r="I79" s="119"/>
      <c r="J79" s="120"/>
      <c r="K79" s="119"/>
      <c r="L79" s="1033" t="str">
        <f t="shared" si="4"/>
        <v/>
      </c>
      <c r="M79" s="1036" t="str">
        <f t="shared" si="5"/>
        <v/>
      </c>
      <c r="N79" s="1033" t="str">
        <f t="shared" si="6"/>
        <v/>
      </c>
      <c r="O79" s="1037">
        <f t="shared" si="3"/>
        <v>0</v>
      </c>
      <c r="P79" s="138"/>
      <c r="Q79" s="248"/>
      <c r="R79" s="112"/>
      <c r="S79" s="136"/>
      <c r="T79" s="249"/>
      <c r="U79" s="112"/>
      <c r="V79" s="138"/>
      <c r="W79" s="119"/>
      <c r="X79" s="138"/>
      <c r="Y79" s="119"/>
      <c r="Z79" s="138"/>
      <c r="AA79" s="119"/>
      <c r="AB79" s="138"/>
      <c r="AC79" s="248"/>
      <c r="AD79" s="112"/>
      <c r="AE79" s="138"/>
      <c r="AF79" s="122"/>
      <c r="AG79" s="138"/>
      <c r="AH79" s="122"/>
      <c r="AI79" s="138"/>
      <c r="AJ79" s="124"/>
      <c r="AK79" s="138"/>
      <c r="AL79" s="119"/>
      <c r="AM79" s="475"/>
      <c r="AN79" s="138"/>
      <c r="AO79" s="119"/>
      <c r="AP79" s="1041" t="str">
        <f>IF(AO79="","",IF(AO79="A",'7.パネルラジエーター設備費用算出シート'!$G$13,IF(AO79="B",'7.パネルラジエーター設備費用算出シート'!$N$13,IF(AO79="C",'7.パネルラジエーター設備費用算出シート'!$G$23,IF(AO79="D",'7.パネルラジエーター設備費用算出シート'!$N$23,IF(AO79="E",'7.パネルラジエーター設備費用算出シート'!$G$33,IF(AO79="F",'7.パネルラジエーター設備費用算出シート'!$N$33,IF(AO79="G",'7.パネルラジエーター設備費用算出シート'!$G$43,IF(AO79="H",'7.パネルラジエーター設備費用算出シート'!$N$43,IF(AO79="I",'7.パネルラジエーター設備費用算出シート'!$G$54,'7.パネルラジエーター設備費用算出シート'!$N$54))))))))))</f>
        <v/>
      </c>
      <c r="AQ79" s="138"/>
      <c r="AR79" s="122"/>
      <c r="AS79" s="1042"/>
      <c r="AT79" s="138"/>
      <c r="AU79" s="56"/>
      <c r="AV79" s="56"/>
      <c r="AW79" s="56"/>
      <c r="AX79" s="56"/>
      <c r="AY79" s="110"/>
      <c r="AZ79" s="56"/>
      <c r="BA79" s="56"/>
      <c r="BB79" s="110"/>
      <c r="BC79" s="56"/>
      <c r="BD79" s="56"/>
      <c r="BE79" s="56"/>
      <c r="BF79" s="56"/>
    </row>
    <row r="80" spans="1:58" s="57" customFormat="1">
      <c r="A80" s="140"/>
      <c r="B80" s="115">
        <v>68</v>
      </c>
      <c r="C80" s="156"/>
      <c r="D80" s="116"/>
      <c r="E80" s="141"/>
      <c r="F80" s="1030"/>
      <c r="G80" s="1030"/>
      <c r="H80" s="1034"/>
      <c r="I80" s="119"/>
      <c r="J80" s="120"/>
      <c r="K80" s="119"/>
      <c r="L80" s="1033" t="str">
        <f t="shared" si="4"/>
        <v/>
      </c>
      <c r="M80" s="1036" t="str">
        <f t="shared" si="5"/>
        <v/>
      </c>
      <c r="N80" s="1033" t="str">
        <f t="shared" si="6"/>
        <v/>
      </c>
      <c r="O80" s="1037">
        <f t="shared" si="3"/>
        <v>0</v>
      </c>
      <c r="P80" s="138"/>
      <c r="Q80" s="248"/>
      <c r="R80" s="112"/>
      <c r="S80" s="136"/>
      <c r="T80" s="249"/>
      <c r="U80" s="112"/>
      <c r="V80" s="138"/>
      <c r="W80" s="119"/>
      <c r="X80" s="138"/>
      <c r="Y80" s="119"/>
      <c r="Z80" s="138"/>
      <c r="AA80" s="119"/>
      <c r="AB80" s="138"/>
      <c r="AC80" s="248"/>
      <c r="AD80" s="112"/>
      <c r="AE80" s="138"/>
      <c r="AF80" s="122"/>
      <c r="AG80" s="138"/>
      <c r="AH80" s="122"/>
      <c r="AI80" s="138"/>
      <c r="AJ80" s="124"/>
      <c r="AK80" s="138"/>
      <c r="AL80" s="119"/>
      <c r="AM80" s="475"/>
      <c r="AN80" s="138"/>
      <c r="AO80" s="119"/>
      <c r="AP80" s="1041" t="str">
        <f>IF(AO80="","",IF(AO80="A",'7.パネルラジエーター設備費用算出シート'!$G$13,IF(AO80="B",'7.パネルラジエーター設備費用算出シート'!$N$13,IF(AO80="C",'7.パネルラジエーター設備費用算出シート'!$G$23,IF(AO80="D",'7.パネルラジエーター設備費用算出シート'!$N$23,IF(AO80="E",'7.パネルラジエーター設備費用算出シート'!$G$33,IF(AO80="F",'7.パネルラジエーター設備費用算出シート'!$N$33,IF(AO80="G",'7.パネルラジエーター設備費用算出シート'!$G$43,IF(AO80="H",'7.パネルラジエーター設備費用算出シート'!$N$43,IF(AO80="I",'7.パネルラジエーター設備費用算出シート'!$G$54,'7.パネルラジエーター設備費用算出シート'!$N$54))))))))))</f>
        <v/>
      </c>
      <c r="AQ80" s="138"/>
      <c r="AR80" s="122"/>
      <c r="AS80" s="1042"/>
      <c r="AT80" s="138"/>
      <c r="AU80" s="56"/>
      <c r="AV80" s="56"/>
      <c r="AW80" s="56"/>
      <c r="AX80" s="56"/>
      <c r="AY80" s="110"/>
      <c r="AZ80" s="56"/>
      <c r="BA80" s="56"/>
      <c r="BB80" s="110"/>
      <c r="BC80" s="56"/>
      <c r="BD80" s="56"/>
      <c r="BE80" s="56"/>
      <c r="BF80" s="56"/>
    </row>
    <row r="81" spans="1:58" s="57" customFormat="1">
      <c r="A81" s="140"/>
      <c r="B81" s="115">
        <v>69</v>
      </c>
      <c r="C81" s="156"/>
      <c r="D81" s="116"/>
      <c r="E81" s="141"/>
      <c r="F81" s="1030"/>
      <c r="G81" s="1030"/>
      <c r="H81" s="1034"/>
      <c r="I81" s="119"/>
      <c r="J81" s="120"/>
      <c r="K81" s="119"/>
      <c r="L81" s="1033" t="str">
        <f t="shared" si="4"/>
        <v/>
      </c>
      <c r="M81" s="1036" t="str">
        <f t="shared" si="5"/>
        <v/>
      </c>
      <c r="N81" s="1033" t="str">
        <f t="shared" si="6"/>
        <v/>
      </c>
      <c r="O81" s="1037">
        <f t="shared" si="3"/>
        <v>0</v>
      </c>
      <c r="P81" s="138"/>
      <c r="Q81" s="248"/>
      <c r="R81" s="112"/>
      <c r="S81" s="136"/>
      <c r="T81" s="249"/>
      <c r="U81" s="112"/>
      <c r="V81" s="138"/>
      <c r="W81" s="119"/>
      <c r="X81" s="138"/>
      <c r="Y81" s="119"/>
      <c r="Z81" s="138"/>
      <c r="AA81" s="119"/>
      <c r="AB81" s="138"/>
      <c r="AC81" s="248"/>
      <c r="AD81" s="112"/>
      <c r="AE81" s="138"/>
      <c r="AF81" s="122"/>
      <c r="AG81" s="138"/>
      <c r="AH81" s="122"/>
      <c r="AI81" s="138"/>
      <c r="AJ81" s="124"/>
      <c r="AK81" s="138"/>
      <c r="AL81" s="119"/>
      <c r="AM81" s="475"/>
      <c r="AN81" s="138"/>
      <c r="AO81" s="119"/>
      <c r="AP81" s="1041" t="str">
        <f>IF(AO81="","",IF(AO81="A",'7.パネルラジエーター設備費用算出シート'!$G$13,IF(AO81="B",'7.パネルラジエーター設備費用算出シート'!$N$13,IF(AO81="C",'7.パネルラジエーター設備費用算出シート'!$G$23,IF(AO81="D",'7.パネルラジエーター設備費用算出シート'!$N$23,IF(AO81="E",'7.パネルラジエーター設備費用算出シート'!$G$33,IF(AO81="F",'7.パネルラジエーター設備費用算出シート'!$N$33,IF(AO81="G",'7.パネルラジエーター設備費用算出シート'!$G$43,IF(AO81="H",'7.パネルラジエーター設備費用算出シート'!$N$43,IF(AO81="I",'7.パネルラジエーター設備費用算出シート'!$G$54,'7.パネルラジエーター設備費用算出シート'!$N$54))))))))))</f>
        <v/>
      </c>
      <c r="AQ81" s="138"/>
      <c r="AR81" s="122"/>
      <c r="AS81" s="1042"/>
      <c r="AT81" s="138"/>
      <c r="AU81" s="56"/>
      <c r="AV81" s="56"/>
      <c r="AW81" s="56"/>
      <c r="AX81" s="56"/>
      <c r="AY81" s="110"/>
      <c r="AZ81" s="56"/>
      <c r="BA81" s="56"/>
      <c r="BB81" s="110"/>
      <c r="BC81" s="56"/>
      <c r="BD81" s="56"/>
      <c r="BE81" s="56"/>
      <c r="BF81" s="56"/>
    </row>
    <row r="82" spans="1:58" s="57" customFormat="1">
      <c r="A82" s="140"/>
      <c r="B82" s="115">
        <v>70</v>
      </c>
      <c r="C82" s="156"/>
      <c r="D82" s="116"/>
      <c r="E82" s="141"/>
      <c r="F82" s="1030"/>
      <c r="G82" s="1030"/>
      <c r="H82" s="1034"/>
      <c r="I82" s="119"/>
      <c r="J82" s="120"/>
      <c r="K82" s="119"/>
      <c r="L82" s="1033" t="str">
        <f t="shared" si="4"/>
        <v/>
      </c>
      <c r="M82" s="1036" t="str">
        <f t="shared" si="5"/>
        <v/>
      </c>
      <c r="N82" s="1033" t="str">
        <f t="shared" si="6"/>
        <v/>
      </c>
      <c r="O82" s="1037">
        <f t="shared" ref="O82:O145" si="7">IF(OR(L82="",M82="",N82=""),0,(700000*L82*M82*N82))</f>
        <v>0</v>
      </c>
      <c r="P82" s="138"/>
      <c r="Q82" s="248"/>
      <c r="R82" s="112"/>
      <c r="S82" s="136"/>
      <c r="T82" s="249"/>
      <c r="U82" s="112"/>
      <c r="V82" s="138"/>
      <c r="W82" s="119"/>
      <c r="X82" s="138"/>
      <c r="Y82" s="119"/>
      <c r="Z82" s="138"/>
      <c r="AA82" s="119"/>
      <c r="AB82" s="138"/>
      <c r="AC82" s="248"/>
      <c r="AD82" s="112"/>
      <c r="AE82" s="138"/>
      <c r="AF82" s="122"/>
      <c r="AG82" s="138"/>
      <c r="AH82" s="122"/>
      <c r="AI82" s="138"/>
      <c r="AJ82" s="124"/>
      <c r="AK82" s="138"/>
      <c r="AL82" s="119"/>
      <c r="AM82" s="475"/>
      <c r="AN82" s="138"/>
      <c r="AO82" s="119"/>
      <c r="AP82" s="1041" t="str">
        <f>IF(AO82="","",IF(AO82="A",'7.パネルラジエーター設備費用算出シート'!$G$13,IF(AO82="B",'7.パネルラジエーター設備費用算出シート'!$N$13,IF(AO82="C",'7.パネルラジエーター設備費用算出シート'!$G$23,IF(AO82="D",'7.パネルラジエーター設備費用算出シート'!$N$23,IF(AO82="E",'7.パネルラジエーター設備費用算出シート'!$G$33,IF(AO82="F",'7.パネルラジエーター設備費用算出シート'!$N$33,IF(AO82="G",'7.パネルラジエーター設備費用算出シート'!$G$43,IF(AO82="H",'7.パネルラジエーター設備費用算出シート'!$N$43,IF(AO82="I",'7.パネルラジエーター設備費用算出シート'!$G$54,'7.パネルラジエーター設備費用算出シート'!$N$54))))))))))</f>
        <v/>
      </c>
      <c r="AQ82" s="138"/>
      <c r="AR82" s="122"/>
      <c r="AS82" s="1042"/>
      <c r="AT82" s="138"/>
      <c r="AU82" s="56"/>
      <c r="AV82" s="56"/>
      <c r="AW82" s="56"/>
      <c r="AX82" s="56"/>
      <c r="AY82" s="110"/>
      <c r="AZ82" s="56"/>
      <c r="BA82" s="56"/>
      <c r="BB82" s="110"/>
      <c r="BC82" s="56"/>
      <c r="BD82" s="56"/>
      <c r="BE82" s="56"/>
      <c r="BF82" s="56"/>
    </row>
    <row r="83" spans="1:58" s="57" customFormat="1">
      <c r="A83" s="140"/>
      <c r="B83" s="115">
        <v>71</v>
      </c>
      <c r="C83" s="156"/>
      <c r="D83" s="116"/>
      <c r="E83" s="141"/>
      <c r="F83" s="1030"/>
      <c r="G83" s="1030"/>
      <c r="H83" s="1034"/>
      <c r="I83" s="119"/>
      <c r="J83" s="120"/>
      <c r="K83" s="119"/>
      <c r="L83" s="1033" t="str">
        <f t="shared" si="4"/>
        <v/>
      </c>
      <c r="M83" s="1036" t="str">
        <f t="shared" si="5"/>
        <v/>
      </c>
      <c r="N83" s="1033" t="str">
        <f t="shared" si="6"/>
        <v/>
      </c>
      <c r="O83" s="1037">
        <f t="shared" si="7"/>
        <v>0</v>
      </c>
      <c r="P83" s="138"/>
      <c r="Q83" s="248"/>
      <c r="R83" s="112"/>
      <c r="S83" s="136"/>
      <c r="T83" s="249"/>
      <c r="U83" s="112"/>
      <c r="V83" s="138"/>
      <c r="W83" s="119"/>
      <c r="X83" s="138"/>
      <c r="Y83" s="119"/>
      <c r="Z83" s="138"/>
      <c r="AA83" s="119"/>
      <c r="AB83" s="138"/>
      <c r="AC83" s="248"/>
      <c r="AD83" s="112"/>
      <c r="AE83" s="138"/>
      <c r="AF83" s="122"/>
      <c r="AG83" s="138"/>
      <c r="AH83" s="122"/>
      <c r="AI83" s="138"/>
      <c r="AJ83" s="124"/>
      <c r="AK83" s="138"/>
      <c r="AL83" s="119"/>
      <c r="AM83" s="475"/>
      <c r="AN83" s="138"/>
      <c r="AO83" s="119"/>
      <c r="AP83" s="1041" t="str">
        <f>IF(AO83="","",IF(AO83="A",'7.パネルラジエーター設備費用算出シート'!$G$13,IF(AO83="B",'7.パネルラジエーター設備費用算出シート'!$N$13,IF(AO83="C",'7.パネルラジエーター設備費用算出シート'!$G$23,IF(AO83="D",'7.パネルラジエーター設備費用算出シート'!$N$23,IF(AO83="E",'7.パネルラジエーター設備費用算出シート'!$G$33,IF(AO83="F",'7.パネルラジエーター設備費用算出シート'!$N$33,IF(AO83="G",'7.パネルラジエーター設備費用算出シート'!$G$43,IF(AO83="H",'7.パネルラジエーター設備費用算出シート'!$N$43,IF(AO83="I",'7.パネルラジエーター設備費用算出シート'!$G$54,'7.パネルラジエーター設備費用算出シート'!$N$54))))))))))</f>
        <v/>
      </c>
      <c r="AQ83" s="138"/>
      <c r="AR83" s="122"/>
      <c r="AS83" s="1042"/>
      <c r="AT83" s="138"/>
      <c r="AU83" s="56"/>
      <c r="AV83" s="56"/>
      <c r="AW83" s="56"/>
      <c r="AX83" s="56"/>
      <c r="AY83" s="110"/>
      <c r="AZ83" s="56"/>
      <c r="BA83" s="56"/>
      <c r="BB83" s="110"/>
      <c r="BC83" s="56"/>
      <c r="BD83" s="56"/>
      <c r="BE83" s="56"/>
      <c r="BF83" s="56"/>
    </row>
    <row r="84" spans="1:58" s="57" customFormat="1">
      <c r="A84" s="140"/>
      <c r="B84" s="115">
        <v>72</v>
      </c>
      <c r="C84" s="156"/>
      <c r="D84" s="116"/>
      <c r="E84" s="141"/>
      <c r="F84" s="1030"/>
      <c r="G84" s="1030"/>
      <c r="H84" s="1034"/>
      <c r="I84" s="119"/>
      <c r="J84" s="120"/>
      <c r="K84" s="119"/>
      <c r="L84" s="1033" t="str">
        <f t="shared" si="4"/>
        <v/>
      </c>
      <c r="M84" s="1036" t="str">
        <f t="shared" si="5"/>
        <v/>
      </c>
      <c r="N84" s="1033" t="str">
        <f t="shared" si="6"/>
        <v/>
      </c>
      <c r="O84" s="1037">
        <f t="shared" si="7"/>
        <v>0</v>
      </c>
      <c r="P84" s="138"/>
      <c r="Q84" s="248"/>
      <c r="R84" s="112"/>
      <c r="S84" s="136"/>
      <c r="T84" s="249"/>
      <c r="U84" s="112"/>
      <c r="V84" s="138"/>
      <c r="W84" s="119"/>
      <c r="X84" s="138"/>
      <c r="Y84" s="119"/>
      <c r="Z84" s="138"/>
      <c r="AA84" s="119"/>
      <c r="AB84" s="138"/>
      <c r="AC84" s="248"/>
      <c r="AD84" s="112"/>
      <c r="AE84" s="138"/>
      <c r="AF84" s="122"/>
      <c r="AG84" s="138"/>
      <c r="AH84" s="122"/>
      <c r="AI84" s="138"/>
      <c r="AJ84" s="124"/>
      <c r="AK84" s="138"/>
      <c r="AL84" s="119"/>
      <c r="AM84" s="475"/>
      <c r="AN84" s="138"/>
      <c r="AO84" s="119"/>
      <c r="AP84" s="1041" t="str">
        <f>IF(AO84="","",IF(AO84="A",'7.パネルラジエーター設備費用算出シート'!$G$13,IF(AO84="B",'7.パネルラジエーター設備費用算出シート'!$N$13,IF(AO84="C",'7.パネルラジエーター設備費用算出シート'!$G$23,IF(AO84="D",'7.パネルラジエーター設備費用算出シート'!$N$23,IF(AO84="E",'7.パネルラジエーター設備費用算出シート'!$G$33,IF(AO84="F",'7.パネルラジエーター設備費用算出シート'!$N$33,IF(AO84="G",'7.パネルラジエーター設備費用算出シート'!$G$43,IF(AO84="H",'7.パネルラジエーター設備費用算出シート'!$N$43,IF(AO84="I",'7.パネルラジエーター設備費用算出シート'!$G$54,'7.パネルラジエーター設備費用算出シート'!$N$54))))))))))</f>
        <v/>
      </c>
      <c r="AQ84" s="138"/>
      <c r="AR84" s="122"/>
      <c r="AS84" s="1042"/>
      <c r="AT84" s="138"/>
      <c r="AU84" s="56"/>
      <c r="AV84" s="56"/>
      <c r="AW84" s="56"/>
      <c r="AX84" s="56"/>
      <c r="AY84" s="110"/>
      <c r="AZ84" s="56"/>
      <c r="BA84" s="56"/>
      <c r="BB84" s="110"/>
      <c r="BC84" s="56"/>
      <c r="BD84" s="56"/>
      <c r="BE84" s="56"/>
      <c r="BF84" s="56"/>
    </row>
    <row r="85" spans="1:58" s="57" customFormat="1">
      <c r="A85" s="140"/>
      <c r="B85" s="115">
        <v>73</v>
      </c>
      <c r="C85" s="156"/>
      <c r="D85" s="116"/>
      <c r="E85" s="141"/>
      <c r="F85" s="1030"/>
      <c r="G85" s="1030"/>
      <c r="H85" s="1034"/>
      <c r="I85" s="119"/>
      <c r="J85" s="120"/>
      <c r="K85" s="119"/>
      <c r="L85" s="1033" t="str">
        <f t="shared" si="4"/>
        <v/>
      </c>
      <c r="M85" s="1036" t="str">
        <f t="shared" si="5"/>
        <v/>
      </c>
      <c r="N85" s="1033" t="str">
        <f t="shared" si="6"/>
        <v/>
      </c>
      <c r="O85" s="1037">
        <f t="shared" si="7"/>
        <v>0</v>
      </c>
      <c r="P85" s="138"/>
      <c r="Q85" s="248"/>
      <c r="R85" s="112"/>
      <c r="S85" s="136"/>
      <c r="T85" s="249"/>
      <c r="U85" s="112"/>
      <c r="V85" s="138"/>
      <c r="W85" s="119"/>
      <c r="X85" s="138"/>
      <c r="Y85" s="119"/>
      <c r="Z85" s="138"/>
      <c r="AA85" s="119"/>
      <c r="AB85" s="138"/>
      <c r="AC85" s="248"/>
      <c r="AD85" s="112"/>
      <c r="AE85" s="138"/>
      <c r="AF85" s="122"/>
      <c r="AG85" s="138"/>
      <c r="AH85" s="122"/>
      <c r="AI85" s="138"/>
      <c r="AJ85" s="124"/>
      <c r="AK85" s="138"/>
      <c r="AL85" s="119"/>
      <c r="AM85" s="475"/>
      <c r="AN85" s="138"/>
      <c r="AO85" s="119"/>
      <c r="AP85" s="1041" t="str">
        <f>IF(AO85="","",IF(AO85="A",'7.パネルラジエーター設備費用算出シート'!$G$13,IF(AO85="B",'7.パネルラジエーター設備費用算出シート'!$N$13,IF(AO85="C",'7.パネルラジエーター設備費用算出シート'!$G$23,IF(AO85="D",'7.パネルラジエーター設備費用算出シート'!$N$23,IF(AO85="E",'7.パネルラジエーター設備費用算出シート'!$G$33,IF(AO85="F",'7.パネルラジエーター設備費用算出シート'!$N$33,IF(AO85="G",'7.パネルラジエーター設備費用算出シート'!$G$43,IF(AO85="H",'7.パネルラジエーター設備費用算出シート'!$N$43,IF(AO85="I",'7.パネルラジエーター設備費用算出シート'!$G$54,'7.パネルラジエーター設備費用算出シート'!$N$54))))))))))</f>
        <v/>
      </c>
      <c r="AQ85" s="138"/>
      <c r="AR85" s="122"/>
      <c r="AS85" s="1042"/>
      <c r="AT85" s="138"/>
      <c r="AU85" s="56"/>
      <c r="AV85" s="56"/>
      <c r="AW85" s="56"/>
      <c r="AX85" s="56"/>
      <c r="AY85" s="110"/>
      <c r="AZ85" s="56"/>
      <c r="BA85" s="56"/>
      <c r="BB85" s="110"/>
      <c r="BC85" s="56"/>
      <c r="BD85" s="56"/>
      <c r="BE85" s="56"/>
      <c r="BF85" s="56"/>
    </row>
    <row r="86" spans="1:58" s="57" customFormat="1">
      <c r="A86" s="140"/>
      <c r="B86" s="115">
        <v>74</v>
      </c>
      <c r="C86" s="156"/>
      <c r="D86" s="116"/>
      <c r="E86" s="141"/>
      <c r="F86" s="1030"/>
      <c r="G86" s="1030"/>
      <c r="H86" s="1034"/>
      <c r="I86" s="119"/>
      <c r="J86" s="120"/>
      <c r="K86" s="119"/>
      <c r="L86" s="1033" t="str">
        <f t="shared" si="4"/>
        <v/>
      </c>
      <c r="M86" s="1036" t="str">
        <f t="shared" si="5"/>
        <v/>
      </c>
      <c r="N86" s="1033" t="str">
        <f t="shared" si="6"/>
        <v/>
      </c>
      <c r="O86" s="1037">
        <f t="shared" si="7"/>
        <v>0</v>
      </c>
      <c r="P86" s="138"/>
      <c r="Q86" s="248"/>
      <c r="R86" s="112"/>
      <c r="S86" s="136"/>
      <c r="T86" s="249"/>
      <c r="U86" s="112"/>
      <c r="V86" s="138"/>
      <c r="W86" s="119"/>
      <c r="X86" s="138"/>
      <c r="Y86" s="119"/>
      <c r="Z86" s="138"/>
      <c r="AA86" s="119"/>
      <c r="AB86" s="138"/>
      <c r="AC86" s="248"/>
      <c r="AD86" s="112"/>
      <c r="AE86" s="138"/>
      <c r="AF86" s="122"/>
      <c r="AG86" s="138"/>
      <c r="AH86" s="122"/>
      <c r="AI86" s="138"/>
      <c r="AJ86" s="124"/>
      <c r="AK86" s="138"/>
      <c r="AL86" s="119"/>
      <c r="AM86" s="475"/>
      <c r="AN86" s="138"/>
      <c r="AO86" s="119"/>
      <c r="AP86" s="1041" t="str">
        <f>IF(AO86="","",IF(AO86="A",'7.パネルラジエーター設備費用算出シート'!$G$13,IF(AO86="B",'7.パネルラジエーター設備費用算出シート'!$N$13,IF(AO86="C",'7.パネルラジエーター設備費用算出シート'!$G$23,IF(AO86="D",'7.パネルラジエーター設備費用算出シート'!$N$23,IF(AO86="E",'7.パネルラジエーター設備費用算出シート'!$G$33,IF(AO86="F",'7.パネルラジエーター設備費用算出シート'!$N$33,IF(AO86="G",'7.パネルラジエーター設備費用算出シート'!$G$43,IF(AO86="H",'7.パネルラジエーター設備費用算出シート'!$N$43,IF(AO86="I",'7.パネルラジエーター設備費用算出シート'!$G$54,'7.パネルラジエーター設備費用算出シート'!$N$54))))))))))</f>
        <v/>
      </c>
      <c r="AQ86" s="138"/>
      <c r="AR86" s="122"/>
      <c r="AS86" s="1042"/>
      <c r="AT86" s="138"/>
      <c r="AU86" s="56"/>
      <c r="AV86" s="56"/>
      <c r="AW86" s="56"/>
      <c r="AX86" s="56"/>
      <c r="AY86" s="110"/>
      <c r="AZ86" s="56"/>
      <c r="BA86" s="56"/>
      <c r="BB86" s="110"/>
      <c r="BC86" s="56"/>
      <c r="BD86" s="56"/>
      <c r="BE86" s="56"/>
      <c r="BF86" s="56"/>
    </row>
    <row r="87" spans="1:58" s="57" customFormat="1">
      <c r="A87" s="140"/>
      <c r="B87" s="115">
        <v>75</v>
      </c>
      <c r="C87" s="156"/>
      <c r="D87" s="116"/>
      <c r="E87" s="141"/>
      <c r="F87" s="1030"/>
      <c r="G87" s="1030"/>
      <c r="H87" s="1034"/>
      <c r="I87" s="119"/>
      <c r="J87" s="120"/>
      <c r="K87" s="119"/>
      <c r="L87" s="1033" t="str">
        <f t="shared" si="4"/>
        <v/>
      </c>
      <c r="M87" s="1036" t="str">
        <f t="shared" si="5"/>
        <v/>
      </c>
      <c r="N87" s="1033" t="str">
        <f t="shared" si="6"/>
        <v/>
      </c>
      <c r="O87" s="1037">
        <f t="shared" si="7"/>
        <v>0</v>
      </c>
      <c r="P87" s="138"/>
      <c r="Q87" s="248"/>
      <c r="R87" s="112"/>
      <c r="S87" s="136"/>
      <c r="T87" s="249"/>
      <c r="U87" s="112"/>
      <c r="V87" s="138"/>
      <c r="W87" s="119"/>
      <c r="X87" s="138"/>
      <c r="Y87" s="119"/>
      <c r="Z87" s="138"/>
      <c r="AA87" s="119"/>
      <c r="AB87" s="138"/>
      <c r="AC87" s="248"/>
      <c r="AD87" s="112"/>
      <c r="AE87" s="138"/>
      <c r="AF87" s="122"/>
      <c r="AG87" s="138"/>
      <c r="AH87" s="122"/>
      <c r="AI87" s="138"/>
      <c r="AJ87" s="124"/>
      <c r="AK87" s="138"/>
      <c r="AL87" s="119"/>
      <c r="AM87" s="475"/>
      <c r="AN87" s="138"/>
      <c r="AO87" s="119"/>
      <c r="AP87" s="1041" t="str">
        <f>IF(AO87="","",IF(AO87="A",'7.パネルラジエーター設備費用算出シート'!$G$13,IF(AO87="B",'7.パネルラジエーター設備費用算出シート'!$N$13,IF(AO87="C",'7.パネルラジエーター設備費用算出シート'!$G$23,IF(AO87="D",'7.パネルラジエーター設備費用算出シート'!$N$23,IF(AO87="E",'7.パネルラジエーター設備費用算出シート'!$G$33,IF(AO87="F",'7.パネルラジエーター設備費用算出シート'!$N$33,IF(AO87="G",'7.パネルラジエーター設備費用算出シート'!$G$43,IF(AO87="H",'7.パネルラジエーター設備費用算出シート'!$N$43,IF(AO87="I",'7.パネルラジエーター設備費用算出シート'!$G$54,'7.パネルラジエーター設備費用算出シート'!$N$54))))))))))</f>
        <v/>
      </c>
      <c r="AQ87" s="138"/>
      <c r="AR87" s="122"/>
      <c r="AS87" s="1042"/>
      <c r="AT87" s="138"/>
      <c r="AU87" s="56"/>
      <c r="AV87" s="56"/>
      <c r="AW87" s="56"/>
      <c r="AX87" s="56"/>
      <c r="AY87" s="110"/>
      <c r="AZ87" s="56"/>
      <c r="BA87" s="56"/>
      <c r="BB87" s="110"/>
      <c r="BC87" s="56"/>
      <c r="BD87" s="56"/>
      <c r="BE87" s="56"/>
      <c r="BF87" s="56"/>
    </row>
    <row r="88" spans="1:58" s="57" customFormat="1">
      <c r="A88" s="140"/>
      <c r="B88" s="115">
        <v>76</v>
      </c>
      <c r="C88" s="156"/>
      <c r="D88" s="116"/>
      <c r="E88" s="141"/>
      <c r="F88" s="1030"/>
      <c r="G88" s="1030"/>
      <c r="H88" s="1034"/>
      <c r="I88" s="119"/>
      <c r="J88" s="120"/>
      <c r="K88" s="119"/>
      <c r="L88" s="1033" t="str">
        <f t="shared" si="4"/>
        <v/>
      </c>
      <c r="M88" s="1036" t="str">
        <f t="shared" si="5"/>
        <v/>
      </c>
      <c r="N88" s="1033" t="str">
        <f t="shared" si="6"/>
        <v/>
      </c>
      <c r="O88" s="1037">
        <f t="shared" si="7"/>
        <v>0</v>
      </c>
      <c r="P88" s="138"/>
      <c r="Q88" s="248"/>
      <c r="R88" s="112"/>
      <c r="S88" s="136"/>
      <c r="T88" s="249"/>
      <c r="U88" s="112"/>
      <c r="V88" s="138"/>
      <c r="W88" s="119"/>
      <c r="X88" s="138"/>
      <c r="Y88" s="119"/>
      <c r="Z88" s="138"/>
      <c r="AA88" s="119"/>
      <c r="AB88" s="138"/>
      <c r="AC88" s="248"/>
      <c r="AD88" s="112"/>
      <c r="AE88" s="138"/>
      <c r="AF88" s="122"/>
      <c r="AG88" s="138"/>
      <c r="AH88" s="122"/>
      <c r="AI88" s="138"/>
      <c r="AJ88" s="124"/>
      <c r="AK88" s="138"/>
      <c r="AL88" s="119"/>
      <c r="AM88" s="475"/>
      <c r="AN88" s="138"/>
      <c r="AO88" s="119"/>
      <c r="AP88" s="1041" t="str">
        <f>IF(AO88="","",IF(AO88="A",'7.パネルラジエーター設備費用算出シート'!$G$13,IF(AO88="B",'7.パネルラジエーター設備費用算出シート'!$N$13,IF(AO88="C",'7.パネルラジエーター設備費用算出シート'!$G$23,IF(AO88="D",'7.パネルラジエーター設備費用算出シート'!$N$23,IF(AO88="E",'7.パネルラジエーター設備費用算出シート'!$G$33,IF(AO88="F",'7.パネルラジエーター設備費用算出シート'!$N$33,IF(AO88="G",'7.パネルラジエーター設備費用算出シート'!$G$43,IF(AO88="H",'7.パネルラジエーター設備費用算出シート'!$N$43,IF(AO88="I",'7.パネルラジエーター設備費用算出シート'!$G$54,'7.パネルラジエーター設備費用算出シート'!$N$54))))))))))</f>
        <v/>
      </c>
      <c r="AQ88" s="138"/>
      <c r="AR88" s="122"/>
      <c r="AS88" s="1042"/>
      <c r="AT88" s="138"/>
      <c r="AU88" s="56"/>
      <c r="AV88" s="56"/>
      <c r="AW88" s="56"/>
      <c r="AX88" s="56"/>
      <c r="AY88" s="110"/>
      <c r="AZ88" s="56"/>
      <c r="BA88" s="56"/>
      <c r="BB88" s="110"/>
      <c r="BC88" s="56"/>
      <c r="BD88" s="56"/>
      <c r="BE88" s="56"/>
      <c r="BF88" s="56"/>
    </row>
    <row r="89" spans="1:58" s="57" customFormat="1">
      <c r="A89" s="140"/>
      <c r="B89" s="115">
        <v>77</v>
      </c>
      <c r="C89" s="156"/>
      <c r="D89" s="116"/>
      <c r="E89" s="141"/>
      <c r="F89" s="1030"/>
      <c r="G89" s="1030"/>
      <c r="H89" s="1034"/>
      <c r="I89" s="119"/>
      <c r="J89" s="120"/>
      <c r="K89" s="119"/>
      <c r="L89" s="1033" t="str">
        <f t="shared" si="4"/>
        <v/>
      </c>
      <c r="M89" s="1036" t="str">
        <f t="shared" si="5"/>
        <v/>
      </c>
      <c r="N89" s="1033" t="str">
        <f t="shared" si="6"/>
        <v/>
      </c>
      <c r="O89" s="1037">
        <f t="shared" si="7"/>
        <v>0</v>
      </c>
      <c r="P89" s="138"/>
      <c r="Q89" s="248"/>
      <c r="R89" s="112"/>
      <c r="S89" s="136"/>
      <c r="T89" s="249"/>
      <c r="U89" s="112"/>
      <c r="V89" s="138"/>
      <c r="W89" s="119"/>
      <c r="X89" s="138"/>
      <c r="Y89" s="119"/>
      <c r="Z89" s="138"/>
      <c r="AA89" s="119"/>
      <c r="AB89" s="138"/>
      <c r="AC89" s="248"/>
      <c r="AD89" s="112"/>
      <c r="AE89" s="138"/>
      <c r="AF89" s="122"/>
      <c r="AG89" s="138"/>
      <c r="AH89" s="122"/>
      <c r="AI89" s="138"/>
      <c r="AJ89" s="124"/>
      <c r="AK89" s="138"/>
      <c r="AL89" s="119"/>
      <c r="AM89" s="475"/>
      <c r="AN89" s="138"/>
      <c r="AO89" s="119"/>
      <c r="AP89" s="1041" t="str">
        <f>IF(AO89="","",IF(AO89="A",'7.パネルラジエーター設備費用算出シート'!$G$13,IF(AO89="B",'7.パネルラジエーター設備費用算出シート'!$N$13,IF(AO89="C",'7.パネルラジエーター設備費用算出シート'!$G$23,IF(AO89="D",'7.パネルラジエーター設備費用算出シート'!$N$23,IF(AO89="E",'7.パネルラジエーター設備費用算出シート'!$G$33,IF(AO89="F",'7.パネルラジエーター設備費用算出シート'!$N$33,IF(AO89="G",'7.パネルラジエーター設備費用算出シート'!$G$43,IF(AO89="H",'7.パネルラジエーター設備費用算出シート'!$N$43,IF(AO89="I",'7.パネルラジエーター設備費用算出シート'!$G$54,'7.パネルラジエーター設備費用算出シート'!$N$54))))))))))</f>
        <v/>
      </c>
      <c r="AQ89" s="138"/>
      <c r="AR89" s="122"/>
      <c r="AS89" s="1042"/>
      <c r="AT89" s="138"/>
      <c r="AU89" s="56"/>
      <c r="AV89" s="56"/>
      <c r="AW89" s="56"/>
      <c r="AX89" s="56"/>
      <c r="AY89" s="110"/>
      <c r="AZ89" s="56"/>
      <c r="BA89" s="56"/>
      <c r="BB89" s="110"/>
      <c r="BC89" s="56"/>
      <c r="BD89" s="56"/>
      <c r="BE89" s="56"/>
      <c r="BF89" s="56"/>
    </row>
    <row r="90" spans="1:58" s="57" customFormat="1">
      <c r="A90" s="140"/>
      <c r="B90" s="115">
        <v>78</v>
      </c>
      <c r="C90" s="156"/>
      <c r="D90" s="116"/>
      <c r="E90" s="141"/>
      <c r="F90" s="1030"/>
      <c r="G90" s="1030"/>
      <c r="H90" s="1034"/>
      <c r="I90" s="119"/>
      <c r="J90" s="120"/>
      <c r="K90" s="119"/>
      <c r="L90" s="1033" t="str">
        <f t="shared" si="4"/>
        <v/>
      </c>
      <c r="M90" s="1036" t="str">
        <f t="shared" si="5"/>
        <v/>
      </c>
      <c r="N90" s="1033" t="str">
        <f t="shared" si="6"/>
        <v/>
      </c>
      <c r="O90" s="1037">
        <f t="shared" si="7"/>
        <v>0</v>
      </c>
      <c r="P90" s="138"/>
      <c r="Q90" s="248"/>
      <c r="R90" s="112"/>
      <c r="S90" s="136"/>
      <c r="T90" s="249"/>
      <c r="U90" s="112"/>
      <c r="V90" s="138"/>
      <c r="W90" s="119"/>
      <c r="X90" s="138"/>
      <c r="Y90" s="119"/>
      <c r="Z90" s="138"/>
      <c r="AA90" s="119"/>
      <c r="AB90" s="138"/>
      <c r="AC90" s="248"/>
      <c r="AD90" s="112"/>
      <c r="AE90" s="138"/>
      <c r="AF90" s="122"/>
      <c r="AG90" s="138"/>
      <c r="AH90" s="122"/>
      <c r="AI90" s="138"/>
      <c r="AJ90" s="124"/>
      <c r="AK90" s="138"/>
      <c r="AL90" s="119"/>
      <c r="AM90" s="475"/>
      <c r="AN90" s="138"/>
      <c r="AO90" s="119"/>
      <c r="AP90" s="1041" t="str">
        <f>IF(AO90="","",IF(AO90="A",'7.パネルラジエーター設備費用算出シート'!$G$13,IF(AO90="B",'7.パネルラジエーター設備費用算出シート'!$N$13,IF(AO90="C",'7.パネルラジエーター設備費用算出シート'!$G$23,IF(AO90="D",'7.パネルラジエーター設備費用算出シート'!$N$23,IF(AO90="E",'7.パネルラジエーター設備費用算出シート'!$G$33,IF(AO90="F",'7.パネルラジエーター設備費用算出シート'!$N$33,IF(AO90="G",'7.パネルラジエーター設備費用算出シート'!$G$43,IF(AO90="H",'7.パネルラジエーター設備費用算出シート'!$N$43,IF(AO90="I",'7.パネルラジエーター設備費用算出シート'!$G$54,'7.パネルラジエーター設備費用算出シート'!$N$54))))))))))</f>
        <v/>
      </c>
      <c r="AQ90" s="138"/>
      <c r="AR90" s="122"/>
      <c r="AS90" s="1042"/>
      <c r="AT90" s="138"/>
      <c r="AU90" s="56"/>
      <c r="AV90" s="56"/>
      <c r="AW90" s="56"/>
      <c r="AX90" s="56"/>
      <c r="AY90" s="110"/>
      <c r="AZ90" s="56"/>
      <c r="BA90" s="56"/>
      <c r="BB90" s="110"/>
      <c r="BC90" s="56"/>
      <c r="BD90" s="56"/>
      <c r="BE90" s="56"/>
      <c r="BF90" s="56"/>
    </row>
    <row r="91" spans="1:58" s="57" customFormat="1">
      <c r="A91" s="140"/>
      <c r="B91" s="115">
        <v>79</v>
      </c>
      <c r="C91" s="156"/>
      <c r="D91" s="116"/>
      <c r="E91" s="141"/>
      <c r="F91" s="1030"/>
      <c r="G91" s="1030"/>
      <c r="H91" s="1034"/>
      <c r="I91" s="119"/>
      <c r="J91" s="120"/>
      <c r="K91" s="119"/>
      <c r="L91" s="1033" t="str">
        <f t="shared" si="4"/>
        <v/>
      </c>
      <c r="M91" s="1036" t="str">
        <f t="shared" si="5"/>
        <v/>
      </c>
      <c r="N91" s="1033" t="str">
        <f t="shared" si="6"/>
        <v/>
      </c>
      <c r="O91" s="1037">
        <f t="shared" si="7"/>
        <v>0</v>
      </c>
      <c r="P91" s="138"/>
      <c r="Q91" s="248"/>
      <c r="R91" s="112"/>
      <c r="S91" s="136"/>
      <c r="T91" s="249"/>
      <c r="U91" s="112"/>
      <c r="V91" s="138"/>
      <c r="W91" s="119"/>
      <c r="X91" s="138"/>
      <c r="Y91" s="119"/>
      <c r="Z91" s="138"/>
      <c r="AA91" s="119"/>
      <c r="AB91" s="138"/>
      <c r="AC91" s="248"/>
      <c r="AD91" s="112"/>
      <c r="AE91" s="138"/>
      <c r="AF91" s="122"/>
      <c r="AG91" s="138"/>
      <c r="AH91" s="122"/>
      <c r="AI91" s="138"/>
      <c r="AJ91" s="124"/>
      <c r="AK91" s="138"/>
      <c r="AL91" s="119"/>
      <c r="AM91" s="475"/>
      <c r="AN91" s="138"/>
      <c r="AO91" s="119"/>
      <c r="AP91" s="1041" t="str">
        <f>IF(AO91="","",IF(AO91="A",'7.パネルラジエーター設備費用算出シート'!$G$13,IF(AO91="B",'7.パネルラジエーター設備費用算出シート'!$N$13,IF(AO91="C",'7.パネルラジエーター設備費用算出シート'!$G$23,IF(AO91="D",'7.パネルラジエーター設備費用算出シート'!$N$23,IF(AO91="E",'7.パネルラジエーター設備費用算出シート'!$G$33,IF(AO91="F",'7.パネルラジエーター設備費用算出シート'!$N$33,IF(AO91="G",'7.パネルラジエーター設備費用算出シート'!$G$43,IF(AO91="H",'7.パネルラジエーター設備費用算出シート'!$N$43,IF(AO91="I",'7.パネルラジエーター設備費用算出シート'!$G$54,'7.パネルラジエーター設備費用算出シート'!$N$54))))))))))</f>
        <v/>
      </c>
      <c r="AQ91" s="138"/>
      <c r="AR91" s="122"/>
      <c r="AS91" s="1042"/>
      <c r="AT91" s="138"/>
      <c r="AU91" s="56"/>
      <c r="AV91" s="56"/>
      <c r="AW91" s="56"/>
      <c r="AX91" s="56"/>
      <c r="AY91" s="110"/>
      <c r="AZ91" s="56"/>
      <c r="BA91" s="56"/>
      <c r="BB91" s="110"/>
      <c r="BC91" s="56"/>
      <c r="BD91" s="56"/>
      <c r="BE91" s="56"/>
      <c r="BF91" s="56"/>
    </row>
    <row r="92" spans="1:58" s="57" customFormat="1">
      <c r="A92" s="140"/>
      <c r="B92" s="115">
        <v>80</v>
      </c>
      <c r="C92" s="156"/>
      <c r="D92" s="116"/>
      <c r="E92" s="141"/>
      <c r="F92" s="1030"/>
      <c r="G92" s="1030"/>
      <c r="H92" s="1034"/>
      <c r="I92" s="119"/>
      <c r="J92" s="120"/>
      <c r="K92" s="119"/>
      <c r="L92" s="1033" t="str">
        <f t="shared" si="4"/>
        <v/>
      </c>
      <c r="M92" s="1036" t="str">
        <f t="shared" si="5"/>
        <v/>
      </c>
      <c r="N92" s="1033" t="str">
        <f t="shared" si="6"/>
        <v/>
      </c>
      <c r="O92" s="1037">
        <f t="shared" si="7"/>
        <v>0</v>
      </c>
      <c r="P92" s="138"/>
      <c r="Q92" s="248"/>
      <c r="R92" s="112"/>
      <c r="S92" s="136"/>
      <c r="T92" s="249"/>
      <c r="U92" s="112"/>
      <c r="V92" s="138"/>
      <c r="W92" s="119"/>
      <c r="X92" s="138"/>
      <c r="Y92" s="119"/>
      <c r="Z92" s="138"/>
      <c r="AA92" s="119"/>
      <c r="AB92" s="138"/>
      <c r="AC92" s="248"/>
      <c r="AD92" s="112"/>
      <c r="AE92" s="138"/>
      <c r="AF92" s="122"/>
      <c r="AG92" s="138"/>
      <c r="AH92" s="122"/>
      <c r="AI92" s="138"/>
      <c r="AJ92" s="124"/>
      <c r="AK92" s="138"/>
      <c r="AL92" s="119"/>
      <c r="AM92" s="475"/>
      <c r="AN92" s="138"/>
      <c r="AO92" s="119"/>
      <c r="AP92" s="1041" t="str">
        <f>IF(AO92="","",IF(AO92="A",'7.パネルラジエーター設備費用算出シート'!$G$13,IF(AO92="B",'7.パネルラジエーター設備費用算出シート'!$N$13,IF(AO92="C",'7.パネルラジエーター設備費用算出シート'!$G$23,IF(AO92="D",'7.パネルラジエーター設備費用算出シート'!$N$23,IF(AO92="E",'7.パネルラジエーター設備費用算出シート'!$G$33,IF(AO92="F",'7.パネルラジエーター設備費用算出シート'!$N$33,IF(AO92="G",'7.パネルラジエーター設備費用算出シート'!$G$43,IF(AO92="H",'7.パネルラジエーター設備費用算出シート'!$N$43,IF(AO92="I",'7.パネルラジエーター設備費用算出シート'!$G$54,'7.パネルラジエーター設備費用算出シート'!$N$54))))))))))</f>
        <v/>
      </c>
      <c r="AQ92" s="138"/>
      <c r="AR92" s="122"/>
      <c r="AS92" s="1042"/>
      <c r="AT92" s="138"/>
      <c r="AU92" s="56"/>
      <c r="AV92" s="56"/>
      <c r="AW92" s="56"/>
      <c r="AX92" s="56"/>
      <c r="AY92" s="110"/>
      <c r="AZ92" s="56"/>
      <c r="BA92" s="56"/>
      <c r="BB92" s="110"/>
      <c r="BC92" s="56"/>
      <c r="BD92" s="56"/>
      <c r="BE92" s="56"/>
      <c r="BF92" s="56"/>
    </row>
    <row r="93" spans="1:58" s="57" customFormat="1">
      <c r="A93" s="140"/>
      <c r="B93" s="115">
        <v>81</v>
      </c>
      <c r="C93" s="156"/>
      <c r="D93" s="116"/>
      <c r="E93" s="141"/>
      <c r="F93" s="1030"/>
      <c r="G93" s="1030"/>
      <c r="H93" s="1034"/>
      <c r="I93" s="119"/>
      <c r="J93" s="120"/>
      <c r="K93" s="119"/>
      <c r="L93" s="1033" t="str">
        <f t="shared" si="4"/>
        <v/>
      </c>
      <c r="M93" s="1036" t="str">
        <f t="shared" si="5"/>
        <v/>
      </c>
      <c r="N93" s="1033" t="str">
        <f t="shared" si="6"/>
        <v/>
      </c>
      <c r="O93" s="1037">
        <f t="shared" si="7"/>
        <v>0</v>
      </c>
      <c r="P93" s="138"/>
      <c r="Q93" s="248"/>
      <c r="R93" s="112"/>
      <c r="S93" s="136"/>
      <c r="T93" s="249"/>
      <c r="U93" s="112"/>
      <c r="V93" s="138"/>
      <c r="W93" s="119"/>
      <c r="X93" s="138"/>
      <c r="Y93" s="119"/>
      <c r="Z93" s="138"/>
      <c r="AA93" s="119"/>
      <c r="AB93" s="138"/>
      <c r="AC93" s="248"/>
      <c r="AD93" s="112"/>
      <c r="AE93" s="138"/>
      <c r="AF93" s="122"/>
      <c r="AG93" s="138"/>
      <c r="AH93" s="122"/>
      <c r="AI93" s="138"/>
      <c r="AJ93" s="124"/>
      <c r="AK93" s="138"/>
      <c r="AL93" s="119"/>
      <c r="AM93" s="475"/>
      <c r="AN93" s="138"/>
      <c r="AO93" s="119"/>
      <c r="AP93" s="1041" t="str">
        <f>IF(AO93="","",IF(AO93="A",'7.パネルラジエーター設備費用算出シート'!$G$13,IF(AO93="B",'7.パネルラジエーター設備費用算出シート'!$N$13,IF(AO93="C",'7.パネルラジエーター設備費用算出シート'!$G$23,IF(AO93="D",'7.パネルラジエーター設備費用算出シート'!$N$23,IF(AO93="E",'7.パネルラジエーター設備費用算出シート'!$G$33,IF(AO93="F",'7.パネルラジエーター設備費用算出シート'!$N$33,IF(AO93="G",'7.パネルラジエーター設備費用算出シート'!$G$43,IF(AO93="H",'7.パネルラジエーター設備費用算出シート'!$N$43,IF(AO93="I",'7.パネルラジエーター設備費用算出シート'!$G$54,'7.パネルラジエーター設備費用算出シート'!$N$54))))))))))</f>
        <v/>
      </c>
      <c r="AQ93" s="138"/>
      <c r="AR93" s="122"/>
      <c r="AS93" s="1042"/>
      <c r="AT93" s="138"/>
      <c r="AU93" s="56"/>
      <c r="AV93" s="56"/>
      <c r="AW93" s="56"/>
      <c r="AX93" s="56"/>
      <c r="AY93" s="110"/>
      <c r="AZ93" s="56"/>
      <c r="BA93" s="56"/>
      <c r="BB93" s="110"/>
      <c r="BC93" s="56"/>
      <c r="BD93" s="56"/>
      <c r="BE93" s="56"/>
      <c r="BF93" s="56"/>
    </row>
    <row r="94" spans="1:58" s="57" customFormat="1">
      <c r="A94" s="140"/>
      <c r="B94" s="115">
        <v>82</v>
      </c>
      <c r="C94" s="156"/>
      <c r="D94" s="116"/>
      <c r="E94" s="141"/>
      <c r="F94" s="1030"/>
      <c r="G94" s="1030"/>
      <c r="H94" s="1034"/>
      <c r="I94" s="119"/>
      <c r="J94" s="120"/>
      <c r="K94" s="119"/>
      <c r="L94" s="1033" t="str">
        <f t="shared" si="4"/>
        <v/>
      </c>
      <c r="M94" s="1036" t="str">
        <f t="shared" si="5"/>
        <v/>
      </c>
      <c r="N94" s="1033" t="str">
        <f t="shared" si="6"/>
        <v/>
      </c>
      <c r="O94" s="1037">
        <f t="shared" si="7"/>
        <v>0</v>
      </c>
      <c r="P94" s="138"/>
      <c r="Q94" s="248"/>
      <c r="R94" s="112"/>
      <c r="S94" s="136"/>
      <c r="T94" s="249"/>
      <c r="U94" s="112"/>
      <c r="V94" s="138"/>
      <c r="W94" s="119"/>
      <c r="X94" s="138"/>
      <c r="Y94" s="119"/>
      <c r="Z94" s="138"/>
      <c r="AA94" s="119"/>
      <c r="AB94" s="138"/>
      <c r="AC94" s="248"/>
      <c r="AD94" s="112"/>
      <c r="AE94" s="138"/>
      <c r="AF94" s="122"/>
      <c r="AG94" s="138"/>
      <c r="AH94" s="122"/>
      <c r="AI94" s="138"/>
      <c r="AJ94" s="124"/>
      <c r="AK94" s="138"/>
      <c r="AL94" s="119"/>
      <c r="AM94" s="475"/>
      <c r="AN94" s="138"/>
      <c r="AO94" s="119"/>
      <c r="AP94" s="1041" t="str">
        <f>IF(AO94="","",IF(AO94="A",'7.パネルラジエーター設備費用算出シート'!$G$13,IF(AO94="B",'7.パネルラジエーター設備費用算出シート'!$N$13,IF(AO94="C",'7.パネルラジエーター設備費用算出シート'!$G$23,IF(AO94="D",'7.パネルラジエーター設備費用算出シート'!$N$23,IF(AO94="E",'7.パネルラジエーター設備費用算出シート'!$G$33,IF(AO94="F",'7.パネルラジエーター設備費用算出シート'!$N$33,IF(AO94="G",'7.パネルラジエーター設備費用算出シート'!$G$43,IF(AO94="H",'7.パネルラジエーター設備費用算出シート'!$N$43,IF(AO94="I",'7.パネルラジエーター設備費用算出シート'!$G$54,'7.パネルラジエーター設備費用算出シート'!$N$54))))))))))</f>
        <v/>
      </c>
      <c r="AQ94" s="138"/>
      <c r="AR94" s="122"/>
      <c r="AS94" s="1042"/>
      <c r="AT94" s="138"/>
      <c r="AU94" s="56"/>
      <c r="AV94" s="56"/>
      <c r="AW94" s="56"/>
      <c r="AX94" s="56"/>
      <c r="AY94" s="110"/>
      <c r="AZ94" s="56"/>
      <c r="BA94" s="56"/>
      <c r="BB94" s="110"/>
      <c r="BC94" s="56"/>
      <c r="BD94" s="56"/>
      <c r="BE94" s="56"/>
      <c r="BF94" s="56"/>
    </row>
    <row r="95" spans="1:58" s="57" customFormat="1">
      <c r="A95" s="140"/>
      <c r="B95" s="115">
        <v>83</v>
      </c>
      <c r="C95" s="156"/>
      <c r="D95" s="116"/>
      <c r="E95" s="141"/>
      <c r="F95" s="1030"/>
      <c r="G95" s="1030"/>
      <c r="H95" s="1034"/>
      <c r="I95" s="119"/>
      <c r="J95" s="120"/>
      <c r="K95" s="119"/>
      <c r="L95" s="1033" t="str">
        <f t="shared" si="4"/>
        <v/>
      </c>
      <c r="M95" s="1036" t="str">
        <f t="shared" si="5"/>
        <v/>
      </c>
      <c r="N95" s="1033" t="str">
        <f t="shared" si="6"/>
        <v/>
      </c>
      <c r="O95" s="1037">
        <f t="shared" si="7"/>
        <v>0</v>
      </c>
      <c r="P95" s="138"/>
      <c r="Q95" s="248"/>
      <c r="R95" s="112"/>
      <c r="S95" s="136"/>
      <c r="T95" s="249"/>
      <c r="U95" s="112"/>
      <c r="V95" s="138"/>
      <c r="W95" s="119"/>
      <c r="X95" s="138"/>
      <c r="Y95" s="119"/>
      <c r="Z95" s="138"/>
      <c r="AA95" s="119"/>
      <c r="AB95" s="138"/>
      <c r="AC95" s="248"/>
      <c r="AD95" s="112"/>
      <c r="AE95" s="138"/>
      <c r="AF95" s="122"/>
      <c r="AG95" s="138"/>
      <c r="AH95" s="122"/>
      <c r="AI95" s="138"/>
      <c r="AJ95" s="124"/>
      <c r="AK95" s="138"/>
      <c r="AL95" s="119"/>
      <c r="AM95" s="475"/>
      <c r="AN95" s="138"/>
      <c r="AO95" s="119"/>
      <c r="AP95" s="1041" t="str">
        <f>IF(AO95="","",IF(AO95="A",'7.パネルラジエーター設備費用算出シート'!$G$13,IF(AO95="B",'7.パネルラジエーター設備費用算出シート'!$N$13,IF(AO95="C",'7.パネルラジエーター設備費用算出シート'!$G$23,IF(AO95="D",'7.パネルラジエーター設備費用算出シート'!$N$23,IF(AO95="E",'7.パネルラジエーター設備費用算出シート'!$G$33,IF(AO95="F",'7.パネルラジエーター設備費用算出シート'!$N$33,IF(AO95="G",'7.パネルラジエーター設備費用算出シート'!$G$43,IF(AO95="H",'7.パネルラジエーター設備費用算出シート'!$N$43,IF(AO95="I",'7.パネルラジエーター設備費用算出シート'!$G$54,'7.パネルラジエーター設備費用算出シート'!$N$54))))))))))</f>
        <v/>
      </c>
      <c r="AQ95" s="138"/>
      <c r="AR95" s="122"/>
      <c r="AS95" s="1042"/>
      <c r="AT95" s="138"/>
      <c r="AU95" s="56"/>
      <c r="AV95" s="56"/>
      <c r="AW95" s="56"/>
      <c r="AX95" s="56"/>
      <c r="AY95" s="110"/>
      <c r="AZ95" s="56"/>
      <c r="BA95" s="56"/>
      <c r="BB95" s="110"/>
      <c r="BC95" s="56"/>
      <c r="BD95" s="56"/>
      <c r="BE95" s="56"/>
      <c r="BF95" s="56"/>
    </row>
    <row r="96" spans="1:58" s="57" customFormat="1">
      <c r="A96" s="140"/>
      <c r="B96" s="115">
        <v>84</v>
      </c>
      <c r="C96" s="156"/>
      <c r="D96" s="116"/>
      <c r="E96" s="141"/>
      <c r="F96" s="1030"/>
      <c r="G96" s="1030"/>
      <c r="H96" s="1034"/>
      <c r="I96" s="119"/>
      <c r="J96" s="120"/>
      <c r="K96" s="119"/>
      <c r="L96" s="1033" t="str">
        <f t="shared" si="4"/>
        <v/>
      </c>
      <c r="M96" s="1036" t="str">
        <f t="shared" si="5"/>
        <v/>
      </c>
      <c r="N96" s="1033" t="str">
        <f t="shared" si="6"/>
        <v/>
      </c>
      <c r="O96" s="1037">
        <f t="shared" si="7"/>
        <v>0</v>
      </c>
      <c r="P96" s="138"/>
      <c r="Q96" s="248"/>
      <c r="R96" s="112"/>
      <c r="S96" s="136"/>
      <c r="T96" s="249"/>
      <c r="U96" s="112"/>
      <c r="V96" s="138"/>
      <c r="W96" s="119"/>
      <c r="X96" s="138"/>
      <c r="Y96" s="119"/>
      <c r="Z96" s="138"/>
      <c r="AA96" s="119"/>
      <c r="AB96" s="138"/>
      <c r="AC96" s="248"/>
      <c r="AD96" s="112"/>
      <c r="AE96" s="138"/>
      <c r="AF96" s="122"/>
      <c r="AG96" s="138"/>
      <c r="AH96" s="122"/>
      <c r="AI96" s="138"/>
      <c r="AJ96" s="124"/>
      <c r="AK96" s="138"/>
      <c r="AL96" s="119"/>
      <c r="AM96" s="475"/>
      <c r="AN96" s="138"/>
      <c r="AO96" s="119"/>
      <c r="AP96" s="1041" t="str">
        <f>IF(AO96="","",IF(AO96="A",'7.パネルラジエーター設備費用算出シート'!$G$13,IF(AO96="B",'7.パネルラジエーター設備費用算出シート'!$N$13,IF(AO96="C",'7.パネルラジエーター設備費用算出シート'!$G$23,IF(AO96="D",'7.パネルラジエーター設備費用算出シート'!$N$23,IF(AO96="E",'7.パネルラジエーター設備費用算出シート'!$G$33,IF(AO96="F",'7.パネルラジエーター設備費用算出シート'!$N$33,IF(AO96="G",'7.パネルラジエーター設備費用算出シート'!$G$43,IF(AO96="H",'7.パネルラジエーター設備費用算出シート'!$N$43,IF(AO96="I",'7.パネルラジエーター設備費用算出シート'!$G$54,'7.パネルラジエーター設備費用算出シート'!$N$54))))))))))</f>
        <v/>
      </c>
      <c r="AQ96" s="138"/>
      <c r="AR96" s="122"/>
      <c r="AS96" s="1042"/>
      <c r="AT96" s="138"/>
      <c r="AU96" s="56"/>
      <c r="AV96" s="56"/>
      <c r="AW96" s="56"/>
      <c r="AX96" s="56"/>
      <c r="AY96" s="110"/>
      <c r="AZ96" s="56"/>
      <c r="BA96" s="56"/>
      <c r="BB96" s="110"/>
      <c r="BC96" s="56"/>
      <c r="BD96" s="56"/>
      <c r="BE96" s="56"/>
      <c r="BF96" s="56"/>
    </row>
    <row r="97" spans="1:58" s="57" customFormat="1">
      <c r="A97" s="140"/>
      <c r="B97" s="115">
        <v>85</v>
      </c>
      <c r="C97" s="156"/>
      <c r="D97" s="116"/>
      <c r="E97" s="141"/>
      <c r="F97" s="1030"/>
      <c r="G97" s="1030"/>
      <c r="H97" s="1034"/>
      <c r="I97" s="119"/>
      <c r="J97" s="120"/>
      <c r="K97" s="119"/>
      <c r="L97" s="1033" t="str">
        <f t="shared" si="4"/>
        <v/>
      </c>
      <c r="M97" s="1036" t="str">
        <f t="shared" si="5"/>
        <v/>
      </c>
      <c r="N97" s="1033" t="str">
        <f t="shared" si="6"/>
        <v/>
      </c>
      <c r="O97" s="1037">
        <f t="shared" si="7"/>
        <v>0</v>
      </c>
      <c r="P97" s="138"/>
      <c r="Q97" s="248"/>
      <c r="R97" s="112"/>
      <c r="S97" s="136"/>
      <c r="T97" s="249"/>
      <c r="U97" s="112"/>
      <c r="V97" s="138"/>
      <c r="W97" s="119"/>
      <c r="X97" s="138"/>
      <c r="Y97" s="119"/>
      <c r="Z97" s="138"/>
      <c r="AA97" s="119"/>
      <c r="AB97" s="138"/>
      <c r="AC97" s="248"/>
      <c r="AD97" s="112"/>
      <c r="AE97" s="138"/>
      <c r="AF97" s="122"/>
      <c r="AG97" s="138"/>
      <c r="AH97" s="122"/>
      <c r="AI97" s="138"/>
      <c r="AJ97" s="124"/>
      <c r="AK97" s="138"/>
      <c r="AL97" s="119"/>
      <c r="AM97" s="475"/>
      <c r="AN97" s="138"/>
      <c r="AO97" s="119"/>
      <c r="AP97" s="1041" t="str">
        <f>IF(AO97="","",IF(AO97="A",'7.パネルラジエーター設備費用算出シート'!$G$13,IF(AO97="B",'7.パネルラジエーター設備費用算出シート'!$N$13,IF(AO97="C",'7.パネルラジエーター設備費用算出シート'!$G$23,IF(AO97="D",'7.パネルラジエーター設備費用算出シート'!$N$23,IF(AO97="E",'7.パネルラジエーター設備費用算出シート'!$G$33,IF(AO97="F",'7.パネルラジエーター設備費用算出シート'!$N$33,IF(AO97="G",'7.パネルラジエーター設備費用算出シート'!$G$43,IF(AO97="H",'7.パネルラジエーター設備費用算出シート'!$N$43,IF(AO97="I",'7.パネルラジエーター設備費用算出シート'!$G$54,'7.パネルラジエーター設備費用算出シート'!$N$54))))))))))</f>
        <v/>
      </c>
      <c r="AQ97" s="138"/>
      <c r="AR97" s="122"/>
      <c r="AS97" s="1042"/>
      <c r="AT97" s="138"/>
      <c r="AU97" s="56"/>
      <c r="AV97" s="56"/>
      <c r="AW97" s="56"/>
      <c r="AX97" s="56"/>
      <c r="AY97" s="110"/>
      <c r="AZ97" s="56"/>
      <c r="BA97" s="56"/>
      <c r="BB97" s="110"/>
      <c r="BC97" s="56"/>
      <c r="BD97" s="56"/>
      <c r="BE97" s="56"/>
      <c r="BF97" s="56"/>
    </row>
    <row r="98" spans="1:58" s="57" customFormat="1">
      <c r="A98" s="140"/>
      <c r="B98" s="115">
        <v>86</v>
      </c>
      <c r="C98" s="156"/>
      <c r="D98" s="116"/>
      <c r="E98" s="141"/>
      <c r="F98" s="1030"/>
      <c r="G98" s="1030"/>
      <c r="H98" s="1034"/>
      <c r="I98" s="119"/>
      <c r="J98" s="120"/>
      <c r="K98" s="119"/>
      <c r="L98" s="1033" t="str">
        <f t="shared" si="4"/>
        <v/>
      </c>
      <c r="M98" s="1036" t="str">
        <f t="shared" si="5"/>
        <v/>
      </c>
      <c r="N98" s="1033" t="str">
        <f t="shared" si="6"/>
        <v/>
      </c>
      <c r="O98" s="1037">
        <f t="shared" si="7"/>
        <v>0</v>
      </c>
      <c r="P98" s="138"/>
      <c r="Q98" s="248"/>
      <c r="R98" s="112"/>
      <c r="S98" s="136"/>
      <c r="T98" s="249"/>
      <c r="U98" s="112"/>
      <c r="V98" s="138"/>
      <c r="W98" s="119"/>
      <c r="X98" s="138"/>
      <c r="Y98" s="119"/>
      <c r="Z98" s="138"/>
      <c r="AA98" s="119"/>
      <c r="AB98" s="138"/>
      <c r="AC98" s="248"/>
      <c r="AD98" s="112"/>
      <c r="AE98" s="138"/>
      <c r="AF98" s="122"/>
      <c r="AG98" s="138"/>
      <c r="AH98" s="122"/>
      <c r="AI98" s="138"/>
      <c r="AJ98" s="124"/>
      <c r="AK98" s="138"/>
      <c r="AL98" s="119"/>
      <c r="AM98" s="475"/>
      <c r="AN98" s="138"/>
      <c r="AO98" s="119"/>
      <c r="AP98" s="1041" t="str">
        <f>IF(AO98="","",IF(AO98="A",'7.パネルラジエーター設備費用算出シート'!$G$13,IF(AO98="B",'7.パネルラジエーター設備費用算出シート'!$N$13,IF(AO98="C",'7.パネルラジエーター設備費用算出シート'!$G$23,IF(AO98="D",'7.パネルラジエーター設備費用算出シート'!$N$23,IF(AO98="E",'7.パネルラジエーター設備費用算出シート'!$G$33,IF(AO98="F",'7.パネルラジエーター設備費用算出シート'!$N$33,IF(AO98="G",'7.パネルラジエーター設備費用算出シート'!$G$43,IF(AO98="H",'7.パネルラジエーター設備費用算出シート'!$N$43,IF(AO98="I",'7.パネルラジエーター設備費用算出シート'!$G$54,'7.パネルラジエーター設備費用算出シート'!$N$54))))))))))</f>
        <v/>
      </c>
      <c r="AQ98" s="138"/>
      <c r="AR98" s="122"/>
      <c r="AS98" s="1042"/>
      <c r="AT98" s="138"/>
      <c r="AU98" s="56"/>
      <c r="AV98" s="56"/>
      <c r="AW98" s="56"/>
      <c r="AX98" s="56"/>
      <c r="AY98" s="110"/>
      <c r="AZ98" s="56"/>
      <c r="BA98" s="56"/>
      <c r="BB98" s="110"/>
      <c r="BC98" s="56"/>
      <c r="BD98" s="56"/>
      <c r="BE98" s="56"/>
      <c r="BF98" s="56"/>
    </row>
    <row r="99" spans="1:58" s="57" customFormat="1">
      <c r="A99" s="140"/>
      <c r="B99" s="115">
        <v>87</v>
      </c>
      <c r="C99" s="156"/>
      <c r="D99" s="116"/>
      <c r="E99" s="141"/>
      <c r="F99" s="1030"/>
      <c r="G99" s="1030"/>
      <c r="H99" s="1034"/>
      <c r="I99" s="119"/>
      <c r="J99" s="120"/>
      <c r="K99" s="119"/>
      <c r="L99" s="1033" t="str">
        <f t="shared" si="4"/>
        <v/>
      </c>
      <c r="M99" s="1036" t="str">
        <f t="shared" si="5"/>
        <v/>
      </c>
      <c r="N99" s="1033" t="str">
        <f t="shared" si="6"/>
        <v/>
      </c>
      <c r="O99" s="1037">
        <f t="shared" si="7"/>
        <v>0</v>
      </c>
      <c r="P99" s="138"/>
      <c r="Q99" s="248"/>
      <c r="R99" s="112"/>
      <c r="S99" s="136"/>
      <c r="T99" s="249"/>
      <c r="U99" s="112"/>
      <c r="V99" s="138"/>
      <c r="W99" s="119"/>
      <c r="X99" s="138"/>
      <c r="Y99" s="119"/>
      <c r="Z99" s="138"/>
      <c r="AA99" s="119"/>
      <c r="AB99" s="138"/>
      <c r="AC99" s="248"/>
      <c r="AD99" s="112"/>
      <c r="AE99" s="138"/>
      <c r="AF99" s="122"/>
      <c r="AG99" s="138"/>
      <c r="AH99" s="122"/>
      <c r="AI99" s="138"/>
      <c r="AJ99" s="124"/>
      <c r="AK99" s="138"/>
      <c r="AL99" s="119"/>
      <c r="AM99" s="475"/>
      <c r="AN99" s="138"/>
      <c r="AO99" s="119"/>
      <c r="AP99" s="1041" t="str">
        <f>IF(AO99="","",IF(AO99="A",'7.パネルラジエーター設備費用算出シート'!$G$13,IF(AO99="B",'7.パネルラジエーター設備費用算出シート'!$N$13,IF(AO99="C",'7.パネルラジエーター設備費用算出シート'!$G$23,IF(AO99="D",'7.パネルラジエーター設備費用算出シート'!$N$23,IF(AO99="E",'7.パネルラジエーター設備費用算出シート'!$G$33,IF(AO99="F",'7.パネルラジエーター設備費用算出シート'!$N$33,IF(AO99="G",'7.パネルラジエーター設備費用算出シート'!$G$43,IF(AO99="H",'7.パネルラジエーター設備費用算出シート'!$N$43,IF(AO99="I",'7.パネルラジエーター設備費用算出シート'!$G$54,'7.パネルラジエーター設備費用算出シート'!$N$54))))))))))</f>
        <v/>
      </c>
      <c r="AQ99" s="138"/>
      <c r="AR99" s="122"/>
      <c r="AS99" s="1042"/>
      <c r="AT99" s="138"/>
      <c r="AU99" s="56"/>
      <c r="AV99" s="56"/>
      <c r="AW99" s="56"/>
      <c r="AX99" s="56"/>
      <c r="AY99" s="110"/>
      <c r="AZ99" s="56"/>
      <c r="BA99" s="56"/>
      <c r="BB99" s="110"/>
      <c r="BC99" s="56"/>
      <c r="BD99" s="56"/>
      <c r="BE99" s="56"/>
      <c r="BF99" s="56"/>
    </row>
    <row r="100" spans="1:58" s="57" customFormat="1">
      <c r="A100" s="140"/>
      <c r="B100" s="115">
        <v>88</v>
      </c>
      <c r="C100" s="156"/>
      <c r="D100" s="116"/>
      <c r="E100" s="141"/>
      <c r="F100" s="1030"/>
      <c r="G100" s="1030"/>
      <c r="H100" s="1034"/>
      <c r="I100" s="119"/>
      <c r="J100" s="120"/>
      <c r="K100" s="119"/>
      <c r="L100" s="1033" t="str">
        <f t="shared" si="4"/>
        <v/>
      </c>
      <c r="M100" s="1036" t="str">
        <f t="shared" si="5"/>
        <v/>
      </c>
      <c r="N100" s="1033" t="str">
        <f t="shared" si="6"/>
        <v/>
      </c>
      <c r="O100" s="1037">
        <f t="shared" si="7"/>
        <v>0</v>
      </c>
      <c r="P100" s="138"/>
      <c r="Q100" s="248"/>
      <c r="R100" s="112"/>
      <c r="S100" s="136"/>
      <c r="T100" s="249"/>
      <c r="U100" s="112"/>
      <c r="V100" s="138"/>
      <c r="W100" s="119"/>
      <c r="X100" s="138"/>
      <c r="Y100" s="119"/>
      <c r="Z100" s="138"/>
      <c r="AA100" s="119"/>
      <c r="AB100" s="138"/>
      <c r="AC100" s="248"/>
      <c r="AD100" s="112"/>
      <c r="AE100" s="138"/>
      <c r="AF100" s="122"/>
      <c r="AG100" s="138"/>
      <c r="AH100" s="122"/>
      <c r="AI100" s="138"/>
      <c r="AJ100" s="124"/>
      <c r="AK100" s="138"/>
      <c r="AL100" s="119"/>
      <c r="AM100" s="475"/>
      <c r="AN100" s="138"/>
      <c r="AO100" s="119"/>
      <c r="AP100" s="1041" t="str">
        <f>IF(AO100="","",IF(AO100="A",'7.パネルラジエーター設備費用算出シート'!$G$13,IF(AO100="B",'7.パネルラジエーター設備費用算出シート'!$N$13,IF(AO100="C",'7.パネルラジエーター設備費用算出シート'!$G$23,IF(AO100="D",'7.パネルラジエーター設備費用算出シート'!$N$23,IF(AO100="E",'7.パネルラジエーター設備費用算出シート'!$G$33,IF(AO100="F",'7.パネルラジエーター設備費用算出シート'!$N$33,IF(AO100="G",'7.パネルラジエーター設備費用算出シート'!$G$43,IF(AO100="H",'7.パネルラジエーター設備費用算出シート'!$N$43,IF(AO100="I",'7.パネルラジエーター設備費用算出シート'!$G$54,'7.パネルラジエーター設備費用算出シート'!$N$54))))))))))</f>
        <v/>
      </c>
      <c r="AQ100" s="138"/>
      <c r="AR100" s="122"/>
      <c r="AS100" s="1042"/>
      <c r="AT100" s="138"/>
      <c r="AU100" s="56"/>
      <c r="AV100" s="56"/>
      <c r="AW100" s="56"/>
      <c r="AX100" s="56"/>
      <c r="AY100" s="110"/>
      <c r="AZ100" s="56"/>
      <c r="BA100" s="56"/>
      <c r="BB100" s="110"/>
      <c r="BC100" s="56"/>
      <c r="BD100" s="56"/>
      <c r="BE100" s="56"/>
      <c r="BF100" s="56"/>
    </row>
    <row r="101" spans="1:58" s="57" customFormat="1">
      <c r="A101" s="140"/>
      <c r="B101" s="115">
        <v>89</v>
      </c>
      <c r="C101" s="156"/>
      <c r="D101" s="116"/>
      <c r="E101" s="141"/>
      <c r="F101" s="1030"/>
      <c r="G101" s="1030"/>
      <c r="H101" s="1034"/>
      <c r="I101" s="119"/>
      <c r="J101" s="120"/>
      <c r="K101" s="119"/>
      <c r="L101" s="1033" t="str">
        <f t="shared" si="4"/>
        <v/>
      </c>
      <c r="M101" s="1036" t="str">
        <f t="shared" si="5"/>
        <v/>
      </c>
      <c r="N101" s="1033" t="str">
        <f t="shared" si="6"/>
        <v/>
      </c>
      <c r="O101" s="1037">
        <f t="shared" si="7"/>
        <v>0</v>
      </c>
      <c r="P101" s="138"/>
      <c r="Q101" s="248"/>
      <c r="R101" s="112"/>
      <c r="S101" s="136"/>
      <c r="T101" s="249"/>
      <c r="U101" s="112"/>
      <c r="V101" s="138"/>
      <c r="W101" s="119"/>
      <c r="X101" s="138"/>
      <c r="Y101" s="119"/>
      <c r="Z101" s="138"/>
      <c r="AA101" s="119"/>
      <c r="AB101" s="138"/>
      <c r="AC101" s="248"/>
      <c r="AD101" s="112"/>
      <c r="AE101" s="138"/>
      <c r="AF101" s="122"/>
      <c r="AG101" s="138"/>
      <c r="AH101" s="122"/>
      <c r="AI101" s="138"/>
      <c r="AJ101" s="124"/>
      <c r="AK101" s="138"/>
      <c r="AL101" s="119"/>
      <c r="AM101" s="475"/>
      <c r="AN101" s="138"/>
      <c r="AO101" s="119"/>
      <c r="AP101" s="1041" t="str">
        <f>IF(AO101="","",IF(AO101="A",'7.パネルラジエーター設備費用算出シート'!$G$13,IF(AO101="B",'7.パネルラジエーター設備費用算出シート'!$N$13,IF(AO101="C",'7.パネルラジエーター設備費用算出シート'!$G$23,IF(AO101="D",'7.パネルラジエーター設備費用算出シート'!$N$23,IF(AO101="E",'7.パネルラジエーター設備費用算出シート'!$G$33,IF(AO101="F",'7.パネルラジエーター設備費用算出シート'!$N$33,IF(AO101="G",'7.パネルラジエーター設備費用算出シート'!$G$43,IF(AO101="H",'7.パネルラジエーター設備費用算出シート'!$N$43,IF(AO101="I",'7.パネルラジエーター設備費用算出シート'!$G$54,'7.パネルラジエーター設備費用算出シート'!$N$54))))))))))</f>
        <v/>
      </c>
      <c r="AQ101" s="138"/>
      <c r="AR101" s="122"/>
      <c r="AS101" s="1042"/>
      <c r="AT101" s="138"/>
      <c r="AU101" s="56"/>
      <c r="AV101" s="56"/>
      <c r="AW101" s="56"/>
      <c r="AX101" s="56"/>
      <c r="AY101" s="110"/>
      <c r="AZ101" s="56"/>
      <c r="BA101" s="56"/>
      <c r="BB101" s="110"/>
      <c r="BC101" s="56"/>
      <c r="BD101" s="56"/>
      <c r="BE101" s="56"/>
      <c r="BF101" s="56"/>
    </row>
    <row r="102" spans="1:58" s="57" customFormat="1">
      <c r="A102" s="140"/>
      <c r="B102" s="115">
        <v>90</v>
      </c>
      <c r="C102" s="156"/>
      <c r="D102" s="116"/>
      <c r="E102" s="141"/>
      <c r="F102" s="1030"/>
      <c r="G102" s="1030"/>
      <c r="H102" s="1034"/>
      <c r="I102" s="119"/>
      <c r="J102" s="120"/>
      <c r="K102" s="119"/>
      <c r="L102" s="1033" t="str">
        <f t="shared" si="4"/>
        <v/>
      </c>
      <c r="M102" s="1036" t="str">
        <f t="shared" si="5"/>
        <v/>
      </c>
      <c r="N102" s="1033" t="str">
        <f t="shared" si="6"/>
        <v/>
      </c>
      <c r="O102" s="1037">
        <f t="shared" si="7"/>
        <v>0</v>
      </c>
      <c r="P102" s="138"/>
      <c r="Q102" s="248"/>
      <c r="R102" s="112"/>
      <c r="S102" s="136"/>
      <c r="T102" s="249"/>
      <c r="U102" s="112"/>
      <c r="V102" s="138"/>
      <c r="W102" s="119"/>
      <c r="X102" s="138"/>
      <c r="Y102" s="119"/>
      <c r="Z102" s="138"/>
      <c r="AA102" s="119"/>
      <c r="AB102" s="138"/>
      <c r="AC102" s="248"/>
      <c r="AD102" s="112"/>
      <c r="AE102" s="138"/>
      <c r="AF102" s="122"/>
      <c r="AG102" s="138"/>
      <c r="AH102" s="122"/>
      <c r="AI102" s="138"/>
      <c r="AJ102" s="124"/>
      <c r="AK102" s="138"/>
      <c r="AL102" s="119"/>
      <c r="AM102" s="475"/>
      <c r="AN102" s="138"/>
      <c r="AO102" s="119"/>
      <c r="AP102" s="1041" t="str">
        <f>IF(AO102="","",IF(AO102="A",'7.パネルラジエーター設備費用算出シート'!$G$13,IF(AO102="B",'7.パネルラジエーター設備費用算出シート'!$N$13,IF(AO102="C",'7.パネルラジエーター設備費用算出シート'!$G$23,IF(AO102="D",'7.パネルラジエーター設備費用算出シート'!$N$23,IF(AO102="E",'7.パネルラジエーター設備費用算出シート'!$G$33,IF(AO102="F",'7.パネルラジエーター設備費用算出シート'!$N$33,IF(AO102="G",'7.パネルラジエーター設備費用算出シート'!$G$43,IF(AO102="H",'7.パネルラジエーター設備費用算出シート'!$N$43,IF(AO102="I",'7.パネルラジエーター設備費用算出シート'!$G$54,'7.パネルラジエーター設備費用算出シート'!$N$54))))))))))</f>
        <v/>
      </c>
      <c r="AQ102" s="138"/>
      <c r="AR102" s="122"/>
      <c r="AS102" s="1042"/>
      <c r="AT102" s="138"/>
      <c r="AU102" s="56"/>
      <c r="AV102" s="56"/>
      <c r="AW102" s="56"/>
      <c r="AX102" s="56"/>
      <c r="AY102" s="110"/>
      <c r="AZ102" s="56"/>
      <c r="BA102" s="56"/>
      <c r="BB102" s="110"/>
      <c r="BC102" s="56"/>
      <c r="BD102" s="56"/>
      <c r="BE102" s="56"/>
      <c r="BF102" s="56"/>
    </row>
    <row r="103" spans="1:58" s="57" customFormat="1">
      <c r="A103" s="140"/>
      <c r="B103" s="115">
        <v>91</v>
      </c>
      <c r="C103" s="156"/>
      <c r="D103" s="116"/>
      <c r="E103" s="141"/>
      <c r="F103" s="1030"/>
      <c r="G103" s="1030"/>
      <c r="H103" s="1034"/>
      <c r="I103" s="119"/>
      <c r="J103" s="120"/>
      <c r="K103" s="119"/>
      <c r="L103" s="1033" t="str">
        <f t="shared" si="4"/>
        <v/>
      </c>
      <c r="M103" s="1036" t="str">
        <f t="shared" si="5"/>
        <v/>
      </c>
      <c r="N103" s="1033" t="str">
        <f t="shared" si="6"/>
        <v/>
      </c>
      <c r="O103" s="1037">
        <f t="shared" si="7"/>
        <v>0</v>
      </c>
      <c r="P103" s="138"/>
      <c r="Q103" s="248"/>
      <c r="R103" s="112"/>
      <c r="S103" s="136"/>
      <c r="T103" s="249"/>
      <c r="U103" s="112"/>
      <c r="V103" s="138"/>
      <c r="W103" s="119"/>
      <c r="X103" s="138"/>
      <c r="Y103" s="119"/>
      <c r="Z103" s="138"/>
      <c r="AA103" s="119"/>
      <c r="AB103" s="138"/>
      <c r="AC103" s="248"/>
      <c r="AD103" s="112"/>
      <c r="AE103" s="138"/>
      <c r="AF103" s="122"/>
      <c r="AG103" s="138"/>
      <c r="AH103" s="122"/>
      <c r="AI103" s="138"/>
      <c r="AJ103" s="124"/>
      <c r="AK103" s="138"/>
      <c r="AL103" s="119"/>
      <c r="AM103" s="475"/>
      <c r="AN103" s="138"/>
      <c r="AO103" s="119"/>
      <c r="AP103" s="1041" t="str">
        <f>IF(AO103="","",IF(AO103="A",'7.パネルラジエーター設備費用算出シート'!$G$13,IF(AO103="B",'7.パネルラジエーター設備費用算出シート'!$N$13,IF(AO103="C",'7.パネルラジエーター設備費用算出シート'!$G$23,IF(AO103="D",'7.パネルラジエーター設備費用算出シート'!$N$23,IF(AO103="E",'7.パネルラジエーター設備費用算出シート'!$G$33,IF(AO103="F",'7.パネルラジエーター設備費用算出シート'!$N$33,IF(AO103="G",'7.パネルラジエーター設備費用算出シート'!$G$43,IF(AO103="H",'7.パネルラジエーター設備費用算出シート'!$N$43,IF(AO103="I",'7.パネルラジエーター設備費用算出シート'!$G$54,'7.パネルラジエーター設備費用算出シート'!$N$54))))))))))</f>
        <v/>
      </c>
      <c r="AQ103" s="138"/>
      <c r="AR103" s="122"/>
      <c r="AS103" s="1042"/>
      <c r="AT103" s="138"/>
      <c r="AU103" s="56"/>
      <c r="AV103" s="56"/>
      <c r="AW103" s="56"/>
      <c r="AX103" s="56"/>
      <c r="AY103" s="110"/>
      <c r="AZ103" s="56"/>
      <c r="BA103" s="56"/>
      <c r="BB103" s="110"/>
      <c r="BC103" s="56"/>
      <c r="BD103" s="56"/>
      <c r="BE103" s="56"/>
      <c r="BF103" s="56"/>
    </row>
    <row r="104" spans="1:58" s="57" customFormat="1">
      <c r="A104" s="140"/>
      <c r="B104" s="115">
        <v>92</v>
      </c>
      <c r="C104" s="156"/>
      <c r="D104" s="116"/>
      <c r="E104" s="141"/>
      <c r="F104" s="1030"/>
      <c r="G104" s="1030"/>
      <c r="H104" s="1034"/>
      <c r="I104" s="119"/>
      <c r="J104" s="120"/>
      <c r="K104" s="119"/>
      <c r="L104" s="1033" t="str">
        <f t="shared" si="4"/>
        <v/>
      </c>
      <c r="M104" s="1036" t="str">
        <f t="shared" si="5"/>
        <v/>
      </c>
      <c r="N104" s="1033" t="str">
        <f t="shared" si="6"/>
        <v/>
      </c>
      <c r="O104" s="1037">
        <f t="shared" si="7"/>
        <v>0</v>
      </c>
      <c r="P104" s="138"/>
      <c r="Q104" s="248"/>
      <c r="R104" s="112"/>
      <c r="S104" s="136"/>
      <c r="T104" s="249"/>
      <c r="U104" s="112"/>
      <c r="V104" s="138"/>
      <c r="W104" s="119"/>
      <c r="X104" s="138"/>
      <c r="Y104" s="119"/>
      <c r="Z104" s="138"/>
      <c r="AA104" s="119"/>
      <c r="AB104" s="138"/>
      <c r="AC104" s="248"/>
      <c r="AD104" s="112"/>
      <c r="AE104" s="138"/>
      <c r="AF104" s="122"/>
      <c r="AG104" s="138"/>
      <c r="AH104" s="122"/>
      <c r="AI104" s="138"/>
      <c r="AJ104" s="124"/>
      <c r="AK104" s="138"/>
      <c r="AL104" s="119"/>
      <c r="AM104" s="475"/>
      <c r="AN104" s="138"/>
      <c r="AO104" s="119"/>
      <c r="AP104" s="1041" t="str">
        <f>IF(AO104="","",IF(AO104="A",'7.パネルラジエーター設備費用算出シート'!$G$13,IF(AO104="B",'7.パネルラジエーター設備費用算出シート'!$N$13,IF(AO104="C",'7.パネルラジエーター設備費用算出シート'!$G$23,IF(AO104="D",'7.パネルラジエーター設備費用算出シート'!$N$23,IF(AO104="E",'7.パネルラジエーター設備費用算出シート'!$G$33,IF(AO104="F",'7.パネルラジエーター設備費用算出シート'!$N$33,IF(AO104="G",'7.パネルラジエーター設備費用算出シート'!$G$43,IF(AO104="H",'7.パネルラジエーター設備費用算出シート'!$N$43,IF(AO104="I",'7.パネルラジエーター設備費用算出シート'!$G$54,'7.パネルラジエーター設備費用算出シート'!$N$54))))))))))</f>
        <v/>
      </c>
      <c r="AQ104" s="138"/>
      <c r="AR104" s="122"/>
      <c r="AS104" s="1042"/>
      <c r="AT104" s="138"/>
      <c r="AU104" s="56"/>
      <c r="AV104" s="56"/>
      <c r="AW104" s="56"/>
      <c r="AX104" s="56"/>
      <c r="AY104" s="110"/>
      <c r="AZ104" s="56"/>
      <c r="BA104" s="56"/>
      <c r="BB104" s="110"/>
      <c r="BC104" s="56"/>
      <c r="BD104" s="56"/>
      <c r="BE104" s="56"/>
      <c r="BF104" s="56"/>
    </row>
    <row r="105" spans="1:58" s="57" customFormat="1">
      <c r="A105" s="140"/>
      <c r="B105" s="115">
        <v>93</v>
      </c>
      <c r="C105" s="156"/>
      <c r="D105" s="116"/>
      <c r="E105" s="141"/>
      <c r="F105" s="1030"/>
      <c r="G105" s="1030"/>
      <c r="H105" s="1034"/>
      <c r="I105" s="119"/>
      <c r="J105" s="120"/>
      <c r="K105" s="119"/>
      <c r="L105" s="1033" t="str">
        <f t="shared" si="4"/>
        <v/>
      </c>
      <c r="M105" s="1036" t="str">
        <f t="shared" si="5"/>
        <v/>
      </c>
      <c r="N105" s="1033" t="str">
        <f t="shared" si="6"/>
        <v/>
      </c>
      <c r="O105" s="1037">
        <f t="shared" si="7"/>
        <v>0</v>
      </c>
      <c r="P105" s="138"/>
      <c r="Q105" s="248"/>
      <c r="R105" s="112"/>
      <c r="S105" s="136"/>
      <c r="T105" s="249"/>
      <c r="U105" s="112"/>
      <c r="V105" s="138"/>
      <c r="W105" s="119"/>
      <c r="X105" s="138"/>
      <c r="Y105" s="119"/>
      <c r="Z105" s="138"/>
      <c r="AA105" s="119"/>
      <c r="AB105" s="138"/>
      <c r="AC105" s="248"/>
      <c r="AD105" s="112"/>
      <c r="AE105" s="138"/>
      <c r="AF105" s="122"/>
      <c r="AG105" s="138"/>
      <c r="AH105" s="122"/>
      <c r="AI105" s="138"/>
      <c r="AJ105" s="124"/>
      <c r="AK105" s="138"/>
      <c r="AL105" s="119"/>
      <c r="AM105" s="475"/>
      <c r="AN105" s="138"/>
      <c r="AO105" s="119"/>
      <c r="AP105" s="1041" t="str">
        <f>IF(AO105="","",IF(AO105="A",'7.パネルラジエーター設備費用算出シート'!$G$13,IF(AO105="B",'7.パネルラジエーター設備費用算出シート'!$N$13,IF(AO105="C",'7.パネルラジエーター設備費用算出シート'!$G$23,IF(AO105="D",'7.パネルラジエーター設備費用算出シート'!$N$23,IF(AO105="E",'7.パネルラジエーター設備費用算出シート'!$G$33,IF(AO105="F",'7.パネルラジエーター設備費用算出シート'!$N$33,IF(AO105="G",'7.パネルラジエーター設備費用算出シート'!$G$43,IF(AO105="H",'7.パネルラジエーター設備費用算出シート'!$N$43,IF(AO105="I",'7.パネルラジエーター設備費用算出シート'!$G$54,'7.パネルラジエーター設備費用算出シート'!$N$54))))))))))</f>
        <v/>
      </c>
      <c r="AQ105" s="138"/>
      <c r="AR105" s="122"/>
      <c r="AS105" s="1042"/>
      <c r="AT105" s="138"/>
      <c r="AU105" s="56"/>
      <c r="AV105" s="56"/>
      <c r="AW105" s="56"/>
      <c r="AX105" s="56"/>
      <c r="AY105" s="110"/>
      <c r="AZ105" s="56"/>
      <c r="BA105" s="56"/>
      <c r="BB105" s="110"/>
      <c r="BC105" s="56"/>
      <c r="BD105" s="56"/>
      <c r="BE105" s="56"/>
      <c r="BF105" s="56"/>
    </row>
    <row r="106" spans="1:58" s="57" customFormat="1">
      <c r="A106" s="140"/>
      <c r="B106" s="115">
        <v>94</v>
      </c>
      <c r="C106" s="156"/>
      <c r="D106" s="116"/>
      <c r="E106" s="141"/>
      <c r="F106" s="1030"/>
      <c r="G106" s="1030"/>
      <c r="H106" s="1034"/>
      <c r="I106" s="119"/>
      <c r="J106" s="120"/>
      <c r="K106" s="119"/>
      <c r="L106" s="1033" t="str">
        <f t="shared" si="4"/>
        <v/>
      </c>
      <c r="M106" s="1036" t="str">
        <f t="shared" si="5"/>
        <v/>
      </c>
      <c r="N106" s="1033" t="str">
        <f t="shared" si="6"/>
        <v/>
      </c>
      <c r="O106" s="1037">
        <f t="shared" si="7"/>
        <v>0</v>
      </c>
      <c r="P106" s="138"/>
      <c r="Q106" s="248"/>
      <c r="R106" s="112"/>
      <c r="S106" s="136"/>
      <c r="T106" s="249"/>
      <c r="U106" s="112"/>
      <c r="V106" s="138"/>
      <c r="W106" s="119"/>
      <c r="X106" s="138"/>
      <c r="Y106" s="119"/>
      <c r="Z106" s="138"/>
      <c r="AA106" s="119"/>
      <c r="AB106" s="138"/>
      <c r="AC106" s="248"/>
      <c r="AD106" s="112"/>
      <c r="AE106" s="138"/>
      <c r="AF106" s="122"/>
      <c r="AG106" s="138"/>
      <c r="AH106" s="122"/>
      <c r="AI106" s="138"/>
      <c r="AJ106" s="124"/>
      <c r="AK106" s="138"/>
      <c r="AL106" s="119"/>
      <c r="AM106" s="475"/>
      <c r="AN106" s="138"/>
      <c r="AO106" s="119"/>
      <c r="AP106" s="1041" t="str">
        <f>IF(AO106="","",IF(AO106="A",'7.パネルラジエーター設備費用算出シート'!$G$13,IF(AO106="B",'7.パネルラジエーター設備費用算出シート'!$N$13,IF(AO106="C",'7.パネルラジエーター設備費用算出シート'!$G$23,IF(AO106="D",'7.パネルラジエーター設備費用算出シート'!$N$23,IF(AO106="E",'7.パネルラジエーター設備費用算出シート'!$G$33,IF(AO106="F",'7.パネルラジエーター設備費用算出シート'!$N$33,IF(AO106="G",'7.パネルラジエーター設備費用算出シート'!$G$43,IF(AO106="H",'7.パネルラジエーター設備費用算出シート'!$N$43,IF(AO106="I",'7.パネルラジエーター設備費用算出シート'!$G$54,'7.パネルラジエーター設備費用算出シート'!$N$54))))))))))</f>
        <v/>
      </c>
      <c r="AQ106" s="138"/>
      <c r="AR106" s="122"/>
      <c r="AS106" s="1042"/>
      <c r="AT106" s="138"/>
      <c r="AU106" s="56"/>
      <c r="AV106" s="56"/>
      <c r="AW106" s="56"/>
      <c r="AX106" s="56"/>
      <c r="AY106" s="110"/>
      <c r="AZ106" s="56"/>
      <c r="BA106" s="56"/>
      <c r="BB106" s="110"/>
      <c r="BC106" s="56"/>
      <c r="BD106" s="56"/>
      <c r="BE106" s="56"/>
      <c r="BF106" s="56"/>
    </row>
    <row r="107" spans="1:58" s="57" customFormat="1">
      <c r="A107" s="140"/>
      <c r="B107" s="115">
        <v>95</v>
      </c>
      <c r="C107" s="156"/>
      <c r="D107" s="116"/>
      <c r="E107" s="141"/>
      <c r="F107" s="1030"/>
      <c r="G107" s="1030"/>
      <c r="H107" s="1034"/>
      <c r="I107" s="119"/>
      <c r="J107" s="120"/>
      <c r="K107" s="119"/>
      <c r="L107" s="1033" t="str">
        <f t="shared" si="4"/>
        <v/>
      </c>
      <c r="M107" s="1036" t="str">
        <f t="shared" si="5"/>
        <v/>
      </c>
      <c r="N107" s="1033" t="str">
        <f t="shared" si="6"/>
        <v/>
      </c>
      <c r="O107" s="1037">
        <f t="shared" si="7"/>
        <v>0</v>
      </c>
      <c r="P107" s="138"/>
      <c r="Q107" s="248"/>
      <c r="R107" s="112"/>
      <c r="S107" s="136"/>
      <c r="T107" s="249"/>
      <c r="U107" s="112"/>
      <c r="V107" s="138"/>
      <c r="W107" s="119"/>
      <c r="X107" s="138"/>
      <c r="Y107" s="119"/>
      <c r="Z107" s="138"/>
      <c r="AA107" s="119"/>
      <c r="AB107" s="138"/>
      <c r="AC107" s="248"/>
      <c r="AD107" s="112"/>
      <c r="AE107" s="138"/>
      <c r="AF107" s="122"/>
      <c r="AG107" s="138"/>
      <c r="AH107" s="122"/>
      <c r="AI107" s="138"/>
      <c r="AJ107" s="124"/>
      <c r="AK107" s="138"/>
      <c r="AL107" s="119"/>
      <c r="AM107" s="475"/>
      <c r="AN107" s="138"/>
      <c r="AO107" s="119"/>
      <c r="AP107" s="1041" t="str">
        <f>IF(AO107="","",IF(AO107="A",'7.パネルラジエーター設備費用算出シート'!$G$13,IF(AO107="B",'7.パネルラジエーター設備費用算出シート'!$N$13,IF(AO107="C",'7.パネルラジエーター設備費用算出シート'!$G$23,IF(AO107="D",'7.パネルラジエーター設備費用算出シート'!$N$23,IF(AO107="E",'7.パネルラジエーター設備費用算出シート'!$G$33,IF(AO107="F",'7.パネルラジエーター設備費用算出シート'!$N$33,IF(AO107="G",'7.パネルラジエーター設備費用算出シート'!$G$43,IF(AO107="H",'7.パネルラジエーター設備費用算出シート'!$N$43,IF(AO107="I",'7.パネルラジエーター設備費用算出シート'!$G$54,'7.パネルラジエーター設備費用算出シート'!$N$54))))))))))</f>
        <v/>
      </c>
      <c r="AQ107" s="138"/>
      <c r="AR107" s="122"/>
      <c r="AS107" s="1042"/>
      <c r="AT107" s="138"/>
      <c r="AU107" s="56"/>
      <c r="AV107" s="56"/>
      <c r="AW107" s="56"/>
      <c r="AX107" s="56"/>
      <c r="AY107" s="110"/>
      <c r="AZ107" s="56"/>
      <c r="BA107" s="56"/>
      <c r="BB107" s="110"/>
      <c r="BC107" s="56"/>
      <c r="BD107" s="56"/>
      <c r="BE107" s="56"/>
      <c r="BF107" s="56"/>
    </row>
    <row r="108" spans="1:58" s="57" customFormat="1">
      <c r="A108" s="140"/>
      <c r="B108" s="115">
        <v>96</v>
      </c>
      <c r="C108" s="156"/>
      <c r="D108" s="116"/>
      <c r="E108" s="141"/>
      <c r="F108" s="1030"/>
      <c r="G108" s="1030"/>
      <c r="H108" s="1034"/>
      <c r="I108" s="119"/>
      <c r="J108" s="120"/>
      <c r="K108" s="119"/>
      <c r="L108" s="1033" t="str">
        <f t="shared" si="4"/>
        <v/>
      </c>
      <c r="M108" s="1036" t="str">
        <f t="shared" si="5"/>
        <v/>
      </c>
      <c r="N108" s="1033" t="str">
        <f t="shared" si="6"/>
        <v/>
      </c>
      <c r="O108" s="1037">
        <f t="shared" si="7"/>
        <v>0</v>
      </c>
      <c r="P108" s="138"/>
      <c r="Q108" s="248"/>
      <c r="R108" s="112"/>
      <c r="S108" s="136"/>
      <c r="T108" s="249"/>
      <c r="U108" s="112"/>
      <c r="V108" s="138"/>
      <c r="W108" s="119"/>
      <c r="X108" s="138"/>
      <c r="Y108" s="119"/>
      <c r="Z108" s="138"/>
      <c r="AA108" s="119"/>
      <c r="AB108" s="138"/>
      <c r="AC108" s="248"/>
      <c r="AD108" s="112"/>
      <c r="AE108" s="138"/>
      <c r="AF108" s="122"/>
      <c r="AG108" s="138"/>
      <c r="AH108" s="122"/>
      <c r="AI108" s="138"/>
      <c r="AJ108" s="124"/>
      <c r="AK108" s="138"/>
      <c r="AL108" s="119"/>
      <c r="AM108" s="475"/>
      <c r="AN108" s="138"/>
      <c r="AO108" s="119"/>
      <c r="AP108" s="1041" t="str">
        <f>IF(AO108="","",IF(AO108="A",'7.パネルラジエーター設備費用算出シート'!$G$13,IF(AO108="B",'7.パネルラジエーター設備費用算出シート'!$N$13,IF(AO108="C",'7.パネルラジエーター設備費用算出シート'!$G$23,IF(AO108="D",'7.パネルラジエーター設備費用算出シート'!$N$23,IF(AO108="E",'7.パネルラジエーター設備費用算出シート'!$G$33,IF(AO108="F",'7.パネルラジエーター設備費用算出シート'!$N$33,IF(AO108="G",'7.パネルラジエーター設備費用算出シート'!$G$43,IF(AO108="H",'7.パネルラジエーター設備費用算出シート'!$N$43,IF(AO108="I",'7.パネルラジエーター設備費用算出シート'!$G$54,'7.パネルラジエーター設備費用算出シート'!$N$54))))))))))</f>
        <v/>
      </c>
      <c r="AQ108" s="138"/>
      <c r="AR108" s="122"/>
      <c r="AS108" s="1042"/>
      <c r="AT108" s="138"/>
      <c r="AU108" s="56"/>
      <c r="AV108" s="56"/>
      <c r="AW108" s="56"/>
      <c r="AX108" s="56"/>
      <c r="AY108" s="110"/>
      <c r="AZ108" s="56"/>
      <c r="BA108" s="56"/>
      <c r="BB108" s="110"/>
      <c r="BC108" s="56"/>
      <c r="BD108" s="56"/>
      <c r="BE108" s="56"/>
      <c r="BF108" s="56"/>
    </row>
    <row r="109" spans="1:58" s="57" customFormat="1">
      <c r="A109" s="140"/>
      <c r="B109" s="115">
        <v>97</v>
      </c>
      <c r="C109" s="156"/>
      <c r="D109" s="116"/>
      <c r="E109" s="141"/>
      <c r="F109" s="1030"/>
      <c r="G109" s="1030"/>
      <c r="H109" s="1034"/>
      <c r="I109" s="119"/>
      <c r="J109" s="120"/>
      <c r="K109" s="119"/>
      <c r="L109" s="1033" t="str">
        <f t="shared" si="4"/>
        <v/>
      </c>
      <c r="M109" s="1036" t="str">
        <f t="shared" si="5"/>
        <v/>
      </c>
      <c r="N109" s="1033" t="str">
        <f t="shared" si="6"/>
        <v/>
      </c>
      <c r="O109" s="1037">
        <f t="shared" si="7"/>
        <v>0</v>
      </c>
      <c r="P109" s="138"/>
      <c r="Q109" s="248"/>
      <c r="R109" s="112"/>
      <c r="S109" s="136"/>
      <c r="T109" s="249"/>
      <c r="U109" s="112"/>
      <c r="V109" s="138"/>
      <c r="W109" s="119"/>
      <c r="X109" s="138"/>
      <c r="Y109" s="119"/>
      <c r="Z109" s="138"/>
      <c r="AA109" s="119"/>
      <c r="AB109" s="138"/>
      <c r="AC109" s="248"/>
      <c r="AD109" s="112"/>
      <c r="AE109" s="138"/>
      <c r="AF109" s="122"/>
      <c r="AG109" s="138"/>
      <c r="AH109" s="122"/>
      <c r="AI109" s="138"/>
      <c r="AJ109" s="124"/>
      <c r="AK109" s="138"/>
      <c r="AL109" s="119"/>
      <c r="AM109" s="475"/>
      <c r="AN109" s="138"/>
      <c r="AO109" s="119"/>
      <c r="AP109" s="1041" t="str">
        <f>IF(AO109="","",IF(AO109="A",'7.パネルラジエーター設備費用算出シート'!$G$13,IF(AO109="B",'7.パネルラジエーター設備費用算出シート'!$N$13,IF(AO109="C",'7.パネルラジエーター設備費用算出シート'!$G$23,IF(AO109="D",'7.パネルラジエーター設備費用算出シート'!$N$23,IF(AO109="E",'7.パネルラジエーター設備費用算出シート'!$G$33,IF(AO109="F",'7.パネルラジエーター設備費用算出シート'!$N$33,IF(AO109="G",'7.パネルラジエーター設備費用算出シート'!$G$43,IF(AO109="H",'7.パネルラジエーター設備費用算出シート'!$N$43,IF(AO109="I",'7.パネルラジエーター設備費用算出シート'!$G$54,'7.パネルラジエーター設備費用算出シート'!$N$54))))))))))</f>
        <v/>
      </c>
      <c r="AQ109" s="138"/>
      <c r="AR109" s="122"/>
      <c r="AS109" s="1042"/>
      <c r="AT109" s="138"/>
      <c r="AU109" s="56"/>
      <c r="AV109" s="56"/>
      <c r="AW109" s="56"/>
      <c r="AX109" s="56"/>
      <c r="AY109" s="110"/>
      <c r="AZ109" s="56"/>
      <c r="BA109" s="56"/>
      <c r="BB109" s="110"/>
      <c r="BC109" s="56"/>
      <c r="BD109" s="56"/>
      <c r="BE109" s="56"/>
      <c r="BF109" s="56"/>
    </row>
    <row r="110" spans="1:58" s="57" customFormat="1">
      <c r="A110" s="140"/>
      <c r="B110" s="115">
        <v>98</v>
      </c>
      <c r="C110" s="156"/>
      <c r="D110" s="116"/>
      <c r="E110" s="141"/>
      <c r="F110" s="1030"/>
      <c r="G110" s="1030"/>
      <c r="H110" s="1034"/>
      <c r="I110" s="119"/>
      <c r="J110" s="120"/>
      <c r="K110" s="119"/>
      <c r="L110" s="1033" t="str">
        <f t="shared" si="4"/>
        <v/>
      </c>
      <c r="M110" s="1036" t="str">
        <f t="shared" si="5"/>
        <v/>
      </c>
      <c r="N110" s="1033" t="str">
        <f t="shared" si="6"/>
        <v/>
      </c>
      <c r="O110" s="1037">
        <f t="shared" si="7"/>
        <v>0</v>
      </c>
      <c r="P110" s="138"/>
      <c r="Q110" s="248"/>
      <c r="R110" s="112"/>
      <c r="S110" s="136"/>
      <c r="T110" s="249"/>
      <c r="U110" s="112"/>
      <c r="V110" s="138"/>
      <c r="W110" s="119"/>
      <c r="X110" s="138"/>
      <c r="Y110" s="119"/>
      <c r="Z110" s="138"/>
      <c r="AA110" s="119"/>
      <c r="AB110" s="138"/>
      <c r="AC110" s="248"/>
      <c r="AD110" s="112"/>
      <c r="AE110" s="138"/>
      <c r="AF110" s="122"/>
      <c r="AG110" s="138"/>
      <c r="AH110" s="122"/>
      <c r="AI110" s="138"/>
      <c r="AJ110" s="124"/>
      <c r="AK110" s="138"/>
      <c r="AL110" s="119"/>
      <c r="AM110" s="475"/>
      <c r="AN110" s="138"/>
      <c r="AO110" s="119"/>
      <c r="AP110" s="1041" t="str">
        <f>IF(AO110="","",IF(AO110="A",'7.パネルラジエーター設備費用算出シート'!$G$13,IF(AO110="B",'7.パネルラジエーター設備費用算出シート'!$N$13,IF(AO110="C",'7.パネルラジエーター設備費用算出シート'!$G$23,IF(AO110="D",'7.パネルラジエーター設備費用算出シート'!$N$23,IF(AO110="E",'7.パネルラジエーター設備費用算出シート'!$G$33,IF(AO110="F",'7.パネルラジエーター設備費用算出シート'!$N$33,IF(AO110="G",'7.パネルラジエーター設備費用算出シート'!$G$43,IF(AO110="H",'7.パネルラジエーター設備費用算出シート'!$N$43,IF(AO110="I",'7.パネルラジエーター設備費用算出シート'!$G$54,'7.パネルラジエーター設備費用算出シート'!$N$54))))))))))</f>
        <v/>
      </c>
      <c r="AQ110" s="138"/>
      <c r="AR110" s="122"/>
      <c r="AS110" s="1042"/>
      <c r="AT110" s="138"/>
      <c r="AU110" s="56"/>
      <c r="AV110" s="56"/>
      <c r="AW110" s="56"/>
      <c r="AX110" s="56"/>
      <c r="AY110" s="110"/>
      <c r="AZ110" s="56"/>
      <c r="BA110" s="56"/>
      <c r="BB110" s="110"/>
      <c r="BC110" s="56"/>
      <c r="BD110" s="56"/>
      <c r="BE110" s="56"/>
      <c r="BF110" s="56"/>
    </row>
    <row r="111" spans="1:58" s="57" customFormat="1">
      <c r="A111" s="140"/>
      <c r="B111" s="115">
        <v>99</v>
      </c>
      <c r="C111" s="156"/>
      <c r="D111" s="116"/>
      <c r="E111" s="141"/>
      <c r="F111" s="1030"/>
      <c r="G111" s="1030"/>
      <c r="H111" s="1034"/>
      <c r="I111" s="119"/>
      <c r="J111" s="120"/>
      <c r="K111" s="119"/>
      <c r="L111" s="1033" t="str">
        <f t="shared" si="4"/>
        <v/>
      </c>
      <c r="M111" s="1036" t="str">
        <f t="shared" si="5"/>
        <v/>
      </c>
      <c r="N111" s="1033" t="str">
        <f t="shared" si="6"/>
        <v/>
      </c>
      <c r="O111" s="1037">
        <f t="shared" si="7"/>
        <v>0</v>
      </c>
      <c r="P111" s="138"/>
      <c r="Q111" s="248"/>
      <c r="R111" s="112"/>
      <c r="S111" s="136"/>
      <c r="T111" s="249"/>
      <c r="U111" s="112"/>
      <c r="V111" s="138"/>
      <c r="W111" s="119"/>
      <c r="X111" s="138"/>
      <c r="Y111" s="119"/>
      <c r="Z111" s="138"/>
      <c r="AA111" s="119"/>
      <c r="AB111" s="138"/>
      <c r="AC111" s="248"/>
      <c r="AD111" s="112"/>
      <c r="AE111" s="138"/>
      <c r="AF111" s="122"/>
      <c r="AG111" s="138"/>
      <c r="AH111" s="122"/>
      <c r="AI111" s="138"/>
      <c r="AJ111" s="124"/>
      <c r="AK111" s="138"/>
      <c r="AL111" s="119"/>
      <c r="AM111" s="475"/>
      <c r="AN111" s="138"/>
      <c r="AO111" s="119"/>
      <c r="AP111" s="1041" t="str">
        <f>IF(AO111="","",IF(AO111="A",'7.パネルラジエーター設備費用算出シート'!$G$13,IF(AO111="B",'7.パネルラジエーター設備費用算出シート'!$N$13,IF(AO111="C",'7.パネルラジエーター設備費用算出シート'!$G$23,IF(AO111="D",'7.パネルラジエーター設備費用算出シート'!$N$23,IF(AO111="E",'7.パネルラジエーター設備費用算出シート'!$G$33,IF(AO111="F",'7.パネルラジエーター設備費用算出シート'!$N$33,IF(AO111="G",'7.パネルラジエーター設備費用算出シート'!$G$43,IF(AO111="H",'7.パネルラジエーター設備費用算出シート'!$N$43,IF(AO111="I",'7.パネルラジエーター設備費用算出シート'!$G$54,'7.パネルラジエーター設備費用算出シート'!$N$54))))))))))</f>
        <v/>
      </c>
      <c r="AQ111" s="138"/>
      <c r="AR111" s="122"/>
      <c r="AS111" s="1042"/>
      <c r="AT111" s="138"/>
      <c r="AU111" s="56"/>
      <c r="AV111" s="56"/>
      <c r="AW111" s="56"/>
      <c r="AX111" s="56"/>
      <c r="AY111" s="110"/>
      <c r="AZ111" s="56"/>
      <c r="BA111" s="56"/>
      <c r="BB111" s="110"/>
      <c r="BC111" s="56"/>
      <c r="BD111" s="56"/>
      <c r="BE111" s="56"/>
      <c r="BF111" s="56"/>
    </row>
    <row r="112" spans="1:58" s="57" customFormat="1">
      <c r="A112" s="140"/>
      <c r="B112" s="115">
        <v>100</v>
      </c>
      <c r="C112" s="156"/>
      <c r="D112" s="116"/>
      <c r="E112" s="141"/>
      <c r="F112" s="1030"/>
      <c r="G112" s="1030"/>
      <c r="H112" s="1034"/>
      <c r="I112" s="119"/>
      <c r="J112" s="120"/>
      <c r="K112" s="119"/>
      <c r="L112" s="1033" t="str">
        <f t="shared" si="4"/>
        <v/>
      </c>
      <c r="M112" s="1036" t="str">
        <f t="shared" si="5"/>
        <v/>
      </c>
      <c r="N112" s="1033" t="str">
        <f t="shared" si="6"/>
        <v/>
      </c>
      <c r="O112" s="1037">
        <f t="shared" si="7"/>
        <v>0</v>
      </c>
      <c r="P112" s="138"/>
      <c r="Q112" s="248"/>
      <c r="R112" s="112"/>
      <c r="S112" s="136"/>
      <c r="T112" s="249"/>
      <c r="U112" s="112"/>
      <c r="V112" s="138"/>
      <c r="W112" s="119"/>
      <c r="X112" s="138"/>
      <c r="Y112" s="119"/>
      <c r="Z112" s="138"/>
      <c r="AA112" s="119"/>
      <c r="AB112" s="138"/>
      <c r="AC112" s="248"/>
      <c r="AD112" s="112"/>
      <c r="AE112" s="138"/>
      <c r="AF112" s="122"/>
      <c r="AG112" s="138"/>
      <c r="AH112" s="122"/>
      <c r="AI112" s="138"/>
      <c r="AJ112" s="124"/>
      <c r="AK112" s="138"/>
      <c r="AL112" s="119"/>
      <c r="AM112" s="475"/>
      <c r="AN112" s="138"/>
      <c r="AO112" s="119"/>
      <c r="AP112" s="1041" t="str">
        <f>IF(AO112="","",IF(AO112="A",'7.パネルラジエーター設備費用算出シート'!$G$13,IF(AO112="B",'7.パネルラジエーター設備費用算出シート'!$N$13,IF(AO112="C",'7.パネルラジエーター設備費用算出シート'!$G$23,IF(AO112="D",'7.パネルラジエーター設備費用算出シート'!$N$23,IF(AO112="E",'7.パネルラジエーター設備費用算出シート'!$G$33,IF(AO112="F",'7.パネルラジエーター設備費用算出シート'!$N$33,IF(AO112="G",'7.パネルラジエーター設備費用算出シート'!$G$43,IF(AO112="H",'7.パネルラジエーター設備費用算出シート'!$N$43,IF(AO112="I",'7.パネルラジエーター設備費用算出シート'!$G$54,'7.パネルラジエーター設備費用算出シート'!$N$54))))))))))</f>
        <v/>
      </c>
      <c r="AQ112" s="138"/>
      <c r="AR112" s="122"/>
      <c r="AS112" s="1042"/>
      <c r="AT112" s="138"/>
      <c r="AU112" s="56"/>
      <c r="AV112" s="56"/>
      <c r="AW112" s="56"/>
      <c r="AX112" s="56"/>
      <c r="AY112" s="110"/>
      <c r="AZ112" s="56"/>
      <c r="BA112" s="56"/>
      <c r="BB112" s="110"/>
      <c r="BC112" s="56"/>
      <c r="BD112" s="56"/>
      <c r="BE112" s="56"/>
      <c r="BF112" s="56"/>
    </row>
    <row r="113" spans="1:58" s="57" customFormat="1">
      <c r="A113" s="140"/>
      <c r="B113" s="115">
        <v>101</v>
      </c>
      <c r="C113" s="156"/>
      <c r="D113" s="116"/>
      <c r="E113" s="141"/>
      <c r="F113" s="1030"/>
      <c r="G113" s="1030"/>
      <c r="H113" s="1034"/>
      <c r="I113" s="119"/>
      <c r="J113" s="120"/>
      <c r="K113" s="119"/>
      <c r="L113" s="1033" t="str">
        <f t="shared" si="4"/>
        <v/>
      </c>
      <c r="M113" s="1036" t="str">
        <f t="shared" si="5"/>
        <v/>
      </c>
      <c r="N113" s="1033" t="str">
        <f t="shared" si="6"/>
        <v/>
      </c>
      <c r="O113" s="1037">
        <f t="shared" si="7"/>
        <v>0</v>
      </c>
      <c r="P113" s="138"/>
      <c r="Q113" s="248"/>
      <c r="R113" s="112"/>
      <c r="S113" s="136"/>
      <c r="T113" s="249"/>
      <c r="U113" s="112"/>
      <c r="V113" s="138"/>
      <c r="W113" s="119"/>
      <c r="X113" s="138"/>
      <c r="Y113" s="119"/>
      <c r="Z113" s="138"/>
      <c r="AA113" s="119"/>
      <c r="AB113" s="138"/>
      <c r="AC113" s="248"/>
      <c r="AD113" s="112"/>
      <c r="AE113" s="138"/>
      <c r="AF113" s="122"/>
      <c r="AG113" s="138"/>
      <c r="AH113" s="122"/>
      <c r="AI113" s="138"/>
      <c r="AJ113" s="124"/>
      <c r="AK113" s="138"/>
      <c r="AL113" s="119"/>
      <c r="AM113" s="475"/>
      <c r="AN113" s="138"/>
      <c r="AO113" s="119"/>
      <c r="AP113" s="1041" t="str">
        <f>IF(AO113="","",IF(AO113="A",'7.パネルラジエーター設備費用算出シート'!$G$13,IF(AO113="B",'7.パネルラジエーター設備費用算出シート'!$N$13,IF(AO113="C",'7.パネルラジエーター設備費用算出シート'!$G$23,IF(AO113="D",'7.パネルラジエーター設備費用算出シート'!$N$23,IF(AO113="E",'7.パネルラジエーター設備費用算出シート'!$G$33,IF(AO113="F",'7.パネルラジエーター設備費用算出シート'!$N$33,IF(AO113="G",'7.パネルラジエーター設備費用算出シート'!$G$43,IF(AO113="H",'7.パネルラジエーター設備費用算出シート'!$N$43,IF(AO113="I",'7.パネルラジエーター設備費用算出シート'!$G$54,'7.パネルラジエーター設備費用算出シート'!$N$54))))))))))</f>
        <v/>
      </c>
      <c r="AQ113" s="138"/>
      <c r="AR113" s="122"/>
      <c r="AS113" s="1042"/>
      <c r="AT113" s="138"/>
      <c r="AU113" s="56"/>
      <c r="AV113" s="56"/>
      <c r="AW113" s="56"/>
      <c r="AX113" s="56"/>
      <c r="AY113" s="110"/>
      <c r="AZ113" s="56"/>
      <c r="BA113" s="56"/>
      <c r="BB113" s="110"/>
      <c r="BC113" s="56"/>
      <c r="BD113" s="56"/>
      <c r="BE113" s="56"/>
      <c r="BF113" s="56"/>
    </row>
    <row r="114" spans="1:58" s="57" customFormat="1">
      <c r="A114" s="140"/>
      <c r="B114" s="115">
        <v>102</v>
      </c>
      <c r="C114" s="156"/>
      <c r="D114" s="116"/>
      <c r="E114" s="141"/>
      <c r="F114" s="1030"/>
      <c r="G114" s="1030"/>
      <c r="H114" s="1034"/>
      <c r="I114" s="119"/>
      <c r="J114" s="120"/>
      <c r="K114" s="119"/>
      <c r="L114" s="1033" t="str">
        <f t="shared" si="4"/>
        <v/>
      </c>
      <c r="M114" s="1036" t="str">
        <f t="shared" si="5"/>
        <v/>
      </c>
      <c r="N114" s="1033" t="str">
        <f t="shared" si="6"/>
        <v/>
      </c>
      <c r="O114" s="1037">
        <f t="shared" si="7"/>
        <v>0</v>
      </c>
      <c r="P114" s="138"/>
      <c r="Q114" s="248"/>
      <c r="R114" s="112"/>
      <c r="S114" s="136"/>
      <c r="T114" s="249"/>
      <c r="U114" s="112"/>
      <c r="V114" s="138"/>
      <c r="W114" s="119"/>
      <c r="X114" s="138"/>
      <c r="Y114" s="119"/>
      <c r="Z114" s="138"/>
      <c r="AA114" s="119"/>
      <c r="AB114" s="138"/>
      <c r="AC114" s="248"/>
      <c r="AD114" s="112"/>
      <c r="AE114" s="138"/>
      <c r="AF114" s="122"/>
      <c r="AG114" s="138"/>
      <c r="AH114" s="122"/>
      <c r="AI114" s="138"/>
      <c r="AJ114" s="124"/>
      <c r="AK114" s="138"/>
      <c r="AL114" s="119"/>
      <c r="AM114" s="475"/>
      <c r="AN114" s="138"/>
      <c r="AO114" s="119"/>
      <c r="AP114" s="1041" t="str">
        <f>IF(AO114="","",IF(AO114="A",'7.パネルラジエーター設備費用算出シート'!$G$13,IF(AO114="B",'7.パネルラジエーター設備費用算出シート'!$N$13,IF(AO114="C",'7.パネルラジエーター設備費用算出シート'!$G$23,IF(AO114="D",'7.パネルラジエーター設備費用算出シート'!$N$23,IF(AO114="E",'7.パネルラジエーター設備費用算出シート'!$G$33,IF(AO114="F",'7.パネルラジエーター設備費用算出シート'!$N$33,IF(AO114="G",'7.パネルラジエーター設備費用算出シート'!$G$43,IF(AO114="H",'7.パネルラジエーター設備費用算出シート'!$N$43,IF(AO114="I",'7.パネルラジエーター設備費用算出シート'!$G$54,'7.パネルラジエーター設備費用算出シート'!$N$54))))))))))</f>
        <v/>
      </c>
      <c r="AQ114" s="138"/>
      <c r="AR114" s="122"/>
      <c r="AS114" s="1042"/>
      <c r="AT114" s="138"/>
      <c r="AU114" s="56"/>
      <c r="AV114" s="56"/>
      <c r="AW114" s="56"/>
      <c r="AX114" s="56"/>
      <c r="AY114" s="110"/>
      <c r="AZ114" s="56"/>
      <c r="BA114" s="56"/>
      <c r="BB114" s="110"/>
      <c r="BC114" s="56"/>
      <c r="BD114" s="56"/>
      <c r="BE114" s="56"/>
      <c r="BF114" s="56"/>
    </row>
    <row r="115" spans="1:58" s="57" customFormat="1">
      <c r="A115" s="140"/>
      <c r="B115" s="115">
        <v>103</v>
      </c>
      <c r="C115" s="156"/>
      <c r="D115" s="116"/>
      <c r="E115" s="141"/>
      <c r="F115" s="1030"/>
      <c r="G115" s="1030"/>
      <c r="H115" s="1034"/>
      <c r="I115" s="119"/>
      <c r="J115" s="120"/>
      <c r="K115" s="119"/>
      <c r="L115" s="1033" t="str">
        <f t="shared" si="4"/>
        <v/>
      </c>
      <c r="M115" s="1036" t="str">
        <f t="shared" si="5"/>
        <v/>
      </c>
      <c r="N115" s="1033" t="str">
        <f t="shared" si="6"/>
        <v/>
      </c>
      <c r="O115" s="1037">
        <f t="shared" si="7"/>
        <v>0</v>
      </c>
      <c r="P115" s="138"/>
      <c r="Q115" s="248"/>
      <c r="R115" s="112"/>
      <c r="S115" s="136"/>
      <c r="T115" s="249"/>
      <c r="U115" s="112"/>
      <c r="V115" s="138"/>
      <c r="W115" s="119"/>
      <c r="X115" s="138"/>
      <c r="Y115" s="119"/>
      <c r="Z115" s="138"/>
      <c r="AA115" s="119"/>
      <c r="AB115" s="138"/>
      <c r="AC115" s="248"/>
      <c r="AD115" s="112"/>
      <c r="AE115" s="138"/>
      <c r="AF115" s="122"/>
      <c r="AG115" s="138"/>
      <c r="AH115" s="122"/>
      <c r="AI115" s="138"/>
      <c r="AJ115" s="124"/>
      <c r="AK115" s="138"/>
      <c r="AL115" s="119"/>
      <c r="AM115" s="475"/>
      <c r="AN115" s="138"/>
      <c r="AO115" s="119"/>
      <c r="AP115" s="1041" t="str">
        <f>IF(AO115="","",IF(AO115="A",'7.パネルラジエーター設備費用算出シート'!$G$13,IF(AO115="B",'7.パネルラジエーター設備費用算出シート'!$N$13,IF(AO115="C",'7.パネルラジエーター設備費用算出シート'!$G$23,IF(AO115="D",'7.パネルラジエーター設備費用算出シート'!$N$23,IF(AO115="E",'7.パネルラジエーター設備費用算出シート'!$G$33,IF(AO115="F",'7.パネルラジエーター設備費用算出シート'!$N$33,IF(AO115="G",'7.パネルラジエーター設備費用算出シート'!$G$43,IF(AO115="H",'7.パネルラジエーター設備費用算出シート'!$N$43,IF(AO115="I",'7.パネルラジエーター設備費用算出シート'!$G$54,'7.パネルラジエーター設備費用算出シート'!$N$54))))))))))</f>
        <v/>
      </c>
      <c r="AQ115" s="138"/>
      <c r="AR115" s="122"/>
      <c r="AS115" s="1042"/>
      <c r="AT115" s="138"/>
      <c r="AU115" s="56"/>
      <c r="AV115" s="56"/>
      <c r="AW115" s="56"/>
      <c r="AX115" s="56"/>
      <c r="AY115" s="110"/>
      <c r="AZ115" s="56"/>
      <c r="BA115" s="56"/>
      <c r="BB115" s="110"/>
      <c r="BC115" s="56"/>
      <c r="BD115" s="56"/>
      <c r="BE115" s="56"/>
      <c r="BF115" s="56"/>
    </row>
    <row r="116" spans="1:58" s="57" customFormat="1">
      <c r="A116" s="140"/>
      <c r="B116" s="115">
        <v>104</v>
      </c>
      <c r="C116" s="156"/>
      <c r="D116" s="116"/>
      <c r="E116" s="141"/>
      <c r="F116" s="1030"/>
      <c r="G116" s="1030"/>
      <c r="H116" s="1034"/>
      <c r="I116" s="119"/>
      <c r="J116" s="120"/>
      <c r="K116" s="119"/>
      <c r="L116" s="1033" t="str">
        <f t="shared" si="4"/>
        <v/>
      </c>
      <c r="M116" s="1036" t="str">
        <f t="shared" si="5"/>
        <v/>
      </c>
      <c r="N116" s="1033" t="str">
        <f t="shared" si="6"/>
        <v/>
      </c>
      <c r="O116" s="1037">
        <f t="shared" si="7"/>
        <v>0</v>
      </c>
      <c r="P116" s="138"/>
      <c r="Q116" s="248"/>
      <c r="R116" s="112"/>
      <c r="S116" s="136"/>
      <c r="T116" s="249"/>
      <c r="U116" s="112"/>
      <c r="V116" s="138"/>
      <c r="W116" s="119"/>
      <c r="X116" s="138"/>
      <c r="Y116" s="119"/>
      <c r="Z116" s="138"/>
      <c r="AA116" s="119"/>
      <c r="AB116" s="138"/>
      <c r="AC116" s="248"/>
      <c r="AD116" s="112"/>
      <c r="AE116" s="138"/>
      <c r="AF116" s="122"/>
      <c r="AG116" s="138"/>
      <c r="AH116" s="122"/>
      <c r="AI116" s="138"/>
      <c r="AJ116" s="124"/>
      <c r="AK116" s="138"/>
      <c r="AL116" s="119"/>
      <c r="AM116" s="475"/>
      <c r="AN116" s="138"/>
      <c r="AO116" s="119"/>
      <c r="AP116" s="1041" t="str">
        <f>IF(AO116="","",IF(AO116="A",'7.パネルラジエーター設備費用算出シート'!$G$13,IF(AO116="B",'7.パネルラジエーター設備費用算出シート'!$N$13,IF(AO116="C",'7.パネルラジエーター設備費用算出シート'!$G$23,IF(AO116="D",'7.パネルラジエーター設備費用算出シート'!$N$23,IF(AO116="E",'7.パネルラジエーター設備費用算出シート'!$G$33,IF(AO116="F",'7.パネルラジエーター設備費用算出シート'!$N$33,IF(AO116="G",'7.パネルラジエーター設備費用算出シート'!$G$43,IF(AO116="H",'7.パネルラジエーター設備費用算出シート'!$N$43,IF(AO116="I",'7.パネルラジエーター設備費用算出シート'!$G$54,'7.パネルラジエーター設備費用算出シート'!$N$54))))))))))</f>
        <v/>
      </c>
      <c r="AQ116" s="138"/>
      <c r="AR116" s="122"/>
      <c r="AS116" s="1042"/>
      <c r="AT116" s="138"/>
      <c r="AU116" s="56"/>
      <c r="AV116" s="56"/>
      <c r="AW116" s="56"/>
      <c r="AX116" s="56"/>
      <c r="AY116" s="110"/>
      <c r="AZ116" s="56"/>
      <c r="BA116" s="56"/>
      <c r="BB116" s="110"/>
      <c r="BC116" s="56"/>
      <c r="BD116" s="56"/>
      <c r="BE116" s="56"/>
      <c r="BF116" s="56"/>
    </row>
    <row r="117" spans="1:58" s="57" customFormat="1">
      <c r="A117" s="140"/>
      <c r="B117" s="115">
        <v>105</v>
      </c>
      <c r="C117" s="156"/>
      <c r="D117" s="116"/>
      <c r="E117" s="141"/>
      <c r="F117" s="1030"/>
      <c r="G117" s="1030"/>
      <c r="H117" s="1034"/>
      <c r="I117" s="119"/>
      <c r="J117" s="120"/>
      <c r="K117" s="119"/>
      <c r="L117" s="1033" t="str">
        <f t="shared" si="4"/>
        <v/>
      </c>
      <c r="M117" s="1036" t="str">
        <f t="shared" si="5"/>
        <v/>
      </c>
      <c r="N117" s="1033" t="str">
        <f t="shared" si="6"/>
        <v/>
      </c>
      <c r="O117" s="1037">
        <f t="shared" si="7"/>
        <v>0</v>
      </c>
      <c r="P117" s="138"/>
      <c r="Q117" s="248"/>
      <c r="R117" s="112"/>
      <c r="S117" s="136"/>
      <c r="T117" s="249"/>
      <c r="U117" s="112"/>
      <c r="V117" s="138"/>
      <c r="W117" s="119"/>
      <c r="X117" s="138"/>
      <c r="Y117" s="119"/>
      <c r="Z117" s="138"/>
      <c r="AA117" s="119"/>
      <c r="AB117" s="138"/>
      <c r="AC117" s="248"/>
      <c r="AD117" s="112"/>
      <c r="AE117" s="138"/>
      <c r="AF117" s="122"/>
      <c r="AG117" s="138"/>
      <c r="AH117" s="122"/>
      <c r="AI117" s="138"/>
      <c r="AJ117" s="124"/>
      <c r="AK117" s="138"/>
      <c r="AL117" s="119"/>
      <c r="AM117" s="475"/>
      <c r="AN117" s="138"/>
      <c r="AO117" s="119"/>
      <c r="AP117" s="1041" t="str">
        <f>IF(AO117="","",IF(AO117="A",'7.パネルラジエーター設備費用算出シート'!$G$13,IF(AO117="B",'7.パネルラジエーター設備費用算出シート'!$N$13,IF(AO117="C",'7.パネルラジエーター設備費用算出シート'!$G$23,IF(AO117="D",'7.パネルラジエーター設備費用算出シート'!$N$23,IF(AO117="E",'7.パネルラジエーター設備費用算出シート'!$G$33,IF(AO117="F",'7.パネルラジエーター設備費用算出シート'!$N$33,IF(AO117="G",'7.パネルラジエーター設備費用算出シート'!$G$43,IF(AO117="H",'7.パネルラジエーター設備費用算出シート'!$N$43,IF(AO117="I",'7.パネルラジエーター設備費用算出シート'!$G$54,'7.パネルラジエーター設備費用算出シート'!$N$54))))))))))</f>
        <v/>
      </c>
      <c r="AQ117" s="138"/>
      <c r="AR117" s="122"/>
      <c r="AS117" s="1042"/>
      <c r="AT117" s="138"/>
      <c r="AU117" s="56"/>
      <c r="AV117" s="56"/>
      <c r="AW117" s="56"/>
      <c r="AX117" s="56"/>
      <c r="AY117" s="110"/>
      <c r="AZ117" s="56"/>
      <c r="BA117" s="56"/>
      <c r="BB117" s="110"/>
      <c r="BC117" s="56"/>
      <c r="BD117" s="56"/>
      <c r="BE117" s="56"/>
      <c r="BF117" s="56"/>
    </row>
    <row r="118" spans="1:58" s="57" customFormat="1">
      <c r="A118" s="140"/>
      <c r="B118" s="115">
        <v>106</v>
      </c>
      <c r="C118" s="156"/>
      <c r="D118" s="116"/>
      <c r="E118" s="141"/>
      <c r="F118" s="1030"/>
      <c r="G118" s="1030"/>
      <c r="H118" s="1034"/>
      <c r="I118" s="119"/>
      <c r="J118" s="120"/>
      <c r="K118" s="119"/>
      <c r="L118" s="1033" t="str">
        <f t="shared" si="4"/>
        <v/>
      </c>
      <c r="M118" s="1036" t="str">
        <f t="shared" si="5"/>
        <v/>
      </c>
      <c r="N118" s="1033" t="str">
        <f t="shared" si="6"/>
        <v/>
      </c>
      <c r="O118" s="1037">
        <f t="shared" si="7"/>
        <v>0</v>
      </c>
      <c r="P118" s="138"/>
      <c r="Q118" s="248"/>
      <c r="R118" s="112"/>
      <c r="S118" s="136"/>
      <c r="T118" s="249"/>
      <c r="U118" s="112"/>
      <c r="V118" s="138"/>
      <c r="W118" s="119"/>
      <c r="X118" s="138"/>
      <c r="Y118" s="119"/>
      <c r="Z118" s="138"/>
      <c r="AA118" s="119"/>
      <c r="AB118" s="138"/>
      <c r="AC118" s="248"/>
      <c r="AD118" s="112"/>
      <c r="AE118" s="138"/>
      <c r="AF118" s="122"/>
      <c r="AG118" s="138"/>
      <c r="AH118" s="122"/>
      <c r="AI118" s="138"/>
      <c r="AJ118" s="124"/>
      <c r="AK118" s="138"/>
      <c r="AL118" s="119"/>
      <c r="AM118" s="475"/>
      <c r="AN118" s="138"/>
      <c r="AO118" s="119"/>
      <c r="AP118" s="1041" t="str">
        <f>IF(AO118="","",IF(AO118="A",'7.パネルラジエーター設備費用算出シート'!$G$13,IF(AO118="B",'7.パネルラジエーター設備費用算出シート'!$N$13,IF(AO118="C",'7.パネルラジエーター設備費用算出シート'!$G$23,IF(AO118="D",'7.パネルラジエーター設備費用算出シート'!$N$23,IF(AO118="E",'7.パネルラジエーター設備費用算出シート'!$G$33,IF(AO118="F",'7.パネルラジエーター設備費用算出シート'!$N$33,IF(AO118="G",'7.パネルラジエーター設備費用算出シート'!$G$43,IF(AO118="H",'7.パネルラジエーター設備費用算出シート'!$N$43,IF(AO118="I",'7.パネルラジエーター設備費用算出シート'!$G$54,'7.パネルラジエーター設備費用算出シート'!$N$54))))))))))</f>
        <v/>
      </c>
      <c r="AQ118" s="138"/>
      <c r="AR118" s="122"/>
      <c r="AS118" s="1042"/>
      <c r="AT118" s="138"/>
      <c r="AU118" s="56"/>
      <c r="AV118" s="56"/>
      <c r="AW118" s="56"/>
      <c r="AX118" s="56"/>
      <c r="AY118" s="110"/>
      <c r="AZ118" s="56"/>
      <c r="BA118" s="56"/>
      <c r="BB118" s="110"/>
      <c r="BC118" s="56"/>
      <c r="BD118" s="56"/>
      <c r="BE118" s="56"/>
      <c r="BF118" s="56"/>
    </row>
    <row r="119" spans="1:58" s="57" customFormat="1">
      <c r="A119" s="140"/>
      <c r="B119" s="115">
        <v>107</v>
      </c>
      <c r="C119" s="156"/>
      <c r="D119" s="116"/>
      <c r="E119" s="141"/>
      <c r="F119" s="1030"/>
      <c r="G119" s="1030"/>
      <c r="H119" s="1034"/>
      <c r="I119" s="119"/>
      <c r="J119" s="120"/>
      <c r="K119" s="119"/>
      <c r="L119" s="1033" t="str">
        <f t="shared" si="4"/>
        <v/>
      </c>
      <c r="M119" s="1036" t="str">
        <f t="shared" si="5"/>
        <v/>
      </c>
      <c r="N119" s="1033" t="str">
        <f t="shared" si="6"/>
        <v/>
      </c>
      <c r="O119" s="1037">
        <f t="shared" si="7"/>
        <v>0</v>
      </c>
      <c r="P119" s="138"/>
      <c r="Q119" s="248"/>
      <c r="R119" s="112"/>
      <c r="S119" s="136"/>
      <c r="T119" s="249"/>
      <c r="U119" s="112"/>
      <c r="V119" s="138"/>
      <c r="W119" s="119"/>
      <c r="X119" s="138"/>
      <c r="Y119" s="119"/>
      <c r="Z119" s="138"/>
      <c r="AA119" s="119"/>
      <c r="AB119" s="138"/>
      <c r="AC119" s="248"/>
      <c r="AD119" s="112"/>
      <c r="AE119" s="138"/>
      <c r="AF119" s="122"/>
      <c r="AG119" s="138"/>
      <c r="AH119" s="122"/>
      <c r="AI119" s="138"/>
      <c r="AJ119" s="124"/>
      <c r="AK119" s="138"/>
      <c r="AL119" s="119"/>
      <c r="AM119" s="475"/>
      <c r="AN119" s="138"/>
      <c r="AO119" s="119"/>
      <c r="AP119" s="1041" t="str">
        <f>IF(AO119="","",IF(AO119="A",'7.パネルラジエーター設備費用算出シート'!$G$13,IF(AO119="B",'7.パネルラジエーター設備費用算出シート'!$N$13,IF(AO119="C",'7.パネルラジエーター設備費用算出シート'!$G$23,IF(AO119="D",'7.パネルラジエーター設備費用算出シート'!$N$23,IF(AO119="E",'7.パネルラジエーター設備費用算出シート'!$G$33,IF(AO119="F",'7.パネルラジエーター設備費用算出シート'!$N$33,IF(AO119="G",'7.パネルラジエーター設備費用算出シート'!$G$43,IF(AO119="H",'7.パネルラジエーター設備費用算出シート'!$N$43,IF(AO119="I",'7.パネルラジエーター設備費用算出シート'!$G$54,'7.パネルラジエーター設備費用算出シート'!$N$54))))))))))</f>
        <v/>
      </c>
      <c r="AQ119" s="138"/>
      <c r="AR119" s="122"/>
      <c r="AS119" s="1042"/>
      <c r="AT119" s="138"/>
      <c r="AU119" s="56"/>
      <c r="AV119" s="56"/>
      <c r="AW119" s="56"/>
      <c r="AX119" s="56"/>
      <c r="AY119" s="110"/>
      <c r="AZ119" s="56"/>
      <c r="BA119" s="56"/>
      <c r="BB119" s="110"/>
      <c r="BC119" s="56"/>
      <c r="BD119" s="56"/>
      <c r="BE119" s="56"/>
      <c r="BF119" s="56"/>
    </row>
    <row r="120" spans="1:58" s="57" customFormat="1">
      <c r="A120" s="140"/>
      <c r="B120" s="115">
        <v>108</v>
      </c>
      <c r="C120" s="156"/>
      <c r="D120" s="116"/>
      <c r="E120" s="141"/>
      <c r="F120" s="1030"/>
      <c r="G120" s="1030"/>
      <c r="H120" s="1034"/>
      <c r="I120" s="119"/>
      <c r="J120" s="120"/>
      <c r="K120" s="119"/>
      <c r="L120" s="1033" t="str">
        <f t="shared" si="4"/>
        <v/>
      </c>
      <c r="M120" s="1036" t="str">
        <f t="shared" si="5"/>
        <v/>
      </c>
      <c r="N120" s="1033" t="str">
        <f t="shared" si="6"/>
        <v/>
      </c>
      <c r="O120" s="1037">
        <f t="shared" si="7"/>
        <v>0</v>
      </c>
      <c r="P120" s="138"/>
      <c r="Q120" s="248"/>
      <c r="R120" s="112"/>
      <c r="S120" s="136"/>
      <c r="T120" s="249"/>
      <c r="U120" s="112"/>
      <c r="V120" s="138"/>
      <c r="W120" s="119"/>
      <c r="X120" s="138"/>
      <c r="Y120" s="119"/>
      <c r="Z120" s="138"/>
      <c r="AA120" s="119"/>
      <c r="AB120" s="138"/>
      <c r="AC120" s="248"/>
      <c r="AD120" s="112"/>
      <c r="AE120" s="138"/>
      <c r="AF120" s="122"/>
      <c r="AG120" s="138"/>
      <c r="AH120" s="122"/>
      <c r="AI120" s="138"/>
      <c r="AJ120" s="124"/>
      <c r="AK120" s="138"/>
      <c r="AL120" s="119"/>
      <c r="AM120" s="475"/>
      <c r="AN120" s="138"/>
      <c r="AO120" s="119"/>
      <c r="AP120" s="1041" t="str">
        <f>IF(AO120="","",IF(AO120="A",'7.パネルラジエーター設備費用算出シート'!$G$13,IF(AO120="B",'7.パネルラジエーター設備費用算出シート'!$N$13,IF(AO120="C",'7.パネルラジエーター設備費用算出シート'!$G$23,IF(AO120="D",'7.パネルラジエーター設備費用算出シート'!$N$23,IF(AO120="E",'7.パネルラジエーター設備費用算出シート'!$G$33,IF(AO120="F",'7.パネルラジエーター設備費用算出シート'!$N$33,IF(AO120="G",'7.パネルラジエーター設備費用算出シート'!$G$43,IF(AO120="H",'7.パネルラジエーター設備費用算出シート'!$N$43,IF(AO120="I",'7.パネルラジエーター設備費用算出シート'!$G$54,'7.パネルラジエーター設備費用算出シート'!$N$54))))))))))</f>
        <v/>
      </c>
      <c r="AQ120" s="138"/>
      <c r="AR120" s="122"/>
      <c r="AS120" s="1042"/>
      <c r="AT120" s="138"/>
      <c r="AU120" s="56"/>
      <c r="AV120" s="56"/>
      <c r="AW120" s="56"/>
      <c r="AX120" s="56"/>
      <c r="AY120" s="110"/>
      <c r="AZ120" s="56"/>
      <c r="BA120" s="56"/>
      <c r="BB120" s="110"/>
      <c r="BC120" s="56"/>
      <c r="BD120" s="56"/>
      <c r="BE120" s="56"/>
      <c r="BF120" s="56"/>
    </row>
    <row r="121" spans="1:58" s="57" customFormat="1">
      <c r="A121" s="140"/>
      <c r="B121" s="115">
        <v>109</v>
      </c>
      <c r="C121" s="156"/>
      <c r="D121" s="116"/>
      <c r="E121" s="141"/>
      <c r="F121" s="1030"/>
      <c r="G121" s="1030"/>
      <c r="H121" s="1034"/>
      <c r="I121" s="119"/>
      <c r="J121" s="120"/>
      <c r="K121" s="119"/>
      <c r="L121" s="1033" t="str">
        <f t="shared" si="4"/>
        <v/>
      </c>
      <c r="M121" s="1036" t="str">
        <f t="shared" si="5"/>
        <v/>
      </c>
      <c r="N121" s="1033" t="str">
        <f t="shared" si="6"/>
        <v/>
      </c>
      <c r="O121" s="1037">
        <f t="shared" si="7"/>
        <v>0</v>
      </c>
      <c r="P121" s="138"/>
      <c r="Q121" s="248"/>
      <c r="R121" s="112"/>
      <c r="S121" s="136"/>
      <c r="T121" s="249"/>
      <c r="U121" s="112"/>
      <c r="V121" s="138"/>
      <c r="W121" s="119"/>
      <c r="X121" s="138"/>
      <c r="Y121" s="119"/>
      <c r="Z121" s="138"/>
      <c r="AA121" s="119"/>
      <c r="AB121" s="138"/>
      <c r="AC121" s="248"/>
      <c r="AD121" s="112"/>
      <c r="AE121" s="138"/>
      <c r="AF121" s="122"/>
      <c r="AG121" s="138"/>
      <c r="AH121" s="122"/>
      <c r="AI121" s="138"/>
      <c r="AJ121" s="124"/>
      <c r="AK121" s="138"/>
      <c r="AL121" s="119"/>
      <c r="AM121" s="475"/>
      <c r="AN121" s="138"/>
      <c r="AO121" s="119"/>
      <c r="AP121" s="1041" t="str">
        <f>IF(AO121="","",IF(AO121="A",'7.パネルラジエーター設備費用算出シート'!$G$13,IF(AO121="B",'7.パネルラジエーター設備費用算出シート'!$N$13,IF(AO121="C",'7.パネルラジエーター設備費用算出シート'!$G$23,IF(AO121="D",'7.パネルラジエーター設備費用算出シート'!$N$23,IF(AO121="E",'7.パネルラジエーター設備費用算出シート'!$G$33,IF(AO121="F",'7.パネルラジエーター設備費用算出シート'!$N$33,IF(AO121="G",'7.パネルラジエーター設備費用算出シート'!$G$43,IF(AO121="H",'7.パネルラジエーター設備費用算出シート'!$N$43,IF(AO121="I",'7.パネルラジエーター設備費用算出シート'!$G$54,'7.パネルラジエーター設備費用算出シート'!$N$54))))))))))</f>
        <v/>
      </c>
      <c r="AQ121" s="138"/>
      <c r="AR121" s="122"/>
      <c r="AS121" s="1042"/>
      <c r="AT121" s="138"/>
      <c r="AU121" s="56"/>
      <c r="AV121" s="56"/>
      <c r="AW121" s="56"/>
      <c r="AX121" s="56"/>
      <c r="AY121" s="110"/>
      <c r="AZ121" s="56"/>
      <c r="BA121" s="56"/>
      <c r="BB121" s="110"/>
      <c r="BC121" s="56"/>
      <c r="BD121" s="56"/>
      <c r="BE121" s="56"/>
      <c r="BF121" s="56"/>
    </row>
    <row r="122" spans="1:58" s="57" customFormat="1">
      <c r="A122" s="140"/>
      <c r="B122" s="115">
        <v>110</v>
      </c>
      <c r="C122" s="156"/>
      <c r="D122" s="116"/>
      <c r="E122" s="141"/>
      <c r="F122" s="1030"/>
      <c r="G122" s="1030"/>
      <c r="H122" s="1034"/>
      <c r="I122" s="119"/>
      <c r="J122" s="120"/>
      <c r="K122" s="119"/>
      <c r="L122" s="1033" t="str">
        <f t="shared" si="4"/>
        <v/>
      </c>
      <c r="M122" s="1036" t="str">
        <f t="shared" si="5"/>
        <v/>
      </c>
      <c r="N122" s="1033" t="str">
        <f t="shared" si="6"/>
        <v/>
      </c>
      <c r="O122" s="1037">
        <f t="shared" si="7"/>
        <v>0</v>
      </c>
      <c r="P122" s="138"/>
      <c r="Q122" s="248"/>
      <c r="R122" s="112"/>
      <c r="S122" s="136"/>
      <c r="T122" s="249"/>
      <c r="U122" s="112"/>
      <c r="V122" s="138"/>
      <c r="W122" s="119"/>
      <c r="X122" s="138"/>
      <c r="Y122" s="119"/>
      <c r="Z122" s="138"/>
      <c r="AA122" s="119"/>
      <c r="AB122" s="138"/>
      <c r="AC122" s="248"/>
      <c r="AD122" s="112"/>
      <c r="AE122" s="138"/>
      <c r="AF122" s="122"/>
      <c r="AG122" s="138"/>
      <c r="AH122" s="122"/>
      <c r="AI122" s="138"/>
      <c r="AJ122" s="124"/>
      <c r="AK122" s="138"/>
      <c r="AL122" s="119"/>
      <c r="AM122" s="475"/>
      <c r="AN122" s="138"/>
      <c r="AO122" s="119"/>
      <c r="AP122" s="1041" t="str">
        <f>IF(AO122="","",IF(AO122="A",'7.パネルラジエーター設備費用算出シート'!$G$13,IF(AO122="B",'7.パネルラジエーター設備費用算出シート'!$N$13,IF(AO122="C",'7.パネルラジエーター設備費用算出シート'!$G$23,IF(AO122="D",'7.パネルラジエーター設備費用算出シート'!$N$23,IF(AO122="E",'7.パネルラジエーター設備費用算出シート'!$G$33,IF(AO122="F",'7.パネルラジエーター設備費用算出シート'!$N$33,IF(AO122="G",'7.パネルラジエーター設備費用算出シート'!$G$43,IF(AO122="H",'7.パネルラジエーター設備費用算出シート'!$N$43,IF(AO122="I",'7.パネルラジエーター設備費用算出シート'!$G$54,'7.パネルラジエーター設備費用算出シート'!$N$54))))))))))</f>
        <v/>
      </c>
      <c r="AQ122" s="138"/>
      <c r="AR122" s="122"/>
      <c r="AS122" s="1042"/>
      <c r="AT122" s="138"/>
      <c r="AU122" s="56"/>
      <c r="AV122" s="56"/>
      <c r="AW122" s="56"/>
      <c r="AX122" s="56"/>
      <c r="AY122" s="110"/>
      <c r="AZ122" s="56"/>
      <c r="BA122" s="56"/>
      <c r="BB122" s="110"/>
      <c r="BC122" s="56"/>
      <c r="BD122" s="56"/>
      <c r="BE122" s="56"/>
      <c r="BF122" s="56"/>
    </row>
    <row r="123" spans="1:58" s="57" customFormat="1">
      <c r="A123" s="140"/>
      <c r="B123" s="115">
        <v>111</v>
      </c>
      <c r="C123" s="156"/>
      <c r="D123" s="116"/>
      <c r="E123" s="141"/>
      <c r="F123" s="1030"/>
      <c r="G123" s="1030"/>
      <c r="H123" s="1034"/>
      <c r="I123" s="119"/>
      <c r="J123" s="120"/>
      <c r="K123" s="119"/>
      <c r="L123" s="1033" t="str">
        <f t="shared" si="4"/>
        <v/>
      </c>
      <c r="M123" s="1036" t="str">
        <f t="shared" si="5"/>
        <v/>
      </c>
      <c r="N123" s="1033" t="str">
        <f t="shared" si="6"/>
        <v/>
      </c>
      <c r="O123" s="1037">
        <f t="shared" si="7"/>
        <v>0</v>
      </c>
      <c r="P123" s="138"/>
      <c r="Q123" s="248"/>
      <c r="R123" s="112"/>
      <c r="S123" s="136"/>
      <c r="T123" s="249"/>
      <c r="U123" s="112"/>
      <c r="V123" s="138"/>
      <c r="W123" s="119"/>
      <c r="X123" s="138"/>
      <c r="Y123" s="119"/>
      <c r="Z123" s="138"/>
      <c r="AA123" s="119"/>
      <c r="AB123" s="138"/>
      <c r="AC123" s="248"/>
      <c r="AD123" s="112"/>
      <c r="AE123" s="138"/>
      <c r="AF123" s="122"/>
      <c r="AG123" s="138"/>
      <c r="AH123" s="122"/>
      <c r="AI123" s="138"/>
      <c r="AJ123" s="124"/>
      <c r="AK123" s="138"/>
      <c r="AL123" s="119"/>
      <c r="AM123" s="475"/>
      <c r="AN123" s="138"/>
      <c r="AO123" s="119"/>
      <c r="AP123" s="1041" t="str">
        <f>IF(AO123="","",IF(AO123="A",'7.パネルラジエーター設備費用算出シート'!$G$13,IF(AO123="B",'7.パネルラジエーター設備費用算出シート'!$N$13,IF(AO123="C",'7.パネルラジエーター設備費用算出シート'!$G$23,IF(AO123="D",'7.パネルラジエーター設備費用算出シート'!$N$23,IF(AO123="E",'7.パネルラジエーター設備費用算出シート'!$G$33,IF(AO123="F",'7.パネルラジエーター設備費用算出シート'!$N$33,IF(AO123="G",'7.パネルラジエーター設備費用算出シート'!$G$43,IF(AO123="H",'7.パネルラジエーター設備費用算出シート'!$N$43,IF(AO123="I",'7.パネルラジエーター設備費用算出シート'!$G$54,'7.パネルラジエーター設備費用算出シート'!$N$54))))))))))</f>
        <v/>
      </c>
      <c r="AQ123" s="138"/>
      <c r="AR123" s="122"/>
      <c r="AS123" s="1042"/>
      <c r="AT123" s="138"/>
      <c r="AU123" s="56"/>
      <c r="AV123" s="56"/>
      <c r="AW123" s="56"/>
      <c r="AX123" s="56"/>
      <c r="AY123" s="110"/>
      <c r="AZ123" s="56"/>
      <c r="BA123" s="56"/>
      <c r="BB123" s="110"/>
      <c r="BC123" s="56"/>
      <c r="BD123" s="56"/>
      <c r="BE123" s="56"/>
      <c r="BF123" s="56"/>
    </row>
    <row r="124" spans="1:58" s="57" customFormat="1">
      <c r="A124" s="140"/>
      <c r="B124" s="115">
        <v>112</v>
      </c>
      <c r="C124" s="156"/>
      <c r="D124" s="116"/>
      <c r="E124" s="141"/>
      <c r="F124" s="1030"/>
      <c r="G124" s="1030"/>
      <c r="H124" s="1034"/>
      <c r="I124" s="119"/>
      <c r="J124" s="120"/>
      <c r="K124" s="119"/>
      <c r="L124" s="1033" t="str">
        <f t="shared" si="4"/>
        <v/>
      </c>
      <c r="M124" s="1036" t="str">
        <f t="shared" si="5"/>
        <v/>
      </c>
      <c r="N124" s="1033" t="str">
        <f t="shared" si="6"/>
        <v/>
      </c>
      <c r="O124" s="1037">
        <f t="shared" si="7"/>
        <v>0</v>
      </c>
      <c r="P124" s="138"/>
      <c r="Q124" s="248"/>
      <c r="R124" s="112"/>
      <c r="S124" s="136"/>
      <c r="T124" s="249"/>
      <c r="U124" s="112"/>
      <c r="V124" s="138"/>
      <c r="W124" s="119"/>
      <c r="X124" s="138"/>
      <c r="Y124" s="119"/>
      <c r="Z124" s="138"/>
      <c r="AA124" s="119"/>
      <c r="AB124" s="138"/>
      <c r="AC124" s="248"/>
      <c r="AD124" s="112"/>
      <c r="AE124" s="138"/>
      <c r="AF124" s="122"/>
      <c r="AG124" s="138"/>
      <c r="AH124" s="122"/>
      <c r="AI124" s="138"/>
      <c r="AJ124" s="124"/>
      <c r="AK124" s="138"/>
      <c r="AL124" s="119"/>
      <c r="AM124" s="475"/>
      <c r="AN124" s="138"/>
      <c r="AO124" s="119"/>
      <c r="AP124" s="1041" t="str">
        <f>IF(AO124="","",IF(AO124="A",'7.パネルラジエーター設備費用算出シート'!$G$13,IF(AO124="B",'7.パネルラジエーター設備費用算出シート'!$N$13,IF(AO124="C",'7.パネルラジエーター設備費用算出シート'!$G$23,IF(AO124="D",'7.パネルラジエーター設備費用算出シート'!$N$23,IF(AO124="E",'7.パネルラジエーター設備費用算出シート'!$G$33,IF(AO124="F",'7.パネルラジエーター設備費用算出シート'!$N$33,IF(AO124="G",'7.パネルラジエーター設備費用算出シート'!$G$43,IF(AO124="H",'7.パネルラジエーター設備費用算出シート'!$N$43,IF(AO124="I",'7.パネルラジエーター設備費用算出シート'!$G$54,'7.パネルラジエーター設備費用算出シート'!$N$54))))))))))</f>
        <v/>
      </c>
      <c r="AQ124" s="138"/>
      <c r="AR124" s="122"/>
      <c r="AS124" s="1042"/>
      <c r="AT124" s="138"/>
      <c r="AU124" s="56"/>
      <c r="AV124" s="56"/>
      <c r="AW124" s="56"/>
      <c r="AX124" s="56"/>
      <c r="AY124" s="110"/>
      <c r="AZ124" s="56"/>
      <c r="BA124" s="56"/>
      <c r="BB124" s="110"/>
      <c r="BC124" s="56"/>
      <c r="BD124" s="56"/>
      <c r="BE124" s="56"/>
      <c r="BF124" s="56"/>
    </row>
    <row r="125" spans="1:58" s="57" customFormat="1">
      <c r="A125" s="140"/>
      <c r="B125" s="115">
        <v>113</v>
      </c>
      <c r="C125" s="156"/>
      <c r="D125" s="116"/>
      <c r="E125" s="141"/>
      <c r="F125" s="1030"/>
      <c r="G125" s="1030"/>
      <c r="H125" s="1034"/>
      <c r="I125" s="119"/>
      <c r="J125" s="120"/>
      <c r="K125" s="119"/>
      <c r="L125" s="1033" t="str">
        <f t="shared" si="4"/>
        <v/>
      </c>
      <c r="M125" s="1036" t="str">
        <f t="shared" si="5"/>
        <v/>
      </c>
      <c r="N125" s="1033" t="str">
        <f t="shared" si="6"/>
        <v/>
      </c>
      <c r="O125" s="1037">
        <f t="shared" si="7"/>
        <v>0</v>
      </c>
      <c r="P125" s="138"/>
      <c r="Q125" s="248"/>
      <c r="R125" s="112"/>
      <c r="S125" s="136"/>
      <c r="T125" s="249"/>
      <c r="U125" s="112"/>
      <c r="V125" s="138"/>
      <c r="W125" s="119"/>
      <c r="X125" s="138"/>
      <c r="Y125" s="119"/>
      <c r="Z125" s="138"/>
      <c r="AA125" s="119"/>
      <c r="AB125" s="138"/>
      <c r="AC125" s="248"/>
      <c r="AD125" s="112"/>
      <c r="AE125" s="138"/>
      <c r="AF125" s="122"/>
      <c r="AG125" s="138"/>
      <c r="AH125" s="122"/>
      <c r="AI125" s="138"/>
      <c r="AJ125" s="124"/>
      <c r="AK125" s="138"/>
      <c r="AL125" s="119"/>
      <c r="AM125" s="475"/>
      <c r="AN125" s="138"/>
      <c r="AO125" s="119"/>
      <c r="AP125" s="1041" t="str">
        <f>IF(AO125="","",IF(AO125="A",'7.パネルラジエーター設備費用算出シート'!$G$13,IF(AO125="B",'7.パネルラジエーター設備費用算出シート'!$N$13,IF(AO125="C",'7.パネルラジエーター設備費用算出シート'!$G$23,IF(AO125="D",'7.パネルラジエーター設備費用算出シート'!$N$23,IF(AO125="E",'7.パネルラジエーター設備費用算出シート'!$G$33,IF(AO125="F",'7.パネルラジエーター設備費用算出シート'!$N$33,IF(AO125="G",'7.パネルラジエーター設備費用算出シート'!$G$43,IF(AO125="H",'7.パネルラジエーター設備費用算出シート'!$N$43,IF(AO125="I",'7.パネルラジエーター設備費用算出シート'!$G$54,'7.パネルラジエーター設備費用算出シート'!$N$54))))))))))</f>
        <v/>
      </c>
      <c r="AQ125" s="138"/>
      <c r="AR125" s="122"/>
      <c r="AS125" s="1042"/>
      <c r="AT125" s="138"/>
      <c r="AU125" s="56"/>
      <c r="AV125" s="56"/>
      <c r="AW125" s="56"/>
      <c r="AX125" s="56"/>
      <c r="AY125" s="110"/>
      <c r="AZ125" s="56"/>
      <c r="BA125" s="56"/>
      <c r="BB125" s="110"/>
      <c r="BC125" s="56"/>
      <c r="BD125" s="56"/>
      <c r="BE125" s="56"/>
      <c r="BF125" s="56"/>
    </row>
    <row r="126" spans="1:58" s="57" customFormat="1">
      <c r="A126" s="140"/>
      <c r="B126" s="115">
        <v>114</v>
      </c>
      <c r="C126" s="156"/>
      <c r="D126" s="116"/>
      <c r="E126" s="141"/>
      <c r="F126" s="1030"/>
      <c r="G126" s="1030"/>
      <c r="H126" s="1034"/>
      <c r="I126" s="119"/>
      <c r="J126" s="120"/>
      <c r="K126" s="119"/>
      <c r="L126" s="1033" t="str">
        <f t="shared" si="4"/>
        <v/>
      </c>
      <c r="M126" s="1036" t="str">
        <f t="shared" si="5"/>
        <v/>
      </c>
      <c r="N126" s="1033" t="str">
        <f t="shared" si="6"/>
        <v/>
      </c>
      <c r="O126" s="1037">
        <f t="shared" si="7"/>
        <v>0</v>
      </c>
      <c r="P126" s="138"/>
      <c r="Q126" s="248"/>
      <c r="R126" s="112"/>
      <c r="S126" s="136"/>
      <c r="T126" s="249"/>
      <c r="U126" s="112"/>
      <c r="V126" s="138"/>
      <c r="W126" s="119"/>
      <c r="X126" s="138"/>
      <c r="Y126" s="119"/>
      <c r="Z126" s="138"/>
      <c r="AA126" s="119"/>
      <c r="AB126" s="138"/>
      <c r="AC126" s="248"/>
      <c r="AD126" s="112"/>
      <c r="AE126" s="138"/>
      <c r="AF126" s="122"/>
      <c r="AG126" s="138"/>
      <c r="AH126" s="122"/>
      <c r="AI126" s="138"/>
      <c r="AJ126" s="124"/>
      <c r="AK126" s="138"/>
      <c r="AL126" s="119"/>
      <c r="AM126" s="475"/>
      <c r="AN126" s="138"/>
      <c r="AO126" s="119"/>
      <c r="AP126" s="1041" t="str">
        <f>IF(AO126="","",IF(AO126="A",'7.パネルラジエーター設備費用算出シート'!$G$13,IF(AO126="B",'7.パネルラジエーター設備費用算出シート'!$N$13,IF(AO126="C",'7.パネルラジエーター設備費用算出シート'!$G$23,IF(AO126="D",'7.パネルラジエーター設備費用算出シート'!$N$23,IF(AO126="E",'7.パネルラジエーター設備費用算出シート'!$G$33,IF(AO126="F",'7.パネルラジエーター設備費用算出シート'!$N$33,IF(AO126="G",'7.パネルラジエーター設備費用算出シート'!$G$43,IF(AO126="H",'7.パネルラジエーター設備費用算出シート'!$N$43,IF(AO126="I",'7.パネルラジエーター設備費用算出シート'!$G$54,'7.パネルラジエーター設備費用算出シート'!$N$54))))))))))</f>
        <v/>
      </c>
      <c r="AQ126" s="138"/>
      <c r="AR126" s="122"/>
      <c r="AS126" s="1042"/>
      <c r="AT126" s="138"/>
      <c r="AU126" s="56"/>
      <c r="AV126" s="56"/>
      <c r="AW126" s="56"/>
      <c r="AX126" s="56"/>
      <c r="AY126" s="110"/>
      <c r="AZ126" s="56"/>
      <c r="BA126" s="56"/>
      <c r="BB126" s="110"/>
      <c r="BC126" s="56"/>
      <c r="BD126" s="56"/>
      <c r="BE126" s="56"/>
      <c r="BF126" s="56"/>
    </row>
    <row r="127" spans="1:58" s="57" customFormat="1">
      <c r="A127" s="140"/>
      <c r="B127" s="115">
        <v>115</v>
      </c>
      <c r="C127" s="156"/>
      <c r="D127" s="116"/>
      <c r="E127" s="141"/>
      <c r="F127" s="1030"/>
      <c r="G127" s="1030"/>
      <c r="H127" s="1034"/>
      <c r="I127" s="119"/>
      <c r="J127" s="120"/>
      <c r="K127" s="119"/>
      <c r="L127" s="1033" t="str">
        <f t="shared" si="4"/>
        <v/>
      </c>
      <c r="M127" s="1036" t="str">
        <f t="shared" si="5"/>
        <v/>
      </c>
      <c r="N127" s="1033" t="str">
        <f t="shared" si="6"/>
        <v/>
      </c>
      <c r="O127" s="1037">
        <f t="shared" si="7"/>
        <v>0</v>
      </c>
      <c r="P127" s="138"/>
      <c r="Q127" s="248"/>
      <c r="R127" s="112"/>
      <c r="S127" s="136"/>
      <c r="T127" s="249"/>
      <c r="U127" s="112"/>
      <c r="V127" s="138"/>
      <c r="W127" s="119"/>
      <c r="X127" s="138"/>
      <c r="Y127" s="119"/>
      <c r="Z127" s="138"/>
      <c r="AA127" s="119"/>
      <c r="AB127" s="138"/>
      <c r="AC127" s="248"/>
      <c r="AD127" s="112"/>
      <c r="AE127" s="138"/>
      <c r="AF127" s="122"/>
      <c r="AG127" s="138"/>
      <c r="AH127" s="122"/>
      <c r="AI127" s="138"/>
      <c r="AJ127" s="124"/>
      <c r="AK127" s="138"/>
      <c r="AL127" s="119"/>
      <c r="AM127" s="475"/>
      <c r="AN127" s="138"/>
      <c r="AO127" s="119"/>
      <c r="AP127" s="1041" t="str">
        <f>IF(AO127="","",IF(AO127="A",'7.パネルラジエーター設備費用算出シート'!$G$13,IF(AO127="B",'7.パネルラジエーター設備費用算出シート'!$N$13,IF(AO127="C",'7.パネルラジエーター設備費用算出シート'!$G$23,IF(AO127="D",'7.パネルラジエーター設備費用算出シート'!$N$23,IF(AO127="E",'7.パネルラジエーター設備費用算出シート'!$G$33,IF(AO127="F",'7.パネルラジエーター設備費用算出シート'!$N$33,IF(AO127="G",'7.パネルラジエーター設備費用算出シート'!$G$43,IF(AO127="H",'7.パネルラジエーター設備費用算出シート'!$N$43,IF(AO127="I",'7.パネルラジエーター設備費用算出シート'!$G$54,'7.パネルラジエーター設備費用算出シート'!$N$54))))))))))</f>
        <v/>
      </c>
      <c r="AQ127" s="138"/>
      <c r="AR127" s="122"/>
      <c r="AS127" s="1042"/>
      <c r="AT127" s="138"/>
      <c r="AU127" s="56"/>
      <c r="AV127" s="56"/>
      <c r="AW127" s="56"/>
      <c r="AX127" s="56"/>
      <c r="AY127" s="110"/>
      <c r="AZ127" s="56"/>
      <c r="BA127" s="56"/>
      <c r="BB127" s="110"/>
      <c r="BC127" s="56"/>
      <c r="BD127" s="56"/>
      <c r="BE127" s="56"/>
      <c r="BF127" s="56"/>
    </row>
    <row r="128" spans="1:58" s="57" customFormat="1">
      <c r="A128" s="140"/>
      <c r="B128" s="115">
        <v>116</v>
      </c>
      <c r="C128" s="156"/>
      <c r="D128" s="116"/>
      <c r="E128" s="141"/>
      <c r="F128" s="1030"/>
      <c r="G128" s="1030"/>
      <c r="H128" s="1034"/>
      <c r="I128" s="119"/>
      <c r="J128" s="120"/>
      <c r="K128" s="119"/>
      <c r="L128" s="1033" t="str">
        <f t="shared" si="4"/>
        <v/>
      </c>
      <c r="M128" s="1036" t="str">
        <f t="shared" si="5"/>
        <v/>
      </c>
      <c r="N128" s="1033" t="str">
        <f t="shared" si="6"/>
        <v/>
      </c>
      <c r="O128" s="1037">
        <f t="shared" si="7"/>
        <v>0</v>
      </c>
      <c r="P128" s="138"/>
      <c r="Q128" s="248"/>
      <c r="R128" s="112"/>
      <c r="S128" s="136"/>
      <c r="T128" s="249"/>
      <c r="U128" s="112"/>
      <c r="V128" s="138"/>
      <c r="W128" s="119"/>
      <c r="X128" s="138"/>
      <c r="Y128" s="119"/>
      <c r="Z128" s="138"/>
      <c r="AA128" s="119"/>
      <c r="AB128" s="138"/>
      <c r="AC128" s="248"/>
      <c r="AD128" s="112"/>
      <c r="AE128" s="138"/>
      <c r="AF128" s="122"/>
      <c r="AG128" s="138"/>
      <c r="AH128" s="122"/>
      <c r="AI128" s="138"/>
      <c r="AJ128" s="124"/>
      <c r="AK128" s="138"/>
      <c r="AL128" s="119"/>
      <c r="AM128" s="475"/>
      <c r="AN128" s="138"/>
      <c r="AO128" s="119"/>
      <c r="AP128" s="1041" t="str">
        <f>IF(AO128="","",IF(AO128="A",'7.パネルラジエーター設備費用算出シート'!$G$13,IF(AO128="B",'7.パネルラジエーター設備費用算出シート'!$N$13,IF(AO128="C",'7.パネルラジエーター設備費用算出シート'!$G$23,IF(AO128="D",'7.パネルラジエーター設備費用算出シート'!$N$23,IF(AO128="E",'7.パネルラジエーター設備費用算出シート'!$G$33,IF(AO128="F",'7.パネルラジエーター設備費用算出シート'!$N$33,IF(AO128="G",'7.パネルラジエーター設備費用算出シート'!$G$43,IF(AO128="H",'7.パネルラジエーター設備費用算出シート'!$N$43,IF(AO128="I",'7.パネルラジエーター設備費用算出シート'!$G$54,'7.パネルラジエーター設備費用算出シート'!$N$54))))))))))</f>
        <v/>
      </c>
      <c r="AQ128" s="138"/>
      <c r="AR128" s="122"/>
      <c r="AS128" s="1042"/>
      <c r="AT128" s="138"/>
      <c r="AU128" s="56"/>
      <c r="AV128" s="56"/>
      <c r="AW128" s="56"/>
      <c r="AX128" s="56"/>
      <c r="AY128" s="110"/>
      <c r="AZ128" s="56"/>
      <c r="BA128" s="56"/>
      <c r="BB128" s="110"/>
      <c r="BC128" s="56"/>
      <c r="BD128" s="56"/>
      <c r="BE128" s="56"/>
      <c r="BF128" s="56"/>
    </row>
    <row r="129" spans="1:58" s="57" customFormat="1">
      <c r="A129" s="140"/>
      <c r="B129" s="115">
        <v>117</v>
      </c>
      <c r="C129" s="156"/>
      <c r="D129" s="116"/>
      <c r="E129" s="141"/>
      <c r="F129" s="1030"/>
      <c r="G129" s="1030"/>
      <c r="H129" s="1034"/>
      <c r="I129" s="119"/>
      <c r="J129" s="120"/>
      <c r="K129" s="119"/>
      <c r="L129" s="1033" t="str">
        <f t="shared" si="4"/>
        <v/>
      </c>
      <c r="M129" s="1036" t="str">
        <f t="shared" si="5"/>
        <v/>
      </c>
      <c r="N129" s="1033" t="str">
        <f t="shared" si="6"/>
        <v/>
      </c>
      <c r="O129" s="1037">
        <f t="shared" si="7"/>
        <v>0</v>
      </c>
      <c r="P129" s="138"/>
      <c r="Q129" s="248"/>
      <c r="R129" s="112"/>
      <c r="S129" s="136"/>
      <c r="T129" s="249"/>
      <c r="U129" s="112"/>
      <c r="V129" s="138"/>
      <c r="W129" s="119"/>
      <c r="X129" s="138"/>
      <c r="Y129" s="119"/>
      <c r="Z129" s="138"/>
      <c r="AA129" s="119"/>
      <c r="AB129" s="138"/>
      <c r="AC129" s="248"/>
      <c r="AD129" s="112"/>
      <c r="AE129" s="138"/>
      <c r="AF129" s="122"/>
      <c r="AG129" s="138"/>
      <c r="AH129" s="122"/>
      <c r="AI129" s="138"/>
      <c r="AJ129" s="124"/>
      <c r="AK129" s="138"/>
      <c r="AL129" s="119"/>
      <c r="AM129" s="475"/>
      <c r="AN129" s="138"/>
      <c r="AO129" s="119"/>
      <c r="AP129" s="1041" t="str">
        <f>IF(AO129="","",IF(AO129="A",'7.パネルラジエーター設備費用算出シート'!$G$13,IF(AO129="B",'7.パネルラジエーター設備費用算出シート'!$N$13,IF(AO129="C",'7.パネルラジエーター設備費用算出シート'!$G$23,IF(AO129="D",'7.パネルラジエーター設備費用算出シート'!$N$23,IF(AO129="E",'7.パネルラジエーター設備費用算出シート'!$G$33,IF(AO129="F",'7.パネルラジエーター設備費用算出シート'!$N$33,IF(AO129="G",'7.パネルラジエーター設備費用算出シート'!$G$43,IF(AO129="H",'7.パネルラジエーター設備費用算出シート'!$N$43,IF(AO129="I",'7.パネルラジエーター設備費用算出シート'!$G$54,'7.パネルラジエーター設備費用算出シート'!$N$54))))))))))</f>
        <v/>
      </c>
      <c r="AQ129" s="138"/>
      <c r="AR129" s="122"/>
      <c r="AS129" s="1042"/>
      <c r="AT129" s="138"/>
      <c r="AU129" s="56"/>
      <c r="AV129" s="56"/>
      <c r="AW129" s="56"/>
      <c r="AX129" s="56"/>
      <c r="AY129" s="110"/>
      <c r="AZ129" s="56"/>
      <c r="BA129" s="56"/>
      <c r="BB129" s="110"/>
      <c r="BC129" s="56"/>
      <c r="BD129" s="56"/>
      <c r="BE129" s="56"/>
      <c r="BF129" s="56"/>
    </row>
    <row r="130" spans="1:58" s="57" customFormat="1">
      <c r="A130" s="140"/>
      <c r="B130" s="115">
        <v>118</v>
      </c>
      <c r="C130" s="156"/>
      <c r="D130" s="116"/>
      <c r="E130" s="141"/>
      <c r="F130" s="1030"/>
      <c r="G130" s="1030"/>
      <c r="H130" s="1034"/>
      <c r="I130" s="119"/>
      <c r="J130" s="120"/>
      <c r="K130" s="119"/>
      <c r="L130" s="1033" t="str">
        <f t="shared" si="4"/>
        <v/>
      </c>
      <c r="M130" s="1036" t="str">
        <f t="shared" si="5"/>
        <v/>
      </c>
      <c r="N130" s="1033" t="str">
        <f t="shared" si="6"/>
        <v/>
      </c>
      <c r="O130" s="1037">
        <f t="shared" si="7"/>
        <v>0</v>
      </c>
      <c r="P130" s="138"/>
      <c r="Q130" s="248"/>
      <c r="R130" s="112"/>
      <c r="S130" s="136"/>
      <c r="T130" s="249"/>
      <c r="U130" s="112"/>
      <c r="V130" s="138"/>
      <c r="W130" s="119"/>
      <c r="X130" s="138"/>
      <c r="Y130" s="119"/>
      <c r="Z130" s="138"/>
      <c r="AA130" s="119"/>
      <c r="AB130" s="138"/>
      <c r="AC130" s="248"/>
      <c r="AD130" s="112"/>
      <c r="AE130" s="138"/>
      <c r="AF130" s="122"/>
      <c r="AG130" s="138"/>
      <c r="AH130" s="122"/>
      <c r="AI130" s="138"/>
      <c r="AJ130" s="124"/>
      <c r="AK130" s="138"/>
      <c r="AL130" s="119"/>
      <c r="AM130" s="475"/>
      <c r="AN130" s="138"/>
      <c r="AO130" s="119"/>
      <c r="AP130" s="1041" t="str">
        <f>IF(AO130="","",IF(AO130="A",'7.パネルラジエーター設備費用算出シート'!$G$13,IF(AO130="B",'7.パネルラジエーター設備費用算出シート'!$N$13,IF(AO130="C",'7.パネルラジエーター設備費用算出シート'!$G$23,IF(AO130="D",'7.パネルラジエーター設備費用算出シート'!$N$23,IF(AO130="E",'7.パネルラジエーター設備費用算出シート'!$G$33,IF(AO130="F",'7.パネルラジエーター設備費用算出シート'!$N$33,IF(AO130="G",'7.パネルラジエーター設備費用算出シート'!$G$43,IF(AO130="H",'7.パネルラジエーター設備費用算出シート'!$N$43,IF(AO130="I",'7.パネルラジエーター設備費用算出シート'!$G$54,'7.パネルラジエーター設備費用算出シート'!$N$54))))))))))</f>
        <v/>
      </c>
      <c r="AQ130" s="138"/>
      <c r="AR130" s="122"/>
      <c r="AS130" s="1042"/>
      <c r="AT130" s="138"/>
      <c r="AU130" s="56"/>
      <c r="AV130" s="56"/>
      <c r="AW130" s="56"/>
      <c r="AX130" s="56"/>
      <c r="AY130" s="110"/>
      <c r="AZ130" s="56"/>
      <c r="BA130" s="56"/>
      <c r="BB130" s="110"/>
      <c r="BC130" s="56"/>
      <c r="BD130" s="56"/>
      <c r="BE130" s="56"/>
      <c r="BF130" s="56"/>
    </row>
    <row r="131" spans="1:58" s="57" customFormat="1">
      <c r="A131" s="140"/>
      <c r="B131" s="115">
        <v>119</v>
      </c>
      <c r="C131" s="156"/>
      <c r="D131" s="116"/>
      <c r="E131" s="141"/>
      <c r="F131" s="1030"/>
      <c r="G131" s="1030"/>
      <c r="H131" s="1034"/>
      <c r="I131" s="119"/>
      <c r="J131" s="120"/>
      <c r="K131" s="119"/>
      <c r="L131" s="1033" t="str">
        <f t="shared" si="4"/>
        <v/>
      </c>
      <c r="M131" s="1036" t="str">
        <f t="shared" si="5"/>
        <v/>
      </c>
      <c r="N131" s="1033" t="str">
        <f t="shared" si="6"/>
        <v/>
      </c>
      <c r="O131" s="1037">
        <f t="shared" si="7"/>
        <v>0</v>
      </c>
      <c r="P131" s="138"/>
      <c r="Q131" s="248"/>
      <c r="R131" s="112"/>
      <c r="S131" s="136"/>
      <c r="T131" s="249"/>
      <c r="U131" s="112"/>
      <c r="V131" s="138"/>
      <c r="W131" s="119"/>
      <c r="X131" s="138"/>
      <c r="Y131" s="119"/>
      <c r="Z131" s="138"/>
      <c r="AA131" s="119"/>
      <c r="AB131" s="138"/>
      <c r="AC131" s="248"/>
      <c r="AD131" s="112"/>
      <c r="AE131" s="138"/>
      <c r="AF131" s="122"/>
      <c r="AG131" s="138"/>
      <c r="AH131" s="122"/>
      <c r="AI131" s="138"/>
      <c r="AJ131" s="124"/>
      <c r="AK131" s="138"/>
      <c r="AL131" s="119"/>
      <c r="AM131" s="475"/>
      <c r="AN131" s="138"/>
      <c r="AO131" s="119"/>
      <c r="AP131" s="1041" t="str">
        <f>IF(AO131="","",IF(AO131="A",'7.パネルラジエーター設備費用算出シート'!$G$13,IF(AO131="B",'7.パネルラジエーター設備費用算出シート'!$N$13,IF(AO131="C",'7.パネルラジエーター設備費用算出シート'!$G$23,IF(AO131="D",'7.パネルラジエーター設備費用算出シート'!$N$23,IF(AO131="E",'7.パネルラジエーター設備費用算出シート'!$G$33,IF(AO131="F",'7.パネルラジエーター設備費用算出シート'!$N$33,IF(AO131="G",'7.パネルラジエーター設備費用算出シート'!$G$43,IF(AO131="H",'7.パネルラジエーター設備費用算出シート'!$N$43,IF(AO131="I",'7.パネルラジエーター設備費用算出シート'!$G$54,'7.パネルラジエーター設備費用算出シート'!$N$54))))))))))</f>
        <v/>
      </c>
      <c r="AQ131" s="138"/>
      <c r="AR131" s="122"/>
      <c r="AS131" s="1042"/>
      <c r="AT131" s="138"/>
      <c r="AU131" s="56"/>
      <c r="AV131" s="56"/>
      <c r="AW131" s="56"/>
      <c r="AX131" s="56"/>
      <c r="AY131" s="110"/>
      <c r="AZ131" s="56"/>
      <c r="BA131" s="56"/>
      <c r="BB131" s="110"/>
      <c r="BC131" s="56"/>
      <c r="BD131" s="56"/>
      <c r="BE131" s="56"/>
      <c r="BF131" s="56"/>
    </row>
    <row r="132" spans="1:58" s="57" customFormat="1">
      <c r="A132" s="140"/>
      <c r="B132" s="115">
        <v>120</v>
      </c>
      <c r="C132" s="156"/>
      <c r="D132" s="116"/>
      <c r="E132" s="141"/>
      <c r="F132" s="1030"/>
      <c r="G132" s="1030"/>
      <c r="H132" s="1034"/>
      <c r="I132" s="119"/>
      <c r="J132" s="120"/>
      <c r="K132" s="119"/>
      <c r="L132" s="1033" t="str">
        <f t="shared" si="4"/>
        <v/>
      </c>
      <c r="M132" s="1036" t="str">
        <f t="shared" si="5"/>
        <v/>
      </c>
      <c r="N132" s="1033" t="str">
        <f t="shared" si="6"/>
        <v/>
      </c>
      <c r="O132" s="1037">
        <f t="shared" si="7"/>
        <v>0</v>
      </c>
      <c r="P132" s="138"/>
      <c r="Q132" s="248"/>
      <c r="R132" s="112"/>
      <c r="S132" s="136"/>
      <c r="T132" s="249"/>
      <c r="U132" s="112"/>
      <c r="V132" s="138"/>
      <c r="W132" s="119"/>
      <c r="X132" s="138"/>
      <c r="Y132" s="119"/>
      <c r="Z132" s="138"/>
      <c r="AA132" s="119"/>
      <c r="AB132" s="138"/>
      <c r="AC132" s="248"/>
      <c r="AD132" s="112"/>
      <c r="AE132" s="138"/>
      <c r="AF132" s="122"/>
      <c r="AG132" s="138"/>
      <c r="AH132" s="122"/>
      <c r="AI132" s="138"/>
      <c r="AJ132" s="124"/>
      <c r="AK132" s="138"/>
      <c r="AL132" s="119"/>
      <c r="AM132" s="475"/>
      <c r="AN132" s="138"/>
      <c r="AO132" s="119"/>
      <c r="AP132" s="1041" t="str">
        <f>IF(AO132="","",IF(AO132="A",'7.パネルラジエーター設備費用算出シート'!$G$13,IF(AO132="B",'7.パネルラジエーター設備費用算出シート'!$N$13,IF(AO132="C",'7.パネルラジエーター設備費用算出シート'!$G$23,IF(AO132="D",'7.パネルラジエーター設備費用算出シート'!$N$23,IF(AO132="E",'7.パネルラジエーター設備費用算出シート'!$G$33,IF(AO132="F",'7.パネルラジエーター設備費用算出シート'!$N$33,IF(AO132="G",'7.パネルラジエーター設備費用算出シート'!$G$43,IF(AO132="H",'7.パネルラジエーター設備費用算出シート'!$N$43,IF(AO132="I",'7.パネルラジエーター設備費用算出シート'!$G$54,'7.パネルラジエーター設備費用算出シート'!$N$54))))))))))</f>
        <v/>
      </c>
      <c r="AQ132" s="138"/>
      <c r="AR132" s="122"/>
      <c r="AS132" s="1042"/>
      <c r="AT132" s="138"/>
      <c r="AU132" s="56"/>
      <c r="AV132" s="56"/>
      <c r="AW132" s="56"/>
      <c r="AX132" s="56"/>
      <c r="AY132" s="110"/>
      <c r="AZ132" s="56"/>
      <c r="BA132" s="56"/>
      <c r="BB132" s="110"/>
      <c r="BC132" s="56"/>
      <c r="BD132" s="56"/>
      <c r="BE132" s="56"/>
      <c r="BF132" s="56"/>
    </row>
    <row r="133" spans="1:58" s="57" customFormat="1">
      <c r="A133" s="140"/>
      <c r="B133" s="115">
        <v>121</v>
      </c>
      <c r="C133" s="156"/>
      <c r="D133" s="116"/>
      <c r="E133" s="141"/>
      <c r="F133" s="1030"/>
      <c r="G133" s="1030"/>
      <c r="H133" s="1034"/>
      <c r="I133" s="119"/>
      <c r="J133" s="120"/>
      <c r="K133" s="119"/>
      <c r="L133" s="1033" t="str">
        <f t="shared" si="4"/>
        <v/>
      </c>
      <c r="M133" s="1036" t="str">
        <f t="shared" si="5"/>
        <v/>
      </c>
      <c r="N133" s="1033" t="str">
        <f t="shared" si="6"/>
        <v/>
      </c>
      <c r="O133" s="1037">
        <f t="shared" si="7"/>
        <v>0</v>
      </c>
      <c r="P133" s="138"/>
      <c r="Q133" s="248"/>
      <c r="R133" s="112"/>
      <c r="S133" s="136"/>
      <c r="T133" s="249"/>
      <c r="U133" s="112"/>
      <c r="V133" s="138"/>
      <c r="W133" s="119"/>
      <c r="X133" s="138"/>
      <c r="Y133" s="119"/>
      <c r="Z133" s="138"/>
      <c r="AA133" s="119"/>
      <c r="AB133" s="138"/>
      <c r="AC133" s="248"/>
      <c r="AD133" s="112"/>
      <c r="AE133" s="138"/>
      <c r="AF133" s="122"/>
      <c r="AG133" s="138"/>
      <c r="AH133" s="122"/>
      <c r="AI133" s="138"/>
      <c r="AJ133" s="124"/>
      <c r="AK133" s="138"/>
      <c r="AL133" s="119"/>
      <c r="AM133" s="475"/>
      <c r="AN133" s="138"/>
      <c r="AO133" s="119"/>
      <c r="AP133" s="1041" t="str">
        <f>IF(AO133="","",IF(AO133="A",'7.パネルラジエーター設備費用算出シート'!$G$13,IF(AO133="B",'7.パネルラジエーター設備費用算出シート'!$N$13,IF(AO133="C",'7.パネルラジエーター設備費用算出シート'!$G$23,IF(AO133="D",'7.パネルラジエーター設備費用算出シート'!$N$23,IF(AO133="E",'7.パネルラジエーター設備費用算出シート'!$G$33,IF(AO133="F",'7.パネルラジエーター設備費用算出シート'!$N$33,IF(AO133="G",'7.パネルラジエーター設備費用算出シート'!$G$43,IF(AO133="H",'7.パネルラジエーター設備費用算出シート'!$N$43,IF(AO133="I",'7.パネルラジエーター設備費用算出シート'!$G$54,'7.パネルラジエーター設備費用算出シート'!$N$54))))))))))</f>
        <v/>
      </c>
      <c r="AQ133" s="138"/>
      <c r="AR133" s="122"/>
      <c r="AS133" s="1042"/>
      <c r="AT133" s="138"/>
      <c r="AU133" s="56"/>
      <c r="AV133" s="56"/>
      <c r="AW133" s="56"/>
      <c r="AX133" s="56"/>
      <c r="AY133" s="110"/>
      <c r="AZ133" s="56"/>
      <c r="BA133" s="56"/>
      <c r="BB133" s="110"/>
      <c r="BC133" s="56"/>
      <c r="BD133" s="56"/>
      <c r="BE133" s="56"/>
      <c r="BF133" s="56"/>
    </row>
    <row r="134" spans="1:58" s="57" customFormat="1">
      <c r="A134" s="140"/>
      <c r="B134" s="115">
        <v>122</v>
      </c>
      <c r="C134" s="156"/>
      <c r="D134" s="116"/>
      <c r="E134" s="141"/>
      <c r="F134" s="1030"/>
      <c r="G134" s="1030"/>
      <c r="H134" s="1034"/>
      <c r="I134" s="119"/>
      <c r="J134" s="120"/>
      <c r="K134" s="119"/>
      <c r="L134" s="1033" t="str">
        <f t="shared" si="4"/>
        <v/>
      </c>
      <c r="M134" s="1036" t="str">
        <f t="shared" si="5"/>
        <v/>
      </c>
      <c r="N134" s="1033" t="str">
        <f t="shared" si="6"/>
        <v/>
      </c>
      <c r="O134" s="1037">
        <f t="shared" si="7"/>
        <v>0</v>
      </c>
      <c r="P134" s="138"/>
      <c r="Q134" s="248"/>
      <c r="R134" s="112"/>
      <c r="S134" s="136"/>
      <c r="T134" s="249"/>
      <c r="U134" s="112"/>
      <c r="V134" s="138"/>
      <c r="W134" s="119"/>
      <c r="X134" s="138"/>
      <c r="Y134" s="119"/>
      <c r="Z134" s="138"/>
      <c r="AA134" s="119"/>
      <c r="AB134" s="138"/>
      <c r="AC134" s="248"/>
      <c r="AD134" s="112"/>
      <c r="AE134" s="138"/>
      <c r="AF134" s="122"/>
      <c r="AG134" s="138"/>
      <c r="AH134" s="122"/>
      <c r="AI134" s="138"/>
      <c r="AJ134" s="124"/>
      <c r="AK134" s="138"/>
      <c r="AL134" s="119"/>
      <c r="AM134" s="475"/>
      <c r="AN134" s="138"/>
      <c r="AO134" s="119"/>
      <c r="AP134" s="1041" t="str">
        <f>IF(AO134="","",IF(AO134="A",'7.パネルラジエーター設備費用算出シート'!$G$13,IF(AO134="B",'7.パネルラジエーター設備費用算出シート'!$N$13,IF(AO134="C",'7.パネルラジエーター設備費用算出シート'!$G$23,IF(AO134="D",'7.パネルラジエーター設備費用算出シート'!$N$23,IF(AO134="E",'7.パネルラジエーター設備費用算出シート'!$G$33,IF(AO134="F",'7.パネルラジエーター設備費用算出シート'!$N$33,IF(AO134="G",'7.パネルラジエーター設備費用算出シート'!$G$43,IF(AO134="H",'7.パネルラジエーター設備費用算出シート'!$N$43,IF(AO134="I",'7.パネルラジエーター設備費用算出シート'!$G$54,'7.パネルラジエーター設備費用算出シート'!$N$54))))))))))</f>
        <v/>
      </c>
      <c r="AQ134" s="138"/>
      <c r="AR134" s="122"/>
      <c r="AS134" s="1042"/>
      <c r="AT134" s="138"/>
      <c r="AU134" s="56"/>
      <c r="AV134" s="56"/>
      <c r="AW134" s="56"/>
      <c r="AX134" s="56"/>
      <c r="AY134" s="110"/>
      <c r="AZ134" s="56"/>
      <c r="BA134" s="56"/>
      <c r="BB134" s="110"/>
      <c r="BC134" s="56"/>
      <c r="BD134" s="56"/>
      <c r="BE134" s="56"/>
      <c r="BF134" s="56"/>
    </row>
    <row r="135" spans="1:58" s="57" customFormat="1">
      <c r="A135" s="140"/>
      <c r="B135" s="115">
        <v>123</v>
      </c>
      <c r="C135" s="156"/>
      <c r="D135" s="116"/>
      <c r="E135" s="141"/>
      <c r="F135" s="1030"/>
      <c r="G135" s="1030"/>
      <c r="H135" s="1034"/>
      <c r="I135" s="119"/>
      <c r="J135" s="120"/>
      <c r="K135" s="119"/>
      <c r="L135" s="1033" t="str">
        <f t="shared" si="4"/>
        <v/>
      </c>
      <c r="M135" s="1036" t="str">
        <f t="shared" si="5"/>
        <v/>
      </c>
      <c r="N135" s="1033" t="str">
        <f t="shared" si="6"/>
        <v/>
      </c>
      <c r="O135" s="1037">
        <f t="shared" si="7"/>
        <v>0</v>
      </c>
      <c r="P135" s="138"/>
      <c r="Q135" s="248"/>
      <c r="R135" s="112"/>
      <c r="S135" s="136"/>
      <c r="T135" s="249"/>
      <c r="U135" s="112"/>
      <c r="V135" s="138"/>
      <c r="W135" s="119"/>
      <c r="X135" s="138"/>
      <c r="Y135" s="119"/>
      <c r="Z135" s="138"/>
      <c r="AA135" s="119"/>
      <c r="AB135" s="138"/>
      <c r="AC135" s="248"/>
      <c r="AD135" s="112"/>
      <c r="AE135" s="138"/>
      <c r="AF135" s="122"/>
      <c r="AG135" s="138"/>
      <c r="AH135" s="122"/>
      <c r="AI135" s="138"/>
      <c r="AJ135" s="124"/>
      <c r="AK135" s="138"/>
      <c r="AL135" s="119"/>
      <c r="AM135" s="475"/>
      <c r="AN135" s="138"/>
      <c r="AO135" s="119"/>
      <c r="AP135" s="1041" t="str">
        <f>IF(AO135="","",IF(AO135="A",'7.パネルラジエーター設備費用算出シート'!$G$13,IF(AO135="B",'7.パネルラジエーター設備費用算出シート'!$N$13,IF(AO135="C",'7.パネルラジエーター設備費用算出シート'!$G$23,IF(AO135="D",'7.パネルラジエーター設備費用算出シート'!$N$23,IF(AO135="E",'7.パネルラジエーター設備費用算出シート'!$G$33,IF(AO135="F",'7.パネルラジエーター設備費用算出シート'!$N$33,IF(AO135="G",'7.パネルラジエーター設備費用算出シート'!$G$43,IF(AO135="H",'7.パネルラジエーター設備費用算出シート'!$N$43,IF(AO135="I",'7.パネルラジエーター設備費用算出シート'!$G$54,'7.パネルラジエーター設備費用算出シート'!$N$54))))))))))</f>
        <v/>
      </c>
      <c r="AQ135" s="138"/>
      <c r="AR135" s="122"/>
      <c r="AS135" s="1042"/>
      <c r="AT135" s="138"/>
      <c r="AU135" s="56"/>
      <c r="AV135" s="56"/>
      <c r="AW135" s="56"/>
      <c r="AX135" s="56"/>
      <c r="AY135" s="110"/>
      <c r="AZ135" s="56"/>
      <c r="BA135" s="56"/>
      <c r="BB135" s="110"/>
      <c r="BC135" s="56"/>
      <c r="BD135" s="56"/>
      <c r="BE135" s="56"/>
      <c r="BF135" s="56"/>
    </row>
    <row r="136" spans="1:58" s="57" customFormat="1">
      <c r="A136" s="140"/>
      <c r="B136" s="115">
        <v>124</v>
      </c>
      <c r="C136" s="156"/>
      <c r="D136" s="116"/>
      <c r="E136" s="141"/>
      <c r="F136" s="1030"/>
      <c r="G136" s="1030"/>
      <c r="H136" s="1034"/>
      <c r="I136" s="119"/>
      <c r="J136" s="120"/>
      <c r="K136" s="119"/>
      <c r="L136" s="1033" t="str">
        <f t="shared" si="4"/>
        <v/>
      </c>
      <c r="M136" s="1036" t="str">
        <f t="shared" si="5"/>
        <v/>
      </c>
      <c r="N136" s="1033" t="str">
        <f t="shared" si="6"/>
        <v/>
      </c>
      <c r="O136" s="1037">
        <f t="shared" si="7"/>
        <v>0</v>
      </c>
      <c r="P136" s="138"/>
      <c r="Q136" s="248"/>
      <c r="R136" s="112"/>
      <c r="S136" s="136"/>
      <c r="T136" s="249"/>
      <c r="U136" s="112"/>
      <c r="V136" s="138"/>
      <c r="W136" s="119"/>
      <c r="X136" s="138"/>
      <c r="Y136" s="119"/>
      <c r="Z136" s="138"/>
      <c r="AA136" s="119"/>
      <c r="AB136" s="138"/>
      <c r="AC136" s="248"/>
      <c r="AD136" s="112"/>
      <c r="AE136" s="138"/>
      <c r="AF136" s="122"/>
      <c r="AG136" s="138"/>
      <c r="AH136" s="122"/>
      <c r="AI136" s="138"/>
      <c r="AJ136" s="124"/>
      <c r="AK136" s="138"/>
      <c r="AL136" s="119"/>
      <c r="AM136" s="475"/>
      <c r="AN136" s="138"/>
      <c r="AO136" s="119"/>
      <c r="AP136" s="1041" t="str">
        <f>IF(AO136="","",IF(AO136="A",'7.パネルラジエーター設備費用算出シート'!$G$13,IF(AO136="B",'7.パネルラジエーター設備費用算出シート'!$N$13,IF(AO136="C",'7.パネルラジエーター設備費用算出シート'!$G$23,IF(AO136="D",'7.パネルラジエーター設備費用算出シート'!$N$23,IF(AO136="E",'7.パネルラジエーター設備費用算出シート'!$G$33,IF(AO136="F",'7.パネルラジエーター設備費用算出シート'!$N$33,IF(AO136="G",'7.パネルラジエーター設備費用算出シート'!$G$43,IF(AO136="H",'7.パネルラジエーター設備費用算出シート'!$N$43,IF(AO136="I",'7.パネルラジエーター設備費用算出シート'!$G$54,'7.パネルラジエーター設備費用算出シート'!$N$54))))))))))</f>
        <v/>
      </c>
      <c r="AQ136" s="138"/>
      <c r="AR136" s="122"/>
      <c r="AS136" s="1042"/>
      <c r="AT136" s="138"/>
      <c r="AU136" s="56"/>
      <c r="AV136" s="56"/>
      <c r="AW136" s="56"/>
      <c r="AX136" s="56"/>
      <c r="AY136" s="110"/>
      <c r="AZ136" s="56"/>
      <c r="BA136" s="56"/>
      <c r="BB136" s="110"/>
      <c r="BC136" s="56"/>
      <c r="BD136" s="56"/>
      <c r="BE136" s="56"/>
      <c r="BF136" s="56"/>
    </row>
    <row r="137" spans="1:58" s="57" customFormat="1">
      <c r="A137" s="140"/>
      <c r="B137" s="115">
        <v>125</v>
      </c>
      <c r="C137" s="156"/>
      <c r="D137" s="116"/>
      <c r="E137" s="141"/>
      <c r="F137" s="1030"/>
      <c r="G137" s="1030"/>
      <c r="H137" s="1034"/>
      <c r="I137" s="119"/>
      <c r="J137" s="120"/>
      <c r="K137" s="119"/>
      <c r="L137" s="1033" t="str">
        <f t="shared" si="4"/>
        <v/>
      </c>
      <c r="M137" s="1036" t="str">
        <f t="shared" si="5"/>
        <v/>
      </c>
      <c r="N137" s="1033" t="str">
        <f t="shared" si="6"/>
        <v/>
      </c>
      <c r="O137" s="1037">
        <f t="shared" si="7"/>
        <v>0</v>
      </c>
      <c r="P137" s="138"/>
      <c r="Q137" s="248"/>
      <c r="R137" s="112"/>
      <c r="S137" s="136"/>
      <c r="T137" s="249"/>
      <c r="U137" s="112"/>
      <c r="V137" s="138"/>
      <c r="W137" s="119"/>
      <c r="X137" s="138"/>
      <c r="Y137" s="119"/>
      <c r="Z137" s="138"/>
      <c r="AA137" s="119"/>
      <c r="AB137" s="138"/>
      <c r="AC137" s="248"/>
      <c r="AD137" s="112"/>
      <c r="AE137" s="138"/>
      <c r="AF137" s="122"/>
      <c r="AG137" s="138"/>
      <c r="AH137" s="122"/>
      <c r="AI137" s="138"/>
      <c r="AJ137" s="124"/>
      <c r="AK137" s="138"/>
      <c r="AL137" s="119"/>
      <c r="AM137" s="475"/>
      <c r="AN137" s="138"/>
      <c r="AO137" s="119"/>
      <c r="AP137" s="1041" t="str">
        <f>IF(AO137="","",IF(AO137="A",'7.パネルラジエーター設備費用算出シート'!$G$13,IF(AO137="B",'7.パネルラジエーター設備費用算出シート'!$N$13,IF(AO137="C",'7.パネルラジエーター設備費用算出シート'!$G$23,IF(AO137="D",'7.パネルラジエーター設備費用算出シート'!$N$23,IF(AO137="E",'7.パネルラジエーター設備費用算出シート'!$G$33,IF(AO137="F",'7.パネルラジエーター設備費用算出シート'!$N$33,IF(AO137="G",'7.パネルラジエーター設備費用算出シート'!$G$43,IF(AO137="H",'7.パネルラジエーター設備費用算出シート'!$N$43,IF(AO137="I",'7.パネルラジエーター設備費用算出シート'!$G$54,'7.パネルラジエーター設備費用算出シート'!$N$54))))))))))</f>
        <v/>
      </c>
      <c r="AQ137" s="138"/>
      <c r="AR137" s="122"/>
      <c r="AS137" s="1042"/>
      <c r="AT137" s="138"/>
      <c r="AU137" s="56"/>
      <c r="AV137" s="56"/>
      <c r="AW137" s="56"/>
      <c r="AX137" s="56"/>
      <c r="AY137" s="110"/>
      <c r="AZ137" s="56"/>
      <c r="BA137" s="56"/>
      <c r="BB137" s="110"/>
      <c r="BC137" s="56"/>
      <c r="BD137" s="56"/>
      <c r="BE137" s="56"/>
      <c r="BF137" s="56"/>
    </row>
    <row r="138" spans="1:58" s="57" customFormat="1">
      <c r="A138" s="140"/>
      <c r="B138" s="115">
        <v>126</v>
      </c>
      <c r="C138" s="156"/>
      <c r="D138" s="116"/>
      <c r="E138" s="141"/>
      <c r="F138" s="1030"/>
      <c r="G138" s="1030"/>
      <c r="H138" s="1034"/>
      <c r="I138" s="119"/>
      <c r="J138" s="120"/>
      <c r="K138" s="119"/>
      <c r="L138" s="1033" t="str">
        <f t="shared" si="4"/>
        <v/>
      </c>
      <c r="M138" s="1036" t="str">
        <f t="shared" si="5"/>
        <v/>
      </c>
      <c r="N138" s="1033" t="str">
        <f t="shared" si="6"/>
        <v/>
      </c>
      <c r="O138" s="1037">
        <f t="shared" si="7"/>
        <v>0</v>
      </c>
      <c r="P138" s="138"/>
      <c r="Q138" s="248"/>
      <c r="R138" s="112"/>
      <c r="S138" s="136"/>
      <c r="T138" s="249"/>
      <c r="U138" s="112"/>
      <c r="V138" s="138"/>
      <c r="W138" s="119"/>
      <c r="X138" s="138"/>
      <c r="Y138" s="119"/>
      <c r="Z138" s="138"/>
      <c r="AA138" s="119"/>
      <c r="AB138" s="138"/>
      <c r="AC138" s="248"/>
      <c r="AD138" s="112"/>
      <c r="AE138" s="138"/>
      <c r="AF138" s="122"/>
      <c r="AG138" s="138"/>
      <c r="AH138" s="122"/>
      <c r="AI138" s="138"/>
      <c r="AJ138" s="124"/>
      <c r="AK138" s="138"/>
      <c r="AL138" s="119"/>
      <c r="AM138" s="475"/>
      <c r="AN138" s="138"/>
      <c r="AO138" s="119"/>
      <c r="AP138" s="1041" t="str">
        <f>IF(AO138="","",IF(AO138="A",'7.パネルラジエーター設備費用算出シート'!$G$13,IF(AO138="B",'7.パネルラジエーター設備費用算出シート'!$N$13,IF(AO138="C",'7.パネルラジエーター設備費用算出シート'!$G$23,IF(AO138="D",'7.パネルラジエーター設備費用算出シート'!$N$23,IF(AO138="E",'7.パネルラジエーター設備費用算出シート'!$G$33,IF(AO138="F",'7.パネルラジエーター設備費用算出シート'!$N$33,IF(AO138="G",'7.パネルラジエーター設備費用算出シート'!$G$43,IF(AO138="H",'7.パネルラジエーター設備費用算出シート'!$N$43,IF(AO138="I",'7.パネルラジエーター設備費用算出シート'!$G$54,'7.パネルラジエーター設備費用算出シート'!$N$54))))))))))</f>
        <v/>
      </c>
      <c r="AQ138" s="138"/>
      <c r="AR138" s="122"/>
      <c r="AS138" s="1042"/>
      <c r="AT138" s="138"/>
      <c r="AU138" s="56"/>
      <c r="AV138" s="56"/>
      <c r="AW138" s="56"/>
      <c r="AX138" s="56"/>
      <c r="AY138" s="110"/>
      <c r="AZ138" s="56"/>
      <c r="BA138" s="56"/>
      <c r="BB138" s="110"/>
      <c r="BC138" s="56"/>
      <c r="BD138" s="56"/>
      <c r="BE138" s="56"/>
      <c r="BF138" s="56"/>
    </row>
    <row r="139" spans="1:58" s="57" customFormat="1">
      <c r="A139" s="140"/>
      <c r="B139" s="115">
        <v>127</v>
      </c>
      <c r="C139" s="156"/>
      <c r="D139" s="116"/>
      <c r="E139" s="141"/>
      <c r="F139" s="1030"/>
      <c r="G139" s="1030"/>
      <c r="H139" s="1034"/>
      <c r="I139" s="119"/>
      <c r="J139" s="120"/>
      <c r="K139" s="119"/>
      <c r="L139" s="1033" t="str">
        <f t="shared" si="4"/>
        <v/>
      </c>
      <c r="M139" s="1036" t="str">
        <f t="shared" si="5"/>
        <v/>
      </c>
      <c r="N139" s="1033" t="str">
        <f t="shared" si="6"/>
        <v/>
      </c>
      <c r="O139" s="1037">
        <f t="shared" si="7"/>
        <v>0</v>
      </c>
      <c r="P139" s="138"/>
      <c r="Q139" s="248"/>
      <c r="R139" s="112"/>
      <c r="S139" s="136"/>
      <c r="T139" s="249"/>
      <c r="U139" s="112"/>
      <c r="V139" s="138"/>
      <c r="W139" s="119"/>
      <c r="X139" s="138"/>
      <c r="Y139" s="119"/>
      <c r="Z139" s="138"/>
      <c r="AA139" s="119"/>
      <c r="AB139" s="138"/>
      <c r="AC139" s="248"/>
      <c r="AD139" s="112"/>
      <c r="AE139" s="138"/>
      <c r="AF139" s="122"/>
      <c r="AG139" s="138"/>
      <c r="AH139" s="122"/>
      <c r="AI139" s="138"/>
      <c r="AJ139" s="124"/>
      <c r="AK139" s="138"/>
      <c r="AL139" s="119"/>
      <c r="AM139" s="475"/>
      <c r="AN139" s="138"/>
      <c r="AO139" s="119"/>
      <c r="AP139" s="1041" t="str">
        <f>IF(AO139="","",IF(AO139="A",'7.パネルラジエーター設備費用算出シート'!$G$13,IF(AO139="B",'7.パネルラジエーター設備費用算出シート'!$N$13,IF(AO139="C",'7.パネルラジエーター設備費用算出シート'!$G$23,IF(AO139="D",'7.パネルラジエーター設備費用算出シート'!$N$23,IF(AO139="E",'7.パネルラジエーター設備費用算出シート'!$G$33,IF(AO139="F",'7.パネルラジエーター設備費用算出シート'!$N$33,IF(AO139="G",'7.パネルラジエーター設備費用算出シート'!$G$43,IF(AO139="H",'7.パネルラジエーター設備費用算出シート'!$N$43,IF(AO139="I",'7.パネルラジエーター設備費用算出シート'!$G$54,'7.パネルラジエーター設備費用算出シート'!$N$54))))))))))</f>
        <v/>
      </c>
      <c r="AQ139" s="138"/>
      <c r="AR139" s="122"/>
      <c r="AS139" s="1042"/>
      <c r="AT139" s="138"/>
      <c r="AU139" s="56"/>
      <c r="AV139" s="56"/>
      <c r="AW139" s="56"/>
      <c r="AX139" s="56"/>
      <c r="AY139" s="110"/>
      <c r="AZ139" s="56"/>
      <c r="BA139" s="56"/>
      <c r="BB139" s="110"/>
      <c r="BC139" s="56"/>
      <c r="BD139" s="56"/>
      <c r="BE139" s="56"/>
      <c r="BF139" s="56"/>
    </row>
    <row r="140" spans="1:58" s="57" customFormat="1">
      <c r="A140" s="140"/>
      <c r="B140" s="115">
        <v>128</v>
      </c>
      <c r="C140" s="156"/>
      <c r="D140" s="116"/>
      <c r="E140" s="141"/>
      <c r="F140" s="1030"/>
      <c r="G140" s="1030"/>
      <c r="H140" s="1034"/>
      <c r="I140" s="119"/>
      <c r="J140" s="120"/>
      <c r="K140" s="119"/>
      <c r="L140" s="1033" t="str">
        <f t="shared" si="4"/>
        <v/>
      </c>
      <c r="M140" s="1036" t="str">
        <f t="shared" si="5"/>
        <v/>
      </c>
      <c r="N140" s="1033" t="str">
        <f t="shared" si="6"/>
        <v/>
      </c>
      <c r="O140" s="1037">
        <f t="shared" si="7"/>
        <v>0</v>
      </c>
      <c r="P140" s="138"/>
      <c r="Q140" s="248"/>
      <c r="R140" s="112"/>
      <c r="S140" s="136"/>
      <c r="T140" s="249"/>
      <c r="U140" s="112"/>
      <c r="V140" s="138"/>
      <c r="W140" s="119"/>
      <c r="X140" s="138"/>
      <c r="Y140" s="119"/>
      <c r="Z140" s="138"/>
      <c r="AA140" s="119"/>
      <c r="AB140" s="138"/>
      <c r="AC140" s="248"/>
      <c r="AD140" s="112"/>
      <c r="AE140" s="138"/>
      <c r="AF140" s="122"/>
      <c r="AG140" s="138"/>
      <c r="AH140" s="122"/>
      <c r="AI140" s="138"/>
      <c r="AJ140" s="124"/>
      <c r="AK140" s="138"/>
      <c r="AL140" s="119"/>
      <c r="AM140" s="475"/>
      <c r="AN140" s="138"/>
      <c r="AO140" s="119"/>
      <c r="AP140" s="1041" t="str">
        <f>IF(AO140="","",IF(AO140="A",'7.パネルラジエーター設備費用算出シート'!$G$13,IF(AO140="B",'7.パネルラジエーター設備費用算出シート'!$N$13,IF(AO140="C",'7.パネルラジエーター設備費用算出シート'!$G$23,IF(AO140="D",'7.パネルラジエーター設備費用算出シート'!$N$23,IF(AO140="E",'7.パネルラジエーター設備費用算出シート'!$G$33,IF(AO140="F",'7.パネルラジエーター設備費用算出シート'!$N$33,IF(AO140="G",'7.パネルラジエーター設備費用算出シート'!$G$43,IF(AO140="H",'7.パネルラジエーター設備費用算出シート'!$N$43,IF(AO140="I",'7.パネルラジエーター設備費用算出シート'!$G$54,'7.パネルラジエーター設備費用算出シート'!$N$54))))))))))</f>
        <v/>
      </c>
      <c r="AQ140" s="138"/>
      <c r="AR140" s="122"/>
      <c r="AS140" s="1042"/>
      <c r="AT140" s="138"/>
      <c r="AU140" s="56"/>
      <c r="AV140" s="56"/>
      <c r="AW140" s="56"/>
      <c r="AX140" s="56"/>
      <c r="AY140" s="110"/>
      <c r="AZ140" s="56"/>
      <c r="BA140" s="56"/>
      <c r="BB140" s="110"/>
      <c r="BC140" s="56"/>
      <c r="BD140" s="56"/>
      <c r="BE140" s="56"/>
      <c r="BF140" s="56"/>
    </row>
    <row r="141" spans="1:58" s="57" customFormat="1">
      <c r="A141" s="140"/>
      <c r="B141" s="115">
        <v>129</v>
      </c>
      <c r="C141" s="156"/>
      <c r="D141" s="116"/>
      <c r="E141" s="141"/>
      <c r="F141" s="1030"/>
      <c r="G141" s="1030"/>
      <c r="H141" s="1034"/>
      <c r="I141" s="119"/>
      <c r="J141" s="120"/>
      <c r="K141" s="119"/>
      <c r="L141" s="1033" t="str">
        <f t="shared" ref="L141:L204" si="8">IF($F141="","",VLOOKUP($F141,$AW$13:$AX$17,2,TRUE))</f>
        <v/>
      </c>
      <c r="M141" s="1036" t="str">
        <f t="shared" ref="M141:M204" si="9">IF($G141="","",INDEX($BA$13:$BA$16,MATCH($G141,$AZ$13:$AZ$16,-1)))</f>
        <v/>
      </c>
      <c r="N141" s="1033" t="str">
        <f t="shared" ref="N141:N204" si="10">IF(OR($F141="",$I141="",$J141=""),"",VLOOKUP($I141&amp;$J141,$BC$13:$BF$18,IF($F141&lt;50,2,IF(AND($K141="該当",$I141="角住戸"),4,3)),FALSE))</f>
        <v/>
      </c>
      <c r="O141" s="1037">
        <f t="shared" si="7"/>
        <v>0</v>
      </c>
      <c r="P141" s="138"/>
      <c r="Q141" s="248"/>
      <c r="R141" s="112"/>
      <c r="S141" s="136"/>
      <c r="T141" s="249"/>
      <c r="U141" s="112"/>
      <c r="V141" s="138"/>
      <c r="W141" s="119"/>
      <c r="X141" s="138"/>
      <c r="Y141" s="119"/>
      <c r="Z141" s="138"/>
      <c r="AA141" s="119"/>
      <c r="AB141" s="138"/>
      <c r="AC141" s="248"/>
      <c r="AD141" s="112"/>
      <c r="AE141" s="138"/>
      <c r="AF141" s="122"/>
      <c r="AG141" s="138"/>
      <c r="AH141" s="122"/>
      <c r="AI141" s="138"/>
      <c r="AJ141" s="124"/>
      <c r="AK141" s="138"/>
      <c r="AL141" s="119"/>
      <c r="AM141" s="475"/>
      <c r="AN141" s="138"/>
      <c r="AO141" s="119"/>
      <c r="AP141" s="1041" t="str">
        <f>IF(AO141="","",IF(AO141="A",'7.パネルラジエーター設備費用算出シート'!$G$13,IF(AO141="B",'7.パネルラジエーター設備費用算出シート'!$N$13,IF(AO141="C",'7.パネルラジエーター設備費用算出シート'!$G$23,IF(AO141="D",'7.パネルラジエーター設備費用算出シート'!$N$23,IF(AO141="E",'7.パネルラジエーター設備費用算出シート'!$G$33,IF(AO141="F",'7.パネルラジエーター設備費用算出シート'!$N$33,IF(AO141="G",'7.パネルラジエーター設備費用算出シート'!$G$43,IF(AO141="H",'7.パネルラジエーター設備費用算出シート'!$N$43,IF(AO141="I",'7.パネルラジエーター設備費用算出シート'!$G$54,'7.パネルラジエーター設備費用算出シート'!$N$54))))))))))</f>
        <v/>
      </c>
      <c r="AQ141" s="138"/>
      <c r="AR141" s="122"/>
      <c r="AS141" s="1042"/>
      <c r="AT141" s="138"/>
      <c r="AU141" s="56"/>
      <c r="AV141" s="56"/>
      <c r="AW141" s="56"/>
      <c r="AX141" s="56"/>
      <c r="AY141" s="110"/>
      <c r="AZ141" s="56"/>
      <c r="BA141" s="56"/>
      <c r="BB141" s="110"/>
      <c r="BC141" s="56"/>
      <c r="BD141" s="56"/>
      <c r="BE141" s="56"/>
      <c r="BF141" s="56"/>
    </row>
    <row r="142" spans="1:58" s="57" customFormat="1">
      <c r="A142" s="140"/>
      <c r="B142" s="115">
        <v>130</v>
      </c>
      <c r="C142" s="156"/>
      <c r="D142" s="116"/>
      <c r="E142" s="141"/>
      <c r="F142" s="1030"/>
      <c r="G142" s="1030"/>
      <c r="H142" s="1034"/>
      <c r="I142" s="119"/>
      <c r="J142" s="120"/>
      <c r="K142" s="119"/>
      <c r="L142" s="1033" t="str">
        <f t="shared" si="8"/>
        <v/>
      </c>
      <c r="M142" s="1036" t="str">
        <f t="shared" si="9"/>
        <v/>
      </c>
      <c r="N142" s="1033" t="str">
        <f t="shared" si="10"/>
        <v/>
      </c>
      <c r="O142" s="1037">
        <f t="shared" si="7"/>
        <v>0</v>
      </c>
      <c r="P142" s="138"/>
      <c r="Q142" s="248"/>
      <c r="R142" s="112"/>
      <c r="S142" s="136"/>
      <c r="T142" s="249"/>
      <c r="U142" s="112"/>
      <c r="V142" s="138"/>
      <c r="W142" s="119"/>
      <c r="X142" s="138"/>
      <c r="Y142" s="119"/>
      <c r="Z142" s="138"/>
      <c r="AA142" s="119"/>
      <c r="AB142" s="138"/>
      <c r="AC142" s="248"/>
      <c r="AD142" s="112"/>
      <c r="AE142" s="138"/>
      <c r="AF142" s="122"/>
      <c r="AG142" s="138"/>
      <c r="AH142" s="122"/>
      <c r="AI142" s="138"/>
      <c r="AJ142" s="124"/>
      <c r="AK142" s="138"/>
      <c r="AL142" s="119"/>
      <c r="AM142" s="475"/>
      <c r="AN142" s="138"/>
      <c r="AO142" s="119"/>
      <c r="AP142" s="1041" t="str">
        <f>IF(AO142="","",IF(AO142="A",'7.パネルラジエーター設備費用算出シート'!$G$13,IF(AO142="B",'7.パネルラジエーター設備費用算出シート'!$N$13,IF(AO142="C",'7.パネルラジエーター設備費用算出シート'!$G$23,IF(AO142="D",'7.パネルラジエーター設備費用算出シート'!$N$23,IF(AO142="E",'7.パネルラジエーター設備費用算出シート'!$G$33,IF(AO142="F",'7.パネルラジエーター設備費用算出シート'!$N$33,IF(AO142="G",'7.パネルラジエーター設備費用算出シート'!$G$43,IF(AO142="H",'7.パネルラジエーター設備費用算出シート'!$N$43,IF(AO142="I",'7.パネルラジエーター設備費用算出シート'!$G$54,'7.パネルラジエーター設備費用算出シート'!$N$54))))))))))</f>
        <v/>
      </c>
      <c r="AQ142" s="138"/>
      <c r="AR142" s="122"/>
      <c r="AS142" s="1042"/>
      <c r="AT142" s="138"/>
      <c r="AU142" s="56"/>
      <c r="AV142" s="56"/>
      <c r="AW142" s="56"/>
      <c r="AX142" s="56"/>
      <c r="AY142" s="110"/>
      <c r="AZ142" s="56"/>
      <c r="BA142" s="56"/>
      <c r="BB142" s="110"/>
      <c r="BC142" s="56"/>
      <c r="BD142" s="56"/>
      <c r="BE142" s="56"/>
      <c r="BF142" s="56"/>
    </row>
    <row r="143" spans="1:58" s="57" customFormat="1">
      <c r="A143" s="140"/>
      <c r="B143" s="115">
        <v>131</v>
      </c>
      <c r="C143" s="156"/>
      <c r="D143" s="116"/>
      <c r="E143" s="141"/>
      <c r="F143" s="1030"/>
      <c r="G143" s="1030"/>
      <c r="H143" s="1034"/>
      <c r="I143" s="119"/>
      <c r="J143" s="120"/>
      <c r="K143" s="119"/>
      <c r="L143" s="1033" t="str">
        <f t="shared" si="8"/>
        <v/>
      </c>
      <c r="M143" s="1036" t="str">
        <f t="shared" si="9"/>
        <v/>
      </c>
      <c r="N143" s="1033" t="str">
        <f t="shared" si="10"/>
        <v/>
      </c>
      <c r="O143" s="1037">
        <f t="shared" si="7"/>
        <v>0</v>
      </c>
      <c r="P143" s="138"/>
      <c r="Q143" s="248"/>
      <c r="R143" s="112"/>
      <c r="S143" s="136"/>
      <c r="T143" s="249"/>
      <c r="U143" s="112"/>
      <c r="V143" s="138"/>
      <c r="W143" s="119"/>
      <c r="X143" s="138"/>
      <c r="Y143" s="119"/>
      <c r="Z143" s="138"/>
      <c r="AA143" s="119"/>
      <c r="AB143" s="138"/>
      <c r="AC143" s="248"/>
      <c r="AD143" s="112"/>
      <c r="AE143" s="138"/>
      <c r="AF143" s="122"/>
      <c r="AG143" s="138"/>
      <c r="AH143" s="122"/>
      <c r="AI143" s="138"/>
      <c r="AJ143" s="124"/>
      <c r="AK143" s="138"/>
      <c r="AL143" s="119"/>
      <c r="AM143" s="475"/>
      <c r="AN143" s="138"/>
      <c r="AO143" s="119"/>
      <c r="AP143" s="1041" t="str">
        <f>IF(AO143="","",IF(AO143="A",'7.パネルラジエーター設備費用算出シート'!$G$13,IF(AO143="B",'7.パネルラジエーター設備費用算出シート'!$N$13,IF(AO143="C",'7.パネルラジエーター設備費用算出シート'!$G$23,IF(AO143="D",'7.パネルラジエーター設備費用算出シート'!$N$23,IF(AO143="E",'7.パネルラジエーター設備費用算出シート'!$G$33,IF(AO143="F",'7.パネルラジエーター設備費用算出シート'!$N$33,IF(AO143="G",'7.パネルラジエーター設備費用算出シート'!$G$43,IF(AO143="H",'7.パネルラジエーター設備費用算出シート'!$N$43,IF(AO143="I",'7.パネルラジエーター設備費用算出シート'!$G$54,'7.パネルラジエーター設備費用算出シート'!$N$54))))))))))</f>
        <v/>
      </c>
      <c r="AQ143" s="138"/>
      <c r="AR143" s="122"/>
      <c r="AS143" s="1042"/>
      <c r="AT143" s="138"/>
      <c r="AU143" s="56"/>
      <c r="AV143" s="56"/>
      <c r="AW143" s="56"/>
      <c r="AX143" s="56"/>
      <c r="AY143" s="110"/>
      <c r="AZ143" s="56"/>
      <c r="BA143" s="56"/>
      <c r="BB143" s="110"/>
      <c r="BC143" s="56"/>
      <c r="BD143" s="56"/>
      <c r="BE143" s="56"/>
      <c r="BF143" s="56"/>
    </row>
    <row r="144" spans="1:58" s="57" customFormat="1">
      <c r="A144" s="140"/>
      <c r="B144" s="115">
        <v>132</v>
      </c>
      <c r="C144" s="156"/>
      <c r="D144" s="116"/>
      <c r="E144" s="141"/>
      <c r="F144" s="1030"/>
      <c r="G144" s="1030"/>
      <c r="H144" s="1034"/>
      <c r="I144" s="119"/>
      <c r="J144" s="120"/>
      <c r="K144" s="119"/>
      <c r="L144" s="1033" t="str">
        <f t="shared" si="8"/>
        <v/>
      </c>
      <c r="M144" s="1036" t="str">
        <f t="shared" si="9"/>
        <v/>
      </c>
      <c r="N144" s="1033" t="str">
        <f t="shared" si="10"/>
        <v/>
      </c>
      <c r="O144" s="1037">
        <f t="shared" si="7"/>
        <v>0</v>
      </c>
      <c r="P144" s="138"/>
      <c r="Q144" s="248"/>
      <c r="R144" s="112"/>
      <c r="S144" s="136"/>
      <c r="T144" s="249"/>
      <c r="U144" s="112"/>
      <c r="V144" s="138"/>
      <c r="W144" s="119"/>
      <c r="X144" s="138"/>
      <c r="Y144" s="119"/>
      <c r="Z144" s="138"/>
      <c r="AA144" s="119"/>
      <c r="AB144" s="138"/>
      <c r="AC144" s="248"/>
      <c r="AD144" s="112"/>
      <c r="AE144" s="138"/>
      <c r="AF144" s="122"/>
      <c r="AG144" s="138"/>
      <c r="AH144" s="122"/>
      <c r="AI144" s="138"/>
      <c r="AJ144" s="124"/>
      <c r="AK144" s="138"/>
      <c r="AL144" s="119"/>
      <c r="AM144" s="475"/>
      <c r="AN144" s="138"/>
      <c r="AO144" s="119"/>
      <c r="AP144" s="1041" t="str">
        <f>IF(AO144="","",IF(AO144="A",'7.パネルラジエーター設備費用算出シート'!$G$13,IF(AO144="B",'7.パネルラジエーター設備費用算出シート'!$N$13,IF(AO144="C",'7.パネルラジエーター設備費用算出シート'!$G$23,IF(AO144="D",'7.パネルラジエーター設備費用算出シート'!$N$23,IF(AO144="E",'7.パネルラジエーター設備費用算出シート'!$G$33,IF(AO144="F",'7.パネルラジエーター設備費用算出シート'!$N$33,IF(AO144="G",'7.パネルラジエーター設備費用算出シート'!$G$43,IF(AO144="H",'7.パネルラジエーター設備費用算出シート'!$N$43,IF(AO144="I",'7.パネルラジエーター設備費用算出シート'!$G$54,'7.パネルラジエーター設備費用算出シート'!$N$54))))))))))</f>
        <v/>
      </c>
      <c r="AQ144" s="138"/>
      <c r="AR144" s="122"/>
      <c r="AS144" s="1042"/>
      <c r="AT144" s="138"/>
      <c r="AU144" s="56"/>
      <c r="AV144" s="56"/>
      <c r="AW144" s="56"/>
      <c r="AX144" s="56"/>
      <c r="AY144" s="110"/>
      <c r="AZ144" s="56"/>
      <c r="BA144" s="56"/>
      <c r="BB144" s="110"/>
      <c r="BC144" s="56"/>
      <c r="BD144" s="56"/>
      <c r="BE144" s="56"/>
      <c r="BF144" s="56"/>
    </row>
    <row r="145" spans="1:58" s="57" customFormat="1">
      <c r="A145" s="140"/>
      <c r="B145" s="115">
        <v>133</v>
      </c>
      <c r="C145" s="156"/>
      <c r="D145" s="116"/>
      <c r="E145" s="141"/>
      <c r="F145" s="1030"/>
      <c r="G145" s="1030"/>
      <c r="H145" s="1034"/>
      <c r="I145" s="119"/>
      <c r="J145" s="120"/>
      <c r="K145" s="119"/>
      <c r="L145" s="1033" t="str">
        <f t="shared" si="8"/>
        <v/>
      </c>
      <c r="M145" s="1036" t="str">
        <f t="shared" si="9"/>
        <v/>
      </c>
      <c r="N145" s="1033" t="str">
        <f t="shared" si="10"/>
        <v/>
      </c>
      <c r="O145" s="1037">
        <f t="shared" si="7"/>
        <v>0</v>
      </c>
      <c r="P145" s="138"/>
      <c r="Q145" s="248"/>
      <c r="R145" s="112"/>
      <c r="S145" s="136"/>
      <c r="T145" s="249"/>
      <c r="U145" s="112"/>
      <c r="V145" s="138"/>
      <c r="W145" s="119"/>
      <c r="X145" s="138"/>
      <c r="Y145" s="119"/>
      <c r="Z145" s="138"/>
      <c r="AA145" s="119"/>
      <c r="AB145" s="138"/>
      <c r="AC145" s="248"/>
      <c r="AD145" s="112"/>
      <c r="AE145" s="138"/>
      <c r="AF145" s="122"/>
      <c r="AG145" s="138"/>
      <c r="AH145" s="122"/>
      <c r="AI145" s="138"/>
      <c r="AJ145" s="124"/>
      <c r="AK145" s="138"/>
      <c r="AL145" s="119"/>
      <c r="AM145" s="475"/>
      <c r="AN145" s="138"/>
      <c r="AO145" s="119"/>
      <c r="AP145" s="1041" t="str">
        <f>IF(AO145="","",IF(AO145="A",'7.パネルラジエーター設備費用算出シート'!$G$13,IF(AO145="B",'7.パネルラジエーター設備費用算出シート'!$N$13,IF(AO145="C",'7.パネルラジエーター設備費用算出シート'!$G$23,IF(AO145="D",'7.パネルラジエーター設備費用算出シート'!$N$23,IF(AO145="E",'7.パネルラジエーター設備費用算出シート'!$G$33,IF(AO145="F",'7.パネルラジエーター設備費用算出シート'!$N$33,IF(AO145="G",'7.パネルラジエーター設備費用算出シート'!$G$43,IF(AO145="H",'7.パネルラジエーター設備費用算出シート'!$N$43,IF(AO145="I",'7.パネルラジエーター設備費用算出シート'!$G$54,'7.パネルラジエーター設備費用算出シート'!$N$54))))))))))</f>
        <v/>
      </c>
      <c r="AQ145" s="138"/>
      <c r="AR145" s="122"/>
      <c r="AS145" s="1042"/>
      <c r="AT145" s="138"/>
      <c r="AU145" s="56"/>
      <c r="AV145" s="56"/>
      <c r="AW145" s="56"/>
      <c r="AX145" s="56"/>
      <c r="AY145" s="110"/>
      <c r="AZ145" s="56"/>
      <c r="BA145" s="56"/>
      <c r="BB145" s="110"/>
      <c r="BC145" s="56"/>
      <c r="BD145" s="56"/>
      <c r="BE145" s="56"/>
      <c r="BF145" s="56"/>
    </row>
    <row r="146" spans="1:58" s="57" customFormat="1">
      <c r="A146" s="140"/>
      <c r="B146" s="115">
        <v>134</v>
      </c>
      <c r="C146" s="156"/>
      <c r="D146" s="116"/>
      <c r="E146" s="141"/>
      <c r="F146" s="1030"/>
      <c r="G146" s="1030"/>
      <c r="H146" s="1034"/>
      <c r="I146" s="119"/>
      <c r="J146" s="120"/>
      <c r="K146" s="119"/>
      <c r="L146" s="1033" t="str">
        <f t="shared" si="8"/>
        <v/>
      </c>
      <c r="M146" s="1036" t="str">
        <f t="shared" si="9"/>
        <v/>
      </c>
      <c r="N146" s="1033" t="str">
        <f t="shared" si="10"/>
        <v/>
      </c>
      <c r="O146" s="1037">
        <f t="shared" ref="O146:O209" si="11">IF(OR(L146="",M146="",N146=""),0,(700000*L146*M146*N146))</f>
        <v>0</v>
      </c>
      <c r="P146" s="138"/>
      <c r="Q146" s="248"/>
      <c r="R146" s="112"/>
      <c r="S146" s="136"/>
      <c r="T146" s="249"/>
      <c r="U146" s="112"/>
      <c r="V146" s="138"/>
      <c r="W146" s="119"/>
      <c r="X146" s="138"/>
      <c r="Y146" s="119"/>
      <c r="Z146" s="138"/>
      <c r="AA146" s="119"/>
      <c r="AB146" s="138"/>
      <c r="AC146" s="248"/>
      <c r="AD146" s="112"/>
      <c r="AE146" s="138"/>
      <c r="AF146" s="122"/>
      <c r="AG146" s="138"/>
      <c r="AH146" s="122"/>
      <c r="AI146" s="138"/>
      <c r="AJ146" s="124"/>
      <c r="AK146" s="138"/>
      <c r="AL146" s="119"/>
      <c r="AM146" s="475"/>
      <c r="AN146" s="138"/>
      <c r="AO146" s="119"/>
      <c r="AP146" s="1041" t="str">
        <f>IF(AO146="","",IF(AO146="A",'7.パネルラジエーター設備費用算出シート'!$G$13,IF(AO146="B",'7.パネルラジエーター設備費用算出シート'!$N$13,IF(AO146="C",'7.パネルラジエーター設備費用算出シート'!$G$23,IF(AO146="D",'7.パネルラジエーター設備費用算出シート'!$N$23,IF(AO146="E",'7.パネルラジエーター設備費用算出シート'!$G$33,IF(AO146="F",'7.パネルラジエーター設備費用算出シート'!$N$33,IF(AO146="G",'7.パネルラジエーター設備費用算出シート'!$G$43,IF(AO146="H",'7.パネルラジエーター設備費用算出シート'!$N$43,IF(AO146="I",'7.パネルラジエーター設備費用算出シート'!$G$54,'7.パネルラジエーター設備費用算出シート'!$N$54))))))))))</f>
        <v/>
      </c>
      <c r="AQ146" s="138"/>
      <c r="AR146" s="122"/>
      <c r="AS146" s="1042"/>
      <c r="AT146" s="138"/>
      <c r="AU146" s="56"/>
      <c r="AV146" s="56"/>
      <c r="AW146" s="56"/>
      <c r="AX146" s="56"/>
      <c r="AY146" s="110"/>
      <c r="AZ146" s="56"/>
      <c r="BA146" s="56"/>
      <c r="BB146" s="110"/>
      <c r="BC146" s="56"/>
      <c r="BD146" s="56"/>
      <c r="BE146" s="56"/>
      <c r="BF146" s="56"/>
    </row>
    <row r="147" spans="1:58" s="57" customFormat="1">
      <c r="A147" s="140"/>
      <c r="B147" s="115">
        <v>135</v>
      </c>
      <c r="C147" s="156"/>
      <c r="D147" s="116"/>
      <c r="E147" s="141"/>
      <c r="F147" s="1030"/>
      <c r="G147" s="1030"/>
      <c r="H147" s="1034"/>
      <c r="I147" s="119"/>
      <c r="J147" s="120"/>
      <c r="K147" s="119"/>
      <c r="L147" s="1033" t="str">
        <f t="shared" si="8"/>
        <v/>
      </c>
      <c r="M147" s="1036" t="str">
        <f t="shared" si="9"/>
        <v/>
      </c>
      <c r="N147" s="1033" t="str">
        <f t="shared" si="10"/>
        <v/>
      </c>
      <c r="O147" s="1037">
        <f t="shared" si="11"/>
        <v>0</v>
      </c>
      <c r="P147" s="138"/>
      <c r="Q147" s="248"/>
      <c r="R147" s="112"/>
      <c r="S147" s="136"/>
      <c r="T147" s="249"/>
      <c r="U147" s="112"/>
      <c r="V147" s="138"/>
      <c r="W147" s="119"/>
      <c r="X147" s="138"/>
      <c r="Y147" s="119"/>
      <c r="Z147" s="138"/>
      <c r="AA147" s="119"/>
      <c r="AB147" s="138"/>
      <c r="AC147" s="248"/>
      <c r="AD147" s="112"/>
      <c r="AE147" s="138"/>
      <c r="AF147" s="122"/>
      <c r="AG147" s="138"/>
      <c r="AH147" s="122"/>
      <c r="AI147" s="138"/>
      <c r="AJ147" s="124"/>
      <c r="AK147" s="138"/>
      <c r="AL147" s="119"/>
      <c r="AM147" s="475"/>
      <c r="AN147" s="138"/>
      <c r="AO147" s="119"/>
      <c r="AP147" s="1041" t="str">
        <f>IF(AO147="","",IF(AO147="A",'7.パネルラジエーター設備費用算出シート'!$G$13,IF(AO147="B",'7.パネルラジエーター設備費用算出シート'!$N$13,IF(AO147="C",'7.パネルラジエーター設備費用算出シート'!$G$23,IF(AO147="D",'7.パネルラジエーター設備費用算出シート'!$N$23,IF(AO147="E",'7.パネルラジエーター設備費用算出シート'!$G$33,IF(AO147="F",'7.パネルラジエーター設備費用算出シート'!$N$33,IF(AO147="G",'7.パネルラジエーター設備費用算出シート'!$G$43,IF(AO147="H",'7.パネルラジエーター設備費用算出シート'!$N$43,IF(AO147="I",'7.パネルラジエーター設備費用算出シート'!$G$54,'7.パネルラジエーター設備費用算出シート'!$N$54))))))))))</f>
        <v/>
      </c>
      <c r="AQ147" s="138"/>
      <c r="AR147" s="122"/>
      <c r="AS147" s="1042"/>
      <c r="AT147" s="138"/>
      <c r="AU147" s="56"/>
      <c r="AV147" s="56"/>
      <c r="AW147" s="56"/>
      <c r="AX147" s="56"/>
      <c r="AY147" s="110"/>
      <c r="AZ147" s="56"/>
      <c r="BA147" s="56"/>
      <c r="BB147" s="110"/>
      <c r="BC147" s="56"/>
      <c r="BD147" s="56"/>
      <c r="BE147" s="56"/>
      <c r="BF147" s="56"/>
    </row>
    <row r="148" spans="1:58" s="57" customFormat="1">
      <c r="A148" s="140"/>
      <c r="B148" s="115">
        <v>136</v>
      </c>
      <c r="C148" s="156"/>
      <c r="D148" s="116"/>
      <c r="E148" s="141"/>
      <c r="F148" s="1030"/>
      <c r="G148" s="1030"/>
      <c r="H148" s="1034"/>
      <c r="I148" s="119"/>
      <c r="J148" s="120"/>
      <c r="K148" s="119"/>
      <c r="L148" s="1033" t="str">
        <f t="shared" si="8"/>
        <v/>
      </c>
      <c r="M148" s="1036" t="str">
        <f t="shared" si="9"/>
        <v/>
      </c>
      <c r="N148" s="1033" t="str">
        <f t="shared" si="10"/>
        <v/>
      </c>
      <c r="O148" s="1037">
        <f t="shared" si="11"/>
        <v>0</v>
      </c>
      <c r="P148" s="138"/>
      <c r="Q148" s="248"/>
      <c r="R148" s="112"/>
      <c r="S148" s="136"/>
      <c r="T148" s="249"/>
      <c r="U148" s="112"/>
      <c r="V148" s="138"/>
      <c r="W148" s="119"/>
      <c r="X148" s="138"/>
      <c r="Y148" s="119"/>
      <c r="Z148" s="138"/>
      <c r="AA148" s="119"/>
      <c r="AB148" s="138"/>
      <c r="AC148" s="248"/>
      <c r="AD148" s="112"/>
      <c r="AE148" s="138"/>
      <c r="AF148" s="122"/>
      <c r="AG148" s="138"/>
      <c r="AH148" s="122"/>
      <c r="AI148" s="138"/>
      <c r="AJ148" s="124"/>
      <c r="AK148" s="138"/>
      <c r="AL148" s="119"/>
      <c r="AM148" s="475"/>
      <c r="AN148" s="138"/>
      <c r="AO148" s="119"/>
      <c r="AP148" s="1041" t="str">
        <f>IF(AO148="","",IF(AO148="A",'7.パネルラジエーター設備費用算出シート'!$G$13,IF(AO148="B",'7.パネルラジエーター設備費用算出シート'!$N$13,IF(AO148="C",'7.パネルラジエーター設備費用算出シート'!$G$23,IF(AO148="D",'7.パネルラジエーター設備費用算出シート'!$N$23,IF(AO148="E",'7.パネルラジエーター設備費用算出シート'!$G$33,IF(AO148="F",'7.パネルラジエーター設備費用算出シート'!$N$33,IF(AO148="G",'7.パネルラジエーター設備費用算出シート'!$G$43,IF(AO148="H",'7.パネルラジエーター設備費用算出シート'!$N$43,IF(AO148="I",'7.パネルラジエーター設備費用算出シート'!$G$54,'7.パネルラジエーター設備費用算出シート'!$N$54))))))))))</f>
        <v/>
      </c>
      <c r="AQ148" s="138"/>
      <c r="AR148" s="122"/>
      <c r="AS148" s="1042"/>
      <c r="AT148" s="138"/>
      <c r="AU148" s="56"/>
      <c r="AV148" s="56"/>
      <c r="AW148" s="56"/>
      <c r="AX148" s="56"/>
      <c r="AY148" s="110"/>
      <c r="AZ148" s="56"/>
      <c r="BA148" s="56"/>
      <c r="BB148" s="110"/>
      <c r="BC148" s="56"/>
      <c r="BD148" s="56"/>
      <c r="BE148" s="56"/>
      <c r="BF148" s="56"/>
    </row>
    <row r="149" spans="1:58" s="57" customFormat="1">
      <c r="A149" s="140"/>
      <c r="B149" s="115">
        <v>137</v>
      </c>
      <c r="C149" s="156"/>
      <c r="D149" s="116"/>
      <c r="E149" s="141"/>
      <c r="F149" s="1030"/>
      <c r="G149" s="1030"/>
      <c r="H149" s="1034"/>
      <c r="I149" s="119"/>
      <c r="J149" s="120"/>
      <c r="K149" s="119"/>
      <c r="L149" s="1033" t="str">
        <f t="shared" si="8"/>
        <v/>
      </c>
      <c r="M149" s="1036" t="str">
        <f t="shared" si="9"/>
        <v/>
      </c>
      <c r="N149" s="1033" t="str">
        <f t="shared" si="10"/>
        <v/>
      </c>
      <c r="O149" s="1037">
        <f t="shared" si="11"/>
        <v>0</v>
      </c>
      <c r="P149" s="138"/>
      <c r="Q149" s="248"/>
      <c r="R149" s="112"/>
      <c r="S149" s="136"/>
      <c r="T149" s="249"/>
      <c r="U149" s="112"/>
      <c r="V149" s="138"/>
      <c r="W149" s="119"/>
      <c r="X149" s="138"/>
      <c r="Y149" s="119"/>
      <c r="Z149" s="138"/>
      <c r="AA149" s="119"/>
      <c r="AB149" s="138"/>
      <c r="AC149" s="248"/>
      <c r="AD149" s="112"/>
      <c r="AE149" s="138"/>
      <c r="AF149" s="122"/>
      <c r="AG149" s="138"/>
      <c r="AH149" s="122"/>
      <c r="AI149" s="138"/>
      <c r="AJ149" s="124"/>
      <c r="AK149" s="138"/>
      <c r="AL149" s="119"/>
      <c r="AM149" s="475"/>
      <c r="AN149" s="138"/>
      <c r="AO149" s="119"/>
      <c r="AP149" s="1041" t="str">
        <f>IF(AO149="","",IF(AO149="A",'7.パネルラジエーター設備費用算出シート'!$G$13,IF(AO149="B",'7.パネルラジエーター設備費用算出シート'!$N$13,IF(AO149="C",'7.パネルラジエーター設備費用算出シート'!$G$23,IF(AO149="D",'7.パネルラジエーター設備費用算出シート'!$N$23,IF(AO149="E",'7.パネルラジエーター設備費用算出シート'!$G$33,IF(AO149="F",'7.パネルラジエーター設備費用算出シート'!$N$33,IF(AO149="G",'7.パネルラジエーター設備費用算出シート'!$G$43,IF(AO149="H",'7.パネルラジエーター設備費用算出シート'!$N$43,IF(AO149="I",'7.パネルラジエーター設備費用算出シート'!$G$54,'7.パネルラジエーター設備費用算出シート'!$N$54))))))))))</f>
        <v/>
      </c>
      <c r="AQ149" s="138"/>
      <c r="AR149" s="122"/>
      <c r="AS149" s="1042"/>
      <c r="AT149" s="138"/>
      <c r="AU149" s="56"/>
      <c r="AV149" s="56"/>
      <c r="AW149" s="56"/>
      <c r="AX149" s="56"/>
      <c r="AY149" s="110"/>
      <c r="AZ149" s="56"/>
      <c r="BA149" s="56"/>
      <c r="BB149" s="110"/>
      <c r="BC149" s="56"/>
      <c r="BD149" s="56"/>
      <c r="BE149" s="56"/>
      <c r="BF149" s="56"/>
    </row>
    <row r="150" spans="1:58" s="57" customFormat="1">
      <c r="A150" s="140"/>
      <c r="B150" s="115">
        <v>138</v>
      </c>
      <c r="C150" s="156"/>
      <c r="D150" s="116"/>
      <c r="E150" s="141"/>
      <c r="F150" s="1030"/>
      <c r="G150" s="1030"/>
      <c r="H150" s="1034"/>
      <c r="I150" s="119"/>
      <c r="J150" s="120"/>
      <c r="K150" s="119"/>
      <c r="L150" s="1033" t="str">
        <f t="shared" si="8"/>
        <v/>
      </c>
      <c r="M150" s="1036" t="str">
        <f t="shared" si="9"/>
        <v/>
      </c>
      <c r="N150" s="1033" t="str">
        <f t="shared" si="10"/>
        <v/>
      </c>
      <c r="O150" s="1037">
        <f t="shared" si="11"/>
        <v>0</v>
      </c>
      <c r="P150" s="138"/>
      <c r="Q150" s="248"/>
      <c r="R150" s="112"/>
      <c r="S150" s="136"/>
      <c r="T150" s="249"/>
      <c r="U150" s="112"/>
      <c r="V150" s="138"/>
      <c r="W150" s="119"/>
      <c r="X150" s="138"/>
      <c r="Y150" s="119"/>
      <c r="Z150" s="138"/>
      <c r="AA150" s="119"/>
      <c r="AB150" s="138"/>
      <c r="AC150" s="248"/>
      <c r="AD150" s="112"/>
      <c r="AE150" s="138"/>
      <c r="AF150" s="122"/>
      <c r="AG150" s="138"/>
      <c r="AH150" s="122"/>
      <c r="AI150" s="138"/>
      <c r="AJ150" s="124"/>
      <c r="AK150" s="138"/>
      <c r="AL150" s="119"/>
      <c r="AM150" s="475"/>
      <c r="AN150" s="138"/>
      <c r="AO150" s="119"/>
      <c r="AP150" s="1041" t="str">
        <f>IF(AO150="","",IF(AO150="A",'7.パネルラジエーター設備費用算出シート'!$G$13,IF(AO150="B",'7.パネルラジエーター設備費用算出シート'!$N$13,IF(AO150="C",'7.パネルラジエーター設備費用算出シート'!$G$23,IF(AO150="D",'7.パネルラジエーター設備費用算出シート'!$N$23,IF(AO150="E",'7.パネルラジエーター設備費用算出シート'!$G$33,IF(AO150="F",'7.パネルラジエーター設備費用算出シート'!$N$33,IF(AO150="G",'7.パネルラジエーター設備費用算出シート'!$G$43,IF(AO150="H",'7.パネルラジエーター設備費用算出シート'!$N$43,IF(AO150="I",'7.パネルラジエーター設備費用算出シート'!$G$54,'7.パネルラジエーター設備費用算出シート'!$N$54))))))))))</f>
        <v/>
      </c>
      <c r="AQ150" s="138"/>
      <c r="AR150" s="122"/>
      <c r="AS150" s="1042"/>
      <c r="AT150" s="138"/>
      <c r="AU150" s="56"/>
      <c r="AV150" s="56"/>
      <c r="AW150" s="56"/>
      <c r="AX150" s="56"/>
      <c r="AY150" s="110"/>
      <c r="AZ150" s="56"/>
      <c r="BA150" s="56"/>
      <c r="BB150" s="110"/>
      <c r="BC150" s="56"/>
      <c r="BD150" s="56"/>
      <c r="BE150" s="56"/>
      <c r="BF150" s="56"/>
    </row>
    <row r="151" spans="1:58" s="57" customFormat="1">
      <c r="A151" s="140"/>
      <c r="B151" s="115">
        <v>139</v>
      </c>
      <c r="C151" s="156"/>
      <c r="D151" s="116"/>
      <c r="E151" s="141"/>
      <c r="F151" s="1030"/>
      <c r="G151" s="1030"/>
      <c r="H151" s="1034"/>
      <c r="I151" s="119"/>
      <c r="J151" s="120"/>
      <c r="K151" s="119"/>
      <c r="L151" s="1033" t="str">
        <f t="shared" si="8"/>
        <v/>
      </c>
      <c r="M151" s="1036" t="str">
        <f t="shared" si="9"/>
        <v/>
      </c>
      <c r="N151" s="1033" t="str">
        <f t="shared" si="10"/>
        <v/>
      </c>
      <c r="O151" s="1037">
        <f t="shared" si="11"/>
        <v>0</v>
      </c>
      <c r="P151" s="138"/>
      <c r="Q151" s="248"/>
      <c r="R151" s="112"/>
      <c r="S151" s="136"/>
      <c r="T151" s="249"/>
      <c r="U151" s="112"/>
      <c r="V151" s="138"/>
      <c r="W151" s="119"/>
      <c r="X151" s="138"/>
      <c r="Y151" s="119"/>
      <c r="Z151" s="138"/>
      <c r="AA151" s="119"/>
      <c r="AB151" s="138"/>
      <c r="AC151" s="248"/>
      <c r="AD151" s="112"/>
      <c r="AE151" s="138"/>
      <c r="AF151" s="122"/>
      <c r="AG151" s="138"/>
      <c r="AH151" s="122"/>
      <c r="AI151" s="138"/>
      <c r="AJ151" s="124"/>
      <c r="AK151" s="138"/>
      <c r="AL151" s="119"/>
      <c r="AM151" s="475"/>
      <c r="AN151" s="138"/>
      <c r="AO151" s="119"/>
      <c r="AP151" s="1041" t="str">
        <f>IF(AO151="","",IF(AO151="A",'7.パネルラジエーター設備費用算出シート'!$G$13,IF(AO151="B",'7.パネルラジエーター設備費用算出シート'!$N$13,IF(AO151="C",'7.パネルラジエーター設備費用算出シート'!$G$23,IF(AO151="D",'7.パネルラジエーター設備費用算出シート'!$N$23,IF(AO151="E",'7.パネルラジエーター設備費用算出シート'!$G$33,IF(AO151="F",'7.パネルラジエーター設備費用算出シート'!$N$33,IF(AO151="G",'7.パネルラジエーター設備費用算出シート'!$G$43,IF(AO151="H",'7.パネルラジエーター設備費用算出シート'!$N$43,IF(AO151="I",'7.パネルラジエーター設備費用算出シート'!$G$54,'7.パネルラジエーター設備費用算出シート'!$N$54))))))))))</f>
        <v/>
      </c>
      <c r="AQ151" s="138"/>
      <c r="AR151" s="122"/>
      <c r="AS151" s="1042"/>
      <c r="AT151" s="138"/>
      <c r="AU151" s="56"/>
      <c r="AV151" s="56"/>
      <c r="AW151" s="56"/>
      <c r="AX151" s="56"/>
      <c r="AY151" s="110"/>
      <c r="AZ151" s="56"/>
      <c r="BA151" s="56"/>
      <c r="BB151" s="110"/>
      <c r="BC151" s="56"/>
      <c r="BD151" s="56"/>
      <c r="BE151" s="56"/>
      <c r="BF151" s="56"/>
    </row>
    <row r="152" spans="1:58" s="57" customFormat="1">
      <c r="A152" s="140"/>
      <c r="B152" s="115">
        <v>140</v>
      </c>
      <c r="C152" s="156"/>
      <c r="D152" s="116"/>
      <c r="E152" s="141"/>
      <c r="F152" s="1030"/>
      <c r="G152" s="1030"/>
      <c r="H152" s="1034"/>
      <c r="I152" s="119"/>
      <c r="J152" s="120"/>
      <c r="K152" s="119"/>
      <c r="L152" s="1033" t="str">
        <f t="shared" si="8"/>
        <v/>
      </c>
      <c r="M152" s="1036" t="str">
        <f t="shared" si="9"/>
        <v/>
      </c>
      <c r="N152" s="1033" t="str">
        <f t="shared" si="10"/>
        <v/>
      </c>
      <c r="O152" s="1037">
        <f t="shared" si="11"/>
        <v>0</v>
      </c>
      <c r="P152" s="138"/>
      <c r="Q152" s="248"/>
      <c r="R152" s="112"/>
      <c r="S152" s="136"/>
      <c r="T152" s="249"/>
      <c r="U152" s="112"/>
      <c r="V152" s="138"/>
      <c r="W152" s="119"/>
      <c r="X152" s="138"/>
      <c r="Y152" s="119"/>
      <c r="Z152" s="138"/>
      <c r="AA152" s="119"/>
      <c r="AB152" s="138"/>
      <c r="AC152" s="248"/>
      <c r="AD152" s="112"/>
      <c r="AE152" s="138"/>
      <c r="AF152" s="122"/>
      <c r="AG152" s="138"/>
      <c r="AH152" s="122"/>
      <c r="AI152" s="138"/>
      <c r="AJ152" s="124"/>
      <c r="AK152" s="138"/>
      <c r="AL152" s="119"/>
      <c r="AM152" s="475"/>
      <c r="AN152" s="138"/>
      <c r="AO152" s="119"/>
      <c r="AP152" s="1041" t="str">
        <f>IF(AO152="","",IF(AO152="A",'7.パネルラジエーター設備費用算出シート'!$G$13,IF(AO152="B",'7.パネルラジエーター設備費用算出シート'!$N$13,IF(AO152="C",'7.パネルラジエーター設備費用算出シート'!$G$23,IF(AO152="D",'7.パネルラジエーター設備費用算出シート'!$N$23,IF(AO152="E",'7.パネルラジエーター設備費用算出シート'!$G$33,IF(AO152="F",'7.パネルラジエーター設備費用算出シート'!$N$33,IF(AO152="G",'7.パネルラジエーター設備費用算出シート'!$G$43,IF(AO152="H",'7.パネルラジエーター設備費用算出シート'!$N$43,IF(AO152="I",'7.パネルラジエーター設備費用算出シート'!$G$54,'7.パネルラジエーター設備費用算出シート'!$N$54))))))))))</f>
        <v/>
      </c>
      <c r="AQ152" s="138"/>
      <c r="AR152" s="122"/>
      <c r="AS152" s="1042"/>
      <c r="AT152" s="138"/>
      <c r="AU152" s="56"/>
      <c r="AV152" s="56"/>
      <c r="AW152" s="56"/>
      <c r="AX152" s="56"/>
      <c r="AY152" s="110"/>
      <c r="AZ152" s="56"/>
      <c r="BA152" s="56"/>
      <c r="BB152" s="110"/>
      <c r="BC152" s="56"/>
      <c r="BD152" s="56"/>
      <c r="BE152" s="56"/>
      <c r="BF152" s="56"/>
    </row>
    <row r="153" spans="1:58" s="57" customFormat="1">
      <c r="A153" s="140"/>
      <c r="B153" s="115">
        <v>141</v>
      </c>
      <c r="C153" s="156"/>
      <c r="D153" s="116"/>
      <c r="E153" s="141"/>
      <c r="F153" s="1030"/>
      <c r="G153" s="1030"/>
      <c r="H153" s="1034"/>
      <c r="I153" s="119"/>
      <c r="J153" s="120"/>
      <c r="K153" s="119"/>
      <c r="L153" s="1033" t="str">
        <f t="shared" si="8"/>
        <v/>
      </c>
      <c r="M153" s="1036" t="str">
        <f t="shared" si="9"/>
        <v/>
      </c>
      <c r="N153" s="1033" t="str">
        <f t="shared" si="10"/>
        <v/>
      </c>
      <c r="O153" s="1037">
        <f t="shared" si="11"/>
        <v>0</v>
      </c>
      <c r="P153" s="138"/>
      <c r="Q153" s="248"/>
      <c r="R153" s="112"/>
      <c r="S153" s="136"/>
      <c r="T153" s="249"/>
      <c r="U153" s="112"/>
      <c r="V153" s="138"/>
      <c r="W153" s="119"/>
      <c r="X153" s="138"/>
      <c r="Y153" s="119"/>
      <c r="Z153" s="138"/>
      <c r="AA153" s="119"/>
      <c r="AB153" s="138"/>
      <c r="AC153" s="248"/>
      <c r="AD153" s="112"/>
      <c r="AE153" s="138"/>
      <c r="AF153" s="122"/>
      <c r="AG153" s="138"/>
      <c r="AH153" s="122"/>
      <c r="AI153" s="138"/>
      <c r="AJ153" s="124"/>
      <c r="AK153" s="138"/>
      <c r="AL153" s="119"/>
      <c r="AM153" s="475"/>
      <c r="AN153" s="138"/>
      <c r="AO153" s="119"/>
      <c r="AP153" s="1041" t="str">
        <f>IF(AO153="","",IF(AO153="A",'7.パネルラジエーター設備費用算出シート'!$G$13,IF(AO153="B",'7.パネルラジエーター設備費用算出シート'!$N$13,IF(AO153="C",'7.パネルラジエーター設備費用算出シート'!$G$23,IF(AO153="D",'7.パネルラジエーター設備費用算出シート'!$N$23,IF(AO153="E",'7.パネルラジエーター設備費用算出シート'!$G$33,IF(AO153="F",'7.パネルラジエーター設備費用算出シート'!$N$33,IF(AO153="G",'7.パネルラジエーター設備費用算出シート'!$G$43,IF(AO153="H",'7.パネルラジエーター設備費用算出シート'!$N$43,IF(AO153="I",'7.パネルラジエーター設備費用算出シート'!$G$54,'7.パネルラジエーター設備費用算出シート'!$N$54))))))))))</f>
        <v/>
      </c>
      <c r="AQ153" s="138"/>
      <c r="AR153" s="122"/>
      <c r="AS153" s="1042"/>
      <c r="AT153" s="138"/>
      <c r="AU153" s="56"/>
      <c r="AV153" s="56"/>
      <c r="AW153" s="56"/>
      <c r="AX153" s="56"/>
      <c r="AY153" s="110"/>
      <c r="AZ153" s="56"/>
      <c r="BA153" s="56"/>
      <c r="BB153" s="110"/>
      <c r="BC153" s="56"/>
      <c r="BD153" s="56"/>
      <c r="BE153" s="56"/>
      <c r="BF153" s="56"/>
    </row>
    <row r="154" spans="1:58" s="57" customFormat="1">
      <c r="A154" s="140"/>
      <c r="B154" s="115">
        <v>142</v>
      </c>
      <c r="C154" s="156"/>
      <c r="D154" s="116"/>
      <c r="E154" s="141"/>
      <c r="F154" s="1030"/>
      <c r="G154" s="1030"/>
      <c r="H154" s="1034"/>
      <c r="I154" s="119"/>
      <c r="J154" s="120"/>
      <c r="K154" s="119"/>
      <c r="L154" s="1033" t="str">
        <f t="shared" si="8"/>
        <v/>
      </c>
      <c r="M154" s="1036" t="str">
        <f t="shared" si="9"/>
        <v/>
      </c>
      <c r="N154" s="1033" t="str">
        <f t="shared" si="10"/>
        <v/>
      </c>
      <c r="O154" s="1037">
        <f t="shared" si="11"/>
        <v>0</v>
      </c>
      <c r="P154" s="138"/>
      <c r="Q154" s="248"/>
      <c r="R154" s="112"/>
      <c r="S154" s="136"/>
      <c r="T154" s="249"/>
      <c r="U154" s="112"/>
      <c r="V154" s="138"/>
      <c r="W154" s="119"/>
      <c r="X154" s="138"/>
      <c r="Y154" s="119"/>
      <c r="Z154" s="138"/>
      <c r="AA154" s="119"/>
      <c r="AB154" s="138"/>
      <c r="AC154" s="248"/>
      <c r="AD154" s="112"/>
      <c r="AE154" s="138"/>
      <c r="AF154" s="122"/>
      <c r="AG154" s="138"/>
      <c r="AH154" s="122"/>
      <c r="AI154" s="138"/>
      <c r="AJ154" s="124"/>
      <c r="AK154" s="138"/>
      <c r="AL154" s="119"/>
      <c r="AM154" s="475"/>
      <c r="AN154" s="138"/>
      <c r="AO154" s="119"/>
      <c r="AP154" s="1041" t="str">
        <f>IF(AO154="","",IF(AO154="A",'7.パネルラジエーター設備費用算出シート'!$G$13,IF(AO154="B",'7.パネルラジエーター設備費用算出シート'!$N$13,IF(AO154="C",'7.パネルラジエーター設備費用算出シート'!$G$23,IF(AO154="D",'7.パネルラジエーター設備費用算出シート'!$N$23,IF(AO154="E",'7.パネルラジエーター設備費用算出シート'!$G$33,IF(AO154="F",'7.パネルラジエーター設備費用算出シート'!$N$33,IF(AO154="G",'7.パネルラジエーター設備費用算出シート'!$G$43,IF(AO154="H",'7.パネルラジエーター設備費用算出シート'!$N$43,IF(AO154="I",'7.パネルラジエーター設備費用算出シート'!$G$54,'7.パネルラジエーター設備費用算出シート'!$N$54))))))))))</f>
        <v/>
      </c>
      <c r="AQ154" s="138"/>
      <c r="AR154" s="122"/>
      <c r="AS154" s="1042"/>
      <c r="AT154" s="138"/>
      <c r="AU154" s="56"/>
      <c r="AV154" s="56"/>
      <c r="AW154" s="56"/>
      <c r="AX154" s="56"/>
      <c r="AY154" s="110"/>
      <c r="AZ154" s="56"/>
      <c r="BA154" s="56"/>
      <c r="BB154" s="110"/>
      <c r="BC154" s="56"/>
      <c r="BD154" s="56"/>
      <c r="BE154" s="56"/>
      <c r="BF154" s="56"/>
    </row>
    <row r="155" spans="1:58" s="57" customFormat="1">
      <c r="A155" s="140"/>
      <c r="B155" s="115">
        <v>143</v>
      </c>
      <c r="C155" s="156"/>
      <c r="D155" s="116"/>
      <c r="E155" s="141"/>
      <c r="F155" s="1030"/>
      <c r="G155" s="1030"/>
      <c r="H155" s="1034"/>
      <c r="I155" s="119"/>
      <c r="J155" s="120"/>
      <c r="K155" s="119"/>
      <c r="L155" s="1033" t="str">
        <f t="shared" si="8"/>
        <v/>
      </c>
      <c r="M155" s="1036" t="str">
        <f t="shared" si="9"/>
        <v/>
      </c>
      <c r="N155" s="1033" t="str">
        <f t="shared" si="10"/>
        <v/>
      </c>
      <c r="O155" s="1037">
        <f t="shared" si="11"/>
        <v>0</v>
      </c>
      <c r="P155" s="138"/>
      <c r="Q155" s="248"/>
      <c r="R155" s="112"/>
      <c r="S155" s="136"/>
      <c r="T155" s="249"/>
      <c r="U155" s="112"/>
      <c r="V155" s="138"/>
      <c r="W155" s="119"/>
      <c r="X155" s="138"/>
      <c r="Y155" s="119"/>
      <c r="Z155" s="138"/>
      <c r="AA155" s="119"/>
      <c r="AB155" s="138"/>
      <c r="AC155" s="248"/>
      <c r="AD155" s="112"/>
      <c r="AE155" s="138"/>
      <c r="AF155" s="122"/>
      <c r="AG155" s="138"/>
      <c r="AH155" s="122"/>
      <c r="AI155" s="138"/>
      <c r="AJ155" s="124"/>
      <c r="AK155" s="138"/>
      <c r="AL155" s="119"/>
      <c r="AM155" s="475"/>
      <c r="AN155" s="138"/>
      <c r="AO155" s="119"/>
      <c r="AP155" s="1041" t="str">
        <f>IF(AO155="","",IF(AO155="A",'7.パネルラジエーター設備費用算出シート'!$G$13,IF(AO155="B",'7.パネルラジエーター設備費用算出シート'!$N$13,IF(AO155="C",'7.パネルラジエーター設備費用算出シート'!$G$23,IF(AO155="D",'7.パネルラジエーター設備費用算出シート'!$N$23,IF(AO155="E",'7.パネルラジエーター設備費用算出シート'!$G$33,IF(AO155="F",'7.パネルラジエーター設備費用算出シート'!$N$33,IF(AO155="G",'7.パネルラジエーター設備費用算出シート'!$G$43,IF(AO155="H",'7.パネルラジエーター設備費用算出シート'!$N$43,IF(AO155="I",'7.パネルラジエーター設備費用算出シート'!$G$54,'7.パネルラジエーター設備費用算出シート'!$N$54))))))))))</f>
        <v/>
      </c>
      <c r="AQ155" s="138"/>
      <c r="AR155" s="122"/>
      <c r="AS155" s="1042"/>
      <c r="AT155" s="138"/>
      <c r="AU155" s="56"/>
      <c r="AV155" s="56"/>
      <c r="AW155" s="56"/>
      <c r="AX155" s="56"/>
      <c r="AY155" s="110"/>
      <c r="AZ155" s="56"/>
      <c r="BA155" s="56"/>
      <c r="BB155" s="110"/>
      <c r="BC155" s="56"/>
      <c r="BD155" s="56"/>
      <c r="BE155" s="56"/>
      <c r="BF155" s="56"/>
    </row>
    <row r="156" spans="1:58" s="57" customFormat="1">
      <c r="A156" s="140"/>
      <c r="B156" s="115">
        <v>144</v>
      </c>
      <c r="C156" s="156"/>
      <c r="D156" s="116"/>
      <c r="E156" s="141"/>
      <c r="F156" s="1030"/>
      <c r="G156" s="1030"/>
      <c r="H156" s="1034"/>
      <c r="I156" s="119"/>
      <c r="J156" s="120"/>
      <c r="K156" s="119"/>
      <c r="L156" s="1033" t="str">
        <f t="shared" si="8"/>
        <v/>
      </c>
      <c r="M156" s="1036" t="str">
        <f t="shared" si="9"/>
        <v/>
      </c>
      <c r="N156" s="1033" t="str">
        <f t="shared" si="10"/>
        <v/>
      </c>
      <c r="O156" s="1037">
        <f t="shared" si="11"/>
        <v>0</v>
      </c>
      <c r="P156" s="138"/>
      <c r="Q156" s="248"/>
      <c r="R156" s="112"/>
      <c r="S156" s="136"/>
      <c r="T156" s="249"/>
      <c r="U156" s="112"/>
      <c r="V156" s="138"/>
      <c r="W156" s="119"/>
      <c r="X156" s="138"/>
      <c r="Y156" s="119"/>
      <c r="Z156" s="138"/>
      <c r="AA156" s="119"/>
      <c r="AB156" s="138"/>
      <c r="AC156" s="248"/>
      <c r="AD156" s="112"/>
      <c r="AE156" s="138"/>
      <c r="AF156" s="122"/>
      <c r="AG156" s="138"/>
      <c r="AH156" s="122"/>
      <c r="AI156" s="138"/>
      <c r="AJ156" s="124"/>
      <c r="AK156" s="138"/>
      <c r="AL156" s="119"/>
      <c r="AM156" s="475"/>
      <c r="AN156" s="138"/>
      <c r="AO156" s="119"/>
      <c r="AP156" s="1041" t="str">
        <f>IF(AO156="","",IF(AO156="A",'7.パネルラジエーター設備費用算出シート'!$G$13,IF(AO156="B",'7.パネルラジエーター設備費用算出シート'!$N$13,IF(AO156="C",'7.パネルラジエーター設備費用算出シート'!$G$23,IF(AO156="D",'7.パネルラジエーター設備費用算出シート'!$N$23,IF(AO156="E",'7.パネルラジエーター設備費用算出シート'!$G$33,IF(AO156="F",'7.パネルラジエーター設備費用算出シート'!$N$33,IF(AO156="G",'7.パネルラジエーター設備費用算出シート'!$G$43,IF(AO156="H",'7.パネルラジエーター設備費用算出シート'!$N$43,IF(AO156="I",'7.パネルラジエーター設備費用算出シート'!$G$54,'7.パネルラジエーター設備費用算出シート'!$N$54))))))))))</f>
        <v/>
      </c>
      <c r="AQ156" s="138"/>
      <c r="AR156" s="122"/>
      <c r="AS156" s="1042"/>
      <c r="AT156" s="138"/>
      <c r="AU156" s="56"/>
      <c r="AV156" s="56"/>
      <c r="AW156" s="56"/>
      <c r="AX156" s="56"/>
      <c r="AY156" s="110"/>
      <c r="AZ156" s="56"/>
      <c r="BA156" s="56"/>
      <c r="BB156" s="110"/>
      <c r="BC156" s="56"/>
      <c r="BD156" s="56"/>
      <c r="BE156" s="56"/>
      <c r="BF156" s="56"/>
    </row>
    <row r="157" spans="1:58" s="57" customFormat="1">
      <c r="A157" s="140"/>
      <c r="B157" s="115">
        <v>145</v>
      </c>
      <c r="C157" s="156"/>
      <c r="D157" s="116"/>
      <c r="E157" s="141"/>
      <c r="F157" s="1030"/>
      <c r="G157" s="1030"/>
      <c r="H157" s="1034"/>
      <c r="I157" s="119"/>
      <c r="J157" s="120"/>
      <c r="K157" s="119"/>
      <c r="L157" s="1033" t="str">
        <f t="shared" si="8"/>
        <v/>
      </c>
      <c r="M157" s="1036" t="str">
        <f t="shared" si="9"/>
        <v/>
      </c>
      <c r="N157" s="1033" t="str">
        <f t="shared" si="10"/>
        <v/>
      </c>
      <c r="O157" s="1037">
        <f t="shared" si="11"/>
        <v>0</v>
      </c>
      <c r="P157" s="138"/>
      <c r="Q157" s="248"/>
      <c r="R157" s="112"/>
      <c r="S157" s="136"/>
      <c r="T157" s="249"/>
      <c r="U157" s="112"/>
      <c r="V157" s="138"/>
      <c r="W157" s="119"/>
      <c r="X157" s="138"/>
      <c r="Y157" s="119"/>
      <c r="Z157" s="138"/>
      <c r="AA157" s="119"/>
      <c r="AB157" s="138"/>
      <c r="AC157" s="248"/>
      <c r="AD157" s="112"/>
      <c r="AE157" s="138"/>
      <c r="AF157" s="122"/>
      <c r="AG157" s="138"/>
      <c r="AH157" s="122"/>
      <c r="AI157" s="138"/>
      <c r="AJ157" s="124"/>
      <c r="AK157" s="138"/>
      <c r="AL157" s="119"/>
      <c r="AM157" s="475"/>
      <c r="AN157" s="138"/>
      <c r="AO157" s="119"/>
      <c r="AP157" s="1041" t="str">
        <f>IF(AO157="","",IF(AO157="A",'7.パネルラジエーター設備費用算出シート'!$G$13,IF(AO157="B",'7.パネルラジエーター設備費用算出シート'!$N$13,IF(AO157="C",'7.パネルラジエーター設備費用算出シート'!$G$23,IF(AO157="D",'7.パネルラジエーター設備費用算出シート'!$N$23,IF(AO157="E",'7.パネルラジエーター設備費用算出シート'!$G$33,IF(AO157="F",'7.パネルラジエーター設備費用算出シート'!$N$33,IF(AO157="G",'7.パネルラジエーター設備費用算出シート'!$G$43,IF(AO157="H",'7.パネルラジエーター設備費用算出シート'!$N$43,IF(AO157="I",'7.パネルラジエーター設備費用算出シート'!$G$54,'7.パネルラジエーター設備費用算出シート'!$N$54))))))))))</f>
        <v/>
      </c>
      <c r="AQ157" s="138"/>
      <c r="AR157" s="122"/>
      <c r="AS157" s="1042"/>
      <c r="AT157" s="138"/>
      <c r="AU157" s="56"/>
      <c r="AV157" s="56"/>
      <c r="AW157" s="56"/>
      <c r="AX157" s="56"/>
      <c r="AY157" s="110"/>
      <c r="AZ157" s="56"/>
      <c r="BA157" s="56"/>
      <c r="BB157" s="110"/>
      <c r="BC157" s="56"/>
      <c r="BD157" s="56"/>
      <c r="BE157" s="56"/>
      <c r="BF157" s="56"/>
    </row>
    <row r="158" spans="1:58" s="57" customFormat="1">
      <c r="A158" s="140"/>
      <c r="B158" s="115">
        <v>146</v>
      </c>
      <c r="C158" s="156"/>
      <c r="D158" s="116"/>
      <c r="E158" s="141"/>
      <c r="F158" s="1030"/>
      <c r="G158" s="1030"/>
      <c r="H158" s="1034"/>
      <c r="I158" s="119"/>
      <c r="J158" s="120"/>
      <c r="K158" s="119"/>
      <c r="L158" s="1033" t="str">
        <f t="shared" si="8"/>
        <v/>
      </c>
      <c r="M158" s="1036" t="str">
        <f t="shared" si="9"/>
        <v/>
      </c>
      <c r="N158" s="1033" t="str">
        <f t="shared" si="10"/>
        <v/>
      </c>
      <c r="O158" s="1037">
        <f t="shared" si="11"/>
        <v>0</v>
      </c>
      <c r="P158" s="138"/>
      <c r="Q158" s="248"/>
      <c r="R158" s="112"/>
      <c r="S158" s="136"/>
      <c r="T158" s="249"/>
      <c r="U158" s="112"/>
      <c r="V158" s="138"/>
      <c r="W158" s="119"/>
      <c r="X158" s="138"/>
      <c r="Y158" s="119"/>
      <c r="Z158" s="138"/>
      <c r="AA158" s="119"/>
      <c r="AB158" s="138"/>
      <c r="AC158" s="248"/>
      <c r="AD158" s="112"/>
      <c r="AE158" s="138"/>
      <c r="AF158" s="122"/>
      <c r="AG158" s="138"/>
      <c r="AH158" s="122"/>
      <c r="AI158" s="138"/>
      <c r="AJ158" s="124"/>
      <c r="AK158" s="138"/>
      <c r="AL158" s="119"/>
      <c r="AM158" s="475"/>
      <c r="AN158" s="138"/>
      <c r="AO158" s="119"/>
      <c r="AP158" s="1041" t="str">
        <f>IF(AO158="","",IF(AO158="A",'7.パネルラジエーター設備費用算出シート'!$G$13,IF(AO158="B",'7.パネルラジエーター設備費用算出シート'!$N$13,IF(AO158="C",'7.パネルラジエーター設備費用算出シート'!$G$23,IF(AO158="D",'7.パネルラジエーター設備費用算出シート'!$N$23,IF(AO158="E",'7.パネルラジエーター設備費用算出シート'!$G$33,IF(AO158="F",'7.パネルラジエーター設備費用算出シート'!$N$33,IF(AO158="G",'7.パネルラジエーター設備費用算出シート'!$G$43,IF(AO158="H",'7.パネルラジエーター設備費用算出シート'!$N$43,IF(AO158="I",'7.パネルラジエーター設備費用算出シート'!$G$54,'7.パネルラジエーター設備費用算出シート'!$N$54))))))))))</f>
        <v/>
      </c>
      <c r="AQ158" s="138"/>
      <c r="AR158" s="122"/>
      <c r="AS158" s="1042"/>
      <c r="AT158" s="138"/>
      <c r="AU158" s="56"/>
      <c r="AV158" s="56"/>
      <c r="AW158" s="56"/>
      <c r="AX158" s="56"/>
      <c r="AY158" s="110"/>
      <c r="AZ158" s="56"/>
      <c r="BA158" s="56"/>
      <c r="BB158" s="110"/>
      <c r="BC158" s="56"/>
      <c r="BD158" s="56"/>
      <c r="BE158" s="56"/>
      <c r="BF158" s="56"/>
    </row>
    <row r="159" spans="1:58" s="57" customFormat="1">
      <c r="A159" s="140"/>
      <c r="B159" s="115">
        <v>147</v>
      </c>
      <c r="C159" s="156"/>
      <c r="D159" s="116"/>
      <c r="E159" s="141"/>
      <c r="F159" s="1030"/>
      <c r="G159" s="1030"/>
      <c r="H159" s="1034"/>
      <c r="I159" s="119"/>
      <c r="J159" s="120"/>
      <c r="K159" s="119"/>
      <c r="L159" s="1033" t="str">
        <f t="shared" si="8"/>
        <v/>
      </c>
      <c r="M159" s="1036" t="str">
        <f t="shared" si="9"/>
        <v/>
      </c>
      <c r="N159" s="1033" t="str">
        <f t="shared" si="10"/>
        <v/>
      </c>
      <c r="O159" s="1037">
        <f t="shared" si="11"/>
        <v>0</v>
      </c>
      <c r="P159" s="138"/>
      <c r="Q159" s="248"/>
      <c r="R159" s="112"/>
      <c r="S159" s="136"/>
      <c r="T159" s="249"/>
      <c r="U159" s="112"/>
      <c r="V159" s="138"/>
      <c r="W159" s="119"/>
      <c r="X159" s="138"/>
      <c r="Y159" s="119"/>
      <c r="Z159" s="138"/>
      <c r="AA159" s="119"/>
      <c r="AB159" s="138"/>
      <c r="AC159" s="248"/>
      <c r="AD159" s="112"/>
      <c r="AE159" s="138"/>
      <c r="AF159" s="122"/>
      <c r="AG159" s="138"/>
      <c r="AH159" s="122"/>
      <c r="AI159" s="138"/>
      <c r="AJ159" s="124"/>
      <c r="AK159" s="138"/>
      <c r="AL159" s="119"/>
      <c r="AM159" s="475"/>
      <c r="AN159" s="138"/>
      <c r="AO159" s="119"/>
      <c r="AP159" s="1041" t="str">
        <f>IF(AO159="","",IF(AO159="A",'7.パネルラジエーター設備費用算出シート'!$G$13,IF(AO159="B",'7.パネルラジエーター設備費用算出シート'!$N$13,IF(AO159="C",'7.パネルラジエーター設備費用算出シート'!$G$23,IF(AO159="D",'7.パネルラジエーター設備費用算出シート'!$N$23,IF(AO159="E",'7.パネルラジエーター設備費用算出シート'!$G$33,IF(AO159="F",'7.パネルラジエーター設備費用算出シート'!$N$33,IF(AO159="G",'7.パネルラジエーター設備費用算出シート'!$G$43,IF(AO159="H",'7.パネルラジエーター設備費用算出シート'!$N$43,IF(AO159="I",'7.パネルラジエーター設備費用算出シート'!$G$54,'7.パネルラジエーター設備費用算出シート'!$N$54))))))))))</f>
        <v/>
      </c>
      <c r="AQ159" s="138"/>
      <c r="AR159" s="122"/>
      <c r="AS159" s="1042"/>
      <c r="AT159" s="138"/>
      <c r="AU159" s="56"/>
      <c r="AV159" s="56"/>
      <c r="AW159" s="56"/>
      <c r="AX159" s="56"/>
      <c r="AY159" s="110"/>
      <c r="AZ159" s="56"/>
      <c r="BA159" s="56"/>
      <c r="BB159" s="110"/>
      <c r="BC159" s="56"/>
      <c r="BD159" s="56"/>
      <c r="BE159" s="56"/>
      <c r="BF159" s="56"/>
    </row>
    <row r="160" spans="1:58" s="57" customFormat="1">
      <c r="A160" s="140"/>
      <c r="B160" s="115">
        <v>148</v>
      </c>
      <c r="C160" s="156"/>
      <c r="D160" s="116"/>
      <c r="E160" s="141"/>
      <c r="F160" s="1030"/>
      <c r="G160" s="1030"/>
      <c r="H160" s="1034"/>
      <c r="I160" s="119"/>
      <c r="J160" s="120"/>
      <c r="K160" s="119"/>
      <c r="L160" s="1033" t="str">
        <f t="shared" si="8"/>
        <v/>
      </c>
      <c r="M160" s="1036" t="str">
        <f t="shared" si="9"/>
        <v/>
      </c>
      <c r="N160" s="1033" t="str">
        <f t="shared" si="10"/>
        <v/>
      </c>
      <c r="O160" s="1037">
        <f t="shared" si="11"/>
        <v>0</v>
      </c>
      <c r="P160" s="138"/>
      <c r="Q160" s="248"/>
      <c r="R160" s="112"/>
      <c r="S160" s="136"/>
      <c r="T160" s="249"/>
      <c r="U160" s="112"/>
      <c r="V160" s="138"/>
      <c r="W160" s="119"/>
      <c r="X160" s="138"/>
      <c r="Y160" s="119"/>
      <c r="Z160" s="138"/>
      <c r="AA160" s="119"/>
      <c r="AB160" s="138"/>
      <c r="AC160" s="248"/>
      <c r="AD160" s="112"/>
      <c r="AE160" s="138"/>
      <c r="AF160" s="122"/>
      <c r="AG160" s="138"/>
      <c r="AH160" s="122"/>
      <c r="AI160" s="138"/>
      <c r="AJ160" s="124"/>
      <c r="AK160" s="138"/>
      <c r="AL160" s="119"/>
      <c r="AM160" s="475"/>
      <c r="AN160" s="138"/>
      <c r="AO160" s="119"/>
      <c r="AP160" s="1041" t="str">
        <f>IF(AO160="","",IF(AO160="A",'7.パネルラジエーター設備費用算出シート'!$G$13,IF(AO160="B",'7.パネルラジエーター設備費用算出シート'!$N$13,IF(AO160="C",'7.パネルラジエーター設備費用算出シート'!$G$23,IF(AO160="D",'7.パネルラジエーター設備費用算出シート'!$N$23,IF(AO160="E",'7.パネルラジエーター設備費用算出シート'!$G$33,IF(AO160="F",'7.パネルラジエーター設備費用算出シート'!$N$33,IF(AO160="G",'7.パネルラジエーター設備費用算出シート'!$G$43,IF(AO160="H",'7.パネルラジエーター設備費用算出シート'!$N$43,IF(AO160="I",'7.パネルラジエーター設備費用算出シート'!$G$54,'7.パネルラジエーター設備費用算出シート'!$N$54))))))))))</f>
        <v/>
      </c>
      <c r="AQ160" s="138"/>
      <c r="AR160" s="122"/>
      <c r="AS160" s="1042"/>
      <c r="AT160" s="138"/>
      <c r="AU160" s="56"/>
      <c r="AV160" s="56"/>
      <c r="AW160" s="56"/>
      <c r="AX160" s="56"/>
      <c r="AY160" s="110"/>
      <c r="AZ160" s="56"/>
      <c r="BA160" s="56"/>
      <c r="BB160" s="110"/>
      <c r="BC160" s="56"/>
      <c r="BD160" s="56"/>
      <c r="BE160" s="56"/>
      <c r="BF160" s="56"/>
    </row>
    <row r="161" spans="1:58" s="57" customFormat="1">
      <c r="A161" s="140"/>
      <c r="B161" s="115">
        <v>149</v>
      </c>
      <c r="C161" s="156"/>
      <c r="D161" s="116"/>
      <c r="E161" s="141"/>
      <c r="F161" s="1030"/>
      <c r="G161" s="1030"/>
      <c r="H161" s="1034"/>
      <c r="I161" s="119"/>
      <c r="J161" s="120"/>
      <c r="K161" s="119"/>
      <c r="L161" s="1033" t="str">
        <f t="shared" si="8"/>
        <v/>
      </c>
      <c r="M161" s="1036" t="str">
        <f t="shared" si="9"/>
        <v/>
      </c>
      <c r="N161" s="1033" t="str">
        <f t="shared" si="10"/>
        <v/>
      </c>
      <c r="O161" s="1037">
        <f t="shared" si="11"/>
        <v>0</v>
      </c>
      <c r="P161" s="138"/>
      <c r="Q161" s="248"/>
      <c r="R161" s="112"/>
      <c r="S161" s="136"/>
      <c r="T161" s="249"/>
      <c r="U161" s="112"/>
      <c r="V161" s="138"/>
      <c r="W161" s="119"/>
      <c r="X161" s="138"/>
      <c r="Y161" s="119"/>
      <c r="Z161" s="138"/>
      <c r="AA161" s="119"/>
      <c r="AB161" s="138"/>
      <c r="AC161" s="248"/>
      <c r="AD161" s="112"/>
      <c r="AE161" s="138"/>
      <c r="AF161" s="122"/>
      <c r="AG161" s="138"/>
      <c r="AH161" s="122"/>
      <c r="AI161" s="138"/>
      <c r="AJ161" s="124"/>
      <c r="AK161" s="138"/>
      <c r="AL161" s="119"/>
      <c r="AM161" s="475"/>
      <c r="AN161" s="138"/>
      <c r="AO161" s="119"/>
      <c r="AP161" s="1041" t="str">
        <f>IF(AO161="","",IF(AO161="A",'7.パネルラジエーター設備費用算出シート'!$G$13,IF(AO161="B",'7.パネルラジエーター設備費用算出シート'!$N$13,IF(AO161="C",'7.パネルラジエーター設備費用算出シート'!$G$23,IF(AO161="D",'7.パネルラジエーター設備費用算出シート'!$N$23,IF(AO161="E",'7.パネルラジエーター設備費用算出シート'!$G$33,IF(AO161="F",'7.パネルラジエーター設備費用算出シート'!$N$33,IF(AO161="G",'7.パネルラジエーター設備費用算出シート'!$G$43,IF(AO161="H",'7.パネルラジエーター設備費用算出シート'!$N$43,IF(AO161="I",'7.パネルラジエーター設備費用算出シート'!$G$54,'7.パネルラジエーター設備費用算出シート'!$N$54))))))))))</f>
        <v/>
      </c>
      <c r="AQ161" s="138"/>
      <c r="AR161" s="122"/>
      <c r="AS161" s="1042"/>
      <c r="AT161" s="138"/>
      <c r="AU161" s="56"/>
      <c r="AV161" s="56"/>
      <c r="AW161" s="56"/>
      <c r="AX161" s="56"/>
      <c r="AY161" s="110"/>
      <c r="AZ161" s="56"/>
      <c r="BA161" s="56"/>
      <c r="BB161" s="110"/>
      <c r="BC161" s="56"/>
      <c r="BD161" s="56"/>
      <c r="BE161" s="56"/>
      <c r="BF161" s="56"/>
    </row>
    <row r="162" spans="1:58" s="57" customFormat="1">
      <c r="A162" s="140"/>
      <c r="B162" s="115">
        <v>150</v>
      </c>
      <c r="C162" s="156"/>
      <c r="D162" s="116"/>
      <c r="E162" s="141"/>
      <c r="F162" s="1030"/>
      <c r="G162" s="1030"/>
      <c r="H162" s="1034"/>
      <c r="I162" s="119"/>
      <c r="J162" s="120"/>
      <c r="K162" s="119"/>
      <c r="L162" s="1033" t="str">
        <f t="shared" si="8"/>
        <v/>
      </c>
      <c r="M162" s="1036" t="str">
        <f t="shared" si="9"/>
        <v/>
      </c>
      <c r="N162" s="1033" t="str">
        <f t="shared" si="10"/>
        <v/>
      </c>
      <c r="O162" s="1037">
        <f t="shared" si="11"/>
        <v>0</v>
      </c>
      <c r="P162" s="138"/>
      <c r="Q162" s="248"/>
      <c r="R162" s="112"/>
      <c r="S162" s="136"/>
      <c r="T162" s="249"/>
      <c r="U162" s="112"/>
      <c r="V162" s="138"/>
      <c r="W162" s="119"/>
      <c r="X162" s="138"/>
      <c r="Y162" s="119"/>
      <c r="Z162" s="138"/>
      <c r="AA162" s="119"/>
      <c r="AB162" s="138"/>
      <c r="AC162" s="248"/>
      <c r="AD162" s="112"/>
      <c r="AE162" s="138"/>
      <c r="AF162" s="122"/>
      <c r="AG162" s="138"/>
      <c r="AH162" s="122"/>
      <c r="AI162" s="138"/>
      <c r="AJ162" s="124"/>
      <c r="AK162" s="138"/>
      <c r="AL162" s="119"/>
      <c r="AM162" s="475"/>
      <c r="AN162" s="138"/>
      <c r="AO162" s="119"/>
      <c r="AP162" s="1041" t="str">
        <f>IF(AO162="","",IF(AO162="A",'7.パネルラジエーター設備費用算出シート'!$G$13,IF(AO162="B",'7.パネルラジエーター設備費用算出シート'!$N$13,IF(AO162="C",'7.パネルラジエーター設備費用算出シート'!$G$23,IF(AO162="D",'7.パネルラジエーター設備費用算出シート'!$N$23,IF(AO162="E",'7.パネルラジエーター設備費用算出シート'!$G$33,IF(AO162="F",'7.パネルラジエーター設備費用算出シート'!$N$33,IF(AO162="G",'7.パネルラジエーター設備費用算出シート'!$G$43,IF(AO162="H",'7.パネルラジエーター設備費用算出シート'!$N$43,IF(AO162="I",'7.パネルラジエーター設備費用算出シート'!$G$54,'7.パネルラジエーター設備費用算出シート'!$N$54))))))))))</f>
        <v/>
      </c>
      <c r="AQ162" s="138"/>
      <c r="AR162" s="122"/>
      <c r="AS162" s="1042"/>
      <c r="AT162" s="138"/>
      <c r="AU162" s="56"/>
      <c r="AV162" s="56"/>
      <c r="AW162" s="56"/>
      <c r="AX162" s="56"/>
      <c r="AY162" s="110"/>
      <c r="AZ162" s="56"/>
      <c r="BA162" s="56"/>
      <c r="BB162" s="110"/>
      <c r="BC162" s="56"/>
      <c r="BD162" s="56"/>
      <c r="BE162" s="56"/>
      <c r="BF162" s="56"/>
    </row>
    <row r="163" spans="1:58" s="57" customFormat="1">
      <c r="A163" s="140"/>
      <c r="B163" s="115">
        <v>151</v>
      </c>
      <c r="C163" s="156"/>
      <c r="D163" s="116"/>
      <c r="E163" s="141"/>
      <c r="F163" s="1030"/>
      <c r="G163" s="1030"/>
      <c r="H163" s="1034"/>
      <c r="I163" s="119"/>
      <c r="J163" s="120"/>
      <c r="K163" s="119"/>
      <c r="L163" s="1033" t="str">
        <f t="shared" si="8"/>
        <v/>
      </c>
      <c r="M163" s="1036" t="str">
        <f t="shared" si="9"/>
        <v/>
      </c>
      <c r="N163" s="1033" t="str">
        <f t="shared" si="10"/>
        <v/>
      </c>
      <c r="O163" s="1037">
        <f t="shared" si="11"/>
        <v>0</v>
      </c>
      <c r="P163" s="138"/>
      <c r="Q163" s="248"/>
      <c r="R163" s="112"/>
      <c r="S163" s="136"/>
      <c r="T163" s="249"/>
      <c r="U163" s="112"/>
      <c r="V163" s="138"/>
      <c r="W163" s="119"/>
      <c r="X163" s="138"/>
      <c r="Y163" s="119"/>
      <c r="Z163" s="138"/>
      <c r="AA163" s="119"/>
      <c r="AB163" s="138"/>
      <c r="AC163" s="248"/>
      <c r="AD163" s="112"/>
      <c r="AE163" s="138"/>
      <c r="AF163" s="122"/>
      <c r="AG163" s="138"/>
      <c r="AH163" s="122"/>
      <c r="AI163" s="138"/>
      <c r="AJ163" s="124"/>
      <c r="AK163" s="138"/>
      <c r="AL163" s="119"/>
      <c r="AM163" s="475"/>
      <c r="AN163" s="138"/>
      <c r="AO163" s="119"/>
      <c r="AP163" s="1041" t="str">
        <f>IF(AO163="","",IF(AO163="A",'7.パネルラジエーター設備費用算出シート'!$G$13,IF(AO163="B",'7.パネルラジエーター設備費用算出シート'!$N$13,IF(AO163="C",'7.パネルラジエーター設備費用算出シート'!$G$23,IF(AO163="D",'7.パネルラジエーター設備費用算出シート'!$N$23,IF(AO163="E",'7.パネルラジエーター設備費用算出シート'!$G$33,IF(AO163="F",'7.パネルラジエーター設備費用算出シート'!$N$33,IF(AO163="G",'7.パネルラジエーター設備費用算出シート'!$G$43,IF(AO163="H",'7.パネルラジエーター設備費用算出シート'!$N$43,IF(AO163="I",'7.パネルラジエーター設備費用算出シート'!$G$54,'7.パネルラジエーター設備費用算出シート'!$N$54))))))))))</f>
        <v/>
      </c>
      <c r="AQ163" s="138"/>
      <c r="AR163" s="122"/>
      <c r="AS163" s="1042"/>
      <c r="AT163" s="138"/>
      <c r="AU163" s="56"/>
      <c r="AV163" s="56"/>
      <c r="AW163" s="56"/>
      <c r="AX163" s="56"/>
      <c r="AY163" s="110"/>
      <c r="AZ163" s="56"/>
      <c r="BA163" s="56"/>
      <c r="BB163" s="110"/>
      <c r="BC163" s="56"/>
      <c r="BD163" s="56"/>
      <c r="BE163" s="56"/>
      <c r="BF163" s="56"/>
    </row>
    <row r="164" spans="1:58" s="57" customFormat="1">
      <c r="A164" s="140"/>
      <c r="B164" s="115">
        <v>152</v>
      </c>
      <c r="C164" s="156"/>
      <c r="D164" s="116"/>
      <c r="E164" s="141"/>
      <c r="F164" s="1030"/>
      <c r="G164" s="1030"/>
      <c r="H164" s="1034"/>
      <c r="I164" s="119"/>
      <c r="J164" s="120"/>
      <c r="K164" s="119"/>
      <c r="L164" s="1033" t="str">
        <f t="shared" si="8"/>
        <v/>
      </c>
      <c r="M164" s="1036" t="str">
        <f t="shared" si="9"/>
        <v/>
      </c>
      <c r="N164" s="1033" t="str">
        <f t="shared" si="10"/>
        <v/>
      </c>
      <c r="O164" s="1037">
        <f t="shared" si="11"/>
        <v>0</v>
      </c>
      <c r="P164" s="138"/>
      <c r="Q164" s="248"/>
      <c r="R164" s="112"/>
      <c r="S164" s="136"/>
      <c r="T164" s="249"/>
      <c r="U164" s="112"/>
      <c r="V164" s="138"/>
      <c r="W164" s="119"/>
      <c r="X164" s="138"/>
      <c r="Y164" s="119"/>
      <c r="Z164" s="138"/>
      <c r="AA164" s="119"/>
      <c r="AB164" s="138"/>
      <c r="AC164" s="248"/>
      <c r="AD164" s="112"/>
      <c r="AE164" s="138"/>
      <c r="AF164" s="122"/>
      <c r="AG164" s="138"/>
      <c r="AH164" s="122"/>
      <c r="AI164" s="138"/>
      <c r="AJ164" s="124"/>
      <c r="AK164" s="138"/>
      <c r="AL164" s="119"/>
      <c r="AM164" s="475"/>
      <c r="AN164" s="138"/>
      <c r="AO164" s="119"/>
      <c r="AP164" s="1041" t="str">
        <f>IF(AO164="","",IF(AO164="A",'7.パネルラジエーター設備費用算出シート'!$G$13,IF(AO164="B",'7.パネルラジエーター設備費用算出シート'!$N$13,IF(AO164="C",'7.パネルラジエーター設備費用算出シート'!$G$23,IF(AO164="D",'7.パネルラジエーター設備費用算出シート'!$N$23,IF(AO164="E",'7.パネルラジエーター設備費用算出シート'!$G$33,IF(AO164="F",'7.パネルラジエーター設備費用算出シート'!$N$33,IF(AO164="G",'7.パネルラジエーター設備費用算出シート'!$G$43,IF(AO164="H",'7.パネルラジエーター設備費用算出シート'!$N$43,IF(AO164="I",'7.パネルラジエーター設備費用算出シート'!$G$54,'7.パネルラジエーター設備費用算出シート'!$N$54))))))))))</f>
        <v/>
      </c>
      <c r="AQ164" s="138"/>
      <c r="AR164" s="122"/>
      <c r="AS164" s="1042"/>
      <c r="AT164" s="138"/>
      <c r="AU164" s="56"/>
      <c r="AV164" s="56"/>
      <c r="AW164" s="56"/>
      <c r="AX164" s="56"/>
      <c r="AY164" s="110"/>
      <c r="AZ164" s="56"/>
      <c r="BA164" s="56"/>
      <c r="BB164" s="110"/>
      <c r="BC164" s="56"/>
      <c r="BD164" s="56"/>
      <c r="BE164" s="56"/>
      <c r="BF164" s="56"/>
    </row>
    <row r="165" spans="1:58" s="57" customFormat="1">
      <c r="A165" s="140"/>
      <c r="B165" s="115">
        <v>153</v>
      </c>
      <c r="C165" s="156"/>
      <c r="D165" s="116"/>
      <c r="E165" s="141"/>
      <c r="F165" s="1030"/>
      <c r="G165" s="1030"/>
      <c r="H165" s="1034"/>
      <c r="I165" s="119"/>
      <c r="J165" s="120"/>
      <c r="K165" s="119"/>
      <c r="L165" s="1033" t="str">
        <f t="shared" si="8"/>
        <v/>
      </c>
      <c r="M165" s="1036" t="str">
        <f t="shared" si="9"/>
        <v/>
      </c>
      <c r="N165" s="1033" t="str">
        <f t="shared" si="10"/>
        <v/>
      </c>
      <c r="O165" s="1037">
        <f t="shared" si="11"/>
        <v>0</v>
      </c>
      <c r="P165" s="138"/>
      <c r="Q165" s="248"/>
      <c r="R165" s="112"/>
      <c r="S165" s="136"/>
      <c r="T165" s="249"/>
      <c r="U165" s="112"/>
      <c r="V165" s="138"/>
      <c r="W165" s="119"/>
      <c r="X165" s="138"/>
      <c r="Y165" s="119"/>
      <c r="Z165" s="138"/>
      <c r="AA165" s="119"/>
      <c r="AB165" s="138"/>
      <c r="AC165" s="248"/>
      <c r="AD165" s="112"/>
      <c r="AE165" s="138"/>
      <c r="AF165" s="122"/>
      <c r="AG165" s="138"/>
      <c r="AH165" s="122"/>
      <c r="AI165" s="138"/>
      <c r="AJ165" s="124"/>
      <c r="AK165" s="138"/>
      <c r="AL165" s="119"/>
      <c r="AM165" s="475"/>
      <c r="AN165" s="138"/>
      <c r="AO165" s="119"/>
      <c r="AP165" s="1041" t="str">
        <f>IF(AO165="","",IF(AO165="A",'7.パネルラジエーター設備費用算出シート'!$G$13,IF(AO165="B",'7.パネルラジエーター設備費用算出シート'!$N$13,IF(AO165="C",'7.パネルラジエーター設備費用算出シート'!$G$23,IF(AO165="D",'7.パネルラジエーター設備費用算出シート'!$N$23,IF(AO165="E",'7.パネルラジエーター設備費用算出シート'!$G$33,IF(AO165="F",'7.パネルラジエーター設備費用算出シート'!$N$33,IF(AO165="G",'7.パネルラジエーター設備費用算出シート'!$G$43,IF(AO165="H",'7.パネルラジエーター設備費用算出シート'!$N$43,IF(AO165="I",'7.パネルラジエーター設備費用算出シート'!$G$54,'7.パネルラジエーター設備費用算出シート'!$N$54))))))))))</f>
        <v/>
      </c>
      <c r="AQ165" s="138"/>
      <c r="AR165" s="122"/>
      <c r="AS165" s="1042"/>
      <c r="AT165" s="138"/>
      <c r="AU165" s="56"/>
      <c r="AV165" s="56"/>
      <c r="AW165" s="56"/>
      <c r="AX165" s="56"/>
      <c r="AY165" s="110"/>
      <c r="AZ165" s="56"/>
      <c r="BA165" s="56"/>
      <c r="BB165" s="110"/>
      <c r="BC165" s="56"/>
      <c r="BD165" s="56"/>
      <c r="BE165" s="56"/>
      <c r="BF165" s="56"/>
    </row>
    <row r="166" spans="1:58" s="57" customFormat="1">
      <c r="A166" s="140"/>
      <c r="B166" s="115">
        <v>154</v>
      </c>
      <c r="C166" s="156"/>
      <c r="D166" s="116"/>
      <c r="E166" s="141"/>
      <c r="F166" s="1030"/>
      <c r="G166" s="1030"/>
      <c r="H166" s="1034"/>
      <c r="I166" s="119"/>
      <c r="J166" s="120"/>
      <c r="K166" s="119"/>
      <c r="L166" s="1033" t="str">
        <f t="shared" si="8"/>
        <v/>
      </c>
      <c r="M166" s="1036" t="str">
        <f t="shared" si="9"/>
        <v/>
      </c>
      <c r="N166" s="1033" t="str">
        <f t="shared" si="10"/>
        <v/>
      </c>
      <c r="O166" s="1037">
        <f t="shared" si="11"/>
        <v>0</v>
      </c>
      <c r="P166" s="138"/>
      <c r="Q166" s="248"/>
      <c r="R166" s="112"/>
      <c r="S166" s="136"/>
      <c r="T166" s="249"/>
      <c r="U166" s="112"/>
      <c r="V166" s="138"/>
      <c r="W166" s="119"/>
      <c r="X166" s="138"/>
      <c r="Y166" s="119"/>
      <c r="Z166" s="138"/>
      <c r="AA166" s="119"/>
      <c r="AB166" s="138"/>
      <c r="AC166" s="248"/>
      <c r="AD166" s="112"/>
      <c r="AE166" s="138"/>
      <c r="AF166" s="122"/>
      <c r="AG166" s="138"/>
      <c r="AH166" s="122"/>
      <c r="AI166" s="138"/>
      <c r="AJ166" s="124"/>
      <c r="AK166" s="138"/>
      <c r="AL166" s="119"/>
      <c r="AM166" s="475"/>
      <c r="AN166" s="138"/>
      <c r="AO166" s="119"/>
      <c r="AP166" s="1041" t="str">
        <f>IF(AO166="","",IF(AO166="A",'7.パネルラジエーター設備費用算出シート'!$G$13,IF(AO166="B",'7.パネルラジエーター設備費用算出シート'!$N$13,IF(AO166="C",'7.パネルラジエーター設備費用算出シート'!$G$23,IF(AO166="D",'7.パネルラジエーター設備費用算出シート'!$N$23,IF(AO166="E",'7.パネルラジエーター設備費用算出シート'!$G$33,IF(AO166="F",'7.パネルラジエーター設備費用算出シート'!$N$33,IF(AO166="G",'7.パネルラジエーター設備費用算出シート'!$G$43,IF(AO166="H",'7.パネルラジエーター設備費用算出シート'!$N$43,IF(AO166="I",'7.パネルラジエーター設備費用算出シート'!$G$54,'7.パネルラジエーター設備費用算出シート'!$N$54))))))))))</f>
        <v/>
      </c>
      <c r="AQ166" s="138"/>
      <c r="AR166" s="122"/>
      <c r="AS166" s="1042"/>
      <c r="AT166" s="138"/>
      <c r="AU166" s="56"/>
      <c r="AV166" s="56"/>
      <c r="AW166" s="56"/>
      <c r="AX166" s="56"/>
      <c r="AY166" s="110"/>
      <c r="AZ166" s="56"/>
      <c r="BA166" s="56"/>
      <c r="BB166" s="110"/>
      <c r="BC166" s="56"/>
      <c r="BD166" s="56"/>
      <c r="BE166" s="56"/>
      <c r="BF166" s="56"/>
    </row>
    <row r="167" spans="1:58" s="57" customFormat="1">
      <c r="A167" s="140"/>
      <c r="B167" s="115">
        <v>155</v>
      </c>
      <c r="C167" s="156"/>
      <c r="D167" s="116"/>
      <c r="E167" s="141"/>
      <c r="F167" s="1030"/>
      <c r="G167" s="1030"/>
      <c r="H167" s="1034"/>
      <c r="I167" s="119"/>
      <c r="J167" s="120"/>
      <c r="K167" s="119"/>
      <c r="L167" s="1033" t="str">
        <f t="shared" si="8"/>
        <v/>
      </c>
      <c r="M167" s="1036" t="str">
        <f t="shared" si="9"/>
        <v/>
      </c>
      <c r="N167" s="1033" t="str">
        <f t="shared" si="10"/>
        <v/>
      </c>
      <c r="O167" s="1037">
        <f t="shared" si="11"/>
        <v>0</v>
      </c>
      <c r="P167" s="138"/>
      <c r="Q167" s="248"/>
      <c r="R167" s="112"/>
      <c r="S167" s="136"/>
      <c r="T167" s="249"/>
      <c r="U167" s="112"/>
      <c r="V167" s="138"/>
      <c r="W167" s="119"/>
      <c r="X167" s="138"/>
      <c r="Y167" s="119"/>
      <c r="Z167" s="138"/>
      <c r="AA167" s="119"/>
      <c r="AB167" s="138"/>
      <c r="AC167" s="248"/>
      <c r="AD167" s="112"/>
      <c r="AE167" s="138"/>
      <c r="AF167" s="122"/>
      <c r="AG167" s="138"/>
      <c r="AH167" s="122"/>
      <c r="AI167" s="138"/>
      <c r="AJ167" s="124"/>
      <c r="AK167" s="138"/>
      <c r="AL167" s="119"/>
      <c r="AM167" s="475"/>
      <c r="AN167" s="138"/>
      <c r="AO167" s="119"/>
      <c r="AP167" s="1041" t="str">
        <f>IF(AO167="","",IF(AO167="A",'7.パネルラジエーター設備費用算出シート'!$G$13,IF(AO167="B",'7.パネルラジエーター設備費用算出シート'!$N$13,IF(AO167="C",'7.パネルラジエーター設備費用算出シート'!$G$23,IF(AO167="D",'7.パネルラジエーター設備費用算出シート'!$N$23,IF(AO167="E",'7.パネルラジエーター設備費用算出シート'!$G$33,IF(AO167="F",'7.パネルラジエーター設備費用算出シート'!$N$33,IF(AO167="G",'7.パネルラジエーター設備費用算出シート'!$G$43,IF(AO167="H",'7.パネルラジエーター設備費用算出シート'!$N$43,IF(AO167="I",'7.パネルラジエーター設備費用算出シート'!$G$54,'7.パネルラジエーター設備費用算出シート'!$N$54))))))))))</f>
        <v/>
      </c>
      <c r="AQ167" s="138"/>
      <c r="AR167" s="122"/>
      <c r="AS167" s="1042"/>
      <c r="AT167" s="138"/>
      <c r="AU167" s="56"/>
      <c r="AV167" s="56"/>
      <c r="AW167" s="56"/>
      <c r="AX167" s="56"/>
      <c r="AY167" s="110"/>
      <c r="AZ167" s="56"/>
      <c r="BA167" s="56"/>
      <c r="BB167" s="110"/>
      <c r="BC167" s="56"/>
      <c r="BD167" s="56"/>
      <c r="BE167" s="56"/>
      <c r="BF167" s="56"/>
    </row>
    <row r="168" spans="1:58" s="57" customFormat="1">
      <c r="A168" s="140"/>
      <c r="B168" s="115">
        <v>156</v>
      </c>
      <c r="C168" s="156"/>
      <c r="D168" s="116"/>
      <c r="E168" s="141"/>
      <c r="F168" s="1030"/>
      <c r="G168" s="1030"/>
      <c r="H168" s="1034"/>
      <c r="I168" s="119"/>
      <c r="J168" s="120"/>
      <c r="K168" s="119"/>
      <c r="L168" s="1033" t="str">
        <f t="shared" si="8"/>
        <v/>
      </c>
      <c r="M168" s="1036" t="str">
        <f t="shared" si="9"/>
        <v/>
      </c>
      <c r="N168" s="1033" t="str">
        <f t="shared" si="10"/>
        <v/>
      </c>
      <c r="O168" s="1037">
        <f t="shared" si="11"/>
        <v>0</v>
      </c>
      <c r="P168" s="138"/>
      <c r="Q168" s="248"/>
      <c r="R168" s="112"/>
      <c r="S168" s="136"/>
      <c r="T168" s="249"/>
      <c r="U168" s="112"/>
      <c r="V168" s="138"/>
      <c r="W168" s="119"/>
      <c r="X168" s="138"/>
      <c r="Y168" s="119"/>
      <c r="Z168" s="138"/>
      <c r="AA168" s="119"/>
      <c r="AB168" s="138"/>
      <c r="AC168" s="248"/>
      <c r="AD168" s="112"/>
      <c r="AE168" s="138"/>
      <c r="AF168" s="122"/>
      <c r="AG168" s="138"/>
      <c r="AH168" s="122"/>
      <c r="AI168" s="138"/>
      <c r="AJ168" s="124"/>
      <c r="AK168" s="138"/>
      <c r="AL168" s="119"/>
      <c r="AM168" s="475"/>
      <c r="AN168" s="138"/>
      <c r="AO168" s="119"/>
      <c r="AP168" s="1041" t="str">
        <f>IF(AO168="","",IF(AO168="A",'7.パネルラジエーター設備費用算出シート'!$G$13,IF(AO168="B",'7.パネルラジエーター設備費用算出シート'!$N$13,IF(AO168="C",'7.パネルラジエーター設備費用算出シート'!$G$23,IF(AO168="D",'7.パネルラジエーター設備費用算出シート'!$N$23,IF(AO168="E",'7.パネルラジエーター設備費用算出シート'!$G$33,IF(AO168="F",'7.パネルラジエーター設備費用算出シート'!$N$33,IF(AO168="G",'7.パネルラジエーター設備費用算出シート'!$G$43,IF(AO168="H",'7.パネルラジエーター設備費用算出シート'!$N$43,IF(AO168="I",'7.パネルラジエーター設備費用算出シート'!$G$54,'7.パネルラジエーター設備費用算出シート'!$N$54))))))))))</f>
        <v/>
      </c>
      <c r="AQ168" s="138"/>
      <c r="AR168" s="122"/>
      <c r="AS168" s="1042"/>
      <c r="AT168" s="138"/>
      <c r="AU168" s="56"/>
      <c r="AV168" s="56"/>
      <c r="AW168" s="56"/>
      <c r="AX168" s="56"/>
      <c r="AY168" s="110"/>
      <c r="AZ168" s="56"/>
      <c r="BA168" s="56"/>
      <c r="BB168" s="110"/>
      <c r="BC168" s="56"/>
      <c r="BD168" s="56"/>
      <c r="BE168" s="56"/>
      <c r="BF168" s="56"/>
    </row>
    <row r="169" spans="1:58" s="57" customFormat="1">
      <c r="A169" s="140"/>
      <c r="B169" s="115">
        <v>157</v>
      </c>
      <c r="C169" s="156"/>
      <c r="D169" s="116"/>
      <c r="E169" s="141"/>
      <c r="F169" s="1030"/>
      <c r="G169" s="1030"/>
      <c r="H169" s="1034"/>
      <c r="I169" s="119"/>
      <c r="J169" s="120"/>
      <c r="K169" s="119"/>
      <c r="L169" s="1033" t="str">
        <f t="shared" si="8"/>
        <v/>
      </c>
      <c r="M169" s="1036" t="str">
        <f t="shared" si="9"/>
        <v/>
      </c>
      <c r="N169" s="1033" t="str">
        <f t="shared" si="10"/>
        <v/>
      </c>
      <c r="O169" s="1037">
        <f t="shared" si="11"/>
        <v>0</v>
      </c>
      <c r="P169" s="138"/>
      <c r="Q169" s="248"/>
      <c r="R169" s="112"/>
      <c r="S169" s="136"/>
      <c r="T169" s="249"/>
      <c r="U169" s="112"/>
      <c r="V169" s="138"/>
      <c r="W169" s="119"/>
      <c r="X169" s="138"/>
      <c r="Y169" s="119"/>
      <c r="Z169" s="138"/>
      <c r="AA169" s="119"/>
      <c r="AB169" s="138"/>
      <c r="AC169" s="248"/>
      <c r="AD169" s="112"/>
      <c r="AE169" s="138"/>
      <c r="AF169" s="122"/>
      <c r="AG169" s="138"/>
      <c r="AH169" s="122"/>
      <c r="AI169" s="138"/>
      <c r="AJ169" s="124"/>
      <c r="AK169" s="138"/>
      <c r="AL169" s="119"/>
      <c r="AM169" s="475"/>
      <c r="AN169" s="138"/>
      <c r="AO169" s="119"/>
      <c r="AP169" s="1041" t="str">
        <f>IF(AO169="","",IF(AO169="A",'7.パネルラジエーター設備費用算出シート'!$G$13,IF(AO169="B",'7.パネルラジエーター設備費用算出シート'!$N$13,IF(AO169="C",'7.パネルラジエーター設備費用算出シート'!$G$23,IF(AO169="D",'7.パネルラジエーター設備費用算出シート'!$N$23,IF(AO169="E",'7.パネルラジエーター設備費用算出シート'!$G$33,IF(AO169="F",'7.パネルラジエーター設備費用算出シート'!$N$33,IF(AO169="G",'7.パネルラジエーター設備費用算出シート'!$G$43,IF(AO169="H",'7.パネルラジエーター設備費用算出シート'!$N$43,IF(AO169="I",'7.パネルラジエーター設備費用算出シート'!$G$54,'7.パネルラジエーター設備費用算出シート'!$N$54))))))))))</f>
        <v/>
      </c>
      <c r="AQ169" s="138"/>
      <c r="AR169" s="122"/>
      <c r="AS169" s="1042"/>
      <c r="AT169" s="138"/>
      <c r="AU169" s="56"/>
      <c r="AV169" s="56"/>
      <c r="AW169" s="56"/>
      <c r="AX169" s="56"/>
      <c r="AY169" s="110"/>
      <c r="AZ169" s="56"/>
      <c r="BA169" s="56"/>
      <c r="BB169" s="110"/>
      <c r="BC169" s="56"/>
      <c r="BD169" s="56"/>
      <c r="BE169" s="56"/>
      <c r="BF169" s="56"/>
    </row>
    <row r="170" spans="1:58" s="57" customFormat="1">
      <c r="A170" s="140"/>
      <c r="B170" s="115">
        <v>158</v>
      </c>
      <c r="C170" s="156"/>
      <c r="D170" s="116"/>
      <c r="E170" s="141"/>
      <c r="F170" s="1030"/>
      <c r="G170" s="1030"/>
      <c r="H170" s="1034"/>
      <c r="I170" s="119"/>
      <c r="J170" s="120"/>
      <c r="K170" s="119"/>
      <c r="L170" s="1033" t="str">
        <f t="shared" si="8"/>
        <v/>
      </c>
      <c r="M170" s="1036" t="str">
        <f t="shared" si="9"/>
        <v/>
      </c>
      <c r="N170" s="1033" t="str">
        <f t="shared" si="10"/>
        <v/>
      </c>
      <c r="O170" s="1037">
        <f t="shared" si="11"/>
        <v>0</v>
      </c>
      <c r="P170" s="138"/>
      <c r="Q170" s="248"/>
      <c r="R170" s="112"/>
      <c r="S170" s="136"/>
      <c r="T170" s="249"/>
      <c r="U170" s="112"/>
      <c r="V170" s="138"/>
      <c r="W170" s="119"/>
      <c r="X170" s="138"/>
      <c r="Y170" s="119"/>
      <c r="Z170" s="138"/>
      <c r="AA170" s="119"/>
      <c r="AB170" s="138"/>
      <c r="AC170" s="248"/>
      <c r="AD170" s="112"/>
      <c r="AE170" s="138"/>
      <c r="AF170" s="122"/>
      <c r="AG170" s="138"/>
      <c r="AH170" s="122"/>
      <c r="AI170" s="138"/>
      <c r="AJ170" s="124"/>
      <c r="AK170" s="138"/>
      <c r="AL170" s="119"/>
      <c r="AM170" s="475"/>
      <c r="AN170" s="138"/>
      <c r="AO170" s="119"/>
      <c r="AP170" s="1041" t="str">
        <f>IF(AO170="","",IF(AO170="A",'7.パネルラジエーター設備費用算出シート'!$G$13,IF(AO170="B",'7.パネルラジエーター設備費用算出シート'!$N$13,IF(AO170="C",'7.パネルラジエーター設備費用算出シート'!$G$23,IF(AO170="D",'7.パネルラジエーター設備費用算出シート'!$N$23,IF(AO170="E",'7.パネルラジエーター設備費用算出シート'!$G$33,IF(AO170="F",'7.パネルラジエーター設備費用算出シート'!$N$33,IF(AO170="G",'7.パネルラジエーター設備費用算出シート'!$G$43,IF(AO170="H",'7.パネルラジエーター設備費用算出シート'!$N$43,IF(AO170="I",'7.パネルラジエーター設備費用算出シート'!$G$54,'7.パネルラジエーター設備費用算出シート'!$N$54))))))))))</f>
        <v/>
      </c>
      <c r="AQ170" s="138"/>
      <c r="AR170" s="122"/>
      <c r="AS170" s="1042"/>
      <c r="AT170" s="138"/>
      <c r="AU170" s="56"/>
      <c r="AV170" s="56"/>
      <c r="AW170" s="56"/>
      <c r="AX170" s="56"/>
      <c r="AY170" s="110"/>
      <c r="AZ170" s="56"/>
      <c r="BA170" s="56"/>
      <c r="BB170" s="110"/>
      <c r="BC170" s="56"/>
      <c r="BD170" s="56"/>
      <c r="BE170" s="56"/>
      <c r="BF170" s="56"/>
    </row>
    <row r="171" spans="1:58" s="57" customFormat="1">
      <c r="A171" s="140"/>
      <c r="B171" s="115">
        <v>159</v>
      </c>
      <c r="C171" s="156"/>
      <c r="D171" s="116"/>
      <c r="E171" s="141"/>
      <c r="F171" s="1030"/>
      <c r="G171" s="1030"/>
      <c r="H171" s="1034"/>
      <c r="I171" s="119"/>
      <c r="J171" s="120"/>
      <c r="K171" s="119"/>
      <c r="L171" s="1033" t="str">
        <f t="shared" si="8"/>
        <v/>
      </c>
      <c r="M171" s="1036" t="str">
        <f t="shared" si="9"/>
        <v/>
      </c>
      <c r="N171" s="1033" t="str">
        <f t="shared" si="10"/>
        <v/>
      </c>
      <c r="O171" s="1037">
        <f t="shared" si="11"/>
        <v>0</v>
      </c>
      <c r="P171" s="138"/>
      <c r="Q171" s="248"/>
      <c r="R171" s="112"/>
      <c r="S171" s="136"/>
      <c r="T171" s="249"/>
      <c r="U171" s="112"/>
      <c r="V171" s="138"/>
      <c r="W171" s="119"/>
      <c r="X171" s="138"/>
      <c r="Y171" s="119"/>
      <c r="Z171" s="138"/>
      <c r="AA171" s="119"/>
      <c r="AB171" s="138"/>
      <c r="AC171" s="248"/>
      <c r="AD171" s="112"/>
      <c r="AE171" s="138"/>
      <c r="AF171" s="122"/>
      <c r="AG171" s="138"/>
      <c r="AH171" s="122"/>
      <c r="AI171" s="138"/>
      <c r="AJ171" s="124"/>
      <c r="AK171" s="138"/>
      <c r="AL171" s="119"/>
      <c r="AM171" s="475"/>
      <c r="AN171" s="138"/>
      <c r="AO171" s="119"/>
      <c r="AP171" s="1041" t="str">
        <f>IF(AO171="","",IF(AO171="A",'7.パネルラジエーター設備費用算出シート'!$G$13,IF(AO171="B",'7.パネルラジエーター設備費用算出シート'!$N$13,IF(AO171="C",'7.パネルラジエーター設備費用算出シート'!$G$23,IF(AO171="D",'7.パネルラジエーター設備費用算出シート'!$N$23,IF(AO171="E",'7.パネルラジエーター設備費用算出シート'!$G$33,IF(AO171="F",'7.パネルラジエーター設備費用算出シート'!$N$33,IF(AO171="G",'7.パネルラジエーター設備費用算出シート'!$G$43,IF(AO171="H",'7.パネルラジエーター設備費用算出シート'!$N$43,IF(AO171="I",'7.パネルラジエーター設備費用算出シート'!$G$54,'7.パネルラジエーター設備費用算出シート'!$N$54))))))))))</f>
        <v/>
      </c>
      <c r="AQ171" s="138"/>
      <c r="AR171" s="122"/>
      <c r="AS171" s="1042"/>
      <c r="AT171" s="138"/>
      <c r="AU171" s="56"/>
      <c r="AV171" s="56"/>
      <c r="AW171" s="56"/>
      <c r="AX171" s="56"/>
      <c r="AY171" s="110"/>
      <c r="AZ171" s="56"/>
      <c r="BA171" s="56"/>
      <c r="BB171" s="110"/>
      <c r="BC171" s="56"/>
      <c r="BD171" s="56"/>
      <c r="BE171" s="56"/>
      <c r="BF171" s="56"/>
    </row>
    <row r="172" spans="1:58" s="57" customFormat="1">
      <c r="A172" s="140"/>
      <c r="B172" s="115">
        <v>160</v>
      </c>
      <c r="C172" s="156"/>
      <c r="D172" s="116"/>
      <c r="E172" s="141"/>
      <c r="F172" s="1030"/>
      <c r="G172" s="1030"/>
      <c r="H172" s="1034"/>
      <c r="I172" s="119"/>
      <c r="J172" s="120"/>
      <c r="K172" s="119"/>
      <c r="L172" s="1033" t="str">
        <f t="shared" si="8"/>
        <v/>
      </c>
      <c r="M172" s="1036" t="str">
        <f t="shared" si="9"/>
        <v/>
      </c>
      <c r="N172" s="1033" t="str">
        <f t="shared" si="10"/>
        <v/>
      </c>
      <c r="O172" s="1037">
        <f t="shared" si="11"/>
        <v>0</v>
      </c>
      <c r="P172" s="138"/>
      <c r="Q172" s="248"/>
      <c r="R172" s="112"/>
      <c r="S172" s="136"/>
      <c r="T172" s="249"/>
      <c r="U172" s="112"/>
      <c r="V172" s="138"/>
      <c r="W172" s="119"/>
      <c r="X172" s="138"/>
      <c r="Y172" s="119"/>
      <c r="Z172" s="138"/>
      <c r="AA172" s="119"/>
      <c r="AB172" s="138"/>
      <c r="AC172" s="248"/>
      <c r="AD172" s="112"/>
      <c r="AE172" s="138"/>
      <c r="AF172" s="122"/>
      <c r="AG172" s="138"/>
      <c r="AH172" s="122"/>
      <c r="AI172" s="138"/>
      <c r="AJ172" s="124"/>
      <c r="AK172" s="138"/>
      <c r="AL172" s="119"/>
      <c r="AM172" s="475"/>
      <c r="AN172" s="138"/>
      <c r="AO172" s="119"/>
      <c r="AP172" s="1041" t="str">
        <f>IF(AO172="","",IF(AO172="A",'7.パネルラジエーター設備費用算出シート'!$G$13,IF(AO172="B",'7.パネルラジエーター設備費用算出シート'!$N$13,IF(AO172="C",'7.パネルラジエーター設備費用算出シート'!$G$23,IF(AO172="D",'7.パネルラジエーター設備費用算出シート'!$N$23,IF(AO172="E",'7.パネルラジエーター設備費用算出シート'!$G$33,IF(AO172="F",'7.パネルラジエーター設備費用算出シート'!$N$33,IF(AO172="G",'7.パネルラジエーター設備費用算出シート'!$G$43,IF(AO172="H",'7.パネルラジエーター設備費用算出シート'!$N$43,IF(AO172="I",'7.パネルラジエーター設備費用算出シート'!$G$54,'7.パネルラジエーター設備費用算出シート'!$N$54))))))))))</f>
        <v/>
      </c>
      <c r="AQ172" s="138"/>
      <c r="AR172" s="122"/>
      <c r="AS172" s="1042"/>
      <c r="AT172" s="138"/>
      <c r="AU172" s="56"/>
      <c r="AV172" s="56"/>
      <c r="AW172" s="56"/>
      <c r="AX172" s="56"/>
      <c r="AY172" s="110"/>
      <c r="AZ172" s="56"/>
      <c r="BA172" s="56"/>
      <c r="BB172" s="110"/>
      <c r="BC172" s="56"/>
      <c r="BD172" s="56"/>
      <c r="BE172" s="56"/>
      <c r="BF172" s="56"/>
    </row>
    <row r="173" spans="1:58" s="57" customFormat="1">
      <c r="A173" s="140"/>
      <c r="B173" s="115">
        <v>161</v>
      </c>
      <c r="C173" s="156"/>
      <c r="D173" s="116"/>
      <c r="E173" s="141"/>
      <c r="F173" s="1030"/>
      <c r="G173" s="1030"/>
      <c r="H173" s="1034"/>
      <c r="I173" s="119"/>
      <c r="J173" s="120"/>
      <c r="K173" s="119"/>
      <c r="L173" s="1033" t="str">
        <f t="shared" si="8"/>
        <v/>
      </c>
      <c r="M173" s="1036" t="str">
        <f t="shared" si="9"/>
        <v/>
      </c>
      <c r="N173" s="1033" t="str">
        <f t="shared" si="10"/>
        <v/>
      </c>
      <c r="O173" s="1037">
        <f t="shared" si="11"/>
        <v>0</v>
      </c>
      <c r="P173" s="138"/>
      <c r="Q173" s="248"/>
      <c r="R173" s="112"/>
      <c r="S173" s="136"/>
      <c r="T173" s="249"/>
      <c r="U173" s="112"/>
      <c r="V173" s="138"/>
      <c r="W173" s="119"/>
      <c r="X173" s="138"/>
      <c r="Y173" s="119"/>
      <c r="Z173" s="138"/>
      <c r="AA173" s="119"/>
      <c r="AB173" s="138"/>
      <c r="AC173" s="248"/>
      <c r="AD173" s="112"/>
      <c r="AE173" s="138"/>
      <c r="AF173" s="122"/>
      <c r="AG173" s="138"/>
      <c r="AH173" s="122"/>
      <c r="AI173" s="138"/>
      <c r="AJ173" s="124"/>
      <c r="AK173" s="138"/>
      <c r="AL173" s="119"/>
      <c r="AM173" s="475"/>
      <c r="AN173" s="138"/>
      <c r="AO173" s="119"/>
      <c r="AP173" s="1041" t="str">
        <f>IF(AO173="","",IF(AO173="A",'7.パネルラジエーター設備費用算出シート'!$G$13,IF(AO173="B",'7.パネルラジエーター設備費用算出シート'!$N$13,IF(AO173="C",'7.パネルラジエーター設備費用算出シート'!$G$23,IF(AO173="D",'7.パネルラジエーター設備費用算出シート'!$N$23,IF(AO173="E",'7.パネルラジエーター設備費用算出シート'!$G$33,IF(AO173="F",'7.パネルラジエーター設備費用算出シート'!$N$33,IF(AO173="G",'7.パネルラジエーター設備費用算出シート'!$G$43,IF(AO173="H",'7.パネルラジエーター設備費用算出シート'!$N$43,IF(AO173="I",'7.パネルラジエーター設備費用算出シート'!$G$54,'7.パネルラジエーター設備費用算出シート'!$N$54))))))))))</f>
        <v/>
      </c>
      <c r="AQ173" s="138"/>
      <c r="AR173" s="122"/>
      <c r="AS173" s="1042"/>
      <c r="AT173" s="138"/>
      <c r="AU173" s="56"/>
      <c r="AV173" s="56"/>
      <c r="AW173" s="56"/>
      <c r="AX173" s="56"/>
      <c r="AY173" s="110"/>
      <c r="AZ173" s="56"/>
      <c r="BA173" s="56"/>
      <c r="BB173" s="110"/>
      <c r="BC173" s="56"/>
      <c r="BD173" s="56"/>
      <c r="BE173" s="56"/>
      <c r="BF173" s="56"/>
    </row>
    <row r="174" spans="1:58" s="57" customFormat="1">
      <c r="A174" s="140"/>
      <c r="B174" s="115">
        <v>162</v>
      </c>
      <c r="C174" s="156"/>
      <c r="D174" s="116"/>
      <c r="E174" s="141"/>
      <c r="F174" s="1030"/>
      <c r="G174" s="1030"/>
      <c r="H174" s="1034"/>
      <c r="I174" s="119"/>
      <c r="J174" s="120"/>
      <c r="K174" s="119"/>
      <c r="L174" s="1033" t="str">
        <f t="shared" si="8"/>
        <v/>
      </c>
      <c r="M174" s="1036" t="str">
        <f t="shared" si="9"/>
        <v/>
      </c>
      <c r="N174" s="1033" t="str">
        <f t="shared" si="10"/>
        <v/>
      </c>
      <c r="O174" s="1037">
        <f t="shared" si="11"/>
        <v>0</v>
      </c>
      <c r="P174" s="138"/>
      <c r="Q174" s="248"/>
      <c r="R174" s="112"/>
      <c r="S174" s="136"/>
      <c r="T174" s="249"/>
      <c r="U174" s="112"/>
      <c r="V174" s="138"/>
      <c r="W174" s="119"/>
      <c r="X174" s="138"/>
      <c r="Y174" s="119"/>
      <c r="Z174" s="138"/>
      <c r="AA174" s="119"/>
      <c r="AB174" s="138"/>
      <c r="AC174" s="248"/>
      <c r="AD174" s="112"/>
      <c r="AE174" s="138"/>
      <c r="AF174" s="122"/>
      <c r="AG174" s="138"/>
      <c r="AH174" s="122"/>
      <c r="AI174" s="138"/>
      <c r="AJ174" s="124"/>
      <c r="AK174" s="138"/>
      <c r="AL174" s="119"/>
      <c r="AM174" s="475"/>
      <c r="AN174" s="138"/>
      <c r="AO174" s="119"/>
      <c r="AP174" s="1041" t="str">
        <f>IF(AO174="","",IF(AO174="A",'7.パネルラジエーター設備費用算出シート'!$G$13,IF(AO174="B",'7.パネルラジエーター設備費用算出シート'!$N$13,IF(AO174="C",'7.パネルラジエーター設備費用算出シート'!$G$23,IF(AO174="D",'7.パネルラジエーター設備費用算出シート'!$N$23,IF(AO174="E",'7.パネルラジエーター設備費用算出シート'!$G$33,IF(AO174="F",'7.パネルラジエーター設備費用算出シート'!$N$33,IF(AO174="G",'7.パネルラジエーター設備費用算出シート'!$G$43,IF(AO174="H",'7.パネルラジエーター設備費用算出シート'!$N$43,IF(AO174="I",'7.パネルラジエーター設備費用算出シート'!$G$54,'7.パネルラジエーター設備費用算出シート'!$N$54))))))))))</f>
        <v/>
      </c>
      <c r="AQ174" s="138"/>
      <c r="AR174" s="122"/>
      <c r="AS174" s="1042"/>
      <c r="AT174" s="138"/>
      <c r="AU174" s="56"/>
      <c r="AV174" s="56"/>
      <c r="AW174" s="56"/>
      <c r="AX174" s="56"/>
      <c r="AY174" s="110"/>
      <c r="AZ174" s="56"/>
      <c r="BA174" s="56"/>
      <c r="BB174" s="110"/>
      <c r="BC174" s="56"/>
      <c r="BD174" s="56"/>
      <c r="BE174" s="56"/>
      <c r="BF174" s="56"/>
    </row>
    <row r="175" spans="1:58" s="57" customFormat="1">
      <c r="A175" s="140"/>
      <c r="B175" s="115">
        <v>163</v>
      </c>
      <c r="C175" s="156"/>
      <c r="D175" s="116"/>
      <c r="E175" s="141"/>
      <c r="F175" s="1030"/>
      <c r="G175" s="1030"/>
      <c r="H175" s="1034"/>
      <c r="I175" s="119"/>
      <c r="J175" s="120"/>
      <c r="K175" s="119"/>
      <c r="L175" s="1033" t="str">
        <f t="shared" si="8"/>
        <v/>
      </c>
      <c r="M175" s="1036" t="str">
        <f t="shared" si="9"/>
        <v/>
      </c>
      <c r="N175" s="1033" t="str">
        <f t="shared" si="10"/>
        <v/>
      </c>
      <c r="O175" s="1037">
        <f t="shared" si="11"/>
        <v>0</v>
      </c>
      <c r="P175" s="138"/>
      <c r="Q175" s="248"/>
      <c r="R175" s="112"/>
      <c r="S175" s="136"/>
      <c r="T175" s="249"/>
      <c r="U175" s="112"/>
      <c r="V175" s="138"/>
      <c r="W175" s="119"/>
      <c r="X175" s="138"/>
      <c r="Y175" s="119"/>
      <c r="Z175" s="138"/>
      <c r="AA175" s="119"/>
      <c r="AB175" s="138"/>
      <c r="AC175" s="248"/>
      <c r="AD175" s="112"/>
      <c r="AE175" s="138"/>
      <c r="AF175" s="122"/>
      <c r="AG175" s="138"/>
      <c r="AH175" s="122"/>
      <c r="AI175" s="138"/>
      <c r="AJ175" s="124"/>
      <c r="AK175" s="138"/>
      <c r="AL175" s="119"/>
      <c r="AM175" s="475"/>
      <c r="AN175" s="138"/>
      <c r="AO175" s="119"/>
      <c r="AP175" s="1041" t="str">
        <f>IF(AO175="","",IF(AO175="A",'7.パネルラジエーター設備費用算出シート'!$G$13,IF(AO175="B",'7.パネルラジエーター設備費用算出シート'!$N$13,IF(AO175="C",'7.パネルラジエーター設備費用算出シート'!$G$23,IF(AO175="D",'7.パネルラジエーター設備費用算出シート'!$N$23,IF(AO175="E",'7.パネルラジエーター設備費用算出シート'!$G$33,IF(AO175="F",'7.パネルラジエーター設備費用算出シート'!$N$33,IF(AO175="G",'7.パネルラジエーター設備費用算出シート'!$G$43,IF(AO175="H",'7.パネルラジエーター設備費用算出シート'!$N$43,IF(AO175="I",'7.パネルラジエーター設備費用算出シート'!$G$54,'7.パネルラジエーター設備費用算出シート'!$N$54))))))))))</f>
        <v/>
      </c>
      <c r="AQ175" s="138"/>
      <c r="AR175" s="122"/>
      <c r="AS175" s="1042"/>
      <c r="AT175" s="138"/>
      <c r="AU175" s="56"/>
      <c r="AV175" s="56"/>
      <c r="AW175" s="56"/>
      <c r="AX175" s="56"/>
      <c r="AY175" s="110"/>
      <c r="AZ175" s="56"/>
      <c r="BA175" s="56"/>
      <c r="BB175" s="110"/>
      <c r="BC175" s="56"/>
      <c r="BD175" s="56"/>
      <c r="BE175" s="56"/>
      <c r="BF175" s="56"/>
    </row>
    <row r="176" spans="1:58" s="57" customFormat="1">
      <c r="A176" s="140"/>
      <c r="B176" s="115">
        <v>164</v>
      </c>
      <c r="C176" s="156"/>
      <c r="D176" s="116"/>
      <c r="E176" s="141"/>
      <c r="F176" s="1030"/>
      <c r="G176" s="1030"/>
      <c r="H176" s="1034"/>
      <c r="I176" s="119"/>
      <c r="J176" s="120"/>
      <c r="K176" s="119"/>
      <c r="L176" s="1033" t="str">
        <f t="shared" si="8"/>
        <v/>
      </c>
      <c r="M176" s="1036" t="str">
        <f t="shared" si="9"/>
        <v/>
      </c>
      <c r="N176" s="1033" t="str">
        <f t="shared" si="10"/>
        <v/>
      </c>
      <c r="O176" s="1037">
        <f t="shared" si="11"/>
        <v>0</v>
      </c>
      <c r="P176" s="138"/>
      <c r="Q176" s="248"/>
      <c r="R176" s="112"/>
      <c r="S176" s="136"/>
      <c r="T176" s="249"/>
      <c r="U176" s="112"/>
      <c r="V176" s="138"/>
      <c r="W176" s="119"/>
      <c r="X176" s="138"/>
      <c r="Y176" s="119"/>
      <c r="Z176" s="138"/>
      <c r="AA176" s="119"/>
      <c r="AB176" s="138"/>
      <c r="AC176" s="248"/>
      <c r="AD176" s="112"/>
      <c r="AE176" s="138"/>
      <c r="AF176" s="122"/>
      <c r="AG176" s="138"/>
      <c r="AH176" s="122"/>
      <c r="AI176" s="138"/>
      <c r="AJ176" s="124"/>
      <c r="AK176" s="138"/>
      <c r="AL176" s="119"/>
      <c r="AM176" s="475"/>
      <c r="AN176" s="138"/>
      <c r="AO176" s="119"/>
      <c r="AP176" s="1041" t="str">
        <f>IF(AO176="","",IF(AO176="A",'7.パネルラジエーター設備費用算出シート'!$G$13,IF(AO176="B",'7.パネルラジエーター設備費用算出シート'!$N$13,IF(AO176="C",'7.パネルラジエーター設備費用算出シート'!$G$23,IF(AO176="D",'7.パネルラジエーター設備費用算出シート'!$N$23,IF(AO176="E",'7.パネルラジエーター設備費用算出シート'!$G$33,IF(AO176="F",'7.パネルラジエーター設備費用算出シート'!$N$33,IF(AO176="G",'7.パネルラジエーター設備費用算出シート'!$G$43,IF(AO176="H",'7.パネルラジエーター設備費用算出シート'!$N$43,IF(AO176="I",'7.パネルラジエーター設備費用算出シート'!$G$54,'7.パネルラジエーター設備費用算出シート'!$N$54))))))))))</f>
        <v/>
      </c>
      <c r="AQ176" s="138"/>
      <c r="AR176" s="122"/>
      <c r="AS176" s="1042"/>
      <c r="AT176" s="138"/>
      <c r="AU176" s="56"/>
      <c r="AV176" s="56"/>
      <c r="AW176" s="56"/>
      <c r="AX176" s="56"/>
      <c r="AY176" s="110"/>
      <c r="AZ176" s="56"/>
      <c r="BA176" s="56"/>
      <c r="BB176" s="110"/>
      <c r="BC176" s="56"/>
      <c r="BD176" s="56"/>
      <c r="BE176" s="56"/>
      <c r="BF176" s="56"/>
    </row>
    <row r="177" spans="1:58" s="57" customFormat="1">
      <c r="A177" s="140"/>
      <c r="B177" s="115">
        <v>165</v>
      </c>
      <c r="C177" s="156"/>
      <c r="D177" s="116"/>
      <c r="E177" s="141"/>
      <c r="F177" s="1030"/>
      <c r="G177" s="1030"/>
      <c r="H177" s="1034"/>
      <c r="I177" s="119"/>
      <c r="J177" s="120"/>
      <c r="K177" s="119"/>
      <c r="L177" s="1033" t="str">
        <f t="shared" si="8"/>
        <v/>
      </c>
      <c r="M177" s="1036" t="str">
        <f t="shared" si="9"/>
        <v/>
      </c>
      <c r="N177" s="1033" t="str">
        <f t="shared" si="10"/>
        <v/>
      </c>
      <c r="O177" s="1037">
        <f t="shared" si="11"/>
        <v>0</v>
      </c>
      <c r="P177" s="138"/>
      <c r="Q177" s="248"/>
      <c r="R177" s="112"/>
      <c r="S177" s="136"/>
      <c r="T177" s="249"/>
      <c r="U177" s="112"/>
      <c r="V177" s="138"/>
      <c r="W177" s="119"/>
      <c r="X177" s="138"/>
      <c r="Y177" s="119"/>
      <c r="Z177" s="138"/>
      <c r="AA177" s="119"/>
      <c r="AB177" s="138"/>
      <c r="AC177" s="248"/>
      <c r="AD177" s="112"/>
      <c r="AE177" s="138"/>
      <c r="AF177" s="122"/>
      <c r="AG177" s="138"/>
      <c r="AH177" s="122"/>
      <c r="AI177" s="138"/>
      <c r="AJ177" s="124"/>
      <c r="AK177" s="138"/>
      <c r="AL177" s="119"/>
      <c r="AM177" s="475"/>
      <c r="AN177" s="138"/>
      <c r="AO177" s="119"/>
      <c r="AP177" s="1041" t="str">
        <f>IF(AO177="","",IF(AO177="A",'7.パネルラジエーター設備費用算出シート'!$G$13,IF(AO177="B",'7.パネルラジエーター設備費用算出シート'!$N$13,IF(AO177="C",'7.パネルラジエーター設備費用算出シート'!$G$23,IF(AO177="D",'7.パネルラジエーター設備費用算出シート'!$N$23,IF(AO177="E",'7.パネルラジエーター設備費用算出シート'!$G$33,IF(AO177="F",'7.パネルラジエーター設備費用算出シート'!$N$33,IF(AO177="G",'7.パネルラジエーター設備費用算出シート'!$G$43,IF(AO177="H",'7.パネルラジエーター設備費用算出シート'!$N$43,IF(AO177="I",'7.パネルラジエーター設備費用算出シート'!$G$54,'7.パネルラジエーター設備費用算出シート'!$N$54))))))))))</f>
        <v/>
      </c>
      <c r="AQ177" s="138"/>
      <c r="AR177" s="122"/>
      <c r="AS177" s="1042"/>
      <c r="AT177" s="138"/>
      <c r="AU177" s="56"/>
      <c r="AV177" s="56"/>
      <c r="AW177" s="56"/>
      <c r="AX177" s="56"/>
      <c r="AY177" s="110"/>
      <c r="AZ177" s="56"/>
      <c r="BA177" s="56"/>
      <c r="BB177" s="110"/>
      <c r="BC177" s="56"/>
      <c r="BD177" s="56"/>
      <c r="BE177" s="56"/>
      <c r="BF177" s="56"/>
    </row>
    <row r="178" spans="1:58" s="57" customFormat="1">
      <c r="A178" s="140"/>
      <c r="B178" s="115">
        <v>166</v>
      </c>
      <c r="C178" s="156"/>
      <c r="D178" s="116"/>
      <c r="E178" s="141"/>
      <c r="F178" s="1030"/>
      <c r="G178" s="1030"/>
      <c r="H178" s="1034"/>
      <c r="I178" s="119"/>
      <c r="J178" s="120"/>
      <c r="K178" s="119"/>
      <c r="L178" s="1033" t="str">
        <f t="shared" si="8"/>
        <v/>
      </c>
      <c r="M178" s="1036" t="str">
        <f t="shared" si="9"/>
        <v/>
      </c>
      <c r="N178" s="1033" t="str">
        <f t="shared" si="10"/>
        <v/>
      </c>
      <c r="O178" s="1037">
        <f t="shared" si="11"/>
        <v>0</v>
      </c>
      <c r="P178" s="138"/>
      <c r="Q178" s="248"/>
      <c r="R178" s="112"/>
      <c r="S178" s="136"/>
      <c r="T178" s="249"/>
      <c r="U178" s="112"/>
      <c r="V178" s="138"/>
      <c r="W178" s="119"/>
      <c r="X178" s="138"/>
      <c r="Y178" s="119"/>
      <c r="Z178" s="138"/>
      <c r="AA178" s="119"/>
      <c r="AB178" s="138"/>
      <c r="AC178" s="248"/>
      <c r="AD178" s="112"/>
      <c r="AE178" s="138"/>
      <c r="AF178" s="122"/>
      <c r="AG178" s="138"/>
      <c r="AH178" s="122"/>
      <c r="AI178" s="138"/>
      <c r="AJ178" s="124"/>
      <c r="AK178" s="138"/>
      <c r="AL178" s="119"/>
      <c r="AM178" s="475"/>
      <c r="AN178" s="138"/>
      <c r="AO178" s="119"/>
      <c r="AP178" s="1041" t="str">
        <f>IF(AO178="","",IF(AO178="A",'7.パネルラジエーター設備費用算出シート'!$G$13,IF(AO178="B",'7.パネルラジエーター設備費用算出シート'!$N$13,IF(AO178="C",'7.パネルラジエーター設備費用算出シート'!$G$23,IF(AO178="D",'7.パネルラジエーター設備費用算出シート'!$N$23,IF(AO178="E",'7.パネルラジエーター設備費用算出シート'!$G$33,IF(AO178="F",'7.パネルラジエーター設備費用算出シート'!$N$33,IF(AO178="G",'7.パネルラジエーター設備費用算出シート'!$G$43,IF(AO178="H",'7.パネルラジエーター設備費用算出シート'!$N$43,IF(AO178="I",'7.パネルラジエーター設備費用算出シート'!$G$54,'7.パネルラジエーター設備費用算出シート'!$N$54))))))))))</f>
        <v/>
      </c>
      <c r="AQ178" s="138"/>
      <c r="AR178" s="122"/>
      <c r="AS178" s="1042"/>
      <c r="AT178" s="138"/>
      <c r="AU178" s="56"/>
      <c r="AV178" s="56"/>
      <c r="AW178" s="56"/>
      <c r="AX178" s="56"/>
      <c r="AY178" s="110"/>
      <c r="AZ178" s="56"/>
      <c r="BA178" s="56"/>
      <c r="BB178" s="110"/>
      <c r="BC178" s="56"/>
      <c r="BD178" s="56"/>
      <c r="BE178" s="56"/>
      <c r="BF178" s="56"/>
    </row>
    <row r="179" spans="1:58" s="57" customFormat="1">
      <c r="A179" s="140"/>
      <c r="B179" s="115">
        <v>167</v>
      </c>
      <c r="C179" s="156"/>
      <c r="D179" s="116"/>
      <c r="E179" s="141"/>
      <c r="F179" s="1030"/>
      <c r="G179" s="1030"/>
      <c r="H179" s="1034"/>
      <c r="I179" s="119"/>
      <c r="J179" s="120"/>
      <c r="K179" s="119"/>
      <c r="L179" s="1033" t="str">
        <f t="shared" si="8"/>
        <v/>
      </c>
      <c r="M179" s="1036" t="str">
        <f t="shared" si="9"/>
        <v/>
      </c>
      <c r="N179" s="1033" t="str">
        <f t="shared" si="10"/>
        <v/>
      </c>
      <c r="O179" s="1037">
        <f t="shared" si="11"/>
        <v>0</v>
      </c>
      <c r="P179" s="138"/>
      <c r="Q179" s="248"/>
      <c r="R179" s="112"/>
      <c r="S179" s="136"/>
      <c r="T179" s="249"/>
      <c r="U179" s="112"/>
      <c r="V179" s="138"/>
      <c r="W179" s="119"/>
      <c r="X179" s="138"/>
      <c r="Y179" s="119"/>
      <c r="Z179" s="138"/>
      <c r="AA179" s="119"/>
      <c r="AB179" s="138"/>
      <c r="AC179" s="248"/>
      <c r="AD179" s="112"/>
      <c r="AE179" s="138"/>
      <c r="AF179" s="122"/>
      <c r="AG179" s="138"/>
      <c r="AH179" s="122"/>
      <c r="AI179" s="138"/>
      <c r="AJ179" s="124"/>
      <c r="AK179" s="138"/>
      <c r="AL179" s="119"/>
      <c r="AM179" s="475"/>
      <c r="AN179" s="138"/>
      <c r="AO179" s="119"/>
      <c r="AP179" s="1041" t="str">
        <f>IF(AO179="","",IF(AO179="A",'7.パネルラジエーター設備費用算出シート'!$G$13,IF(AO179="B",'7.パネルラジエーター設備費用算出シート'!$N$13,IF(AO179="C",'7.パネルラジエーター設備費用算出シート'!$G$23,IF(AO179="D",'7.パネルラジエーター設備費用算出シート'!$N$23,IF(AO179="E",'7.パネルラジエーター設備費用算出シート'!$G$33,IF(AO179="F",'7.パネルラジエーター設備費用算出シート'!$N$33,IF(AO179="G",'7.パネルラジエーター設備費用算出シート'!$G$43,IF(AO179="H",'7.パネルラジエーター設備費用算出シート'!$N$43,IF(AO179="I",'7.パネルラジエーター設備費用算出シート'!$G$54,'7.パネルラジエーター設備費用算出シート'!$N$54))))))))))</f>
        <v/>
      </c>
      <c r="AQ179" s="138"/>
      <c r="AR179" s="122"/>
      <c r="AS179" s="1042"/>
      <c r="AT179" s="138"/>
      <c r="AU179" s="56"/>
      <c r="AV179" s="56"/>
      <c r="AW179" s="56"/>
      <c r="AX179" s="56"/>
      <c r="AY179" s="110"/>
      <c r="AZ179" s="56"/>
      <c r="BA179" s="56"/>
      <c r="BB179" s="110"/>
      <c r="BC179" s="56"/>
      <c r="BD179" s="56"/>
      <c r="BE179" s="56"/>
      <c r="BF179" s="56"/>
    </row>
    <row r="180" spans="1:58" s="57" customFormat="1">
      <c r="A180" s="140"/>
      <c r="B180" s="115">
        <v>168</v>
      </c>
      <c r="C180" s="156"/>
      <c r="D180" s="116"/>
      <c r="E180" s="141"/>
      <c r="F180" s="1030"/>
      <c r="G180" s="1030"/>
      <c r="H180" s="1034"/>
      <c r="I180" s="119"/>
      <c r="J180" s="120"/>
      <c r="K180" s="119"/>
      <c r="L180" s="1033" t="str">
        <f t="shared" si="8"/>
        <v/>
      </c>
      <c r="M180" s="1036" t="str">
        <f t="shared" si="9"/>
        <v/>
      </c>
      <c r="N180" s="1033" t="str">
        <f t="shared" si="10"/>
        <v/>
      </c>
      <c r="O180" s="1037">
        <f t="shared" si="11"/>
        <v>0</v>
      </c>
      <c r="P180" s="138"/>
      <c r="Q180" s="248"/>
      <c r="R180" s="112"/>
      <c r="S180" s="136"/>
      <c r="T180" s="249"/>
      <c r="U180" s="112"/>
      <c r="V180" s="138"/>
      <c r="W180" s="119"/>
      <c r="X180" s="138"/>
      <c r="Y180" s="119"/>
      <c r="Z180" s="138"/>
      <c r="AA180" s="119"/>
      <c r="AB180" s="138"/>
      <c r="AC180" s="248"/>
      <c r="AD180" s="112"/>
      <c r="AE180" s="138"/>
      <c r="AF180" s="122"/>
      <c r="AG180" s="138"/>
      <c r="AH180" s="122"/>
      <c r="AI180" s="138"/>
      <c r="AJ180" s="124"/>
      <c r="AK180" s="138"/>
      <c r="AL180" s="119"/>
      <c r="AM180" s="475"/>
      <c r="AN180" s="138"/>
      <c r="AO180" s="119"/>
      <c r="AP180" s="1041" t="str">
        <f>IF(AO180="","",IF(AO180="A",'7.パネルラジエーター設備費用算出シート'!$G$13,IF(AO180="B",'7.パネルラジエーター設備費用算出シート'!$N$13,IF(AO180="C",'7.パネルラジエーター設備費用算出シート'!$G$23,IF(AO180="D",'7.パネルラジエーター設備費用算出シート'!$N$23,IF(AO180="E",'7.パネルラジエーター設備費用算出シート'!$G$33,IF(AO180="F",'7.パネルラジエーター設備費用算出シート'!$N$33,IF(AO180="G",'7.パネルラジエーター設備費用算出シート'!$G$43,IF(AO180="H",'7.パネルラジエーター設備費用算出シート'!$N$43,IF(AO180="I",'7.パネルラジエーター設備費用算出シート'!$G$54,'7.パネルラジエーター設備費用算出シート'!$N$54))))))))))</f>
        <v/>
      </c>
      <c r="AQ180" s="138"/>
      <c r="AR180" s="122"/>
      <c r="AS180" s="1042"/>
      <c r="AT180" s="138"/>
      <c r="AU180" s="56"/>
      <c r="AV180" s="56"/>
      <c r="AW180" s="56"/>
      <c r="AX180" s="56"/>
      <c r="AY180" s="110"/>
      <c r="AZ180" s="56"/>
      <c r="BA180" s="56"/>
      <c r="BB180" s="110"/>
      <c r="BC180" s="56"/>
      <c r="BD180" s="56"/>
      <c r="BE180" s="56"/>
      <c r="BF180" s="56"/>
    </row>
    <row r="181" spans="1:58" s="57" customFormat="1">
      <c r="A181" s="140"/>
      <c r="B181" s="115">
        <v>169</v>
      </c>
      <c r="C181" s="156"/>
      <c r="D181" s="116"/>
      <c r="E181" s="141"/>
      <c r="F181" s="1030"/>
      <c r="G181" s="1030"/>
      <c r="H181" s="1034"/>
      <c r="I181" s="119"/>
      <c r="J181" s="120"/>
      <c r="K181" s="119"/>
      <c r="L181" s="1033" t="str">
        <f t="shared" si="8"/>
        <v/>
      </c>
      <c r="M181" s="1036" t="str">
        <f t="shared" si="9"/>
        <v/>
      </c>
      <c r="N181" s="1033" t="str">
        <f t="shared" si="10"/>
        <v/>
      </c>
      <c r="O181" s="1037">
        <f t="shared" si="11"/>
        <v>0</v>
      </c>
      <c r="P181" s="138"/>
      <c r="Q181" s="248"/>
      <c r="R181" s="112"/>
      <c r="S181" s="136"/>
      <c r="T181" s="249"/>
      <c r="U181" s="112"/>
      <c r="V181" s="138"/>
      <c r="W181" s="119"/>
      <c r="X181" s="138"/>
      <c r="Y181" s="119"/>
      <c r="Z181" s="138"/>
      <c r="AA181" s="119"/>
      <c r="AB181" s="138"/>
      <c r="AC181" s="248"/>
      <c r="AD181" s="112"/>
      <c r="AE181" s="138"/>
      <c r="AF181" s="122"/>
      <c r="AG181" s="138"/>
      <c r="AH181" s="122"/>
      <c r="AI181" s="138"/>
      <c r="AJ181" s="124"/>
      <c r="AK181" s="138"/>
      <c r="AL181" s="119"/>
      <c r="AM181" s="475"/>
      <c r="AN181" s="138"/>
      <c r="AO181" s="119"/>
      <c r="AP181" s="1041" t="str">
        <f>IF(AO181="","",IF(AO181="A",'7.パネルラジエーター設備費用算出シート'!$G$13,IF(AO181="B",'7.パネルラジエーター設備費用算出シート'!$N$13,IF(AO181="C",'7.パネルラジエーター設備費用算出シート'!$G$23,IF(AO181="D",'7.パネルラジエーター設備費用算出シート'!$N$23,IF(AO181="E",'7.パネルラジエーター設備費用算出シート'!$G$33,IF(AO181="F",'7.パネルラジエーター設備費用算出シート'!$N$33,IF(AO181="G",'7.パネルラジエーター設備費用算出シート'!$G$43,IF(AO181="H",'7.パネルラジエーター設備費用算出シート'!$N$43,IF(AO181="I",'7.パネルラジエーター設備費用算出シート'!$G$54,'7.パネルラジエーター設備費用算出シート'!$N$54))))))))))</f>
        <v/>
      </c>
      <c r="AQ181" s="138"/>
      <c r="AR181" s="122"/>
      <c r="AS181" s="1042"/>
      <c r="AT181" s="138"/>
      <c r="AU181" s="56"/>
      <c r="AV181" s="56"/>
      <c r="AW181" s="56"/>
      <c r="AX181" s="56"/>
      <c r="AY181" s="110"/>
      <c r="AZ181" s="56"/>
      <c r="BA181" s="56"/>
      <c r="BB181" s="110"/>
      <c r="BC181" s="56"/>
      <c r="BD181" s="56"/>
      <c r="BE181" s="56"/>
      <c r="BF181" s="56"/>
    </row>
    <row r="182" spans="1:58" s="57" customFormat="1">
      <c r="A182" s="140"/>
      <c r="B182" s="115">
        <v>170</v>
      </c>
      <c r="C182" s="156"/>
      <c r="D182" s="116"/>
      <c r="E182" s="141"/>
      <c r="F182" s="1030"/>
      <c r="G182" s="1030"/>
      <c r="H182" s="1034"/>
      <c r="I182" s="119"/>
      <c r="J182" s="120"/>
      <c r="K182" s="119"/>
      <c r="L182" s="1033" t="str">
        <f t="shared" si="8"/>
        <v/>
      </c>
      <c r="M182" s="1036" t="str">
        <f t="shared" si="9"/>
        <v/>
      </c>
      <c r="N182" s="1033" t="str">
        <f t="shared" si="10"/>
        <v/>
      </c>
      <c r="O182" s="1037">
        <f t="shared" si="11"/>
        <v>0</v>
      </c>
      <c r="P182" s="138"/>
      <c r="Q182" s="248"/>
      <c r="R182" s="112"/>
      <c r="S182" s="136"/>
      <c r="T182" s="249"/>
      <c r="U182" s="112"/>
      <c r="V182" s="138"/>
      <c r="W182" s="119"/>
      <c r="X182" s="138"/>
      <c r="Y182" s="119"/>
      <c r="Z182" s="138"/>
      <c r="AA182" s="119"/>
      <c r="AB182" s="138"/>
      <c r="AC182" s="248"/>
      <c r="AD182" s="112"/>
      <c r="AE182" s="138"/>
      <c r="AF182" s="122"/>
      <c r="AG182" s="138"/>
      <c r="AH182" s="122"/>
      <c r="AI182" s="138"/>
      <c r="AJ182" s="124"/>
      <c r="AK182" s="138"/>
      <c r="AL182" s="119"/>
      <c r="AM182" s="475"/>
      <c r="AN182" s="138"/>
      <c r="AO182" s="119"/>
      <c r="AP182" s="1041" t="str">
        <f>IF(AO182="","",IF(AO182="A",'7.パネルラジエーター設備費用算出シート'!$G$13,IF(AO182="B",'7.パネルラジエーター設備費用算出シート'!$N$13,IF(AO182="C",'7.パネルラジエーター設備費用算出シート'!$G$23,IF(AO182="D",'7.パネルラジエーター設備費用算出シート'!$N$23,IF(AO182="E",'7.パネルラジエーター設備費用算出シート'!$G$33,IF(AO182="F",'7.パネルラジエーター設備費用算出シート'!$N$33,IF(AO182="G",'7.パネルラジエーター設備費用算出シート'!$G$43,IF(AO182="H",'7.パネルラジエーター設備費用算出シート'!$N$43,IF(AO182="I",'7.パネルラジエーター設備費用算出シート'!$G$54,'7.パネルラジエーター設備費用算出シート'!$N$54))))))))))</f>
        <v/>
      </c>
      <c r="AQ182" s="138"/>
      <c r="AR182" s="122"/>
      <c r="AS182" s="1042"/>
      <c r="AT182" s="138"/>
      <c r="AU182" s="56"/>
      <c r="AV182" s="56"/>
      <c r="AW182" s="56"/>
      <c r="AX182" s="56"/>
      <c r="AY182" s="110"/>
      <c r="AZ182" s="56"/>
      <c r="BA182" s="56"/>
      <c r="BB182" s="110"/>
      <c r="BC182" s="56"/>
      <c r="BD182" s="56"/>
      <c r="BE182" s="56"/>
      <c r="BF182" s="56"/>
    </row>
    <row r="183" spans="1:58" s="57" customFormat="1">
      <c r="A183" s="140"/>
      <c r="B183" s="115">
        <v>171</v>
      </c>
      <c r="C183" s="156"/>
      <c r="D183" s="116"/>
      <c r="E183" s="141"/>
      <c r="F183" s="1030"/>
      <c r="G183" s="1030"/>
      <c r="H183" s="1034"/>
      <c r="I183" s="119"/>
      <c r="J183" s="120"/>
      <c r="K183" s="119"/>
      <c r="L183" s="1033" t="str">
        <f t="shared" si="8"/>
        <v/>
      </c>
      <c r="M183" s="1036" t="str">
        <f t="shared" si="9"/>
        <v/>
      </c>
      <c r="N183" s="1033" t="str">
        <f t="shared" si="10"/>
        <v/>
      </c>
      <c r="O183" s="1037">
        <f t="shared" si="11"/>
        <v>0</v>
      </c>
      <c r="P183" s="138"/>
      <c r="Q183" s="248"/>
      <c r="R183" s="112"/>
      <c r="S183" s="136"/>
      <c r="T183" s="249"/>
      <c r="U183" s="112"/>
      <c r="V183" s="138"/>
      <c r="W183" s="119"/>
      <c r="X183" s="138"/>
      <c r="Y183" s="119"/>
      <c r="Z183" s="138"/>
      <c r="AA183" s="119"/>
      <c r="AB183" s="138"/>
      <c r="AC183" s="248"/>
      <c r="AD183" s="112"/>
      <c r="AE183" s="138"/>
      <c r="AF183" s="122"/>
      <c r="AG183" s="138"/>
      <c r="AH183" s="122"/>
      <c r="AI183" s="138"/>
      <c r="AJ183" s="124"/>
      <c r="AK183" s="138"/>
      <c r="AL183" s="119"/>
      <c r="AM183" s="475"/>
      <c r="AN183" s="138"/>
      <c r="AO183" s="119"/>
      <c r="AP183" s="1041" t="str">
        <f>IF(AO183="","",IF(AO183="A",'7.パネルラジエーター設備費用算出シート'!$G$13,IF(AO183="B",'7.パネルラジエーター設備費用算出シート'!$N$13,IF(AO183="C",'7.パネルラジエーター設備費用算出シート'!$G$23,IF(AO183="D",'7.パネルラジエーター設備費用算出シート'!$N$23,IF(AO183="E",'7.パネルラジエーター設備費用算出シート'!$G$33,IF(AO183="F",'7.パネルラジエーター設備費用算出シート'!$N$33,IF(AO183="G",'7.パネルラジエーター設備費用算出シート'!$G$43,IF(AO183="H",'7.パネルラジエーター設備費用算出シート'!$N$43,IF(AO183="I",'7.パネルラジエーター設備費用算出シート'!$G$54,'7.パネルラジエーター設備費用算出シート'!$N$54))))))))))</f>
        <v/>
      </c>
      <c r="AQ183" s="138"/>
      <c r="AR183" s="122"/>
      <c r="AS183" s="1042"/>
      <c r="AT183" s="138"/>
      <c r="AU183" s="56"/>
      <c r="AV183" s="56"/>
      <c r="AW183" s="56"/>
      <c r="AX183" s="56"/>
      <c r="AY183" s="110"/>
      <c r="AZ183" s="56"/>
      <c r="BA183" s="56"/>
      <c r="BB183" s="110"/>
      <c r="BC183" s="56"/>
      <c r="BD183" s="56"/>
      <c r="BE183" s="56"/>
      <c r="BF183" s="56"/>
    </row>
    <row r="184" spans="1:58" s="57" customFormat="1">
      <c r="A184" s="140"/>
      <c r="B184" s="115">
        <v>172</v>
      </c>
      <c r="C184" s="156"/>
      <c r="D184" s="116"/>
      <c r="E184" s="141"/>
      <c r="F184" s="1030"/>
      <c r="G184" s="1030"/>
      <c r="H184" s="1034"/>
      <c r="I184" s="119"/>
      <c r="J184" s="120"/>
      <c r="K184" s="119"/>
      <c r="L184" s="1033" t="str">
        <f t="shared" si="8"/>
        <v/>
      </c>
      <c r="M184" s="1036" t="str">
        <f t="shared" si="9"/>
        <v/>
      </c>
      <c r="N184" s="1033" t="str">
        <f t="shared" si="10"/>
        <v/>
      </c>
      <c r="O184" s="1037">
        <f t="shared" si="11"/>
        <v>0</v>
      </c>
      <c r="P184" s="138"/>
      <c r="Q184" s="248"/>
      <c r="R184" s="112"/>
      <c r="S184" s="136"/>
      <c r="T184" s="249"/>
      <c r="U184" s="112"/>
      <c r="V184" s="138"/>
      <c r="W184" s="119"/>
      <c r="X184" s="138"/>
      <c r="Y184" s="119"/>
      <c r="Z184" s="138"/>
      <c r="AA184" s="119"/>
      <c r="AB184" s="138"/>
      <c r="AC184" s="248"/>
      <c r="AD184" s="112"/>
      <c r="AE184" s="138"/>
      <c r="AF184" s="122"/>
      <c r="AG184" s="138"/>
      <c r="AH184" s="122"/>
      <c r="AI184" s="138"/>
      <c r="AJ184" s="124"/>
      <c r="AK184" s="138"/>
      <c r="AL184" s="119"/>
      <c r="AM184" s="475"/>
      <c r="AN184" s="138"/>
      <c r="AO184" s="119"/>
      <c r="AP184" s="1041" t="str">
        <f>IF(AO184="","",IF(AO184="A",'7.パネルラジエーター設備費用算出シート'!$G$13,IF(AO184="B",'7.パネルラジエーター設備費用算出シート'!$N$13,IF(AO184="C",'7.パネルラジエーター設備費用算出シート'!$G$23,IF(AO184="D",'7.パネルラジエーター設備費用算出シート'!$N$23,IF(AO184="E",'7.パネルラジエーター設備費用算出シート'!$G$33,IF(AO184="F",'7.パネルラジエーター設備費用算出シート'!$N$33,IF(AO184="G",'7.パネルラジエーター設備費用算出シート'!$G$43,IF(AO184="H",'7.パネルラジエーター設備費用算出シート'!$N$43,IF(AO184="I",'7.パネルラジエーター設備費用算出シート'!$G$54,'7.パネルラジエーター設備費用算出シート'!$N$54))))))))))</f>
        <v/>
      </c>
      <c r="AQ184" s="138"/>
      <c r="AR184" s="122"/>
      <c r="AS184" s="1042"/>
      <c r="AT184" s="138"/>
      <c r="AU184" s="56"/>
      <c r="AV184" s="56"/>
      <c r="AW184" s="56"/>
      <c r="AX184" s="56"/>
      <c r="AY184" s="110"/>
      <c r="AZ184" s="56"/>
      <c r="BA184" s="56"/>
      <c r="BB184" s="110"/>
      <c r="BC184" s="56"/>
      <c r="BD184" s="56"/>
      <c r="BE184" s="56"/>
      <c r="BF184" s="56"/>
    </row>
    <row r="185" spans="1:58" s="57" customFormat="1">
      <c r="A185" s="140"/>
      <c r="B185" s="115">
        <v>173</v>
      </c>
      <c r="C185" s="156"/>
      <c r="D185" s="116"/>
      <c r="E185" s="141"/>
      <c r="F185" s="1030"/>
      <c r="G185" s="1030"/>
      <c r="H185" s="1034"/>
      <c r="I185" s="119"/>
      <c r="J185" s="120"/>
      <c r="K185" s="119"/>
      <c r="L185" s="1033" t="str">
        <f t="shared" si="8"/>
        <v/>
      </c>
      <c r="M185" s="1036" t="str">
        <f t="shared" si="9"/>
        <v/>
      </c>
      <c r="N185" s="1033" t="str">
        <f t="shared" si="10"/>
        <v/>
      </c>
      <c r="O185" s="1037">
        <f t="shared" si="11"/>
        <v>0</v>
      </c>
      <c r="P185" s="138"/>
      <c r="Q185" s="248"/>
      <c r="R185" s="112"/>
      <c r="S185" s="136"/>
      <c r="T185" s="249"/>
      <c r="U185" s="112"/>
      <c r="V185" s="138"/>
      <c r="W185" s="119"/>
      <c r="X185" s="138"/>
      <c r="Y185" s="119"/>
      <c r="Z185" s="138"/>
      <c r="AA185" s="119"/>
      <c r="AB185" s="138"/>
      <c r="AC185" s="248"/>
      <c r="AD185" s="112"/>
      <c r="AE185" s="138"/>
      <c r="AF185" s="122"/>
      <c r="AG185" s="138"/>
      <c r="AH185" s="122"/>
      <c r="AI185" s="138"/>
      <c r="AJ185" s="124"/>
      <c r="AK185" s="138"/>
      <c r="AL185" s="119"/>
      <c r="AM185" s="475"/>
      <c r="AN185" s="138"/>
      <c r="AO185" s="119"/>
      <c r="AP185" s="1041" t="str">
        <f>IF(AO185="","",IF(AO185="A",'7.パネルラジエーター設備費用算出シート'!$G$13,IF(AO185="B",'7.パネルラジエーター設備費用算出シート'!$N$13,IF(AO185="C",'7.パネルラジエーター設備費用算出シート'!$G$23,IF(AO185="D",'7.パネルラジエーター設備費用算出シート'!$N$23,IF(AO185="E",'7.パネルラジエーター設備費用算出シート'!$G$33,IF(AO185="F",'7.パネルラジエーター設備費用算出シート'!$N$33,IF(AO185="G",'7.パネルラジエーター設備費用算出シート'!$G$43,IF(AO185="H",'7.パネルラジエーター設備費用算出シート'!$N$43,IF(AO185="I",'7.パネルラジエーター設備費用算出シート'!$G$54,'7.パネルラジエーター設備費用算出シート'!$N$54))))))))))</f>
        <v/>
      </c>
      <c r="AQ185" s="138"/>
      <c r="AR185" s="122"/>
      <c r="AS185" s="1042"/>
      <c r="AT185" s="138"/>
      <c r="AU185" s="56"/>
      <c r="AV185" s="56"/>
      <c r="AW185" s="56"/>
      <c r="AX185" s="56"/>
      <c r="AY185" s="110"/>
      <c r="AZ185" s="56"/>
      <c r="BA185" s="56"/>
      <c r="BB185" s="110"/>
      <c r="BC185" s="56"/>
      <c r="BD185" s="56"/>
      <c r="BE185" s="56"/>
      <c r="BF185" s="56"/>
    </row>
    <row r="186" spans="1:58" s="57" customFormat="1">
      <c r="A186" s="140"/>
      <c r="B186" s="115">
        <v>174</v>
      </c>
      <c r="C186" s="156"/>
      <c r="D186" s="116"/>
      <c r="E186" s="141"/>
      <c r="F186" s="1030"/>
      <c r="G186" s="1030"/>
      <c r="H186" s="1034"/>
      <c r="I186" s="119"/>
      <c r="J186" s="120"/>
      <c r="K186" s="119"/>
      <c r="L186" s="1033" t="str">
        <f t="shared" si="8"/>
        <v/>
      </c>
      <c r="M186" s="1036" t="str">
        <f t="shared" si="9"/>
        <v/>
      </c>
      <c r="N186" s="1033" t="str">
        <f t="shared" si="10"/>
        <v/>
      </c>
      <c r="O186" s="1037">
        <f t="shared" si="11"/>
        <v>0</v>
      </c>
      <c r="P186" s="138"/>
      <c r="Q186" s="248"/>
      <c r="R186" s="112"/>
      <c r="S186" s="136"/>
      <c r="T186" s="249"/>
      <c r="U186" s="112"/>
      <c r="V186" s="138"/>
      <c r="W186" s="119"/>
      <c r="X186" s="138"/>
      <c r="Y186" s="119"/>
      <c r="Z186" s="138"/>
      <c r="AA186" s="119"/>
      <c r="AB186" s="138"/>
      <c r="AC186" s="248"/>
      <c r="AD186" s="112"/>
      <c r="AE186" s="138"/>
      <c r="AF186" s="122"/>
      <c r="AG186" s="138"/>
      <c r="AH186" s="122"/>
      <c r="AI186" s="138"/>
      <c r="AJ186" s="124"/>
      <c r="AK186" s="138"/>
      <c r="AL186" s="119"/>
      <c r="AM186" s="475"/>
      <c r="AN186" s="138"/>
      <c r="AO186" s="119"/>
      <c r="AP186" s="1041" t="str">
        <f>IF(AO186="","",IF(AO186="A",'7.パネルラジエーター設備費用算出シート'!$G$13,IF(AO186="B",'7.パネルラジエーター設備費用算出シート'!$N$13,IF(AO186="C",'7.パネルラジエーター設備費用算出シート'!$G$23,IF(AO186="D",'7.パネルラジエーター設備費用算出シート'!$N$23,IF(AO186="E",'7.パネルラジエーター設備費用算出シート'!$G$33,IF(AO186="F",'7.パネルラジエーター設備費用算出シート'!$N$33,IF(AO186="G",'7.パネルラジエーター設備費用算出シート'!$G$43,IF(AO186="H",'7.パネルラジエーター設備費用算出シート'!$N$43,IF(AO186="I",'7.パネルラジエーター設備費用算出シート'!$G$54,'7.パネルラジエーター設備費用算出シート'!$N$54))))))))))</f>
        <v/>
      </c>
      <c r="AQ186" s="138"/>
      <c r="AR186" s="122"/>
      <c r="AS186" s="1042"/>
      <c r="AT186" s="138"/>
      <c r="AU186" s="56"/>
      <c r="AV186" s="56"/>
      <c r="AW186" s="56"/>
      <c r="AX186" s="56"/>
      <c r="AY186" s="110"/>
      <c r="AZ186" s="56"/>
      <c r="BA186" s="56"/>
      <c r="BB186" s="110"/>
      <c r="BC186" s="56"/>
      <c r="BD186" s="56"/>
      <c r="BE186" s="56"/>
      <c r="BF186" s="56"/>
    </row>
    <row r="187" spans="1:58" s="57" customFormat="1">
      <c r="A187" s="140"/>
      <c r="B187" s="115">
        <v>175</v>
      </c>
      <c r="C187" s="156"/>
      <c r="D187" s="116"/>
      <c r="E187" s="141"/>
      <c r="F187" s="1030"/>
      <c r="G187" s="1030"/>
      <c r="H187" s="1034"/>
      <c r="I187" s="119"/>
      <c r="J187" s="120"/>
      <c r="K187" s="119"/>
      <c r="L187" s="1033" t="str">
        <f t="shared" si="8"/>
        <v/>
      </c>
      <c r="M187" s="1036" t="str">
        <f t="shared" si="9"/>
        <v/>
      </c>
      <c r="N187" s="1033" t="str">
        <f t="shared" si="10"/>
        <v/>
      </c>
      <c r="O187" s="1037">
        <f t="shared" si="11"/>
        <v>0</v>
      </c>
      <c r="P187" s="138"/>
      <c r="Q187" s="248"/>
      <c r="R187" s="112"/>
      <c r="S187" s="136"/>
      <c r="T187" s="249"/>
      <c r="U187" s="112"/>
      <c r="V187" s="138"/>
      <c r="W187" s="119"/>
      <c r="X187" s="138"/>
      <c r="Y187" s="119"/>
      <c r="Z187" s="138"/>
      <c r="AA187" s="119"/>
      <c r="AB187" s="138"/>
      <c r="AC187" s="248"/>
      <c r="AD187" s="112"/>
      <c r="AE187" s="138"/>
      <c r="AF187" s="122"/>
      <c r="AG187" s="138"/>
      <c r="AH187" s="122"/>
      <c r="AI187" s="138"/>
      <c r="AJ187" s="124"/>
      <c r="AK187" s="138"/>
      <c r="AL187" s="119"/>
      <c r="AM187" s="475"/>
      <c r="AN187" s="138"/>
      <c r="AO187" s="119"/>
      <c r="AP187" s="1041" t="str">
        <f>IF(AO187="","",IF(AO187="A",'7.パネルラジエーター設備費用算出シート'!$G$13,IF(AO187="B",'7.パネルラジエーター設備費用算出シート'!$N$13,IF(AO187="C",'7.パネルラジエーター設備費用算出シート'!$G$23,IF(AO187="D",'7.パネルラジエーター設備費用算出シート'!$N$23,IF(AO187="E",'7.パネルラジエーター設備費用算出シート'!$G$33,IF(AO187="F",'7.パネルラジエーター設備費用算出シート'!$N$33,IF(AO187="G",'7.パネルラジエーター設備費用算出シート'!$G$43,IF(AO187="H",'7.パネルラジエーター設備費用算出シート'!$N$43,IF(AO187="I",'7.パネルラジエーター設備費用算出シート'!$G$54,'7.パネルラジエーター設備費用算出シート'!$N$54))))))))))</f>
        <v/>
      </c>
      <c r="AQ187" s="138"/>
      <c r="AR187" s="122"/>
      <c r="AS187" s="1042"/>
      <c r="AT187" s="138"/>
      <c r="AU187" s="56"/>
      <c r="AV187" s="56"/>
      <c r="AW187" s="56"/>
      <c r="AX187" s="56"/>
      <c r="AY187" s="110"/>
      <c r="AZ187" s="56"/>
      <c r="BA187" s="56"/>
      <c r="BB187" s="110"/>
      <c r="BC187" s="56"/>
      <c r="BD187" s="56"/>
      <c r="BE187" s="56"/>
      <c r="BF187" s="56"/>
    </row>
    <row r="188" spans="1:58" s="57" customFormat="1">
      <c r="A188" s="140"/>
      <c r="B188" s="115">
        <v>176</v>
      </c>
      <c r="C188" s="156"/>
      <c r="D188" s="116"/>
      <c r="E188" s="141"/>
      <c r="F188" s="1030"/>
      <c r="G188" s="1030"/>
      <c r="H188" s="1034"/>
      <c r="I188" s="119"/>
      <c r="J188" s="120"/>
      <c r="K188" s="119"/>
      <c r="L188" s="1033" t="str">
        <f t="shared" si="8"/>
        <v/>
      </c>
      <c r="M188" s="1036" t="str">
        <f t="shared" si="9"/>
        <v/>
      </c>
      <c r="N188" s="1033" t="str">
        <f t="shared" si="10"/>
        <v/>
      </c>
      <c r="O188" s="1037">
        <f t="shared" si="11"/>
        <v>0</v>
      </c>
      <c r="P188" s="138"/>
      <c r="Q188" s="248"/>
      <c r="R188" s="112"/>
      <c r="S188" s="136"/>
      <c r="T188" s="249"/>
      <c r="U188" s="112"/>
      <c r="V188" s="138"/>
      <c r="W188" s="119"/>
      <c r="X188" s="138"/>
      <c r="Y188" s="119"/>
      <c r="Z188" s="138"/>
      <c r="AA188" s="119"/>
      <c r="AB188" s="138"/>
      <c r="AC188" s="248"/>
      <c r="AD188" s="112"/>
      <c r="AE188" s="138"/>
      <c r="AF188" s="122"/>
      <c r="AG188" s="138"/>
      <c r="AH188" s="122"/>
      <c r="AI188" s="138"/>
      <c r="AJ188" s="124"/>
      <c r="AK188" s="138"/>
      <c r="AL188" s="119"/>
      <c r="AM188" s="475"/>
      <c r="AN188" s="138"/>
      <c r="AO188" s="119"/>
      <c r="AP188" s="1041" t="str">
        <f>IF(AO188="","",IF(AO188="A",'7.パネルラジエーター設備費用算出シート'!$G$13,IF(AO188="B",'7.パネルラジエーター設備費用算出シート'!$N$13,IF(AO188="C",'7.パネルラジエーター設備費用算出シート'!$G$23,IF(AO188="D",'7.パネルラジエーター設備費用算出シート'!$N$23,IF(AO188="E",'7.パネルラジエーター設備費用算出シート'!$G$33,IF(AO188="F",'7.パネルラジエーター設備費用算出シート'!$N$33,IF(AO188="G",'7.パネルラジエーター設備費用算出シート'!$G$43,IF(AO188="H",'7.パネルラジエーター設備費用算出シート'!$N$43,IF(AO188="I",'7.パネルラジエーター設備費用算出シート'!$G$54,'7.パネルラジエーター設備費用算出シート'!$N$54))))))))))</f>
        <v/>
      </c>
      <c r="AQ188" s="138"/>
      <c r="AR188" s="122"/>
      <c r="AS188" s="1042"/>
      <c r="AT188" s="138"/>
      <c r="AU188" s="56"/>
      <c r="AV188" s="56"/>
      <c r="AW188" s="56"/>
      <c r="AX188" s="56"/>
      <c r="AY188" s="110"/>
      <c r="AZ188" s="56"/>
      <c r="BA188" s="56"/>
      <c r="BB188" s="110"/>
      <c r="BC188" s="56"/>
      <c r="BD188" s="56"/>
      <c r="BE188" s="56"/>
      <c r="BF188" s="56"/>
    </row>
    <row r="189" spans="1:58" s="57" customFormat="1">
      <c r="A189" s="140"/>
      <c r="B189" s="115">
        <v>177</v>
      </c>
      <c r="C189" s="156"/>
      <c r="D189" s="116"/>
      <c r="E189" s="141"/>
      <c r="F189" s="1030"/>
      <c r="G189" s="1030"/>
      <c r="H189" s="1034"/>
      <c r="I189" s="119"/>
      <c r="J189" s="120"/>
      <c r="K189" s="119"/>
      <c r="L189" s="1033" t="str">
        <f t="shared" si="8"/>
        <v/>
      </c>
      <c r="M189" s="1036" t="str">
        <f t="shared" si="9"/>
        <v/>
      </c>
      <c r="N189" s="1033" t="str">
        <f t="shared" si="10"/>
        <v/>
      </c>
      <c r="O189" s="1037">
        <f t="shared" si="11"/>
        <v>0</v>
      </c>
      <c r="P189" s="138"/>
      <c r="Q189" s="248"/>
      <c r="R189" s="112"/>
      <c r="S189" s="136"/>
      <c r="T189" s="249"/>
      <c r="U189" s="112"/>
      <c r="V189" s="138"/>
      <c r="W189" s="119"/>
      <c r="X189" s="138"/>
      <c r="Y189" s="119"/>
      <c r="Z189" s="138"/>
      <c r="AA189" s="119"/>
      <c r="AB189" s="138"/>
      <c r="AC189" s="248"/>
      <c r="AD189" s="112"/>
      <c r="AE189" s="138"/>
      <c r="AF189" s="122"/>
      <c r="AG189" s="138"/>
      <c r="AH189" s="122"/>
      <c r="AI189" s="138"/>
      <c r="AJ189" s="124"/>
      <c r="AK189" s="138"/>
      <c r="AL189" s="119"/>
      <c r="AM189" s="475"/>
      <c r="AN189" s="138"/>
      <c r="AO189" s="119"/>
      <c r="AP189" s="1041" t="str">
        <f>IF(AO189="","",IF(AO189="A",'7.パネルラジエーター設備費用算出シート'!$G$13,IF(AO189="B",'7.パネルラジエーター設備費用算出シート'!$N$13,IF(AO189="C",'7.パネルラジエーター設備費用算出シート'!$G$23,IF(AO189="D",'7.パネルラジエーター設備費用算出シート'!$N$23,IF(AO189="E",'7.パネルラジエーター設備費用算出シート'!$G$33,IF(AO189="F",'7.パネルラジエーター設備費用算出シート'!$N$33,IF(AO189="G",'7.パネルラジエーター設備費用算出シート'!$G$43,IF(AO189="H",'7.パネルラジエーター設備費用算出シート'!$N$43,IF(AO189="I",'7.パネルラジエーター設備費用算出シート'!$G$54,'7.パネルラジエーター設備費用算出シート'!$N$54))))))))))</f>
        <v/>
      </c>
      <c r="AQ189" s="138"/>
      <c r="AR189" s="122"/>
      <c r="AS189" s="1042"/>
      <c r="AT189" s="138"/>
      <c r="AU189" s="56"/>
      <c r="AV189" s="56"/>
      <c r="AW189" s="56"/>
      <c r="AX189" s="56"/>
      <c r="AY189" s="110"/>
      <c r="AZ189" s="56"/>
      <c r="BA189" s="56"/>
      <c r="BB189" s="110"/>
      <c r="BC189" s="56"/>
      <c r="BD189" s="56"/>
      <c r="BE189" s="56"/>
      <c r="BF189" s="56"/>
    </row>
    <row r="190" spans="1:58" s="57" customFormat="1">
      <c r="A190" s="140"/>
      <c r="B190" s="115">
        <v>178</v>
      </c>
      <c r="C190" s="156"/>
      <c r="D190" s="116"/>
      <c r="E190" s="141"/>
      <c r="F190" s="1030"/>
      <c r="G190" s="1030"/>
      <c r="H190" s="1034"/>
      <c r="I190" s="119"/>
      <c r="J190" s="120"/>
      <c r="K190" s="119"/>
      <c r="L190" s="1033" t="str">
        <f t="shared" si="8"/>
        <v/>
      </c>
      <c r="M190" s="1036" t="str">
        <f t="shared" si="9"/>
        <v/>
      </c>
      <c r="N190" s="1033" t="str">
        <f t="shared" si="10"/>
        <v/>
      </c>
      <c r="O190" s="1037">
        <f t="shared" si="11"/>
        <v>0</v>
      </c>
      <c r="P190" s="138"/>
      <c r="Q190" s="248"/>
      <c r="R190" s="112"/>
      <c r="S190" s="136"/>
      <c r="T190" s="249"/>
      <c r="U190" s="112"/>
      <c r="V190" s="138"/>
      <c r="W190" s="119"/>
      <c r="X190" s="138"/>
      <c r="Y190" s="119"/>
      <c r="Z190" s="138"/>
      <c r="AA190" s="119"/>
      <c r="AB190" s="138"/>
      <c r="AC190" s="248"/>
      <c r="AD190" s="112"/>
      <c r="AE190" s="138"/>
      <c r="AF190" s="122"/>
      <c r="AG190" s="138"/>
      <c r="AH190" s="122"/>
      <c r="AI190" s="138"/>
      <c r="AJ190" s="124"/>
      <c r="AK190" s="138"/>
      <c r="AL190" s="119"/>
      <c r="AM190" s="475"/>
      <c r="AN190" s="138"/>
      <c r="AO190" s="119"/>
      <c r="AP190" s="1041" t="str">
        <f>IF(AO190="","",IF(AO190="A",'7.パネルラジエーター設備費用算出シート'!$G$13,IF(AO190="B",'7.パネルラジエーター設備費用算出シート'!$N$13,IF(AO190="C",'7.パネルラジエーター設備費用算出シート'!$G$23,IF(AO190="D",'7.パネルラジエーター設備費用算出シート'!$N$23,IF(AO190="E",'7.パネルラジエーター設備費用算出シート'!$G$33,IF(AO190="F",'7.パネルラジエーター設備費用算出シート'!$N$33,IF(AO190="G",'7.パネルラジエーター設備費用算出シート'!$G$43,IF(AO190="H",'7.パネルラジエーター設備費用算出シート'!$N$43,IF(AO190="I",'7.パネルラジエーター設備費用算出シート'!$G$54,'7.パネルラジエーター設備費用算出シート'!$N$54))))))))))</f>
        <v/>
      </c>
      <c r="AQ190" s="138"/>
      <c r="AR190" s="122"/>
      <c r="AS190" s="1042"/>
      <c r="AT190" s="138"/>
      <c r="AU190" s="56"/>
      <c r="AV190" s="56"/>
      <c r="AW190" s="56"/>
      <c r="AX190" s="56"/>
      <c r="AY190" s="110"/>
      <c r="AZ190" s="56"/>
      <c r="BA190" s="56"/>
      <c r="BB190" s="110"/>
      <c r="BC190" s="56"/>
      <c r="BD190" s="56"/>
      <c r="BE190" s="56"/>
      <c r="BF190" s="56"/>
    </row>
    <row r="191" spans="1:58" s="57" customFormat="1">
      <c r="A191" s="140"/>
      <c r="B191" s="115">
        <v>179</v>
      </c>
      <c r="C191" s="156"/>
      <c r="D191" s="116"/>
      <c r="E191" s="141"/>
      <c r="F191" s="1030"/>
      <c r="G191" s="1030"/>
      <c r="H191" s="1034"/>
      <c r="I191" s="119"/>
      <c r="J191" s="120"/>
      <c r="K191" s="119"/>
      <c r="L191" s="1033" t="str">
        <f t="shared" si="8"/>
        <v/>
      </c>
      <c r="M191" s="1036" t="str">
        <f t="shared" si="9"/>
        <v/>
      </c>
      <c r="N191" s="1033" t="str">
        <f t="shared" si="10"/>
        <v/>
      </c>
      <c r="O191" s="1037">
        <f t="shared" si="11"/>
        <v>0</v>
      </c>
      <c r="P191" s="138"/>
      <c r="Q191" s="248"/>
      <c r="R191" s="112"/>
      <c r="S191" s="136"/>
      <c r="T191" s="249"/>
      <c r="U191" s="112"/>
      <c r="V191" s="138"/>
      <c r="W191" s="119"/>
      <c r="X191" s="138"/>
      <c r="Y191" s="119"/>
      <c r="Z191" s="138"/>
      <c r="AA191" s="119"/>
      <c r="AB191" s="138"/>
      <c r="AC191" s="248"/>
      <c r="AD191" s="112"/>
      <c r="AE191" s="138"/>
      <c r="AF191" s="122"/>
      <c r="AG191" s="138"/>
      <c r="AH191" s="122"/>
      <c r="AI191" s="138"/>
      <c r="AJ191" s="124"/>
      <c r="AK191" s="138"/>
      <c r="AL191" s="119"/>
      <c r="AM191" s="475"/>
      <c r="AN191" s="138"/>
      <c r="AO191" s="119"/>
      <c r="AP191" s="1041" t="str">
        <f>IF(AO191="","",IF(AO191="A",'7.パネルラジエーター設備費用算出シート'!$G$13,IF(AO191="B",'7.パネルラジエーター設備費用算出シート'!$N$13,IF(AO191="C",'7.パネルラジエーター設備費用算出シート'!$G$23,IF(AO191="D",'7.パネルラジエーター設備費用算出シート'!$N$23,IF(AO191="E",'7.パネルラジエーター設備費用算出シート'!$G$33,IF(AO191="F",'7.パネルラジエーター設備費用算出シート'!$N$33,IF(AO191="G",'7.パネルラジエーター設備費用算出シート'!$G$43,IF(AO191="H",'7.パネルラジエーター設備費用算出シート'!$N$43,IF(AO191="I",'7.パネルラジエーター設備費用算出シート'!$G$54,'7.パネルラジエーター設備費用算出シート'!$N$54))))))))))</f>
        <v/>
      </c>
      <c r="AQ191" s="138"/>
      <c r="AR191" s="122"/>
      <c r="AS191" s="1042"/>
      <c r="AT191" s="138"/>
      <c r="AU191" s="56"/>
      <c r="AV191" s="56"/>
      <c r="AW191" s="56"/>
      <c r="AX191" s="56"/>
      <c r="AY191" s="110"/>
      <c r="AZ191" s="56"/>
      <c r="BA191" s="56"/>
      <c r="BB191" s="110"/>
      <c r="BC191" s="56"/>
      <c r="BD191" s="56"/>
      <c r="BE191" s="56"/>
      <c r="BF191" s="56"/>
    </row>
    <row r="192" spans="1:58" s="57" customFormat="1">
      <c r="A192" s="140"/>
      <c r="B192" s="115">
        <v>180</v>
      </c>
      <c r="C192" s="156"/>
      <c r="D192" s="116"/>
      <c r="E192" s="141"/>
      <c r="F192" s="1030"/>
      <c r="G192" s="1030"/>
      <c r="H192" s="1034"/>
      <c r="I192" s="119"/>
      <c r="J192" s="120"/>
      <c r="K192" s="119"/>
      <c r="L192" s="1033" t="str">
        <f t="shared" si="8"/>
        <v/>
      </c>
      <c r="M192" s="1036" t="str">
        <f t="shared" si="9"/>
        <v/>
      </c>
      <c r="N192" s="1033" t="str">
        <f t="shared" si="10"/>
        <v/>
      </c>
      <c r="O192" s="1037">
        <f t="shared" si="11"/>
        <v>0</v>
      </c>
      <c r="P192" s="138"/>
      <c r="Q192" s="248"/>
      <c r="R192" s="112"/>
      <c r="S192" s="136"/>
      <c r="T192" s="249"/>
      <c r="U192" s="112"/>
      <c r="V192" s="138"/>
      <c r="W192" s="119"/>
      <c r="X192" s="138"/>
      <c r="Y192" s="119"/>
      <c r="Z192" s="138"/>
      <c r="AA192" s="119"/>
      <c r="AB192" s="138"/>
      <c r="AC192" s="248"/>
      <c r="AD192" s="112"/>
      <c r="AE192" s="138"/>
      <c r="AF192" s="122"/>
      <c r="AG192" s="138"/>
      <c r="AH192" s="122"/>
      <c r="AI192" s="138"/>
      <c r="AJ192" s="124"/>
      <c r="AK192" s="138"/>
      <c r="AL192" s="119"/>
      <c r="AM192" s="475"/>
      <c r="AN192" s="138"/>
      <c r="AO192" s="119"/>
      <c r="AP192" s="1041" t="str">
        <f>IF(AO192="","",IF(AO192="A",'7.パネルラジエーター設備費用算出シート'!$G$13,IF(AO192="B",'7.パネルラジエーター設備費用算出シート'!$N$13,IF(AO192="C",'7.パネルラジエーター設備費用算出シート'!$G$23,IF(AO192="D",'7.パネルラジエーター設備費用算出シート'!$N$23,IF(AO192="E",'7.パネルラジエーター設備費用算出シート'!$G$33,IF(AO192="F",'7.パネルラジエーター設備費用算出シート'!$N$33,IF(AO192="G",'7.パネルラジエーター設備費用算出シート'!$G$43,IF(AO192="H",'7.パネルラジエーター設備費用算出シート'!$N$43,IF(AO192="I",'7.パネルラジエーター設備費用算出シート'!$G$54,'7.パネルラジエーター設備費用算出シート'!$N$54))))))))))</f>
        <v/>
      </c>
      <c r="AQ192" s="138"/>
      <c r="AR192" s="122"/>
      <c r="AS192" s="1042"/>
      <c r="AT192" s="138"/>
      <c r="AU192" s="56"/>
      <c r="AV192" s="56"/>
      <c r="AW192" s="56"/>
      <c r="AX192" s="56"/>
      <c r="AY192" s="110"/>
      <c r="AZ192" s="56"/>
      <c r="BA192" s="56"/>
      <c r="BB192" s="110"/>
      <c r="BC192" s="56"/>
      <c r="BD192" s="56"/>
      <c r="BE192" s="56"/>
      <c r="BF192" s="56"/>
    </row>
    <row r="193" spans="1:58" s="57" customFormat="1">
      <c r="A193" s="140"/>
      <c r="B193" s="115">
        <v>181</v>
      </c>
      <c r="C193" s="156"/>
      <c r="D193" s="116"/>
      <c r="E193" s="141"/>
      <c r="F193" s="1030"/>
      <c r="G193" s="1030"/>
      <c r="H193" s="1034"/>
      <c r="I193" s="119"/>
      <c r="J193" s="120"/>
      <c r="K193" s="119"/>
      <c r="L193" s="1033" t="str">
        <f t="shared" si="8"/>
        <v/>
      </c>
      <c r="M193" s="1036" t="str">
        <f t="shared" si="9"/>
        <v/>
      </c>
      <c r="N193" s="1033" t="str">
        <f t="shared" si="10"/>
        <v/>
      </c>
      <c r="O193" s="1037">
        <f t="shared" si="11"/>
        <v>0</v>
      </c>
      <c r="P193" s="138"/>
      <c r="Q193" s="248"/>
      <c r="R193" s="112"/>
      <c r="S193" s="136"/>
      <c r="T193" s="249"/>
      <c r="U193" s="112"/>
      <c r="V193" s="138"/>
      <c r="W193" s="119"/>
      <c r="X193" s="138"/>
      <c r="Y193" s="119"/>
      <c r="Z193" s="138"/>
      <c r="AA193" s="119"/>
      <c r="AB193" s="138"/>
      <c r="AC193" s="248"/>
      <c r="AD193" s="112"/>
      <c r="AE193" s="138"/>
      <c r="AF193" s="122"/>
      <c r="AG193" s="138"/>
      <c r="AH193" s="122"/>
      <c r="AI193" s="138"/>
      <c r="AJ193" s="124"/>
      <c r="AK193" s="138"/>
      <c r="AL193" s="119"/>
      <c r="AM193" s="475"/>
      <c r="AN193" s="138"/>
      <c r="AO193" s="119"/>
      <c r="AP193" s="1041" t="str">
        <f>IF(AO193="","",IF(AO193="A",'7.パネルラジエーター設備費用算出シート'!$G$13,IF(AO193="B",'7.パネルラジエーター設備費用算出シート'!$N$13,IF(AO193="C",'7.パネルラジエーター設備費用算出シート'!$G$23,IF(AO193="D",'7.パネルラジエーター設備費用算出シート'!$N$23,IF(AO193="E",'7.パネルラジエーター設備費用算出シート'!$G$33,IF(AO193="F",'7.パネルラジエーター設備費用算出シート'!$N$33,IF(AO193="G",'7.パネルラジエーター設備費用算出シート'!$G$43,IF(AO193="H",'7.パネルラジエーター設備費用算出シート'!$N$43,IF(AO193="I",'7.パネルラジエーター設備費用算出シート'!$G$54,'7.パネルラジエーター設備費用算出シート'!$N$54))))))))))</f>
        <v/>
      </c>
      <c r="AQ193" s="138"/>
      <c r="AR193" s="122"/>
      <c r="AS193" s="1042"/>
      <c r="AT193" s="138"/>
      <c r="AU193" s="56"/>
      <c r="AV193" s="56"/>
      <c r="AW193" s="56"/>
      <c r="AX193" s="56"/>
      <c r="AY193" s="110"/>
      <c r="AZ193" s="56"/>
      <c r="BA193" s="56"/>
      <c r="BB193" s="110"/>
      <c r="BC193" s="56"/>
      <c r="BD193" s="56"/>
      <c r="BE193" s="56"/>
      <c r="BF193" s="56"/>
    </row>
    <row r="194" spans="1:58" s="57" customFormat="1">
      <c r="A194" s="140"/>
      <c r="B194" s="115">
        <v>182</v>
      </c>
      <c r="C194" s="156"/>
      <c r="D194" s="116"/>
      <c r="E194" s="141"/>
      <c r="F194" s="1030"/>
      <c r="G194" s="1030"/>
      <c r="H194" s="1034"/>
      <c r="I194" s="119"/>
      <c r="J194" s="120"/>
      <c r="K194" s="119"/>
      <c r="L194" s="1033" t="str">
        <f t="shared" si="8"/>
        <v/>
      </c>
      <c r="M194" s="1036" t="str">
        <f t="shared" si="9"/>
        <v/>
      </c>
      <c r="N194" s="1033" t="str">
        <f t="shared" si="10"/>
        <v/>
      </c>
      <c r="O194" s="1037">
        <f t="shared" si="11"/>
        <v>0</v>
      </c>
      <c r="P194" s="138"/>
      <c r="Q194" s="248"/>
      <c r="R194" s="112"/>
      <c r="S194" s="136"/>
      <c r="T194" s="249"/>
      <c r="U194" s="112"/>
      <c r="V194" s="138"/>
      <c r="W194" s="119"/>
      <c r="X194" s="138"/>
      <c r="Y194" s="119"/>
      <c r="Z194" s="138"/>
      <c r="AA194" s="119"/>
      <c r="AB194" s="138"/>
      <c r="AC194" s="248"/>
      <c r="AD194" s="112"/>
      <c r="AE194" s="138"/>
      <c r="AF194" s="122"/>
      <c r="AG194" s="138"/>
      <c r="AH194" s="122"/>
      <c r="AI194" s="138"/>
      <c r="AJ194" s="124"/>
      <c r="AK194" s="138"/>
      <c r="AL194" s="119"/>
      <c r="AM194" s="475"/>
      <c r="AN194" s="138"/>
      <c r="AO194" s="119"/>
      <c r="AP194" s="1041" t="str">
        <f>IF(AO194="","",IF(AO194="A",'7.パネルラジエーター設備費用算出シート'!$G$13,IF(AO194="B",'7.パネルラジエーター設備費用算出シート'!$N$13,IF(AO194="C",'7.パネルラジエーター設備費用算出シート'!$G$23,IF(AO194="D",'7.パネルラジエーター設備費用算出シート'!$N$23,IF(AO194="E",'7.パネルラジエーター設備費用算出シート'!$G$33,IF(AO194="F",'7.パネルラジエーター設備費用算出シート'!$N$33,IF(AO194="G",'7.パネルラジエーター設備費用算出シート'!$G$43,IF(AO194="H",'7.パネルラジエーター設備費用算出シート'!$N$43,IF(AO194="I",'7.パネルラジエーター設備費用算出シート'!$G$54,'7.パネルラジエーター設備費用算出シート'!$N$54))))))))))</f>
        <v/>
      </c>
      <c r="AQ194" s="138"/>
      <c r="AR194" s="122"/>
      <c r="AS194" s="1042"/>
      <c r="AT194" s="138"/>
      <c r="AU194" s="56"/>
      <c r="AV194" s="56"/>
      <c r="AW194" s="56"/>
      <c r="AX194" s="56"/>
      <c r="AY194" s="110"/>
      <c r="AZ194" s="56"/>
      <c r="BA194" s="56"/>
      <c r="BB194" s="110"/>
      <c r="BC194" s="56"/>
      <c r="BD194" s="56"/>
      <c r="BE194" s="56"/>
      <c r="BF194" s="56"/>
    </row>
    <row r="195" spans="1:58" s="57" customFormat="1">
      <c r="A195" s="140"/>
      <c r="B195" s="115">
        <v>183</v>
      </c>
      <c r="C195" s="156"/>
      <c r="D195" s="116"/>
      <c r="E195" s="141"/>
      <c r="F195" s="1030"/>
      <c r="G195" s="1030"/>
      <c r="H195" s="1034"/>
      <c r="I195" s="119"/>
      <c r="J195" s="120"/>
      <c r="K195" s="119"/>
      <c r="L195" s="1033" t="str">
        <f t="shared" si="8"/>
        <v/>
      </c>
      <c r="M195" s="1036" t="str">
        <f t="shared" si="9"/>
        <v/>
      </c>
      <c r="N195" s="1033" t="str">
        <f t="shared" si="10"/>
        <v/>
      </c>
      <c r="O195" s="1037">
        <f t="shared" si="11"/>
        <v>0</v>
      </c>
      <c r="P195" s="138"/>
      <c r="Q195" s="248"/>
      <c r="R195" s="112"/>
      <c r="S195" s="136"/>
      <c r="T195" s="249"/>
      <c r="U195" s="112"/>
      <c r="V195" s="138"/>
      <c r="W195" s="119"/>
      <c r="X195" s="138"/>
      <c r="Y195" s="119"/>
      <c r="Z195" s="138"/>
      <c r="AA195" s="119"/>
      <c r="AB195" s="138"/>
      <c r="AC195" s="248"/>
      <c r="AD195" s="112"/>
      <c r="AE195" s="138"/>
      <c r="AF195" s="122"/>
      <c r="AG195" s="138"/>
      <c r="AH195" s="122"/>
      <c r="AI195" s="138"/>
      <c r="AJ195" s="124"/>
      <c r="AK195" s="138"/>
      <c r="AL195" s="119"/>
      <c r="AM195" s="475"/>
      <c r="AN195" s="138"/>
      <c r="AO195" s="119"/>
      <c r="AP195" s="1041" t="str">
        <f>IF(AO195="","",IF(AO195="A",'7.パネルラジエーター設備費用算出シート'!$G$13,IF(AO195="B",'7.パネルラジエーター設備費用算出シート'!$N$13,IF(AO195="C",'7.パネルラジエーター設備費用算出シート'!$G$23,IF(AO195="D",'7.パネルラジエーター設備費用算出シート'!$N$23,IF(AO195="E",'7.パネルラジエーター設備費用算出シート'!$G$33,IF(AO195="F",'7.パネルラジエーター設備費用算出シート'!$N$33,IF(AO195="G",'7.パネルラジエーター設備費用算出シート'!$G$43,IF(AO195="H",'7.パネルラジエーター設備費用算出シート'!$N$43,IF(AO195="I",'7.パネルラジエーター設備費用算出シート'!$G$54,'7.パネルラジエーター設備費用算出シート'!$N$54))))))))))</f>
        <v/>
      </c>
      <c r="AQ195" s="138"/>
      <c r="AR195" s="122"/>
      <c r="AS195" s="1042"/>
      <c r="AT195" s="138"/>
      <c r="AU195" s="56"/>
      <c r="AV195" s="56"/>
      <c r="AW195" s="56"/>
      <c r="AX195" s="56"/>
      <c r="AY195" s="110"/>
      <c r="AZ195" s="56"/>
      <c r="BA195" s="56"/>
      <c r="BB195" s="110"/>
      <c r="BC195" s="56"/>
      <c r="BD195" s="56"/>
      <c r="BE195" s="56"/>
      <c r="BF195" s="56"/>
    </row>
    <row r="196" spans="1:58" s="57" customFormat="1">
      <c r="A196" s="140"/>
      <c r="B196" s="115">
        <v>184</v>
      </c>
      <c r="C196" s="156"/>
      <c r="D196" s="116"/>
      <c r="E196" s="141"/>
      <c r="F196" s="1030"/>
      <c r="G196" s="1030"/>
      <c r="H196" s="1034"/>
      <c r="I196" s="119"/>
      <c r="J196" s="120"/>
      <c r="K196" s="119"/>
      <c r="L196" s="1033" t="str">
        <f t="shared" si="8"/>
        <v/>
      </c>
      <c r="M196" s="1036" t="str">
        <f t="shared" si="9"/>
        <v/>
      </c>
      <c r="N196" s="1033" t="str">
        <f t="shared" si="10"/>
        <v/>
      </c>
      <c r="O196" s="1037">
        <f t="shared" si="11"/>
        <v>0</v>
      </c>
      <c r="P196" s="138"/>
      <c r="Q196" s="248"/>
      <c r="R196" s="112"/>
      <c r="S196" s="136"/>
      <c r="T196" s="249"/>
      <c r="U196" s="112"/>
      <c r="V196" s="138"/>
      <c r="W196" s="119"/>
      <c r="X196" s="138"/>
      <c r="Y196" s="119"/>
      <c r="Z196" s="138"/>
      <c r="AA196" s="119"/>
      <c r="AB196" s="138"/>
      <c r="AC196" s="248"/>
      <c r="AD196" s="112"/>
      <c r="AE196" s="138"/>
      <c r="AF196" s="122"/>
      <c r="AG196" s="138"/>
      <c r="AH196" s="122"/>
      <c r="AI196" s="138"/>
      <c r="AJ196" s="124"/>
      <c r="AK196" s="138"/>
      <c r="AL196" s="119"/>
      <c r="AM196" s="475"/>
      <c r="AN196" s="138"/>
      <c r="AO196" s="119"/>
      <c r="AP196" s="1041" t="str">
        <f>IF(AO196="","",IF(AO196="A",'7.パネルラジエーター設備費用算出シート'!$G$13,IF(AO196="B",'7.パネルラジエーター設備費用算出シート'!$N$13,IF(AO196="C",'7.パネルラジエーター設備費用算出シート'!$G$23,IF(AO196="D",'7.パネルラジエーター設備費用算出シート'!$N$23,IF(AO196="E",'7.パネルラジエーター設備費用算出シート'!$G$33,IF(AO196="F",'7.パネルラジエーター設備費用算出シート'!$N$33,IF(AO196="G",'7.パネルラジエーター設備費用算出シート'!$G$43,IF(AO196="H",'7.パネルラジエーター設備費用算出シート'!$N$43,IF(AO196="I",'7.パネルラジエーター設備費用算出シート'!$G$54,'7.パネルラジエーター設備費用算出シート'!$N$54))))))))))</f>
        <v/>
      </c>
      <c r="AQ196" s="138"/>
      <c r="AR196" s="122"/>
      <c r="AS196" s="1042"/>
      <c r="AT196" s="138"/>
      <c r="AU196" s="56"/>
      <c r="AV196" s="56"/>
      <c r="AW196" s="56"/>
      <c r="AX196" s="56"/>
      <c r="AY196" s="110"/>
      <c r="AZ196" s="56"/>
      <c r="BA196" s="56"/>
      <c r="BB196" s="110"/>
      <c r="BC196" s="56"/>
      <c r="BD196" s="56"/>
      <c r="BE196" s="56"/>
      <c r="BF196" s="56"/>
    </row>
    <row r="197" spans="1:58" s="57" customFormat="1">
      <c r="A197" s="140"/>
      <c r="B197" s="115">
        <v>185</v>
      </c>
      <c r="C197" s="156"/>
      <c r="D197" s="116"/>
      <c r="E197" s="141"/>
      <c r="F197" s="1030"/>
      <c r="G197" s="1030"/>
      <c r="H197" s="1034"/>
      <c r="I197" s="119"/>
      <c r="J197" s="120"/>
      <c r="K197" s="119"/>
      <c r="L197" s="1033" t="str">
        <f t="shared" si="8"/>
        <v/>
      </c>
      <c r="M197" s="1036" t="str">
        <f t="shared" si="9"/>
        <v/>
      </c>
      <c r="N197" s="1033" t="str">
        <f t="shared" si="10"/>
        <v/>
      </c>
      <c r="O197" s="1037">
        <f t="shared" si="11"/>
        <v>0</v>
      </c>
      <c r="P197" s="138"/>
      <c r="Q197" s="248"/>
      <c r="R197" s="112"/>
      <c r="S197" s="136"/>
      <c r="T197" s="249"/>
      <c r="U197" s="112"/>
      <c r="V197" s="138"/>
      <c r="W197" s="119"/>
      <c r="X197" s="138"/>
      <c r="Y197" s="119"/>
      <c r="Z197" s="138"/>
      <c r="AA197" s="119"/>
      <c r="AB197" s="138"/>
      <c r="AC197" s="248"/>
      <c r="AD197" s="112"/>
      <c r="AE197" s="138"/>
      <c r="AF197" s="122"/>
      <c r="AG197" s="138"/>
      <c r="AH197" s="122"/>
      <c r="AI197" s="138"/>
      <c r="AJ197" s="124"/>
      <c r="AK197" s="138"/>
      <c r="AL197" s="119"/>
      <c r="AM197" s="475"/>
      <c r="AN197" s="138"/>
      <c r="AO197" s="119"/>
      <c r="AP197" s="1041" t="str">
        <f>IF(AO197="","",IF(AO197="A",'7.パネルラジエーター設備費用算出シート'!$G$13,IF(AO197="B",'7.パネルラジエーター設備費用算出シート'!$N$13,IF(AO197="C",'7.パネルラジエーター設備費用算出シート'!$G$23,IF(AO197="D",'7.パネルラジエーター設備費用算出シート'!$N$23,IF(AO197="E",'7.パネルラジエーター設備費用算出シート'!$G$33,IF(AO197="F",'7.パネルラジエーター設備費用算出シート'!$N$33,IF(AO197="G",'7.パネルラジエーター設備費用算出シート'!$G$43,IF(AO197="H",'7.パネルラジエーター設備費用算出シート'!$N$43,IF(AO197="I",'7.パネルラジエーター設備費用算出シート'!$G$54,'7.パネルラジエーター設備費用算出シート'!$N$54))))))))))</f>
        <v/>
      </c>
      <c r="AQ197" s="138"/>
      <c r="AR197" s="122"/>
      <c r="AS197" s="1042"/>
      <c r="AT197" s="138"/>
      <c r="AU197" s="56"/>
      <c r="AV197" s="56"/>
      <c r="AW197" s="56"/>
      <c r="AX197" s="56"/>
      <c r="AY197" s="110"/>
      <c r="AZ197" s="56"/>
      <c r="BA197" s="56"/>
      <c r="BB197" s="110"/>
      <c r="BC197" s="56"/>
      <c r="BD197" s="56"/>
      <c r="BE197" s="56"/>
      <c r="BF197" s="56"/>
    </row>
    <row r="198" spans="1:58" s="57" customFormat="1">
      <c r="A198" s="140"/>
      <c r="B198" s="115">
        <v>186</v>
      </c>
      <c r="C198" s="156"/>
      <c r="D198" s="116"/>
      <c r="E198" s="141"/>
      <c r="F198" s="1030"/>
      <c r="G198" s="1030"/>
      <c r="H198" s="1034"/>
      <c r="I198" s="119"/>
      <c r="J198" s="120"/>
      <c r="K198" s="119"/>
      <c r="L198" s="1033" t="str">
        <f t="shared" si="8"/>
        <v/>
      </c>
      <c r="M198" s="1036" t="str">
        <f t="shared" si="9"/>
        <v/>
      </c>
      <c r="N198" s="1033" t="str">
        <f t="shared" si="10"/>
        <v/>
      </c>
      <c r="O198" s="1037">
        <f t="shared" si="11"/>
        <v>0</v>
      </c>
      <c r="P198" s="138"/>
      <c r="Q198" s="248"/>
      <c r="R198" s="112"/>
      <c r="S198" s="136"/>
      <c r="T198" s="249"/>
      <c r="U198" s="112"/>
      <c r="V198" s="138"/>
      <c r="W198" s="119"/>
      <c r="X198" s="138"/>
      <c r="Y198" s="119"/>
      <c r="Z198" s="138"/>
      <c r="AA198" s="119"/>
      <c r="AB198" s="138"/>
      <c r="AC198" s="248"/>
      <c r="AD198" s="112"/>
      <c r="AE198" s="138"/>
      <c r="AF198" s="122"/>
      <c r="AG198" s="138"/>
      <c r="AH198" s="122"/>
      <c r="AI198" s="138"/>
      <c r="AJ198" s="124"/>
      <c r="AK198" s="138"/>
      <c r="AL198" s="119"/>
      <c r="AM198" s="475"/>
      <c r="AN198" s="138"/>
      <c r="AO198" s="119"/>
      <c r="AP198" s="1041" t="str">
        <f>IF(AO198="","",IF(AO198="A",'7.パネルラジエーター設備費用算出シート'!$G$13,IF(AO198="B",'7.パネルラジエーター設備費用算出シート'!$N$13,IF(AO198="C",'7.パネルラジエーター設備費用算出シート'!$G$23,IF(AO198="D",'7.パネルラジエーター設備費用算出シート'!$N$23,IF(AO198="E",'7.パネルラジエーター設備費用算出シート'!$G$33,IF(AO198="F",'7.パネルラジエーター設備費用算出シート'!$N$33,IF(AO198="G",'7.パネルラジエーター設備費用算出シート'!$G$43,IF(AO198="H",'7.パネルラジエーター設備費用算出シート'!$N$43,IF(AO198="I",'7.パネルラジエーター設備費用算出シート'!$G$54,'7.パネルラジエーター設備費用算出シート'!$N$54))))))))))</f>
        <v/>
      </c>
      <c r="AQ198" s="138"/>
      <c r="AR198" s="122"/>
      <c r="AS198" s="1042"/>
      <c r="AT198" s="138"/>
      <c r="AU198" s="56"/>
      <c r="AV198" s="56"/>
      <c r="AW198" s="56"/>
      <c r="AX198" s="56"/>
      <c r="AY198" s="110"/>
      <c r="AZ198" s="56"/>
      <c r="BA198" s="56"/>
      <c r="BB198" s="110"/>
      <c r="BC198" s="56"/>
      <c r="BD198" s="56"/>
      <c r="BE198" s="56"/>
      <c r="BF198" s="56"/>
    </row>
    <row r="199" spans="1:58" s="57" customFormat="1">
      <c r="A199" s="140"/>
      <c r="B199" s="115">
        <v>187</v>
      </c>
      <c r="C199" s="156"/>
      <c r="D199" s="116"/>
      <c r="E199" s="141"/>
      <c r="F199" s="1030"/>
      <c r="G199" s="1030"/>
      <c r="H199" s="1034"/>
      <c r="I199" s="119"/>
      <c r="J199" s="120"/>
      <c r="K199" s="119"/>
      <c r="L199" s="1033" t="str">
        <f t="shared" si="8"/>
        <v/>
      </c>
      <c r="M199" s="1036" t="str">
        <f t="shared" si="9"/>
        <v/>
      </c>
      <c r="N199" s="1033" t="str">
        <f t="shared" si="10"/>
        <v/>
      </c>
      <c r="O199" s="1037">
        <f t="shared" si="11"/>
        <v>0</v>
      </c>
      <c r="P199" s="138"/>
      <c r="Q199" s="248"/>
      <c r="R199" s="112"/>
      <c r="S199" s="136"/>
      <c r="T199" s="249"/>
      <c r="U199" s="112"/>
      <c r="V199" s="138"/>
      <c r="W199" s="119"/>
      <c r="X199" s="138"/>
      <c r="Y199" s="119"/>
      <c r="Z199" s="138"/>
      <c r="AA199" s="119"/>
      <c r="AB199" s="138"/>
      <c r="AC199" s="248"/>
      <c r="AD199" s="112"/>
      <c r="AE199" s="138"/>
      <c r="AF199" s="122"/>
      <c r="AG199" s="138"/>
      <c r="AH199" s="122"/>
      <c r="AI199" s="138"/>
      <c r="AJ199" s="124"/>
      <c r="AK199" s="138"/>
      <c r="AL199" s="119"/>
      <c r="AM199" s="475"/>
      <c r="AN199" s="138"/>
      <c r="AO199" s="119"/>
      <c r="AP199" s="1041" t="str">
        <f>IF(AO199="","",IF(AO199="A",'7.パネルラジエーター設備費用算出シート'!$G$13,IF(AO199="B",'7.パネルラジエーター設備費用算出シート'!$N$13,IF(AO199="C",'7.パネルラジエーター設備費用算出シート'!$G$23,IF(AO199="D",'7.パネルラジエーター設備費用算出シート'!$N$23,IF(AO199="E",'7.パネルラジエーター設備費用算出シート'!$G$33,IF(AO199="F",'7.パネルラジエーター設備費用算出シート'!$N$33,IF(AO199="G",'7.パネルラジエーター設備費用算出シート'!$G$43,IF(AO199="H",'7.パネルラジエーター設備費用算出シート'!$N$43,IF(AO199="I",'7.パネルラジエーター設備費用算出シート'!$G$54,'7.パネルラジエーター設備費用算出シート'!$N$54))))))))))</f>
        <v/>
      </c>
      <c r="AQ199" s="138"/>
      <c r="AR199" s="122"/>
      <c r="AS199" s="1042"/>
      <c r="AT199" s="138"/>
      <c r="AU199" s="56"/>
      <c r="AV199" s="56"/>
      <c r="AW199" s="56"/>
      <c r="AX199" s="56"/>
      <c r="AY199" s="110"/>
      <c r="AZ199" s="56"/>
      <c r="BA199" s="56"/>
      <c r="BB199" s="110"/>
      <c r="BC199" s="56"/>
      <c r="BD199" s="56"/>
      <c r="BE199" s="56"/>
      <c r="BF199" s="56"/>
    </row>
    <row r="200" spans="1:58" s="57" customFormat="1">
      <c r="A200" s="140"/>
      <c r="B200" s="115">
        <v>188</v>
      </c>
      <c r="C200" s="156"/>
      <c r="D200" s="116"/>
      <c r="E200" s="141"/>
      <c r="F200" s="1030"/>
      <c r="G200" s="1030"/>
      <c r="H200" s="1034"/>
      <c r="I200" s="119"/>
      <c r="J200" s="120"/>
      <c r="K200" s="119"/>
      <c r="L200" s="1033" t="str">
        <f t="shared" si="8"/>
        <v/>
      </c>
      <c r="M200" s="1036" t="str">
        <f t="shared" si="9"/>
        <v/>
      </c>
      <c r="N200" s="1033" t="str">
        <f t="shared" si="10"/>
        <v/>
      </c>
      <c r="O200" s="1037">
        <f t="shared" si="11"/>
        <v>0</v>
      </c>
      <c r="P200" s="138"/>
      <c r="Q200" s="248"/>
      <c r="R200" s="112"/>
      <c r="S200" s="136"/>
      <c r="T200" s="249"/>
      <c r="U200" s="112"/>
      <c r="V200" s="138"/>
      <c r="W200" s="119"/>
      <c r="X200" s="138"/>
      <c r="Y200" s="119"/>
      <c r="Z200" s="138"/>
      <c r="AA200" s="119"/>
      <c r="AB200" s="138"/>
      <c r="AC200" s="248"/>
      <c r="AD200" s="112"/>
      <c r="AE200" s="138"/>
      <c r="AF200" s="122"/>
      <c r="AG200" s="138"/>
      <c r="AH200" s="122"/>
      <c r="AI200" s="138"/>
      <c r="AJ200" s="124"/>
      <c r="AK200" s="138"/>
      <c r="AL200" s="119"/>
      <c r="AM200" s="475"/>
      <c r="AN200" s="138"/>
      <c r="AO200" s="119"/>
      <c r="AP200" s="1041" t="str">
        <f>IF(AO200="","",IF(AO200="A",'7.パネルラジエーター設備費用算出シート'!$G$13,IF(AO200="B",'7.パネルラジエーター設備費用算出シート'!$N$13,IF(AO200="C",'7.パネルラジエーター設備費用算出シート'!$G$23,IF(AO200="D",'7.パネルラジエーター設備費用算出シート'!$N$23,IF(AO200="E",'7.パネルラジエーター設備費用算出シート'!$G$33,IF(AO200="F",'7.パネルラジエーター設備費用算出シート'!$N$33,IF(AO200="G",'7.パネルラジエーター設備費用算出シート'!$G$43,IF(AO200="H",'7.パネルラジエーター設備費用算出シート'!$N$43,IF(AO200="I",'7.パネルラジエーター設備費用算出シート'!$G$54,'7.パネルラジエーター設備費用算出シート'!$N$54))))))))))</f>
        <v/>
      </c>
      <c r="AQ200" s="138"/>
      <c r="AR200" s="122"/>
      <c r="AS200" s="1042"/>
      <c r="AT200" s="138"/>
      <c r="AU200" s="56"/>
      <c r="AV200" s="56"/>
      <c r="AW200" s="56"/>
      <c r="AX200" s="56"/>
      <c r="AY200" s="110"/>
      <c r="AZ200" s="56"/>
      <c r="BA200" s="56"/>
      <c r="BB200" s="110"/>
      <c r="BC200" s="56"/>
      <c r="BD200" s="56"/>
      <c r="BE200" s="56"/>
      <c r="BF200" s="56"/>
    </row>
    <row r="201" spans="1:58" s="57" customFormat="1">
      <c r="A201" s="140"/>
      <c r="B201" s="115">
        <v>189</v>
      </c>
      <c r="C201" s="156"/>
      <c r="D201" s="116"/>
      <c r="E201" s="141"/>
      <c r="F201" s="1030"/>
      <c r="G201" s="1030"/>
      <c r="H201" s="1034"/>
      <c r="I201" s="119"/>
      <c r="J201" s="120"/>
      <c r="K201" s="119"/>
      <c r="L201" s="1033" t="str">
        <f t="shared" si="8"/>
        <v/>
      </c>
      <c r="M201" s="1036" t="str">
        <f t="shared" si="9"/>
        <v/>
      </c>
      <c r="N201" s="1033" t="str">
        <f t="shared" si="10"/>
        <v/>
      </c>
      <c r="O201" s="1037">
        <f t="shared" si="11"/>
        <v>0</v>
      </c>
      <c r="P201" s="138"/>
      <c r="Q201" s="248"/>
      <c r="R201" s="112"/>
      <c r="S201" s="136"/>
      <c r="T201" s="249"/>
      <c r="U201" s="112"/>
      <c r="V201" s="138"/>
      <c r="W201" s="119"/>
      <c r="X201" s="138"/>
      <c r="Y201" s="119"/>
      <c r="Z201" s="138"/>
      <c r="AA201" s="119"/>
      <c r="AB201" s="138"/>
      <c r="AC201" s="248"/>
      <c r="AD201" s="112"/>
      <c r="AE201" s="138"/>
      <c r="AF201" s="122"/>
      <c r="AG201" s="138"/>
      <c r="AH201" s="122"/>
      <c r="AI201" s="138"/>
      <c r="AJ201" s="124"/>
      <c r="AK201" s="138"/>
      <c r="AL201" s="119"/>
      <c r="AM201" s="475"/>
      <c r="AN201" s="138"/>
      <c r="AO201" s="119"/>
      <c r="AP201" s="1041" t="str">
        <f>IF(AO201="","",IF(AO201="A",'7.パネルラジエーター設備費用算出シート'!$G$13,IF(AO201="B",'7.パネルラジエーター設備費用算出シート'!$N$13,IF(AO201="C",'7.パネルラジエーター設備費用算出シート'!$G$23,IF(AO201="D",'7.パネルラジエーター設備費用算出シート'!$N$23,IF(AO201="E",'7.パネルラジエーター設備費用算出シート'!$G$33,IF(AO201="F",'7.パネルラジエーター設備費用算出シート'!$N$33,IF(AO201="G",'7.パネルラジエーター設備費用算出シート'!$G$43,IF(AO201="H",'7.パネルラジエーター設備費用算出シート'!$N$43,IF(AO201="I",'7.パネルラジエーター設備費用算出シート'!$G$54,'7.パネルラジエーター設備費用算出シート'!$N$54))))))))))</f>
        <v/>
      </c>
      <c r="AQ201" s="138"/>
      <c r="AR201" s="122"/>
      <c r="AS201" s="1042"/>
      <c r="AT201" s="138"/>
      <c r="AU201" s="56"/>
      <c r="AV201" s="56"/>
      <c r="AW201" s="56"/>
      <c r="AX201" s="56"/>
      <c r="AY201" s="110"/>
      <c r="AZ201" s="56"/>
      <c r="BA201" s="56"/>
      <c r="BB201" s="110"/>
      <c r="BC201" s="56"/>
      <c r="BD201" s="56"/>
      <c r="BE201" s="56"/>
      <c r="BF201" s="56"/>
    </row>
    <row r="202" spans="1:58" s="57" customFormat="1">
      <c r="A202" s="140"/>
      <c r="B202" s="115">
        <v>190</v>
      </c>
      <c r="C202" s="156"/>
      <c r="D202" s="116"/>
      <c r="E202" s="141"/>
      <c r="F202" s="1030"/>
      <c r="G202" s="1030"/>
      <c r="H202" s="1034"/>
      <c r="I202" s="119"/>
      <c r="J202" s="120"/>
      <c r="K202" s="119"/>
      <c r="L202" s="1033" t="str">
        <f t="shared" si="8"/>
        <v/>
      </c>
      <c r="M202" s="1036" t="str">
        <f t="shared" si="9"/>
        <v/>
      </c>
      <c r="N202" s="1033" t="str">
        <f t="shared" si="10"/>
        <v/>
      </c>
      <c r="O202" s="1037">
        <f t="shared" si="11"/>
        <v>0</v>
      </c>
      <c r="P202" s="138"/>
      <c r="Q202" s="248"/>
      <c r="R202" s="112"/>
      <c r="S202" s="136"/>
      <c r="T202" s="249"/>
      <c r="U202" s="112"/>
      <c r="V202" s="138"/>
      <c r="W202" s="119"/>
      <c r="X202" s="138"/>
      <c r="Y202" s="119"/>
      <c r="Z202" s="138"/>
      <c r="AA202" s="119"/>
      <c r="AB202" s="138"/>
      <c r="AC202" s="248"/>
      <c r="AD202" s="112"/>
      <c r="AE202" s="138"/>
      <c r="AF202" s="122"/>
      <c r="AG202" s="138"/>
      <c r="AH202" s="122"/>
      <c r="AI202" s="138"/>
      <c r="AJ202" s="124"/>
      <c r="AK202" s="138"/>
      <c r="AL202" s="119"/>
      <c r="AM202" s="475"/>
      <c r="AN202" s="138"/>
      <c r="AO202" s="119"/>
      <c r="AP202" s="1041" t="str">
        <f>IF(AO202="","",IF(AO202="A",'7.パネルラジエーター設備費用算出シート'!$G$13,IF(AO202="B",'7.パネルラジエーター設備費用算出シート'!$N$13,IF(AO202="C",'7.パネルラジエーター設備費用算出シート'!$G$23,IF(AO202="D",'7.パネルラジエーター設備費用算出シート'!$N$23,IF(AO202="E",'7.パネルラジエーター設備費用算出シート'!$G$33,IF(AO202="F",'7.パネルラジエーター設備費用算出シート'!$N$33,IF(AO202="G",'7.パネルラジエーター設備費用算出シート'!$G$43,IF(AO202="H",'7.パネルラジエーター設備費用算出シート'!$N$43,IF(AO202="I",'7.パネルラジエーター設備費用算出シート'!$G$54,'7.パネルラジエーター設備費用算出シート'!$N$54))))))))))</f>
        <v/>
      </c>
      <c r="AQ202" s="138"/>
      <c r="AR202" s="122"/>
      <c r="AS202" s="1042"/>
      <c r="AT202" s="138"/>
      <c r="AU202" s="56"/>
      <c r="AV202" s="56"/>
      <c r="AW202" s="56"/>
      <c r="AX202" s="56"/>
      <c r="AY202" s="110"/>
      <c r="AZ202" s="56"/>
      <c r="BA202" s="56"/>
      <c r="BB202" s="110"/>
      <c r="BC202" s="56"/>
      <c r="BD202" s="56"/>
      <c r="BE202" s="56"/>
      <c r="BF202" s="56"/>
    </row>
    <row r="203" spans="1:58" s="57" customFormat="1">
      <c r="A203" s="140"/>
      <c r="B203" s="115">
        <v>191</v>
      </c>
      <c r="C203" s="156"/>
      <c r="D203" s="116"/>
      <c r="E203" s="141"/>
      <c r="F203" s="1030"/>
      <c r="G203" s="1030"/>
      <c r="H203" s="1034"/>
      <c r="I203" s="119"/>
      <c r="J203" s="120"/>
      <c r="K203" s="119"/>
      <c r="L203" s="1033" t="str">
        <f t="shared" si="8"/>
        <v/>
      </c>
      <c r="M203" s="1036" t="str">
        <f t="shared" si="9"/>
        <v/>
      </c>
      <c r="N203" s="1033" t="str">
        <f t="shared" si="10"/>
        <v/>
      </c>
      <c r="O203" s="1037">
        <f t="shared" si="11"/>
        <v>0</v>
      </c>
      <c r="P203" s="138"/>
      <c r="Q203" s="248"/>
      <c r="R203" s="112"/>
      <c r="S203" s="136"/>
      <c r="T203" s="249"/>
      <c r="U203" s="112"/>
      <c r="V203" s="138"/>
      <c r="W203" s="119"/>
      <c r="X203" s="138"/>
      <c r="Y203" s="119"/>
      <c r="Z203" s="138"/>
      <c r="AA203" s="119"/>
      <c r="AB203" s="138"/>
      <c r="AC203" s="248"/>
      <c r="AD203" s="112"/>
      <c r="AE203" s="138"/>
      <c r="AF203" s="122"/>
      <c r="AG203" s="138"/>
      <c r="AH203" s="122"/>
      <c r="AI203" s="138"/>
      <c r="AJ203" s="124"/>
      <c r="AK203" s="138"/>
      <c r="AL203" s="119"/>
      <c r="AM203" s="475"/>
      <c r="AN203" s="138"/>
      <c r="AO203" s="119"/>
      <c r="AP203" s="1041" t="str">
        <f>IF(AO203="","",IF(AO203="A",'7.パネルラジエーター設備費用算出シート'!$G$13,IF(AO203="B",'7.パネルラジエーター設備費用算出シート'!$N$13,IF(AO203="C",'7.パネルラジエーター設備費用算出シート'!$G$23,IF(AO203="D",'7.パネルラジエーター設備費用算出シート'!$N$23,IF(AO203="E",'7.パネルラジエーター設備費用算出シート'!$G$33,IF(AO203="F",'7.パネルラジエーター設備費用算出シート'!$N$33,IF(AO203="G",'7.パネルラジエーター設備費用算出シート'!$G$43,IF(AO203="H",'7.パネルラジエーター設備費用算出シート'!$N$43,IF(AO203="I",'7.パネルラジエーター設備費用算出シート'!$G$54,'7.パネルラジエーター設備費用算出シート'!$N$54))))))))))</f>
        <v/>
      </c>
      <c r="AQ203" s="138"/>
      <c r="AR203" s="122"/>
      <c r="AS203" s="1042"/>
      <c r="AT203" s="138"/>
      <c r="AU203" s="56"/>
      <c r="AV203" s="56"/>
      <c r="AW203" s="56"/>
      <c r="AX203" s="56"/>
      <c r="AY203" s="110"/>
      <c r="AZ203" s="56"/>
      <c r="BA203" s="56"/>
      <c r="BB203" s="110"/>
      <c r="BC203" s="56"/>
      <c r="BD203" s="56"/>
      <c r="BE203" s="56"/>
      <c r="BF203" s="56"/>
    </row>
    <row r="204" spans="1:58" s="57" customFormat="1">
      <c r="A204" s="140"/>
      <c r="B204" s="115">
        <v>192</v>
      </c>
      <c r="C204" s="156"/>
      <c r="D204" s="116"/>
      <c r="E204" s="141"/>
      <c r="F204" s="1030"/>
      <c r="G204" s="1030"/>
      <c r="H204" s="1034"/>
      <c r="I204" s="119"/>
      <c r="J204" s="120"/>
      <c r="K204" s="119"/>
      <c r="L204" s="1033" t="str">
        <f t="shared" si="8"/>
        <v/>
      </c>
      <c r="M204" s="1036" t="str">
        <f t="shared" si="9"/>
        <v/>
      </c>
      <c r="N204" s="1033" t="str">
        <f t="shared" si="10"/>
        <v/>
      </c>
      <c r="O204" s="1037">
        <f t="shared" si="11"/>
        <v>0</v>
      </c>
      <c r="P204" s="138"/>
      <c r="Q204" s="248"/>
      <c r="R204" s="112"/>
      <c r="S204" s="136"/>
      <c r="T204" s="249"/>
      <c r="U204" s="112"/>
      <c r="V204" s="138"/>
      <c r="W204" s="119"/>
      <c r="X204" s="138"/>
      <c r="Y204" s="119"/>
      <c r="Z204" s="138"/>
      <c r="AA204" s="119"/>
      <c r="AB204" s="138"/>
      <c r="AC204" s="248"/>
      <c r="AD204" s="112"/>
      <c r="AE204" s="138"/>
      <c r="AF204" s="122"/>
      <c r="AG204" s="138"/>
      <c r="AH204" s="122"/>
      <c r="AI204" s="138"/>
      <c r="AJ204" s="124"/>
      <c r="AK204" s="138"/>
      <c r="AL204" s="119"/>
      <c r="AM204" s="475"/>
      <c r="AN204" s="138"/>
      <c r="AO204" s="119"/>
      <c r="AP204" s="1041" t="str">
        <f>IF(AO204="","",IF(AO204="A",'7.パネルラジエーター設備費用算出シート'!$G$13,IF(AO204="B",'7.パネルラジエーター設備費用算出シート'!$N$13,IF(AO204="C",'7.パネルラジエーター設備費用算出シート'!$G$23,IF(AO204="D",'7.パネルラジエーター設備費用算出シート'!$N$23,IF(AO204="E",'7.パネルラジエーター設備費用算出シート'!$G$33,IF(AO204="F",'7.パネルラジエーター設備費用算出シート'!$N$33,IF(AO204="G",'7.パネルラジエーター設備費用算出シート'!$G$43,IF(AO204="H",'7.パネルラジエーター設備費用算出シート'!$N$43,IF(AO204="I",'7.パネルラジエーター設備費用算出シート'!$G$54,'7.パネルラジエーター設備費用算出シート'!$N$54))))))))))</f>
        <v/>
      </c>
      <c r="AQ204" s="138"/>
      <c r="AR204" s="122"/>
      <c r="AS204" s="1042"/>
      <c r="AT204" s="138"/>
      <c r="AU204" s="56"/>
      <c r="AV204" s="56"/>
      <c r="AW204" s="56"/>
      <c r="AX204" s="56"/>
      <c r="AY204" s="110"/>
      <c r="AZ204" s="56"/>
      <c r="BA204" s="56"/>
      <c r="BB204" s="110"/>
      <c r="BC204" s="56"/>
      <c r="BD204" s="56"/>
      <c r="BE204" s="56"/>
      <c r="BF204" s="56"/>
    </row>
    <row r="205" spans="1:58" s="57" customFormat="1">
      <c r="A205" s="140"/>
      <c r="B205" s="115">
        <v>193</v>
      </c>
      <c r="C205" s="156"/>
      <c r="D205" s="116"/>
      <c r="E205" s="141"/>
      <c r="F205" s="1030"/>
      <c r="G205" s="1030"/>
      <c r="H205" s="1034"/>
      <c r="I205" s="119"/>
      <c r="J205" s="120"/>
      <c r="K205" s="119"/>
      <c r="L205" s="1033" t="str">
        <f t="shared" ref="L205:L268" si="12">IF($F205="","",VLOOKUP($F205,$AW$13:$AX$17,2,TRUE))</f>
        <v/>
      </c>
      <c r="M205" s="1036" t="str">
        <f t="shared" ref="M205:M268" si="13">IF($G205="","",INDEX($BA$13:$BA$16,MATCH($G205,$AZ$13:$AZ$16,-1)))</f>
        <v/>
      </c>
      <c r="N205" s="1033" t="str">
        <f t="shared" ref="N205:N268" si="14">IF(OR($F205="",$I205="",$J205=""),"",VLOOKUP($I205&amp;$J205,$BC$13:$BF$18,IF($F205&lt;50,2,IF(AND($K205="該当",$I205="角住戸"),4,3)),FALSE))</f>
        <v/>
      </c>
      <c r="O205" s="1037">
        <f t="shared" si="11"/>
        <v>0</v>
      </c>
      <c r="P205" s="138"/>
      <c r="Q205" s="248"/>
      <c r="R205" s="112"/>
      <c r="S205" s="136"/>
      <c r="T205" s="249"/>
      <c r="U205" s="112"/>
      <c r="V205" s="138"/>
      <c r="W205" s="119"/>
      <c r="X205" s="138"/>
      <c r="Y205" s="119"/>
      <c r="Z205" s="138"/>
      <c r="AA205" s="119"/>
      <c r="AB205" s="138"/>
      <c r="AC205" s="248"/>
      <c r="AD205" s="112"/>
      <c r="AE205" s="138"/>
      <c r="AF205" s="122"/>
      <c r="AG205" s="138"/>
      <c r="AH205" s="122"/>
      <c r="AI205" s="138"/>
      <c r="AJ205" s="124"/>
      <c r="AK205" s="138"/>
      <c r="AL205" s="119"/>
      <c r="AM205" s="475"/>
      <c r="AN205" s="138"/>
      <c r="AO205" s="119"/>
      <c r="AP205" s="1041" t="str">
        <f>IF(AO205="","",IF(AO205="A",'7.パネルラジエーター設備費用算出シート'!$G$13,IF(AO205="B",'7.パネルラジエーター設備費用算出シート'!$N$13,IF(AO205="C",'7.パネルラジエーター設備費用算出シート'!$G$23,IF(AO205="D",'7.パネルラジエーター設備費用算出シート'!$N$23,IF(AO205="E",'7.パネルラジエーター設備費用算出シート'!$G$33,IF(AO205="F",'7.パネルラジエーター設備費用算出シート'!$N$33,IF(AO205="G",'7.パネルラジエーター設備費用算出シート'!$G$43,IF(AO205="H",'7.パネルラジエーター設備費用算出シート'!$N$43,IF(AO205="I",'7.パネルラジエーター設備費用算出シート'!$G$54,'7.パネルラジエーター設備費用算出シート'!$N$54))))))))))</f>
        <v/>
      </c>
      <c r="AQ205" s="138"/>
      <c r="AR205" s="122"/>
      <c r="AS205" s="1042"/>
      <c r="AT205" s="138"/>
      <c r="AU205" s="56"/>
      <c r="AV205" s="56"/>
      <c r="AW205" s="56"/>
      <c r="AX205" s="56"/>
      <c r="AY205" s="110"/>
      <c r="AZ205" s="56"/>
      <c r="BA205" s="56"/>
      <c r="BB205" s="110"/>
      <c r="BC205" s="56"/>
      <c r="BD205" s="56"/>
      <c r="BE205" s="56"/>
      <c r="BF205" s="56"/>
    </row>
    <row r="206" spans="1:58" s="57" customFormat="1">
      <c r="A206" s="140"/>
      <c r="B206" s="115">
        <v>194</v>
      </c>
      <c r="C206" s="156"/>
      <c r="D206" s="116"/>
      <c r="E206" s="141"/>
      <c r="F206" s="1030"/>
      <c r="G206" s="1030"/>
      <c r="H206" s="1034"/>
      <c r="I206" s="119"/>
      <c r="J206" s="120"/>
      <c r="K206" s="119"/>
      <c r="L206" s="1033" t="str">
        <f t="shared" si="12"/>
        <v/>
      </c>
      <c r="M206" s="1036" t="str">
        <f t="shared" si="13"/>
        <v/>
      </c>
      <c r="N206" s="1033" t="str">
        <f t="shared" si="14"/>
        <v/>
      </c>
      <c r="O206" s="1037">
        <f t="shared" si="11"/>
        <v>0</v>
      </c>
      <c r="P206" s="138"/>
      <c r="Q206" s="248"/>
      <c r="R206" s="112"/>
      <c r="S206" s="136"/>
      <c r="T206" s="249"/>
      <c r="U206" s="112"/>
      <c r="V206" s="138"/>
      <c r="W206" s="119"/>
      <c r="X206" s="138"/>
      <c r="Y206" s="119"/>
      <c r="Z206" s="138"/>
      <c r="AA206" s="119"/>
      <c r="AB206" s="138"/>
      <c r="AC206" s="248"/>
      <c r="AD206" s="112"/>
      <c r="AE206" s="138"/>
      <c r="AF206" s="122"/>
      <c r="AG206" s="138"/>
      <c r="AH206" s="122"/>
      <c r="AI206" s="138"/>
      <c r="AJ206" s="124"/>
      <c r="AK206" s="138"/>
      <c r="AL206" s="119"/>
      <c r="AM206" s="475"/>
      <c r="AN206" s="138"/>
      <c r="AO206" s="119"/>
      <c r="AP206" s="1041" t="str">
        <f>IF(AO206="","",IF(AO206="A",'7.パネルラジエーター設備費用算出シート'!$G$13,IF(AO206="B",'7.パネルラジエーター設備費用算出シート'!$N$13,IF(AO206="C",'7.パネルラジエーター設備費用算出シート'!$G$23,IF(AO206="D",'7.パネルラジエーター設備費用算出シート'!$N$23,IF(AO206="E",'7.パネルラジエーター設備費用算出シート'!$G$33,IF(AO206="F",'7.パネルラジエーター設備費用算出シート'!$N$33,IF(AO206="G",'7.パネルラジエーター設備費用算出シート'!$G$43,IF(AO206="H",'7.パネルラジエーター設備費用算出シート'!$N$43,IF(AO206="I",'7.パネルラジエーター設備費用算出シート'!$G$54,'7.パネルラジエーター設備費用算出シート'!$N$54))))))))))</f>
        <v/>
      </c>
      <c r="AQ206" s="138"/>
      <c r="AR206" s="122"/>
      <c r="AS206" s="1042"/>
      <c r="AT206" s="138"/>
      <c r="AU206" s="56"/>
      <c r="AV206" s="56"/>
      <c r="AW206" s="56"/>
      <c r="AX206" s="56"/>
      <c r="AY206" s="110"/>
      <c r="AZ206" s="56"/>
      <c r="BA206" s="56"/>
      <c r="BB206" s="110"/>
      <c r="BC206" s="56"/>
      <c r="BD206" s="56"/>
      <c r="BE206" s="56"/>
      <c r="BF206" s="56"/>
    </row>
    <row r="207" spans="1:58" s="57" customFormat="1">
      <c r="A207" s="140"/>
      <c r="B207" s="115">
        <v>195</v>
      </c>
      <c r="C207" s="156"/>
      <c r="D207" s="116"/>
      <c r="E207" s="141"/>
      <c r="F207" s="1030"/>
      <c r="G207" s="1030"/>
      <c r="H207" s="1034"/>
      <c r="I207" s="119"/>
      <c r="J207" s="120"/>
      <c r="K207" s="119"/>
      <c r="L207" s="1033" t="str">
        <f t="shared" si="12"/>
        <v/>
      </c>
      <c r="M207" s="1036" t="str">
        <f t="shared" si="13"/>
        <v/>
      </c>
      <c r="N207" s="1033" t="str">
        <f t="shared" si="14"/>
        <v/>
      </c>
      <c r="O207" s="1037">
        <f t="shared" si="11"/>
        <v>0</v>
      </c>
      <c r="P207" s="138"/>
      <c r="Q207" s="248"/>
      <c r="R207" s="112"/>
      <c r="S207" s="136"/>
      <c r="T207" s="249"/>
      <c r="U207" s="112"/>
      <c r="V207" s="138"/>
      <c r="W207" s="119"/>
      <c r="X207" s="138"/>
      <c r="Y207" s="119"/>
      <c r="Z207" s="138"/>
      <c r="AA207" s="119"/>
      <c r="AB207" s="138"/>
      <c r="AC207" s="248"/>
      <c r="AD207" s="112"/>
      <c r="AE207" s="138"/>
      <c r="AF207" s="122"/>
      <c r="AG207" s="138"/>
      <c r="AH207" s="122"/>
      <c r="AI207" s="138"/>
      <c r="AJ207" s="124"/>
      <c r="AK207" s="138"/>
      <c r="AL207" s="119"/>
      <c r="AM207" s="475"/>
      <c r="AN207" s="138"/>
      <c r="AO207" s="119"/>
      <c r="AP207" s="1041" t="str">
        <f>IF(AO207="","",IF(AO207="A",'7.パネルラジエーター設備費用算出シート'!$G$13,IF(AO207="B",'7.パネルラジエーター設備費用算出シート'!$N$13,IF(AO207="C",'7.パネルラジエーター設備費用算出シート'!$G$23,IF(AO207="D",'7.パネルラジエーター設備費用算出シート'!$N$23,IF(AO207="E",'7.パネルラジエーター設備費用算出シート'!$G$33,IF(AO207="F",'7.パネルラジエーター設備費用算出シート'!$N$33,IF(AO207="G",'7.パネルラジエーター設備費用算出シート'!$G$43,IF(AO207="H",'7.パネルラジエーター設備費用算出シート'!$N$43,IF(AO207="I",'7.パネルラジエーター設備費用算出シート'!$G$54,'7.パネルラジエーター設備費用算出シート'!$N$54))))))))))</f>
        <v/>
      </c>
      <c r="AQ207" s="138"/>
      <c r="AR207" s="122"/>
      <c r="AS207" s="1042"/>
      <c r="AT207" s="138"/>
      <c r="AU207" s="56"/>
      <c r="AV207" s="56"/>
      <c r="AW207" s="56"/>
      <c r="AX207" s="56"/>
      <c r="AY207" s="110"/>
      <c r="AZ207" s="56"/>
      <c r="BA207" s="56"/>
      <c r="BB207" s="110"/>
      <c r="BC207" s="56"/>
      <c r="BD207" s="56"/>
      <c r="BE207" s="56"/>
      <c r="BF207" s="56"/>
    </row>
    <row r="208" spans="1:58" s="57" customFormat="1">
      <c r="A208" s="140"/>
      <c r="B208" s="115">
        <v>196</v>
      </c>
      <c r="C208" s="156"/>
      <c r="D208" s="116"/>
      <c r="E208" s="141"/>
      <c r="F208" s="1030"/>
      <c r="G208" s="1030"/>
      <c r="H208" s="1034"/>
      <c r="I208" s="119"/>
      <c r="J208" s="120"/>
      <c r="K208" s="119"/>
      <c r="L208" s="1033" t="str">
        <f t="shared" si="12"/>
        <v/>
      </c>
      <c r="M208" s="1036" t="str">
        <f t="shared" si="13"/>
        <v/>
      </c>
      <c r="N208" s="1033" t="str">
        <f t="shared" si="14"/>
        <v/>
      </c>
      <c r="O208" s="1037">
        <f t="shared" si="11"/>
        <v>0</v>
      </c>
      <c r="P208" s="138"/>
      <c r="Q208" s="248"/>
      <c r="R208" s="112"/>
      <c r="S208" s="136"/>
      <c r="T208" s="249"/>
      <c r="U208" s="112"/>
      <c r="V208" s="138"/>
      <c r="W208" s="119"/>
      <c r="X208" s="138"/>
      <c r="Y208" s="119"/>
      <c r="Z208" s="138"/>
      <c r="AA208" s="119"/>
      <c r="AB208" s="138"/>
      <c r="AC208" s="248"/>
      <c r="AD208" s="112"/>
      <c r="AE208" s="138"/>
      <c r="AF208" s="122"/>
      <c r="AG208" s="138"/>
      <c r="AH208" s="122"/>
      <c r="AI208" s="138"/>
      <c r="AJ208" s="124"/>
      <c r="AK208" s="138"/>
      <c r="AL208" s="119"/>
      <c r="AM208" s="475"/>
      <c r="AN208" s="138"/>
      <c r="AO208" s="119"/>
      <c r="AP208" s="1041" t="str">
        <f>IF(AO208="","",IF(AO208="A",'7.パネルラジエーター設備費用算出シート'!$G$13,IF(AO208="B",'7.パネルラジエーター設備費用算出シート'!$N$13,IF(AO208="C",'7.パネルラジエーター設備費用算出シート'!$G$23,IF(AO208="D",'7.パネルラジエーター設備費用算出シート'!$N$23,IF(AO208="E",'7.パネルラジエーター設備費用算出シート'!$G$33,IF(AO208="F",'7.パネルラジエーター設備費用算出シート'!$N$33,IF(AO208="G",'7.パネルラジエーター設備費用算出シート'!$G$43,IF(AO208="H",'7.パネルラジエーター設備費用算出シート'!$N$43,IF(AO208="I",'7.パネルラジエーター設備費用算出シート'!$G$54,'7.パネルラジエーター設備費用算出シート'!$N$54))))))))))</f>
        <v/>
      </c>
      <c r="AQ208" s="138"/>
      <c r="AR208" s="122"/>
      <c r="AS208" s="1042"/>
      <c r="AT208" s="138"/>
      <c r="AU208" s="56"/>
      <c r="AV208" s="56"/>
      <c r="AW208" s="56"/>
      <c r="AX208" s="56"/>
      <c r="AY208" s="110"/>
      <c r="AZ208" s="56"/>
      <c r="BA208" s="56"/>
      <c r="BB208" s="110"/>
      <c r="BC208" s="56"/>
      <c r="BD208" s="56"/>
      <c r="BE208" s="56"/>
      <c r="BF208" s="56"/>
    </row>
    <row r="209" spans="1:58" s="57" customFormat="1">
      <c r="A209" s="140"/>
      <c r="B209" s="115">
        <v>197</v>
      </c>
      <c r="C209" s="156"/>
      <c r="D209" s="116"/>
      <c r="E209" s="141"/>
      <c r="F209" s="1030"/>
      <c r="G209" s="1030"/>
      <c r="H209" s="1034"/>
      <c r="I209" s="119"/>
      <c r="J209" s="120"/>
      <c r="K209" s="119"/>
      <c r="L209" s="1033" t="str">
        <f t="shared" si="12"/>
        <v/>
      </c>
      <c r="M209" s="1036" t="str">
        <f t="shared" si="13"/>
        <v/>
      </c>
      <c r="N209" s="1033" t="str">
        <f t="shared" si="14"/>
        <v/>
      </c>
      <c r="O209" s="1037">
        <f t="shared" si="11"/>
        <v>0</v>
      </c>
      <c r="P209" s="138"/>
      <c r="Q209" s="248"/>
      <c r="R209" s="112"/>
      <c r="S209" s="136"/>
      <c r="T209" s="249"/>
      <c r="U209" s="112"/>
      <c r="V209" s="138"/>
      <c r="W209" s="119"/>
      <c r="X209" s="138"/>
      <c r="Y209" s="119"/>
      <c r="Z209" s="138"/>
      <c r="AA209" s="119"/>
      <c r="AB209" s="138"/>
      <c r="AC209" s="248"/>
      <c r="AD209" s="112"/>
      <c r="AE209" s="138"/>
      <c r="AF209" s="122"/>
      <c r="AG209" s="138"/>
      <c r="AH209" s="122"/>
      <c r="AI209" s="138"/>
      <c r="AJ209" s="124"/>
      <c r="AK209" s="138"/>
      <c r="AL209" s="119"/>
      <c r="AM209" s="475"/>
      <c r="AN209" s="138"/>
      <c r="AO209" s="119"/>
      <c r="AP209" s="1041" t="str">
        <f>IF(AO209="","",IF(AO209="A",'7.パネルラジエーター設備費用算出シート'!$G$13,IF(AO209="B",'7.パネルラジエーター設備費用算出シート'!$N$13,IF(AO209="C",'7.パネルラジエーター設備費用算出シート'!$G$23,IF(AO209="D",'7.パネルラジエーター設備費用算出シート'!$N$23,IF(AO209="E",'7.パネルラジエーター設備費用算出シート'!$G$33,IF(AO209="F",'7.パネルラジエーター設備費用算出シート'!$N$33,IF(AO209="G",'7.パネルラジエーター設備費用算出シート'!$G$43,IF(AO209="H",'7.パネルラジエーター設備費用算出シート'!$N$43,IF(AO209="I",'7.パネルラジエーター設備費用算出シート'!$G$54,'7.パネルラジエーター設備費用算出シート'!$N$54))))))))))</f>
        <v/>
      </c>
      <c r="AQ209" s="138"/>
      <c r="AR209" s="122"/>
      <c r="AS209" s="1042"/>
      <c r="AT209" s="138"/>
      <c r="AU209" s="56"/>
      <c r="AV209" s="56"/>
      <c r="AW209" s="56"/>
      <c r="AX209" s="56"/>
      <c r="AY209" s="110"/>
      <c r="AZ209" s="56"/>
      <c r="BA209" s="56"/>
      <c r="BB209" s="110"/>
      <c r="BC209" s="56"/>
      <c r="BD209" s="56"/>
      <c r="BE209" s="56"/>
      <c r="BF209" s="56"/>
    </row>
    <row r="210" spans="1:58" s="57" customFormat="1">
      <c r="A210" s="140"/>
      <c r="B210" s="115">
        <v>198</v>
      </c>
      <c r="C210" s="156"/>
      <c r="D210" s="116"/>
      <c r="E210" s="141"/>
      <c r="F210" s="1030"/>
      <c r="G210" s="1030"/>
      <c r="H210" s="1034"/>
      <c r="I210" s="119"/>
      <c r="J210" s="120"/>
      <c r="K210" s="119"/>
      <c r="L210" s="1033" t="str">
        <f t="shared" si="12"/>
        <v/>
      </c>
      <c r="M210" s="1036" t="str">
        <f t="shared" si="13"/>
        <v/>
      </c>
      <c r="N210" s="1033" t="str">
        <f t="shared" si="14"/>
        <v/>
      </c>
      <c r="O210" s="1037">
        <f t="shared" ref="O210:O273" si="15">IF(OR(L210="",M210="",N210=""),0,(700000*L210*M210*N210))</f>
        <v>0</v>
      </c>
      <c r="P210" s="138"/>
      <c r="Q210" s="248"/>
      <c r="R210" s="112"/>
      <c r="S210" s="136"/>
      <c r="T210" s="249"/>
      <c r="U210" s="112"/>
      <c r="V210" s="138"/>
      <c r="W210" s="119"/>
      <c r="X210" s="138"/>
      <c r="Y210" s="119"/>
      <c r="Z210" s="138"/>
      <c r="AA210" s="119"/>
      <c r="AB210" s="138"/>
      <c r="AC210" s="248"/>
      <c r="AD210" s="112"/>
      <c r="AE210" s="138"/>
      <c r="AF210" s="122"/>
      <c r="AG210" s="138"/>
      <c r="AH210" s="122"/>
      <c r="AI210" s="138"/>
      <c r="AJ210" s="124"/>
      <c r="AK210" s="138"/>
      <c r="AL210" s="119"/>
      <c r="AM210" s="475"/>
      <c r="AN210" s="138"/>
      <c r="AO210" s="119"/>
      <c r="AP210" s="1041" t="str">
        <f>IF(AO210="","",IF(AO210="A",'7.パネルラジエーター設備費用算出シート'!$G$13,IF(AO210="B",'7.パネルラジエーター設備費用算出シート'!$N$13,IF(AO210="C",'7.パネルラジエーター設備費用算出シート'!$G$23,IF(AO210="D",'7.パネルラジエーター設備費用算出シート'!$N$23,IF(AO210="E",'7.パネルラジエーター設備費用算出シート'!$G$33,IF(AO210="F",'7.パネルラジエーター設備費用算出シート'!$N$33,IF(AO210="G",'7.パネルラジエーター設備費用算出シート'!$G$43,IF(AO210="H",'7.パネルラジエーター設備費用算出シート'!$N$43,IF(AO210="I",'7.パネルラジエーター設備費用算出シート'!$G$54,'7.パネルラジエーター設備費用算出シート'!$N$54))))))))))</f>
        <v/>
      </c>
      <c r="AQ210" s="138"/>
      <c r="AR210" s="122"/>
      <c r="AS210" s="1042"/>
      <c r="AT210" s="138"/>
      <c r="AU210" s="56"/>
      <c r="AV210" s="56"/>
      <c r="AW210" s="56"/>
      <c r="AX210" s="56"/>
      <c r="AY210" s="110"/>
      <c r="AZ210" s="56"/>
      <c r="BA210" s="56"/>
      <c r="BB210" s="110"/>
      <c r="BC210" s="56"/>
      <c r="BD210" s="56"/>
      <c r="BE210" s="56"/>
      <c r="BF210" s="56"/>
    </row>
    <row r="211" spans="1:58" s="57" customFormat="1">
      <c r="A211" s="140"/>
      <c r="B211" s="115">
        <v>199</v>
      </c>
      <c r="C211" s="156"/>
      <c r="D211" s="116"/>
      <c r="E211" s="141"/>
      <c r="F211" s="1030"/>
      <c r="G211" s="1030"/>
      <c r="H211" s="1034"/>
      <c r="I211" s="119"/>
      <c r="J211" s="120"/>
      <c r="K211" s="119"/>
      <c r="L211" s="1033" t="str">
        <f t="shared" si="12"/>
        <v/>
      </c>
      <c r="M211" s="1036" t="str">
        <f t="shared" si="13"/>
        <v/>
      </c>
      <c r="N211" s="1033" t="str">
        <f t="shared" si="14"/>
        <v/>
      </c>
      <c r="O211" s="1037">
        <f t="shared" si="15"/>
        <v>0</v>
      </c>
      <c r="P211" s="138"/>
      <c r="Q211" s="248"/>
      <c r="R211" s="112"/>
      <c r="S211" s="136"/>
      <c r="T211" s="249"/>
      <c r="U211" s="112"/>
      <c r="V211" s="138"/>
      <c r="W211" s="119"/>
      <c r="X211" s="138"/>
      <c r="Y211" s="119"/>
      <c r="Z211" s="138"/>
      <c r="AA211" s="119"/>
      <c r="AB211" s="138"/>
      <c r="AC211" s="248"/>
      <c r="AD211" s="112"/>
      <c r="AE211" s="138"/>
      <c r="AF211" s="122"/>
      <c r="AG211" s="138"/>
      <c r="AH211" s="122"/>
      <c r="AI211" s="138"/>
      <c r="AJ211" s="124"/>
      <c r="AK211" s="138"/>
      <c r="AL211" s="119"/>
      <c r="AM211" s="475"/>
      <c r="AN211" s="138"/>
      <c r="AO211" s="119"/>
      <c r="AP211" s="1041" t="str">
        <f>IF(AO211="","",IF(AO211="A",'7.パネルラジエーター設備費用算出シート'!$G$13,IF(AO211="B",'7.パネルラジエーター設備費用算出シート'!$N$13,IF(AO211="C",'7.パネルラジエーター設備費用算出シート'!$G$23,IF(AO211="D",'7.パネルラジエーター設備費用算出シート'!$N$23,IF(AO211="E",'7.パネルラジエーター設備費用算出シート'!$G$33,IF(AO211="F",'7.パネルラジエーター設備費用算出シート'!$N$33,IF(AO211="G",'7.パネルラジエーター設備費用算出シート'!$G$43,IF(AO211="H",'7.パネルラジエーター設備費用算出シート'!$N$43,IF(AO211="I",'7.パネルラジエーター設備費用算出シート'!$G$54,'7.パネルラジエーター設備費用算出シート'!$N$54))))))))))</f>
        <v/>
      </c>
      <c r="AQ211" s="138"/>
      <c r="AR211" s="122"/>
      <c r="AS211" s="1042"/>
      <c r="AT211" s="138"/>
      <c r="AU211" s="56"/>
      <c r="AV211" s="56"/>
      <c r="AW211" s="56"/>
      <c r="AX211" s="56"/>
      <c r="AY211" s="110"/>
      <c r="AZ211" s="56"/>
      <c r="BA211" s="56"/>
      <c r="BB211" s="110"/>
      <c r="BC211" s="56"/>
      <c r="BD211" s="56"/>
      <c r="BE211" s="56"/>
      <c r="BF211" s="56"/>
    </row>
    <row r="212" spans="1:58" s="57" customFormat="1">
      <c r="A212" s="140"/>
      <c r="B212" s="115">
        <v>200</v>
      </c>
      <c r="C212" s="156"/>
      <c r="D212" s="116"/>
      <c r="E212" s="141"/>
      <c r="F212" s="1030"/>
      <c r="G212" s="1030"/>
      <c r="H212" s="1034"/>
      <c r="I212" s="119"/>
      <c r="J212" s="120"/>
      <c r="K212" s="119"/>
      <c r="L212" s="1033" t="str">
        <f t="shared" si="12"/>
        <v/>
      </c>
      <c r="M212" s="1036" t="str">
        <f t="shared" si="13"/>
        <v/>
      </c>
      <c r="N212" s="1033" t="str">
        <f t="shared" si="14"/>
        <v/>
      </c>
      <c r="O212" s="1037">
        <f t="shared" si="15"/>
        <v>0</v>
      </c>
      <c r="P212" s="138"/>
      <c r="Q212" s="248"/>
      <c r="R212" s="112"/>
      <c r="S212" s="136"/>
      <c r="T212" s="249"/>
      <c r="U212" s="112"/>
      <c r="V212" s="138"/>
      <c r="W212" s="119"/>
      <c r="X212" s="138"/>
      <c r="Y212" s="119"/>
      <c r="Z212" s="138"/>
      <c r="AA212" s="119"/>
      <c r="AB212" s="138"/>
      <c r="AC212" s="248"/>
      <c r="AD212" s="112"/>
      <c r="AE212" s="138"/>
      <c r="AF212" s="122"/>
      <c r="AG212" s="138"/>
      <c r="AH212" s="122"/>
      <c r="AI212" s="138"/>
      <c r="AJ212" s="124"/>
      <c r="AK212" s="138"/>
      <c r="AL212" s="119"/>
      <c r="AM212" s="475"/>
      <c r="AN212" s="138"/>
      <c r="AO212" s="119"/>
      <c r="AP212" s="1041" t="str">
        <f>IF(AO212="","",IF(AO212="A",'7.パネルラジエーター設備費用算出シート'!$G$13,IF(AO212="B",'7.パネルラジエーター設備費用算出シート'!$N$13,IF(AO212="C",'7.パネルラジエーター設備費用算出シート'!$G$23,IF(AO212="D",'7.パネルラジエーター設備費用算出シート'!$N$23,IF(AO212="E",'7.パネルラジエーター設備費用算出シート'!$G$33,IF(AO212="F",'7.パネルラジエーター設備費用算出シート'!$N$33,IF(AO212="G",'7.パネルラジエーター設備費用算出シート'!$G$43,IF(AO212="H",'7.パネルラジエーター設備費用算出シート'!$N$43,IF(AO212="I",'7.パネルラジエーター設備費用算出シート'!$G$54,'7.パネルラジエーター設備費用算出シート'!$N$54))))))))))</f>
        <v/>
      </c>
      <c r="AQ212" s="138"/>
      <c r="AR212" s="122"/>
      <c r="AS212" s="1042"/>
      <c r="AT212" s="138"/>
      <c r="AU212" s="56"/>
      <c r="AV212" s="56"/>
      <c r="AW212" s="56"/>
      <c r="AX212" s="56"/>
      <c r="AY212" s="110"/>
      <c r="AZ212" s="56"/>
      <c r="BA212" s="56"/>
      <c r="BB212" s="110"/>
      <c r="BC212" s="56"/>
      <c r="BD212" s="56"/>
      <c r="BE212" s="56"/>
      <c r="BF212" s="56"/>
    </row>
    <row r="213" spans="1:58" s="57" customFormat="1">
      <c r="A213" s="140"/>
      <c r="B213" s="115">
        <v>201</v>
      </c>
      <c r="C213" s="156"/>
      <c r="D213" s="116"/>
      <c r="E213" s="141"/>
      <c r="F213" s="1030"/>
      <c r="G213" s="1030"/>
      <c r="H213" s="1034"/>
      <c r="I213" s="119"/>
      <c r="J213" s="120"/>
      <c r="K213" s="119"/>
      <c r="L213" s="1033" t="str">
        <f t="shared" si="12"/>
        <v/>
      </c>
      <c r="M213" s="1036" t="str">
        <f t="shared" si="13"/>
        <v/>
      </c>
      <c r="N213" s="1033" t="str">
        <f t="shared" si="14"/>
        <v/>
      </c>
      <c r="O213" s="1037">
        <f t="shared" si="15"/>
        <v>0</v>
      </c>
      <c r="P213" s="138"/>
      <c r="Q213" s="248"/>
      <c r="R213" s="112"/>
      <c r="S213" s="136"/>
      <c r="T213" s="249"/>
      <c r="U213" s="112"/>
      <c r="V213" s="138"/>
      <c r="W213" s="119"/>
      <c r="X213" s="138"/>
      <c r="Y213" s="119"/>
      <c r="Z213" s="138"/>
      <c r="AA213" s="119"/>
      <c r="AB213" s="138"/>
      <c r="AC213" s="248"/>
      <c r="AD213" s="112"/>
      <c r="AE213" s="138"/>
      <c r="AF213" s="122"/>
      <c r="AG213" s="138"/>
      <c r="AH213" s="122"/>
      <c r="AI213" s="138"/>
      <c r="AJ213" s="124"/>
      <c r="AK213" s="138"/>
      <c r="AL213" s="119"/>
      <c r="AM213" s="475"/>
      <c r="AN213" s="138"/>
      <c r="AO213" s="119"/>
      <c r="AP213" s="1041" t="str">
        <f>IF(AO213="","",IF(AO213="A",'7.パネルラジエーター設備費用算出シート'!$G$13,IF(AO213="B",'7.パネルラジエーター設備費用算出シート'!$N$13,IF(AO213="C",'7.パネルラジエーター設備費用算出シート'!$G$23,IF(AO213="D",'7.パネルラジエーター設備費用算出シート'!$N$23,IF(AO213="E",'7.パネルラジエーター設備費用算出シート'!$G$33,IF(AO213="F",'7.パネルラジエーター設備費用算出シート'!$N$33,IF(AO213="G",'7.パネルラジエーター設備費用算出シート'!$G$43,IF(AO213="H",'7.パネルラジエーター設備費用算出シート'!$N$43,IF(AO213="I",'7.パネルラジエーター設備費用算出シート'!$G$54,'7.パネルラジエーター設備費用算出シート'!$N$54))))))))))</f>
        <v/>
      </c>
      <c r="AQ213" s="138"/>
      <c r="AR213" s="122"/>
      <c r="AS213" s="1042"/>
      <c r="AT213" s="138"/>
      <c r="AU213" s="56"/>
      <c r="AV213" s="56"/>
      <c r="AW213" s="56"/>
      <c r="AX213" s="56"/>
      <c r="AY213" s="110"/>
      <c r="AZ213" s="56"/>
      <c r="BA213" s="56"/>
      <c r="BB213" s="110"/>
      <c r="BC213" s="56"/>
      <c r="BD213" s="56"/>
      <c r="BE213" s="56"/>
      <c r="BF213" s="56"/>
    </row>
    <row r="214" spans="1:58" s="57" customFormat="1">
      <c r="A214" s="140"/>
      <c r="B214" s="115">
        <v>202</v>
      </c>
      <c r="C214" s="156"/>
      <c r="D214" s="116"/>
      <c r="E214" s="141"/>
      <c r="F214" s="1030"/>
      <c r="G214" s="1030"/>
      <c r="H214" s="1034"/>
      <c r="I214" s="119"/>
      <c r="J214" s="120"/>
      <c r="K214" s="119"/>
      <c r="L214" s="1033" t="str">
        <f t="shared" si="12"/>
        <v/>
      </c>
      <c r="M214" s="1036" t="str">
        <f t="shared" si="13"/>
        <v/>
      </c>
      <c r="N214" s="1033" t="str">
        <f t="shared" si="14"/>
        <v/>
      </c>
      <c r="O214" s="1037">
        <f t="shared" si="15"/>
        <v>0</v>
      </c>
      <c r="P214" s="138"/>
      <c r="Q214" s="248"/>
      <c r="R214" s="112"/>
      <c r="S214" s="136"/>
      <c r="T214" s="249"/>
      <c r="U214" s="112"/>
      <c r="V214" s="138"/>
      <c r="W214" s="119"/>
      <c r="X214" s="138"/>
      <c r="Y214" s="119"/>
      <c r="Z214" s="138"/>
      <c r="AA214" s="119"/>
      <c r="AB214" s="138"/>
      <c r="AC214" s="248"/>
      <c r="AD214" s="112"/>
      <c r="AE214" s="138"/>
      <c r="AF214" s="122"/>
      <c r="AG214" s="138"/>
      <c r="AH214" s="122"/>
      <c r="AI214" s="138"/>
      <c r="AJ214" s="124"/>
      <c r="AK214" s="138"/>
      <c r="AL214" s="119"/>
      <c r="AM214" s="475"/>
      <c r="AN214" s="138"/>
      <c r="AO214" s="119"/>
      <c r="AP214" s="1041" t="str">
        <f>IF(AO214="","",IF(AO214="A",'7.パネルラジエーター設備費用算出シート'!$G$13,IF(AO214="B",'7.パネルラジエーター設備費用算出シート'!$N$13,IF(AO214="C",'7.パネルラジエーター設備費用算出シート'!$G$23,IF(AO214="D",'7.パネルラジエーター設備費用算出シート'!$N$23,IF(AO214="E",'7.パネルラジエーター設備費用算出シート'!$G$33,IF(AO214="F",'7.パネルラジエーター設備費用算出シート'!$N$33,IF(AO214="G",'7.パネルラジエーター設備費用算出シート'!$G$43,IF(AO214="H",'7.パネルラジエーター設備費用算出シート'!$N$43,IF(AO214="I",'7.パネルラジエーター設備費用算出シート'!$G$54,'7.パネルラジエーター設備費用算出シート'!$N$54))))))))))</f>
        <v/>
      </c>
      <c r="AQ214" s="138"/>
      <c r="AR214" s="122"/>
      <c r="AS214" s="1042"/>
      <c r="AT214" s="138"/>
      <c r="AU214" s="56"/>
      <c r="AV214" s="56"/>
      <c r="AW214" s="56"/>
      <c r="AX214" s="56"/>
      <c r="AY214" s="110"/>
      <c r="AZ214" s="56"/>
      <c r="BA214" s="56"/>
      <c r="BB214" s="110"/>
      <c r="BC214" s="56"/>
      <c r="BD214" s="56"/>
      <c r="BE214" s="56"/>
      <c r="BF214" s="56"/>
    </row>
    <row r="215" spans="1:58" s="57" customFormat="1">
      <c r="A215" s="140"/>
      <c r="B215" s="115">
        <v>203</v>
      </c>
      <c r="C215" s="156"/>
      <c r="D215" s="116"/>
      <c r="E215" s="141"/>
      <c r="F215" s="1030"/>
      <c r="G215" s="1030"/>
      <c r="H215" s="1034"/>
      <c r="I215" s="119"/>
      <c r="J215" s="120"/>
      <c r="K215" s="119"/>
      <c r="L215" s="1033" t="str">
        <f t="shared" si="12"/>
        <v/>
      </c>
      <c r="M215" s="1036" t="str">
        <f t="shared" si="13"/>
        <v/>
      </c>
      <c r="N215" s="1033" t="str">
        <f t="shared" si="14"/>
        <v/>
      </c>
      <c r="O215" s="1037">
        <f t="shared" si="15"/>
        <v>0</v>
      </c>
      <c r="P215" s="138"/>
      <c r="Q215" s="248"/>
      <c r="R215" s="112"/>
      <c r="S215" s="136"/>
      <c r="T215" s="249"/>
      <c r="U215" s="112"/>
      <c r="V215" s="138"/>
      <c r="W215" s="119"/>
      <c r="X215" s="138"/>
      <c r="Y215" s="119"/>
      <c r="Z215" s="138"/>
      <c r="AA215" s="119"/>
      <c r="AB215" s="138"/>
      <c r="AC215" s="248"/>
      <c r="AD215" s="112"/>
      <c r="AE215" s="138"/>
      <c r="AF215" s="122"/>
      <c r="AG215" s="138"/>
      <c r="AH215" s="122"/>
      <c r="AI215" s="138"/>
      <c r="AJ215" s="124"/>
      <c r="AK215" s="138"/>
      <c r="AL215" s="119"/>
      <c r="AM215" s="475"/>
      <c r="AN215" s="138"/>
      <c r="AO215" s="119"/>
      <c r="AP215" s="1041" t="str">
        <f>IF(AO215="","",IF(AO215="A",'7.パネルラジエーター設備費用算出シート'!$G$13,IF(AO215="B",'7.パネルラジエーター設備費用算出シート'!$N$13,IF(AO215="C",'7.パネルラジエーター設備費用算出シート'!$G$23,IF(AO215="D",'7.パネルラジエーター設備費用算出シート'!$N$23,IF(AO215="E",'7.パネルラジエーター設備費用算出シート'!$G$33,IF(AO215="F",'7.パネルラジエーター設備費用算出シート'!$N$33,IF(AO215="G",'7.パネルラジエーター設備費用算出シート'!$G$43,IF(AO215="H",'7.パネルラジエーター設備費用算出シート'!$N$43,IF(AO215="I",'7.パネルラジエーター設備費用算出シート'!$G$54,'7.パネルラジエーター設備費用算出シート'!$N$54))))))))))</f>
        <v/>
      </c>
      <c r="AQ215" s="138"/>
      <c r="AR215" s="122"/>
      <c r="AS215" s="1042"/>
      <c r="AT215" s="138"/>
      <c r="AU215" s="56"/>
      <c r="AV215" s="56"/>
      <c r="AW215" s="56"/>
      <c r="AX215" s="56"/>
      <c r="AY215" s="110"/>
      <c r="AZ215" s="56"/>
      <c r="BA215" s="56"/>
      <c r="BB215" s="110"/>
      <c r="BC215" s="56"/>
      <c r="BD215" s="56"/>
      <c r="BE215" s="56"/>
      <c r="BF215" s="56"/>
    </row>
    <row r="216" spans="1:58" s="57" customFormat="1">
      <c r="A216" s="140"/>
      <c r="B216" s="115">
        <v>204</v>
      </c>
      <c r="C216" s="156"/>
      <c r="D216" s="116"/>
      <c r="E216" s="141"/>
      <c r="F216" s="1030"/>
      <c r="G216" s="1030"/>
      <c r="H216" s="1034"/>
      <c r="I216" s="119"/>
      <c r="J216" s="120"/>
      <c r="K216" s="119"/>
      <c r="L216" s="1033" t="str">
        <f t="shared" si="12"/>
        <v/>
      </c>
      <c r="M216" s="1036" t="str">
        <f t="shared" si="13"/>
        <v/>
      </c>
      <c r="N216" s="1033" t="str">
        <f t="shared" si="14"/>
        <v/>
      </c>
      <c r="O216" s="1037">
        <f t="shared" si="15"/>
        <v>0</v>
      </c>
      <c r="P216" s="138"/>
      <c r="Q216" s="248"/>
      <c r="R216" s="112"/>
      <c r="S216" s="136"/>
      <c r="T216" s="249"/>
      <c r="U216" s="112"/>
      <c r="V216" s="138"/>
      <c r="W216" s="119"/>
      <c r="X216" s="138"/>
      <c r="Y216" s="119"/>
      <c r="Z216" s="138"/>
      <c r="AA216" s="119"/>
      <c r="AB216" s="138"/>
      <c r="AC216" s="248"/>
      <c r="AD216" s="112"/>
      <c r="AE216" s="138"/>
      <c r="AF216" s="122"/>
      <c r="AG216" s="138"/>
      <c r="AH216" s="122"/>
      <c r="AI216" s="138"/>
      <c r="AJ216" s="124"/>
      <c r="AK216" s="138"/>
      <c r="AL216" s="119"/>
      <c r="AM216" s="475"/>
      <c r="AN216" s="138"/>
      <c r="AO216" s="119"/>
      <c r="AP216" s="1041" t="str">
        <f>IF(AO216="","",IF(AO216="A",'7.パネルラジエーター設備費用算出シート'!$G$13,IF(AO216="B",'7.パネルラジエーター設備費用算出シート'!$N$13,IF(AO216="C",'7.パネルラジエーター設備費用算出シート'!$G$23,IF(AO216="D",'7.パネルラジエーター設備費用算出シート'!$N$23,IF(AO216="E",'7.パネルラジエーター設備費用算出シート'!$G$33,IF(AO216="F",'7.パネルラジエーター設備費用算出シート'!$N$33,IF(AO216="G",'7.パネルラジエーター設備費用算出シート'!$G$43,IF(AO216="H",'7.パネルラジエーター設備費用算出シート'!$N$43,IF(AO216="I",'7.パネルラジエーター設備費用算出シート'!$G$54,'7.パネルラジエーター設備費用算出シート'!$N$54))))))))))</f>
        <v/>
      </c>
      <c r="AQ216" s="138"/>
      <c r="AR216" s="122"/>
      <c r="AS216" s="1042"/>
      <c r="AT216" s="138"/>
      <c r="AU216" s="56"/>
      <c r="AV216" s="56"/>
      <c r="AW216" s="56"/>
      <c r="AX216" s="56"/>
      <c r="AY216" s="110"/>
      <c r="AZ216" s="56"/>
      <c r="BA216" s="56"/>
      <c r="BB216" s="110"/>
      <c r="BC216" s="56"/>
      <c r="BD216" s="56"/>
      <c r="BE216" s="56"/>
      <c r="BF216" s="56"/>
    </row>
    <row r="217" spans="1:58" s="57" customFormat="1">
      <c r="A217" s="140"/>
      <c r="B217" s="115">
        <v>205</v>
      </c>
      <c r="C217" s="156"/>
      <c r="D217" s="116"/>
      <c r="E217" s="141"/>
      <c r="F217" s="1030"/>
      <c r="G217" s="1030"/>
      <c r="H217" s="1034"/>
      <c r="I217" s="119"/>
      <c r="J217" s="120"/>
      <c r="K217" s="119"/>
      <c r="L217" s="1033" t="str">
        <f t="shared" si="12"/>
        <v/>
      </c>
      <c r="M217" s="1036" t="str">
        <f t="shared" si="13"/>
        <v/>
      </c>
      <c r="N217" s="1033" t="str">
        <f t="shared" si="14"/>
        <v/>
      </c>
      <c r="O217" s="1037">
        <f t="shared" si="15"/>
        <v>0</v>
      </c>
      <c r="P217" s="138"/>
      <c r="Q217" s="248"/>
      <c r="R217" s="112"/>
      <c r="S217" s="136"/>
      <c r="T217" s="249"/>
      <c r="U217" s="112"/>
      <c r="V217" s="138"/>
      <c r="W217" s="119"/>
      <c r="X217" s="138"/>
      <c r="Y217" s="119"/>
      <c r="Z217" s="138"/>
      <c r="AA217" s="119"/>
      <c r="AB217" s="138"/>
      <c r="AC217" s="248"/>
      <c r="AD217" s="112"/>
      <c r="AE217" s="138"/>
      <c r="AF217" s="122"/>
      <c r="AG217" s="138"/>
      <c r="AH217" s="122"/>
      <c r="AI217" s="138"/>
      <c r="AJ217" s="124"/>
      <c r="AK217" s="138"/>
      <c r="AL217" s="119"/>
      <c r="AM217" s="475"/>
      <c r="AN217" s="138"/>
      <c r="AO217" s="119"/>
      <c r="AP217" s="1041" t="str">
        <f>IF(AO217="","",IF(AO217="A",'7.パネルラジエーター設備費用算出シート'!$G$13,IF(AO217="B",'7.パネルラジエーター設備費用算出シート'!$N$13,IF(AO217="C",'7.パネルラジエーター設備費用算出シート'!$G$23,IF(AO217="D",'7.パネルラジエーター設備費用算出シート'!$N$23,IF(AO217="E",'7.パネルラジエーター設備費用算出シート'!$G$33,IF(AO217="F",'7.パネルラジエーター設備費用算出シート'!$N$33,IF(AO217="G",'7.パネルラジエーター設備費用算出シート'!$G$43,IF(AO217="H",'7.パネルラジエーター設備費用算出シート'!$N$43,IF(AO217="I",'7.パネルラジエーター設備費用算出シート'!$G$54,'7.パネルラジエーター設備費用算出シート'!$N$54))))))))))</f>
        <v/>
      </c>
      <c r="AQ217" s="138"/>
      <c r="AR217" s="122"/>
      <c r="AS217" s="1042"/>
      <c r="AT217" s="138"/>
      <c r="AU217" s="56"/>
      <c r="AV217" s="56"/>
      <c r="AW217" s="56"/>
      <c r="AX217" s="56"/>
      <c r="AY217" s="110"/>
      <c r="AZ217" s="56"/>
      <c r="BA217" s="56"/>
      <c r="BB217" s="110"/>
      <c r="BC217" s="56"/>
      <c r="BD217" s="56"/>
      <c r="BE217" s="56"/>
      <c r="BF217" s="56"/>
    </row>
    <row r="218" spans="1:58" s="57" customFormat="1">
      <c r="A218" s="140"/>
      <c r="B218" s="115">
        <v>206</v>
      </c>
      <c r="C218" s="156"/>
      <c r="D218" s="116"/>
      <c r="E218" s="141"/>
      <c r="F218" s="1030"/>
      <c r="G218" s="1030"/>
      <c r="H218" s="1034"/>
      <c r="I218" s="119"/>
      <c r="J218" s="120"/>
      <c r="K218" s="119"/>
      <c r="L218" s="1033" t="str">
        <f t="shared" si="12"/>
        <v/>
      </c>
      <c r="M218" s="1036" t="str">
        <f t="shared" si="13"/>
        <v/>
      </c>
      <c r="N218" s="1033" t="str">
        <f t="shared" si="14"/>
        <v/>
      </c>
      <c r="O218" s="1037">
        <f t="shared" si="15"/>
        <v>0</v>
      </c>
      <c r="P218" s="138"/>
      <c r="Q218" s="248"/>
      <c r="R218" s="112"/>
      <c r="S218" s="136"/>
      <c r="T218" s="249"/>
      <c r="U218" s="112"/>
      <c r="V218" s="138"/>
      <c r="W218" s="119"/>
      <c r="X218" s="138"/>
      <c r="Y218" s="119"/>
      <c r="Z218" s="138"/>
      <c r="AA218" s="119"/>
      <c r="AB218" s="138"/>
      <c r="AC218" s="248"/>
      <c r="AD218" s="112"/>
      <c r="AE218" s="138"/>
      <c r="AF218" s="122"/>
      <c r="AG218" s="138"/>
      <c r="AH218" s="122"/>
      <c r="AI218" s="138"/>
      <c r="AJ218" s="124"/>
      <c r="AK218" s="138"/>
      <c r="AL218" s="119"/>
      <c r="AM218" s="475"/>
      <c r="AN218" s="138"/>
      <c r="AO218" s="119"/>
      <c r="AP218" s="1041" t="str">
        <f>IF(AO218="","",IF(AO218="A",'7.パネルラジエーター設備費用算出シート'!$G$13,IF(AO218="B",'7.パネルラジエーター設備費用算出シート'!$N$13,IF(AO218="C",'7.パネルラジエーター設備費用算出シート'!$G$23,IF(AO218="D",'7.パネルラジエーター設備費用算出シート'!$N$23,IF(AO218="E",'7.パネルラジエーター設備費用算出シート'!$G$33,IF(AO218="F",'7.パネルラジエーター設備費用算出シート'!$N$33,IF(AO218="G",'7.パネルラジエーター設備費用算出シート'!$G$43,IF(AO218="H",'7.パネルラジエーター設備費用算出シート'!$N$43,IF(AO218="I",'7.パネルラジエーター設備費用算出シート'!$G$54,'7.パネルラジエーター設備費用算出シート'!$N$54))))))))))</f>
        <v/>
      </c>
      <c r="AQ218" s="138"/>
      <c r="AR218" s="122"/>
      <c r="AS218" s="1042"/>
      <c r="AT218" s="138"/>
      <c r="AU218" s="56"/>
      <c r="AV218" s="56"/>
      <c r="AW218" s="56"/>
      <c r="AX218" s="56"/>
      <c r="AY218" s="110"/>
      <c r="AZ218" s="56"/>
      <c r="BA218" s="56"/>
      <c r="BB218" s="110"/>
      <c r="BC218" s="56"/>
      <c r="BD218" s="56"/>
      <c r="BE218" s="56"/>
      <c r="BF218" s="56"/>
    </row>
    <row r="219" spans="1:58" s="57" customFormat="1">
      <c r="A219" s="140"/>
      <c r="B219" s="115">
        <v>207</v>
      </c>
      <c r="C219" s="156"/>
      <c r="D219" s="116"/>
      <c r="E219" s="141"/>
      <c r="F219" s="1030"/>
      <c r="G219" s="1030"/>
      <c r="H219" s="1034"/>
      <c r="I219" s="119"/>
      <c r="J219" s="120"/>
      <c r="K219" s="119"/>
      <c r="L219" s="1033" t="str">
        <f t="shared" si="12"/>
        <v/>
      </c>
      <c r="M219" s="1036" t="str">
        <f t="shared" si="13"/>
        <v/>
      </c>
      <c r="N219" s="1033" t="str">
        <f t="shared" si="14"/>
        <v/>
      </c>
      <c r="O219" s="1037">
        <f t="shared" si="15"/>
        <v>0</v>
      </c>
      <c r="P219" s="138"/>
      <c r="Q219" s="248"/>
      <c r="R219" s="112"/>
      <c r="S219" s="136"/>
      <c r="T219" s="249"/>
      <c r="U219" s="112"/>
      <c r="V219" s="138"/>
      <c r="W219" s="119"/>
      <c r="X219" s="138"/>
      <c r="Y219" s="119"/>
      <c r="Z219" s="138"/>
      <c r="AA219" s="119"/>
      <c r="AB219" s="138"/>
      <c r="AC219" s="248"/>
      <c r="AD219" s="112"/>
      <c r="AE219" s="138"/>
      <c r="AF219" s="122"/>
      <c r="AG219" s="138"/>
      <c r="AH219" s="122"/>
      <c r="AI219" s="138"/>
      <c r="AJ219" s="124"/>
      <c r="AK219" s="138"/>
      <c r="AL219" s="119"/>
      <c r="AM219" s="475"/>
      <c r="AN219" s="138"/>
      <c r="AO219" s="119"/>
      <c r="AP219" s="1041" t="str">
        <f>IF(AO219="","",IF(AO219="A",'7.パネルラジエーター設備費用算出シート'!$G$13,IF(AO219="B",'7.パネルラジエーター設備費用算出シート'!$N$13,IF(AO219="C",'7.パネルラジエーター設備費用算出シート'!$G$23,IF(AO219="D",'7.パネルラジエーター設備費用算出シート'!$N$23,IF(AO219="E",'7.パネルラジエーター設備費用算出シート'!$G$33,IF(AO219="F",'7.パネルラジエーター設備費用算出シート'!$N$33,IF(AO219="G",'7.パネルラジエーター設備費用算出シート'!$G$43,IF(AO219="H",'7.パネルラジエーター設備費用算出シート'!$N$43,IF(AO219="I",'7.パネルラジエーター設備費用算出シート'!$G$54,'7.パネルラジエーター設備費用算出シート'!$N$54))))))))))</f>
        <v/>
      </c>
      <c r="AQ219" s="138"/>
      <c r="AR219" s="122"/>
      <c r="AS219" s="1042"/>
      <c r="AT219" s="138"/>
      <c r="AU219" s="56"/>
      <c r="AV219" s="56"/>
      <c r="AW219" s="56"/>
      <c r="AX219" s="56"/>
      <c r="AY219" s="110"/>
      <c r="AZ219" s="56"/>
      <c r="BA219" s="56"/>
      <c r="BB219" s="110"/>
      <c r="BC219" s="56"/>
      <c r="BD219" s="56"/>
      <c r="BE219" s="56"/>
      <c r="BF219" s="56"/>
    </row>
    <row r="220" spans="1:58" s="57" customFormat="1">
      <c r="A220" s="140"/>
      <c r="B220" s="115">
        <v>208</v>
      </c>
      <c r="C220" s="156"/>
      <c r="D220" s="116"/>
      <c r="E220" s="141"/>
      <c r="F220" s="1030"/>
      <c r="G220" s="1030"/>
      <c r="H220" s="1034"/>
      <c r="I220" s="119"/>
      <c r="J220" s="120"/>
      <c r="K220" s="119"/>
      <c r="L220" s="1033" t="str">
        <f t="shared" si="12"/>
        <v/>
      </c>
      <c r="M220" s="1036" t="str">
        <f t="shared" si="13"/>
        <v/>
      </c>
      <c r="N220" s="1033" t="str">
        <f t="shared" si="14"/>
        <v/>
      </c>
      <c r="O220" s="1037">
        <f t="shared" si="15"/>
        <v>0</v>
      </c>
      <c r="P220" s="138"/>
      <c r="Q220" s="248"/>
      <c r="R220" s="112"/>
      <c r="S220" s="136"/>
      <c r="T220" s="249"/>
      <c r="U220" s="112"/>
      <c r="V220" s="138"/>
      <c r="W220" s="119"/>
      <c r="X220" s="138"/>
      <c r="Y220" s="119"/>
      <c r="Z220" s="138"/>
      <c r="AA220" s="119"/>
      <c r="AB220" s="138"/>
      <c r="AC220" s="248"/>
      <c r="AD220" s="112"/>
      <c r="AE220" s="138"/>
      <c r="AF220" s="122"/>
      <c r="AG220" s="138"/>
      <c r="AH220" s="122"/>
      <c r="AI220" s="138"/>
      <c r="AJ220" s="124"/>
      <c r="AK220" s="138"/>
      <c r="AL220" s="119"/>
      <c r="AM220" s="475"/>
      <c r="AN220" s="138"/>
      <c r="AO220" s="119"/>
      <c r="AP220" s="1041" t="str">
        <f>IF(AO220="","",IF(AO220="A",'7.パネルラジエーター設備費用算出シート'!$G$13,IF(AO220="B",'7.パネルラジエーター設備費用算出シート'!$N$13,IF(AO220="C",'7.パネルラジエーター設備費用算出シート'!$G$23,IF(AO220="D",'7.パネルラジエーター設備費用算出シート'!$N$23,IF(AO220="E",'7.パネルラジエーター設備費用算出シート'!$G$33,IF(AO220="F",'7.パネルラジエーター設備費用算出シート'!$N$33,IF(AO220="G",'7.パネルラジエーター設備費用算出シート'!$G$43,IF(AO220="H",'7.パネルラジエーター設備費用算出シート'!$N$43,IF(AO220="I",'7.パネルラジエーター設備費用算出シート'!$G$54,'7.パネルラジエーター設備費用算出シート'!$N$54))))))))))</f>
        <v/>
      </c>
      <c r="AQ220" s="138"/>
      <c r="AR220" s="122"/>
      <c r="AS220" s="1042"/>
      <c r="AT220" s="138"/>
      <c r="AU220" s="56"/>
      <c r="AV220" s="56"/>
      <c r="AW220" s="56"/>
      <c r="AX220" s="56"/>
      <c r="AY220" s="110"/>
      <c r="AZ220" s="56"/>
      <c r="BA220" s="56"/>
      <c r="BB220" s="110"/>
      <c r="BC220" s="56"/>
      <c r="BD220" s="56"/>
      <c r="BE220" s="56"/>
      <c r="BF220" s="56"/>
    </row>
    <row r="221" spans="1:58" s="57" customFormat="1">
      <c r="A221" s="140"/>
      <c r="B221" s="115">
        <v>209</v>
      </c>
      <c r="C221" s="156"/>
      <c r="D221" s="116"/>
      <c r="E221" s="141"/>
      <c r="F221" s="1030"/>
      <c r="G221" s="1030"/>
      <c r="H221" s="1034"/>
      <c r="I221" s="119"/>
      <c r="J221" s="120"/>
      <c r="K221" s="119"/>
      <c r="L221" s="1033" t="str">
        <f t="shared" si="12"/>
        <v/>
      </c>
      <c r="M221" s="1036" t="str">
        <f t="shared" si="13"/>
        <v/>
      </c>
      <c r="N221" s="1033" t="str">
        <f t="shared" si="14"/>
        <v/>
      </c>
      <c r="O221" s="1037">
        <f t="shared" si="15"/>
        <v>0</v>
      </c>
      <c r="P221" s="138"/>
      <c r="Q221" s="248"/>
      <c r="R221" s="112"/>
      <c r="S221" s="136"/>
      <c r="T221" s="249"/>
      <c r="U221" s="112"/>
      <c r="V221" s="138"/>
      <c r="W221" s="119"/>
      <c r="X221" s="138"/>
      <c r="Y221" s="119"/>
      <c r="Z221" s="138"/>
      <c r="AA221" s="119"/>
      <c r="AB221" s="138"/>
      <c r="AC221" s="248"/>
      <c r="AD221" s="112"/>
      <c r="AE221" s="138"/>
      <c r="AF221" s="122"/>
      <c r="AG221" s="138"/>
      <c r="AH221" s="122"/>
      <c r="AI221" s="138"/>
      <c r="AJ221" s="124"/>
      <c r="AK221" s="138"/>
      <c r="AL221" s="119"/>
      <c r="AM221" s="475"/>
      <c r="AN221" s="138"/>
      <c r="AO221" s="119"/>
      <c r="AP221" s="1041" t="str">
        <f>IF(AO221="","",IF(AO221="A",'7.パネルラジエーター設備費用算出シート'!$G$13,IF(AO221="B",'7.パネルラジエーター設備費用算出シート'!$N$13,IF(AO221="C",'7.パネルラジエーター設備費用算出シート'!$G$23,IF(AO221="D",'7.パネルラジエーター設備費用算出シート'!$N$23,IF(AO221="E",'7.パネルラジエーター設備費用算出シート'!$G$33,IF(AO221="F",'7.パネルラジエーター設備費用算出シート'!$N$33,IF(AO221="G",'7.パネルラジエーター設備費用算出シート'!$G$43,IF(AO221="H",'7.パネルラジエーター設備費用算出シート'!$N$43,IF(AO221="I",'7.パネルラジエーター設備費用算出シート'!$G$54,'7.パネルラジエーター設備費用算出シート'!$N$54))))))))))</f>
        <v/>
      </c>
      <c r="AQ221" s="138"/>
      <c r="AR221" s="122"/>
      <c r="AS221" s="1042"/>
      <c r="AT221" s="138"/>
      <c r="AU221" s="56"/>
      <c r="AV221" s="56"/>
      <c r="AW221" s="56"/>
      <c r="AX221" s="56"/>
      <c r="AY221" s="110"/>
      <c r="AZ221" s="56"/>
      <c r="BA221" s="56"/>
      <c r="BB221" s="110"/>
      <c r="BC221" s="56"/>
      <c r="BD221" s="56"/>
      <c r="BE221" s="56"/>
      <c r="BF221" s="56"/>
    </row>
    <row r="222" spans="1:58" s="57" customFormat="1">
      <c r="A222" s="140"/>
      <c r="B222" s="115">
        <v>210</v>
      </c>
      <c r="C222" s="156"/>
      <c r="D222" s="116"/>
      <c r="E222" s="141"/>
      <c r="F222" s="1030"/>
      <c r="G222" s="1030"/>
      <c r="H222" s="1034"/>
      <c r="I222" s="119"/>
      <c r="J222" s="120"/>
      <c r="K222" s="119"/>
      <c r="L222" s="1033" t="str">
        <f t="shared" si="12"/>
        <v/>
      </c>
      <c r="M222" s="1036" t="str">
        <f t="shared" si="13"/>
        <v/>
      </c>
      <c r="N222" s="1033" t="str">
        <f t="shared" si="14"/>
        <v/>
      </c>
      <c r="O222" s="1037">
        <f t="shared" si="15"/>
        <v>0</v>
      </c>
      <c r="P222" s="138"/>
      <c r="Q222" s="248"/>
      <c r="R222" s="112"/>
      <c r="S222" s="136"/>
      <c r="T222" s="249"/>
      <c r="U222" s="112"/>
      <c r="V222" s="138"/>
      <c r="W222" s="119"/>
      <c r="X222" s="138"/>
      <c r="Y222" s="119"/>
      <c r="Z222" s="138"/>
      <c r="AA222" s="119"/>
      <c r="AB222" s="138"/>
      <c r="AC222" s="248"/>
      <c r="AD222" s="112"/>
      <c r="AE222" s="138"/>
      <c r="AF222" s="122"/>
      <c r="AG222" s="138"/>
      <c r="AH222" s="122"/>
      <c r="AI222" s="138"/>
      <c r="AJ222" s="124"/>
      <c r="AK222" s="138"/>
      <c r="AL222" s="119"/>
      <c r="AM222" s="475"/>
      <c r="AN222" s="138"/>
      <c r="AO222" s="119"/>
      <c r="AP222" s="1041" t="str">
        <f>IF(AO222="","",IF(AO222="A",'7.パネルラジエーター設備費用算出シート'!$G$13,IF(AO222="B",'7.パネルラジエーター設備費用算出シート'!$N$13,IF(AO222="C",'7.パネルラジエーター設備費用算出シート'!$G$23,IF(AO222="D",'7.パネルラジエーター設備費用算出シート'!$N$23,IF(AO222="E",'7.パネルラジエーター設備費用算出シート'!$G$33,IF(AO222="F",'7.パネルラジエーター設備費用算出シート'!$N$33,IF(AO222="G",'7.パネルラジエーター設備費用算出シート'!$G$43,IF(AO222="H",'7.パネルラジエーター設備費用算出シート'!$N$43,IF(AO222="I",'7.パネルラジエーター設備費用算出シート'!$G$54,'7.パネルラジエーター設備費用算出シート'!$N$54))))))))))</f>
        <v/>
      </c>
      <c r="AQ222" s="138"/>
      <c r="AR222" s="122"/>
      <c r="AS222" s="1042"/>
      <c r="AT222" s="138"/>
      <c r="AU222" s="56"/>
      <c r="AV222" s="56"/>
      <c r="AW222" s="56"/>
      <c r="AX222" s="56"/>
      <c r="AY222" s="110"/>
      <c r="AZ222" s="56"/>
      <c r="BA222" s="56"/>
      <c r="BB222" s="110"/>
      <c r="BC222" s="56"/>
      <c r="BD222" s="56"/>
      <c r="BE222" s="56"/>
      <c r="BF222" s="56"/>
    </row>
    <row r="223" spans="1:58" s="57" customFormat="1">
      <c r="A223" s="140"/>
      <c r="B223" s="115">
        <v>211</v>
      </c>
      <c r="C223" s="156"/>
      <c r="D223" s="116"/>
      <c r="E223" s="141"/>
      <c r="F223" s="1030"/>
      <c r="G223" s="1030"/>
      <c r="H223" s="1034"/>
      <c r="I223" s="119"/>
      <c r="J223" s="120"/>
      <c r="K223" s="119"/>
      <c r="L223" s="1033" t="str">
        <f t="shared" si="12"/>
        <v/>
      </c>
      <c r="M223" s="1036" t="str">
        <f t="shared" si="13"/>
        <v/>
      </c>
      <c r="N223" s="1033" t="str">
        <f t="shared" si="14"/>
        <v/>
      </c>
      <c r="O223" s="1037">
        <f t="shared" si="15"/>
        <v>0</v>
      </c>
      <c r="P223" s="138"/>
      <c r="Q223" s="248"/>
      <c r="R223" s="112"/>
      <c r="S223" s="136"/>
      <c r="T223" s="249"/>
      <c r="U223" s="112"/>
      <c r="V223" s="138"/>
      <c r="W223" s="119"/>
      <c r="X223" s="138"/>
      <c r="Y223" s="119"/>
      <c r="Z223" s="138"/>
      <c r="AA223" s="119"/>
      <c r="AB223" s="138"/>
      <c r="AC223" s="248"/>
      <c r="AD223" s="112"/>
      <c r="AE223" s="138"/>
      <c r="AF223" s="122"/>
      <c r="AG223" s="138"/>
      <c r="AH223" s="122"/>
      <c r="AI223" s="138"/>
      <c r="AJ223" s="124"/>
      <c r="AK223" s="138"/>
      <c r="AL223" s="119"/>
      <c r="AM223" s="475"/>
      <c r="AN223" s="138"/>
      <c r="AO223" s="119"/>
      <c r="AP223" s="1041" t="str">
        <f>IF(AO223="","",IF(AO223="A",'7.パネルラジエーター設備費用算出シート'!$G$13,IF(AO223="B",'7.パネルラジエーター設備費用算出シート'!$N$13,IF(AO223="C",'7.パネルラジエーター設備費用算出シート'!$G$23,IF(AO223="D",'7.パネルラジエーター設備費用算出シート'!$N$23,IF(AO223="E",'7.パネルラジエーター設備費用算出シート'!$G$33,IF(AO223="F",'7.パネルラジエーター設備費用算出シート'!$N$33,IF(AO223="G",'7.パネルラジエーター設備費用算出シート'!$G$43,IF(AO223="H",'7.パネルラジエーター設備費用算出シート'!$N$43,IF(AO223="I",'7.パネルラジエーター設備費用算出シート'!$G$54,'7.パネルラジエーター設備費用算出シート'!$N$54))))))))))</f>
        <v/>
      </c>
      <c r="AQ223" s="138"/>
      <c r="AR223" s="122"/>
      <c r="AS223" s="1042"/>
      <c r="AT223" s="138"/>
      <c r="AU223" s="56"/>
      <c r="AV223" s="56"/>
      <c r="AW223" s="56"/>
      <c r="AX223" s="56"/>
      <c r="AY223" s="110"/>
      <c r="AZ223" s="56"/>
      <c r="BA223" s="56"/>
      <c r="BB223" s="110"/>
      <c r="BC223" s="56"/>
      <c r="BD223" s="56"/>
      <c r="BE223" s="56"/>
      <c r="BF223" s="56"/>
    </row>
    <row r="224" spans="1:58" s="57" customFormat="1">
      <c r="A224" s="140"/>
      <c r="B224" s="115">
        <v>212</v>
      </c>
      <c r="C224" s="156"/>
      <c r="D224" s="116"/>
      <c r="E224" s="141"/>
      <c r="F224" s="1030"/>
      <c r="G224" s="1030"/>
      <c r="H224" s="1034"/>
      <c r="I224" s="119"/>
      <c r="J224" s="120"/>
      <c r="K224" s="119"/>
      <c r="L224" s="1033" t="str">
        <f t="shared" si="12"/>
        <v/>
      </c>
      <c r="M224" s="1036" t="str">
        <f t="shared" si="13"/>
        <v/>
      </c>
      <c r="N224" s="1033" t="str">
        <f t="shared" si="14"/>
        <v/>
      </c>
      <c r="O224" s="1037">
        <f t="shared" si="15"/>
        <v>0</v>
      </c>
      <c r="P224" s="138"/>
      <c r="Q224" s="248"/>
      <c r="R224" s="112"/>
      <c r="S224" s="136"/>
      <c r="T224" s="249"/>
      <c r="U224" s="112"/>
      <c r="V224" s="138"/>
      <c r="W224" s="119"/>
      <c r="X224" s="138"/>
      <c r="Y224" s="119"/>
      <c r="Z224" s="138"/>
      <c r="AA224" s="119"/>
      <c r="AB224" s="138"/>
      <c r="AC224" s="248"/>
      <c r="AD224" s="112"/>
      <c r="AE224" s="138"/>
      <c r="AF224" s="122"/>
      <c r="AG224" s="138"/>
      <c r="AH224" s="122"/>
      <c r="AI224" s="138"/>
      <c r="AJ224" s="124"/>
      <c r="AK224" s="138"/>
      <c r="AL224" s="119"/>
      <c r="AM224" s="475"/>
      <c r="AN224" s="138"/>
      <c r="AO224" s="119"/>
      <c r="AP224" s="1041" t="str">
        <f>IF(AO224="","",IF(AO224="A",'7.パネルラジエーター設備費用算出シート'!$G$13,IF(AO224="B",'7.パネルラジエーター設備費用算出シート'!$N$13,IF(AO224="C",'7.パネルラジエーター設備費用算出シート'!$G$23,IF(AO224="D",'7.パネルラジエーター設備費用算出シート'!$N$23,IF(AO224="E",'7.パネルラジエーター設備費用算出シート'!$G$33,IF(AO224="F",'7.パネルラジエーター設備費用算出シート'!$N$33,IF(AO224="G",'7.パネルラジエーター設備費用算出シート'!$G$43,IF(AO224="H",'7.パネルラジエーター設備費用算出シート'!$N$43,IF(AO224="I",'7.パネルラジエーター設備費用算出シート'!$G$54,'7.パネルラジエーター設備費用算出シート'!$N$54))))))))))</f>
        <v/>
      </c>
      <c r="AQ224" s="138"/>
      <c r="AR224" s="122"/>
      <c r="AS224" s="1042"/>
      <c r="AT224" s="138"/>
      <c r="AU224" s="56"/>
      <c r="AV224" s="56"/>
      <c r="AW224" s="56"/>
      <c r="AX224" s="56"/>
      <c r="AY224" s="110"/>
      <c r="AZ224" s="56"/>
      <c r="BA224" s="56"/>
      <c r="BB224" s="110"/>
      <c r="BC224" s="56"/>
      <c r="BD224" s="56"/>
      <c r="BE224" s="56"/>
      <c r="BF224" s="56"/>
    </row>
    <row r="225" spans="1:58" s="57" customFormat="1">
      <c r="A225" s="140"/>
      <c r="B225" s="115">
        <v>213</v>
      </c>
      <c r="C225" s="156"/>
      <c r="D225" s="116"/>
      <c r="E225" s="141"/>
      <c r="F225" s="1030"/>
      <c r="G225" s="1030"/>
      <c r="H225" s="1034"/>
      <c r="I225" s="119"/>
      <c r="J225" s="120"/>
      <c r="K225" s="119"/>
      <c r="L225" s="1033" t="str">
        <f t="shared" si="12"/>
        <v/>
      </c>
      <c r="M225" s="1036" t="str">
        <f t="shared" si="13"/>
        <v/>
      </c>
      <c r="N225" s="1033" t="str">
        <f t="shared" si="14"/>
        <v/>
      </c>
      <c r="O225" s="1037">
        <f t="shared" si="15"/>
        <v>0</v>
      </c>
      <c r="P225" s="138"/>
      <c r="Q225" s="248"/>
      <c r="R225" s="112"/>
      <c r="S225" s="136"/>
      <c r="T225" s="249"/>
      <c r="U225" s="112"/>
      <c r="V225" s="138"/>
      <c r="W225" s="119"/>
      <c r="X225" s="138"/>
      <c r="Y225" s="119"/>
      <c r="Z225" s="138"/>
      <c r="AA225" s="119"/>
      <c r="AB225" s="138"/>
      <c r="AC225" s="248"/>
      <c r="AD225" s="112"/>
      <c r="AE225" s="138"/>
      <c r="AF225" s="122"/>
      <c r="AG225" s="138"/>
      <c r="AH225" s="122"/>
      <c r="AI225" s="138"/>
      <c r="AJ225" s="124"/>
      <c r="AK225" s="138"/>
      <c r="AL225" s="119"/>
      <c r="AM225" s="475"/>
      <c r="AN225" s="138"/>
      <c r="AO225" s="119"/>
      <c r="AP225" s="1041" t="str">
        <f>IF(AO225="","",IF(AO225="A",'7.パネルラジエーター設備費用算出シート'!$G$13,IF(AO225="B",'7.パネルラジエーター設備費用算出シート'!$N$13,IF(AO225="C",'7.パネルラジエーター設備費用算出シート'!$G$23,IF(AO225="D",'7.パネルラジエーター設備費用算出シート'!$N$23,IF(AO225="E",'7.パネルラジエーター設備費用算出シート'!$G$33,IF(AO225="F",'7.パネルラジエーター設備費用算出シート'!$N$33,IF(AO225="G",'7.パネルラジエーター設備費用算出シート'!$G$43,IF(AO225="H",'7.パネルラジエーター設備費用算出シート'!$N$43,IF(AO225="I",'7.パネルラジエーター設備費用算出シート'!$G$54,'7.パネルラジエーター設備費用算出シート'!$N$54))))))))))</f>
        <v/>
      </c>
      <c r="AQ225" s="138"/>
      <c r="AR225" s="122"/>
      <c r="AS225" s="1042"/>
      <c r="AT225" s="138"/>
      <c r="AU225" s="56"/>
      <c r="AV225" s="56"/>
      <c r="AW225" s="56"/>
      <c r="AX225" s="56"/>
      <c r="AY225" s="110"/>
      <c r="AZ225" s="56"/>
      <c r="BA225" s="56"/>
      <c r="BB225" s="110"/>
      <c r="BC225" s="56"/>
      <c r="BD225" s="56"/>
      <c r="BE225" s="56"/>
      <c r="BF225" s="56"/>
    </row>
    <row r="226" spans="1:58" s="57" customFormat="1">
      <c r="A226" s="140"/>
      <c r="B226" s="115">
        <v>214</v>
      </c>
      <c r="C226" s="156"/>
      <c r="D226" s="116"/>
      <c r="E226" s="141"/>
      <c r="F226" s="1030"/>
      <c r="G226" s="1030"/>
      <c r="H226" s="1034"/>
      <c r="I226" s="119"/>
      <c r="J226" s="120"/>
      <c r="K226" s="119"/>
      <c r="L226" s="1033" t="str">
        <f t="shared" si="12"/>
        <v/>
      </c>
      <c r="M226" s="1036" t="str">
        <f t="shared" si="13"/>
        <v/>
      </c>
      <c r="N226" s="1033" t="str">
        <f t="shared" si="14"/>
        <v/>
      </c>
      <c r="O226" s="1037">
        <f t="shared" si="15"/>
        <v>0</v>
      </c>
      <c r="P226" s="138"/>
      <c r="Q226" s="248"/>
      <c r="R226" s="112"/>
      <c r="S226" s="136"/>
      <c r="T226" s="249"/>
      <c r="U226" s="112"/>
      <c r="V226" s="138"/>
      <c r="W226" s="119"/>
      <c r="X226" s="138"/>
      <c r="Y226" s="119"/>
      <c r="Z226" s="138"/>
      <c r="AA226" s="119"/>
      <c r="AB226" s="138"/>
      <c r="AC226" s="248"/>
      <c r="AD226" s="112"/>
      <c r="AE226" s="138"/>
      <c r="AF226" s="122"/>
      <c r="AG226" s="138"/>
      <c r="AH226" s="122"/>
      <c r="AI226" s="138"/>
      <c r="AJ226" s="124"/>
      <c r="AK226" s="138"/>
      <c r="AL226" s="119"/>
      <c r="AM226" s="475"/>
      <c r="AN226" s="138"/>
      <c r="AO226" s="119"/>
      <c r="AP226" s="1041" t="str">
        <f>IF(AO226="","",IF(AO226="A",'7.パネルラジエーター設備費用算出シート'!$G$13,IF(AO226="B",'7.パネルラジエーター設備費用算出シート'!$N$13,IF(AO226="C",'7.パネルラジエーター設備費用算出シート'!$G$23,IF(AO226="D",'7.パネルラジエーター設備費用算出シート'!$N$23,IF(AO226="E",'7.パネルラジエーター設備費用算出シート'!$G$33,IF(AO226="F",'7.パネルラジエーター設備費用算出シート'!$N$33,IF(AO226="G",'7.パネルラジエーター設備費用算出シート'!$G$43,IF(AO226="H",'7.パネルラジエーター設備費用算出シート'!$N$43,IF(AO226="I",'7.パネルラジエーター設備費用算出シート'!$G$54,'7.パネルラジエーター設備費用算出シート'!$N$54))))))))))</f>
        <v/>
      </c>
      <c r="AQ226" s="138"/>
      <c r="AR226" s="122"/>
      <c r="AS226" s="1042"/>
      <c r="AT226" s="138"/>
      <c r="AU226" s="56"/>
      <c r="AV226" s="56"/>
      <c r="AW226" s="56"/>
      <c r="AX226" s="56"/>
      <c r="AY226" s="110"/>
      <c r="AZ226" s="56"/>
      <c r="BA226" s="56"/>
      <c r="BB226" s="110"/>
      <c r="BC226" s="56"/>
      <c r="BD226" s="56"/>
      <c r="BE226" s="56"/>
      <c r="BF226" s="56"/>
    </row>
    <row r="227" spans="1:58" s="57" customFormat="1">
      <c r="A227" s="140"/>
      <c r="B227" s="115">
        <v>215</v>
      </c>
      <c r="C227" s="156"/>
      <c r="D227" s="116"/>
      <c r="E227" s="141"/>
      <c r="F227" s="1030"/>
      <c r="G227" s="1030"/>
      <c r="H227" s="1034"/>
      <c r="I227" s="119"/>
      <c r="J227" s="120"/>
      <c r="K227" s="119"/>
      <c r="L227" s="1033" t="str">
        <f t="shared" si="12"/>
        <v/>
      </c>
      <c r="M227" s="1036" t="str">
        <f t="shared" si="13"/>
        <v/>
      </c>
      <c r="N227" s="1033" t="str">
        <f t="shared" si="14"/>
        <v/>
      </c>
      <c r="O227" s="1037">
        <f t="shared" si="15"/>
        <v>0</v>
      </c>
      <c r="P227" s="138"/>
      <c r="Q227" s="248"/>
      <c r="R227" s="112"/>
      <c r="S227" s="136"/>
      <c r="T227" s="249"/>
      <c r="U227" s="112"/>
      <c r="V227" s="138"/>
      <c r="W227" s="119"/>
      <c r="X227" s="138"/>
      <c r="Y227" s="119"/>
      <c r="Z227" s="138"/>
      <c r="AA227" s="119"/>
      <c r="AB227" s="138"/>
      <c r="AC227" s="248"/>
      <c r="AD227" s="112"/>
      <c r="AE227" s="138"/>
      <c r="AF227" s="122"/>
      <c r="AG227" s="138"/>
      <c r="AH227" s="122"/>
      <c r="AI227" s="138"/>
      <c r="AJ227" s="124"/>
      <c r="AK227" s="138"/>
      <c r="AL227" s="119"/>
      <c r="AM227" s="475"/>
      <c r="AN227" s="138"/>
      <c r="AO227" s="119"/>
      <c r="AP227" s="1041" t="str">
        <f>IF(AO227="","",IF(AO227="A",'7.パネルラジエーター設備費用算出シート'!$G$13,IF(AO227="B",'7.パネルラジエーター設備費用算出シート'!$N$13,IF(AO227="C",'7.パネルラジエーター設備費用算出シート'!$G$23,IF(AO227="D",'7.パネルラジエーター設備費用算出シート'!$N$23,IF(AO227="E",'7.パネルラジエーター設備費用算出シート'!$G$33,IF(AO227="F",'7.パネルラジエーター設備費用算出シート'!$N$33,IF(AO227="G",'7.パネルラジエーター設備費用算出シート'!$G$43,IF(AO227="H",'7.パネルラジエーター設備費用算出シート'!$N$43,IF(AO227="I",'7.パネルラジエーター設備費用算出シート'!$G$54,'7.パネルラジエーター設備費用算出シート'!$N$54))))))))))</f>
        <v/>
      </c>
      <c r="AQ227" s="138"/>
      <c r="AR227" s="122"/>
      <c r="AS227" s="1042"/>
      <c r="AT227" s="138"/>
      <c r="AU227" s="56"/>
      <c r="AV227" s="56"/>
      <c r="AW227" s="56"/>
      <c r="AX227" s="56"/>
      <c r="AY227" s="110"/>
      <c r="AZ227" s="56"/>
      <c r="BA227" s="56"/>
      <c r="BB227" s="110"/>
      <c r="BC227" s="56"/>
      <c r="BD227" s="56"/>
      <c r="BE227" s="56"/>
      <c r="BF227" s="56"/>
    </row>
    <row r="228" spans="1:58" s="57" customFormat="1">
      <c r="A228" s="140"/>
      <c r="B228" s="115">
        <v>216</v>
      </c>
      <c r="C228" s="156"/>
      <c r="D228" s="116"/>
      <c r="E228" s="141"/>
      <c r="F228" s="1030"/>
      <c r="G228" s="1030"/>
      <c r="H228" s="1034"/>
      <c r="I228" s="119"/>
      <c r="J228" s="120"/>
      <c r="K228" s="119"/>
      <c r="L228" s="1033" t="str">
        <f t="shared" si="12"/>
        <v/>
      </c>
      <c r="M228" s="1036" t="str">
        <f t="shared" si="13"/>
        <v/>
      </c>
      <c r="N228" s="1033" t="str">
        <f t="shared" si="14"/>
        <v/>
      </c>
      <c r="O228" s="1037">
        <f t="shared" si="15"/>
        <v>0</v>
      </c>
      <c r="P228" s="138"/>
      <c r="Q228" s="248"/>
      <c r="R228" s="112"/>
      <c r="S228" s="136"/>
      <c r="T228" s="249"/>
      <c r="U228" s="112"/>
      <c r="V228" s="138"/>
      <c r="W228" s="119"/>
      <c r="X228" s="138"/>
      <c r="Y228" s="119"/>
      <c r="Z228" s="138"/>
      <c r="AA228" s="119"/>
      <c r="AB228" s="138"/>
      <c r="AC228" s="248"/>
      <c r="AD228" s="112"/>
      <c r="AE228" s="138"/>
      <c r="AF228" s="122"/>
      <c r="AG228" s="138"/>
      <c r="AH228" s="122"/>
      <c r="AI228" s="138"/>
      <c r="AJ228" s="124"/>
      <c r="AK228" s="138"/>
      <c r="AL228" s="119"/>
      <c r="AM228" s="475"/>
      <c r="AN228" s="138"/>
      <c r="AO228" s="119"/>
      <c r="AP228" s="1041" t="str">
        <f>IF(AO228="","",IF(AO228="A",'7.パネルラジエーター設備費用算出シート'!$G$13,IF(AO228="B",'7.パネルラジエーター設備費用算出シート'!$N$13,IF(AO228="C",'7.パネルラジエーター設備費用算出シート'!$G$23,IF(AO228="D",'7.パネルラジエーター設備費用算出シート'!$N$23,IF(AO228="E",'7.パネルラジエーター設備費用算出シート'!$G$33,IF(AO228="F",'7.パネルラジエーター設備費用算出シート'!$N$33,IF(AO228="G",'7.パネルラジエーター設備費用算出シート'!$G$43,IF(AO228="H",'7.パネルラジエーター設備費用算出シート'!$N$43,IF(AO228="I",'7.パネルラジエーター設備費用算出シート'!$G$54,'7.パネルラジエーター設備費用算出シート'!$N$54))))))))))</f>
        <v/>
      </c>
      <c r="AQ228" s="138"/>
      <c r="AR228" s="122"/>
      <c r="AS228" s="1042"/>
      <c r="AT228" s="138"/>
      <c r="AU228" s="56"/>
      <c r="AV228" s="56"/>
      <c r="AW228" s="56"/>
      <c r="AX228" s="56"/>
      <c r="AY228" s="110"/>
      <c r="AZ228" s="56"/>
      <c r="BA228" s="56"/>
      <c r="BB228" s="110"/>
      <c r="BC228" s="56"/>
      <c r="BD228" s="56"/>
      <c r="BE228" s="56"/>
      <c r="BF228" s="56"/>
    </row>
    <row r="229" spans="1:58" s="57" customFormat="1">
      <c r="A229" s="140"/>
      <c r="B229" s="115">
        <v>217</v>
      </c>
      <c r="C229" s="156"/>
      <c r="D229" s="116"/>
      <c r="E229" s="141"/>
      <c r="F229" s="1030"/>
      <c r="G229" s="1030"/>
      <c r="H229" s="1034"/>
      <c r="I229" s="119"/>
      <c r="J229" s="120"/>
      <c r="K229" s="119"/>
      <c r="L229" s="1033" t="str">
        <f t="shared" si="12"/>
        <v/>
      </c>
      <c r="M229" s="1036" t="str">
        <f t="shared" si="13"/>
        <v/>
      </c>
      <c r="N229" s="1033" t="str">
        <f t="shared" si="14"/>
        <v/>
      </c>
      <c r="O229" s="1037">
        <f t="shared" si="15"/>
        <v>0</v>
      </c>
      <c r="P229" s="138"/>
      <c r="Q229" s="248"/>
      <c r="R229" s="112"/>
      <c r="S229" s="136"/>
      <c r="T229" s="249"/>
      <c r="U229" s="112"/>
      <c r="V229" s="138"/>
      <c r="W229" s="119"/>
      <c r="X229" s="138"/>
      <c r="Y229" s="119"/>
      <c r="Z229" s="138"/>
      <c r="AA229" s="119"/>
      <c r="AB229" s="138"/>
      <c r="AC229" s="248"/>
      <c r="AD229" s="112"/>
      <c r="AE229" s="138"/>
      <c r="AF229" s="122"/>
      <c r="AG229" s="138"/>
      <c r="AH229" s="122"/>
      <c r="AI229" s="138"/>
      <c r="AJ229" s="124"/>
      <c r="AK229" s="138"/>
      <c r="AL229" s="119"/>
      <c r="AM229" s="475"/>
      <c r="AN229" s="138"/>
      <c r="AO229" s="119"/>
      <c r="AP229" s="1041" t="str">
        <f>IF(AO229="","",IF(AO229="A",'7.パネルラジエーター設備費用算出シート'!$G$13,IF(AO229="B",'7.パネルラジエーター設備費用算出シート'!$N$13,IF(AO229="C",'7.パネルラジエーター設備費用算出シート'!$G$23,IF(AO229="D",'7.パネルラジエーター設備費用算出シート'!$N$23,IF(AO229="E",'7.パネルラジエーター設備費用算出シート'!$G$33,IF(AO229="F",'7.パネルラジエーター設備費用算出シート'!$N$33,IF(AO229="G",'7.パネルラジエーター設備費用算出シート'!$G$43,IF(AO229="H",'7.パネルラジエーター設備費用算出シート'!$N$43,IF(AO229="I",'7.パネルラジエーター設備費用算出シート'!$G$54,'7.パネルラジエーター設備費用算出シート'!$N$54))))))))))</f>
        <v/>
      </c>
      <c r="AQ229" s="138"/>
      <c r="AR229" s="122"/>
      <c r="AS229" s="1042"/>
      <c r="AT229" s="138"/>
      <c r="AU229" s="56"/>
      <c r="AV229" s="56"/>
      <c r="AW229" s="56"/>
      <c r="AX229" s="56"/>
      <c r="AY229" s="110"/>
      <c r="AZ229" s="56"/>
      <c r="BA229" s="56"/>
      <c r="BB229" s="110"/>
      <c r="BC229" s="56"/>
      <c r="BD229" s="56"/>
      <c r="BE229" s="56"/>
      <c r="BF229" s="56"/>
    </row>
    <row r="230" spans="1:58" s="57" customFormat="1">
      <c r="A230" s="140"/>
      <c r="B230" s="115">
        <v>218</v>
      </c>
      <c r="C230" s="156"/>
      <c r="D230" s="116"/>
      <c r="E230" s="141"/>
      <c r="F230" s="1030"/>
      <c r="G230" s="1030"/>
      <c r="H230" s="1034"/>
      <c r="I230" s="119"/>
      <c r="J230" s="120"/>
      <c r="K230" s="119"/>
      <c r="L230" s="1033" t="str">
        <f t="shared" si="12"/>
        <v/>
      </c>
      <c r="M230" s="1036" t="str">
        <f t="shared" si="13"/>
        <v/>
      </c>
      <c r="N230" s="1033" t="str">
        <f t="shared" si="14"/>
        <v/>
      </c>
      <c r="O230" s="1037">
        <f t="shared" si="15"/>
        <v>0</v>
      </c>
      <c r="P230" s="138"/>
      <c r="Q230" s="248"/>
      <c r="R230" s="112"/>
      <c r="S230" s="136"/>
      <c r="T230" s="249"/>
      <c r="U230" s="112"/>
      <c r="V230" s="138"/>
      <c r="W230" s="119"/>
      <c r="X230" s="138"/>
      <c r="Y230" s="119"/>
      <c r="Z230" s="138"/>
      <c r="AA230" s="119"/>
      <c r="AB230" s="138"/>
      <c r="AC230" s="248"/>
      <c r="AD230" s="112"/>
      <c r="AE230" s="138"/>
      <c r="AF230" s="122"/>
      <c r="AG230" s="138"/>
      <c r="AH230" s="122"/>
      <c r="AI230" s="138"/>
      <c r="AJ230" s="124"/>
      <c r="AK230" s="138"/>
      <c r="AL230" s="119"/>
      <c r="AM230" s="475"/>
      <c r="AN230" s="138"/>
      <c r="AO230" s="119"/>
      <c r="AP230" s="1041" t="str">
        <f>IF(AO230="","",IF(AO230="A",'7.パネルラジエーター設備費用算出シート'!$G$13,IF(AO230="B",'7.パネルラジエーター設備費用算出シート'!$N$13,IF(AO230="C",'7.パネルラジエーター設備費用算出シート'!$G$23,IF(AO230="D",'7.パネルラジエーター設備費用算出シート'!$N$23,IF(AO230="E",'7.パネルラジエーター設備費用算出シート'!$G$33,IF(AO230="F",'7.パネルラジエーター設備費用算出シート'!$N$33,IF(AO230="G",'7.パネルラジエーター設備費用算出シート'!$G$43,IF(AO230="H",'7.パネルラジエーター設備費用算出シート'!$N$43,IF(AO230="I",'7.パネルラジエーター設備費用算出シート'!$G$54,'7.パネルラジエーター設備費用算出シート'!$N$54))))))))))</f>
        <v/>
      </c>
      <c r="AQ230" s="138"/>
      <c r="AR230" s="122"/>
      <c r="AS230" s="1042"/>
      <c r="AT230" s="138"/>
      <c r="AU230" s="56"/>
      <c r="AV230" s="56"/>
      <c r="AW230" s="56"/>
      <c r="AX230" s="56"/>
      <c r="AY230" s="110"/>
      <c r="AZ230" s="56"/>
      <c r="BA230" s="56"/>
      <c r="BB230" s="110"/>
      <c r="BC230" s="56"/>
      <c r="BD230" s="56"/>
      <c r="BE230" s="56"/>
      <c r="BF230" s="56"/>
    </row>
    <row r="231" spans="1:58" s="57" customFormat="1">
      <c r="A231" s="140"/>
      <c r="B231" s="115">
        <v>219</v>
      </c>
      <c r="C231" s="156"/>
      <c r="D231" s="116"/>
      <c r="E231" s="141"/>
      <c r="F231" s="1030"/>
      <c r="G231" s="1030"/>
      <c r="H231" s="1034"/>
      <c r="I231" s="119"/>
      <c r="J231" s="120"/>
      <c r="K231" s="119"/>
      <c r="L231" s="1033" t="str">
        <f t="shared" si="12"/>
        <v/>
      </c>
      <c r="M231" s="1036" t="str">
        <f t="shared" si="13"/>
        <v/>
      </c>
      <c r="N231" s="1033" t="str">
        <f t="shared" si="14"/>
        <v/>
      </c>
      <c r="O231" s="1037">
        <f t="shared" si="15"/>
        <v>0</v>
      </c>
      <c r="P231" s="138"/>
      <c r="Q231" s="248"/>
      <c r="R231" s="112"/>
      <c r="S231" s="136"/>
      <c r="T231" s="249"/>
      <c r="U231" s="112"/>
      <c r="V231" s="138"/>
      <c r="W231" s="119"/>
      <c r="X231" s="138"/>
      <c r="Y231" s="119"/>
      <c r="Z231" s="138"/>
      <c r="AA231" s="119"/>
      <c r="AB231" s="138"/>
      <c r="AC231" s="248"/>
      <c r="AD231" s="112"/>
      <c r="AE231" s="138"/>
      <c r="AF231" s="122"/>
      <c r="AG231" s="138"/>
      <c r="AH231" s="122"/>
      <c r="AI231" s="138"/>
      <c r="AJ231" s="124"/>
      <c r="AK231" s="138"/>
      <c r="AL231" s="119"/>
      <c r="AM231" s="475"/>
      <c r="AN231" s="138"/>
      <c r="AO231" s="119"/>
      <c r="AP231" s="1041" t="str">
        <f>IF(AO231="","",IF(AO231="A",'7.パネルラジエーター設備費用算出シート'!$G$13,IF(AO231="B",'7.パネルラジエーター設備費用算出シート'!$N$13,IF(AO231="C",'7.パネルラジエーター設備費用算出シート'!$G$23,IF(AO231="D",'7.パネルラジエーター設備費用算出シート'!$N$23,IF(AO231="E",'7.パネルラジエーター設備費用算出シート'!$G$33,IF(AO231="F",'7.パネルラジエーター設備費用算出シート'!$N$33,IF(AO231="G",'7.パネルラジエーター設備費用算出シート'!$G$43,IF(AO231="H",'7.パネルラジエーター設備費用算出シート'!$N$43,IF(AO231="I",'7.パネルラジエーター設備費用算出シート'!$G$54,'7.パネルラジエーター設備費用算出シート'!$N$54))))))))))</f>
        <v/>
      </c>
      <c r="AQ231" s="138"/>
      <c r="AR231" s="122"/>
      <c r="AS231" s="1042"/>
      <c r="AT231" s="138"/>
      <c r="AU231" s="56"/>
      <c r="AV231" s="56"/>
      <c r="AW231" s="56"/>
      <c r="AX231" s="56"/>
      <c r="AY231" s="110"/>
      <c r="AZ231" s="56"/>
      <c r="BA231" s="56"/>
      <c r="BB231" s="110"/>
      <c r="BC231" s="56"/>
      <c r="BD231" s="56"/>
      <c r="BE231" s="56"/>
      <c r="BF231" s="56"/>
    </row>
    <row r="232" spans="1:58" s="57" customFormat="1">
      <c r="A232" s="140"/>
      <c r="B232" s="115">
        <v>220</v>
      </c>
      <c r="C232" s="156"/>
      <c r="D232" s="116"/>
      <c r="E232" s="141"/>
      <c r="F232" s="1030"/>
      <c r="G232" s="1030"/>
      <c r="H232" s="1034"/>
      <c r="I232" s="119"/>
      <c r="J232" s="120"/>
      <c r="K232" s="119"/>
      <c r="L232" s="1033" t="str">
        <f t="shared" si="12"/>
        <v/>
      </c>
      <c r="M232" s="1036" t="str">
        <f t="shared" si="13"/>
        <v/>
      </c>
      <c r="N232" s="1033" t="str">
        <f t="shared" si="14"/>
        <v/>
      </c>
      <c r="O232" s="1037">
        <f t="shared" si="15"/>
        <v>0</v>
      </c>
      <c r="P232" s="138"/>
      <c r="Q232" s="248"/>
      <c r="R232" s="112"/>
      <c r="S232" s="136"/>
      <c r="T232" s="249"/>
      <c r="U232" s="112"/>
      <c r="V232" s="138"/>
      <c r="W232" s="119"/>
      <c r="X232" s="138"/>
      <c r="Y232" s="119"/>
      <c r="Z232" s="138"/>
      <c r="AA232" s="119"/>
      <c r="AB232" s="138"/>
      <c r="AC232" s="248"/>
      <c r="AD232" s="112"/>
      <c r="AE232" s="138"/>
      <c r="AF232" s="122"/>
      <c r="AG232" s="138"/>
      <c r="AH232" s="122"/>
      <c r="AI232" s="138"/>
      <c r="AJ232" s="124"/>
      <c r="AK232" s="138"/>
      <c r="AL232" s="119"/>
      <c r="AM232" s="475"/>
      <c r="AN232" s="138"/>
      <c r="AO232" s="119"/>
      <c r="AP232" s="1041" t="str">
        <f>IF(AO232="","",IF(AO232="A",'7.パネルラジエーター設備費用算出シート'!$G$13,IF(AO232="B",'7.パネルラジエーター設備費用算出シート'!$N$13,IF(AO232="C",'7.パネルラジエーター設備費用算出シート'!$G$23,IF(AO232="D",'7.パネルラジエーター設備費用算出シート'!$N$23,IF(AO232="E",'7.パネルラジエーター設備費用算出シート'!$G$33,IF(AO232="F",'7.パネルラジエーター設備費用算出シート'!$N$33,IF(AO232="G",'7.パネルラジエーター設備費用算出シート'!$G$43,IF(AO232="H",'7.パネルラジエーター設備費用算出シート'!$N$43,IF(AO232="I",'7.パネルラジエーター設備費用算出シート'!$G$54,'7.パネルラジエーター設備費用算出シート'!$N$54))))))))))</f>
        <v/>
      </c>
      <c r="AQ232" s="138"/>
      <c r="AR232" s="122"/>
      <c r="AS232" s="1042"/>
      <c r="AT232" s="138"/>
      <c r="AU232" s="56"/>
      <c r="AV232" s="56"/>
      <c r="AW232" s="56"/>
      <c r="AX232" s="56"/>
      <c r="AY232" s="110"/>
      <c r="AZ232" s="56"/>
      <c r="BA232" s="56"/>
      <c r="BB232" s="110"/>
      <c r="BC232" s="56"/>
      <c r="BD232" s="56"/>
      <c r="BE232" s="56"/>
      <c r="BF232" s="56"/>
    </row>
    <row r="233" spans="1:58" s="57" customFormat="1">
      <c r="A233" s="140"/>
      <c r="B233" s="115">
        <v>221</v>
      </c>
      <c r="C233" s="156"/>
      <c r="D233" s="116"/>
      <c r="E233" s="141"/>
      <c r="F233" s="1030"/>
      <c r="G233" s="1030"/>
      <c r="H233" s="1034"/>
      <c r="I233" s="119"/>
      <c r="J233" s="120"/>
      <c r="K233" s="119"/>
      <c r="L233" s="1033" t="str">
        <f t="shared" si="12"/>
        <v/>
      </c>
      <c r="M233" s="1036" t="str">
        <f t="shared" si="13"/>
        <v/>
      </c>
      <c r="N233" s="1033" t="str">
        <f t="shared" si="14"/>
        <v/>
      </c>
      <c r="O233" s="1037">
        <f t="shared" si="15"/>
        <v>0</v>
      </c>
      <c r="P233" s="138"/>
      <c r="Q233" s="248"/>
      <c r="R233" s="112"/>
      <c r="S233" s="136"/>
      <c r="T233" s="249"/>
      <c r="U233" s="112"/>
      <c r="V233" s="138"/>
      <c r="W233" s="119"/>
      <c r="X233" s="138"/>
      <c r="Y233" s="119"/>
      <c r="Z233" s="138"/>
      <c r="AA233" s="119"/>
      <c r="AB233" s="138"/>
      <c r="AC233" s="248"/>
      <c r="AD233" s="112"/>
      <c r="AE233" s="138"/>
      <c r="AF233" s="122"/>
      <c r="AG233" s="138"/>
      <c r="AH233" s="122"/>
      <c r="AI233" s="138"/>
      <c r="AJ233" s="124"/>
      <c r="AK233" s="138"/>
      <c r="AL233" s="119"/>
      <c r="AM233" s="475"/>
      <c r="AN233" s="138"/>
      <c r="AO233" s="119"/>
      <c r="AP233" s="1041" t="str">
        <f>IF(AO233="","",IF(AO233="A",'7.パネルラジエーター設備費用算出シート'!$G$13,IF(AO233="B",'7.パネルラジエーター設備費用算出シート'!$N$13,IF(AO233="C",'7.パネルラジエーター設備費用算出シート'!$G$23,IF(AO233="D",'7.パネルラジエーター設備費用算出シート'!$N$23,IF(AO233="E",'7.パネルラジエーター設備費用算出シート'!$G$33,IF(AO233="F",'7.パネルラジエーター設備費用算出シート'!$N$33,IF(AO233="G",'7.パネルラジエーター設備費用算出シート'!$G$43,IF(AO233="H",'7.パネルラジエーター設備費用算出シート'!$N$43,IF(AO233="I",'7.パネルラジエーター設備費用算出シート'!$G$54,'7.パネルラジエーター設備費用算出シート'!$N$54))))))))))</f>
        <v/>
      </c>
      <c r="AQ233" s="138"/>
      <c r="AR233" s="122"/>
      <c r="AS233" s="1042"/>
      <c r="AT233" s="138"/>
      <c r="AU233" s="56"/>
      <c r="AV233" s="56"/>
      <c r="AW233" s="56"/>
      <c r="AX233" s="56"/>
      <c r="AY233" s="110"/>
      <c r="AZ233" s="56"/>
      <c r="BA233" s="56"/>
      <c r="BB233" s="110"/>
      <c r="BC233" s="56"/>
      <c r="BD233" s="56"/>
      <c r="BE233" s="56"/>
      <c r="BF233" s="56"/>
    </row>
    <row r="234" spans="1:58" s="57" customFormat="1">
      <c r="A234" s="140"/>
      <c r="B234" s="115">
        <v>222</v>
      </c>
      <c r="C234" s="156"/>
      <c r="D234" s="116"/>
      <c r="E234" s="141"/>
      <c r="F234" s="1030"/>
      <c r="G234" s="1030"/>
      <c r="H234" s="1034"/>
      <c r="I234" s="119"/>
      <c r="J234" s="120"/>
      <c r="K234" s="119"/>
      <c r="L234" s="1033" t="str">
        <f t="shared" si="12"/>
        <v/>
      </c>
      <c r="M234" s="1036" t="str">
        <f t="shared" si="13"/>
        <v/>
      </c>
      <c r="N234" s="1033" t="str">
        <f t="shared" si="14"/>
        <v/>
      </c>
      <c r="O234" s="1037">
        <f t="shared" si="15"/>
        <v>0</v>
      </c>
      <c r="P234" s="138"/>
      <c r="Q234" s="248"/>
      <c r="R234" s="112"/>
      <c r="S234" s="136"/>
      <c r="T234" s="249"/>
      <c r="U234" s="112"/>
      <c r="V234" s="138"/>
      <c r="W234" s="119"/>
      <c r="X234" s="138"/>
      <c r="Y234" s="119"/>
      <c r="Z234" s="138"/>
      <c r="AA234" s="119"/>
      <c r="AB234" s="138"/>
      <c r="AC234" s="248"/>
      <c r="AD234" s="112"/>
      <c r="AE234" s="138"/>
      <c r="AF234" s="122"/>
      <c r="AG234" s="138"/>
      <c r="AH234" s="122"/>
      <c r="AI234" s="138"/>
      <c r="AJ234" s="124"/>
      <c r="AK234" s="138"/>
      <c r="AL234" s="119"/>
      <c r="AM234" s="475"/>
      <c r="AN234" s="138"/>
      <c r="AO234" s="119"/>
      <c r="AP234" s="1041" t="str">
        <f>IF(AO234="","",IF(AO234="A",'7.パネルラジエーター設備費用算出シート'!$G$13,IF(AO234="B",'7.パネルラジエーター設備費用算出シート'!$N$13,IF(AO234="C",'7.パネルラジエーター設備費用算出シート'!$G$23,IF(AO234="D",'7.パネルラジエーター設備費用算出シート'!$N$23,IF(AO234="E",'7.パネルラジエーター設備費用算出シート'!$G$33,IF(AO234="F",'7.パネルラジエーター設備費用算出シート'!$N$33,IF(AO234="G",'7.パネルラジエーター設備費用算出シート'!$G$43,IF(AO234="H",'7.パネルラジエーター設備費用算出シート'!$N$43,IF(AO234="I",'7.パネルラジエーター設備費用算出シート'!$G$54,'7.パネルラジエーター設備費用算出シート'!$N$54))))))))))</f>
        <v/>
      </c>
      <c r="AQ234" s="138"/>
      <c r="AR234" s="122"/>
      <c r="AS234" s="1042"/>
      <c r="AT234" s="138"/>
      <c r="AU234" s="56"/>
      <c r="AV234" s="56"/>
      <c r="AW234" s="56"/>
      <c r="AX234" s="56"/>
      <c r="AY234" s="110"/>
      <c r="AZ234" s="56"/>
      <c r="BA234" s="56"/>
      <c r="BB234" s="110"/>
      <c r="BC234" s="56"/>
      <c r="BD234" s="56"/>
      <c r="BE234" s="56"/>
      <c r="BF234" s="56"/>
    </row>
    <row r="235" spans="1:58" s="57" customFormat="1">
      <c r="A235" s="140"/>
      <c r="B235" s="115">
        <v>223</v>
      </c>
      <c r="C235" s="156"/>
      <c r="D235" s="116"/>
      <c r="E235" s="141"/>
      <c r="F235" s="1030"/>
      <c r="G235" s="1030"/>
      <c r="H235" s="1034"/>
      <c r="I235" s="119"/>
      <c r="J235" s="120"/>
      <c r="K235" s="119"/>
      <c r="L235" s="1033" t="str">
        <f t="shared" si="12"/>
        <v/>
      </c>
      <c r="M235" s="1036" t="str">
        <f t="shared" si="13"/>
        <v/>
      </c>
      <c r="N235" s="1033" t="str">
        <f t="shared" si="14"/>
        <v/>
      </c>
      <c r="O235" s="1037">
        <f t="shared" si="15"/>
        <v>0</v>
      </c>
      <c r="P235" s="138"/>
      <c r="Q235" s="248"/>
      <c r="R235" s="112"/>
      <c r="S235" s="136"/>
      <c r="T235" s="249"/>
      <c r="U235" s="112"/>
      <c r="V235" s="138"/>
      <c r="W235" s="119"/>
      <c r="X235" s="138"/>
      <c r="Y235" s="119"/>
      <c r="Z235" s="138"/>
      <c r="AA235" s="119"/>
      <c r="AB235" s="138"/>
      <c r="AC235" s="248"/>
      <c r="AD235" s="112"/>
      <c r="AE235" s="138"/>
      <c r="AF235" s="122"/>
      <c r="AG235" s="138"/>
      <c r="AH235" s="122"/>
      <c r="AI235" s="138"/>
      <c r="AJ235" s="124"/>
      <c r="AK235" s="138"/>
      <c r="AL235" s="119"/>
      <c r="AM235" s="475"/>
      <c r="AN235" s="138"/>
      <c r="AO235" s="119"/>
      <c r="AP235" s="1041" t="str">
        <f>IF(AO235="","",IF(AO235="A",'7.パネルラジエーター設備費用算出シート'!$G$13,IF(AO235="B",'7.パネルラジエーター設備費用算出シート'!$N$13,IF(AO235="C",'7.パネルラジエーター設備費用算出シート'!$G$23,IF(AO235="D",'7.パネルラジエーター設備費用算出シート'!$N$23,IF(AO235="E",'7.パネルラジエーター設備費用算出シート'!$G$33,IF(AO235="F",'7.パネルラジエーター設備費用算出シート'!$N$33,IF(AO235="G",'7.パネルラジエーター設備費用算出シート'!$G$43,IF(AO235="H",'7.パネルラジエーター設備費用算出シート'!$N$43,IF(AO235="I",'7.パネルラジエーター設備費用算出シート'!$G$54,'7.パネルラジエーター設備費用算出シート'!$N$54))))))))))</f>
        <v/>
      </c>
      <c r="AQ235" s="138"/>
      <c r="AR235" s="122"/>
      <c r="AS235" s="1042"/>
      <c r="AT235" s="138"/>
      <c r="AU235" s="56"/>
      <c r="AV235" s="56"/>
      <c r="AW235" s="56"/>
      <c r="AX235" s="56"/>
      <c r="AY235" s="110"/>
      <c r="AZ235" s="56"/>
      <c r="BA235" s="56"/>
      <c r="BB235" s="110"/>
      <c r="BC235" s="56"/>
      <c r="BD235" s="56"/>
      <c r="BE235" s="56"/>
      <c r="BF235" s="56"/>
    </row>
    <row r="236" spans="1:58" s="57" customFormat="1">
      <c r="A236" s="140"/>
      <c r="B236" s="115">
        <v>224</v>
      </c>
      <c r="C236" s="156"/>
      <c r="D236" s="116"/>
      <c r="E236" s="141"/>
      <c r="F236" s="1030"/>
      <c r="G236" s="1030"/>
      <c r="H236" s="1034"/>
      <c r="I236" s="119"/>
      <c r="J236" s="120"/>
      <c r="K236" s="119"/>
      <c r="L236" s="1033" t="str">
        <f t="shared" si="12"/>
        <v/>
      </c>
      <c r="M236" s="1036" t="str">
        <f t="shared" si="13"/>
        <v/>
      </c>
      <c r="N236" s="1033" t="str">
        <f t="shared" si="14"/>
        <v/>
      </c>
      <c r="O236" s="1037">
        <f t="shared" si="15"/>
        <v>0</v>
      </c>
      <c r="P236" s="138"/>
      <c r="Q236" s="248"/>
      <c r="R236" s="112"/>
      <c r="S236" s="136"/>
      <c r="T236" s="249"/>
      <c r="U236" s="112"/>
      <c r="V236" s="138"/>
      <c r="W236" s="119"/>
      <c r="X236" s="138"/>
      <c r="Y236" s="119"/>
      <c r="Z236" s="138"/>
      <c r="AA236" s="119"/>
      <c r="AB236" s="138"/>
      <c r="AC236" s="248"/>
      <c r="AD236" s="112"/>
      <c r="AE236" s="138"/>
      <c r="AF236" s="122"/>
      <c r="AG236" s="138"/>
      <c r="AH236" s="122"/>
      <c r="AI236" s="138"/>
      <c r="AJ236" s="124"/>
      <c r="AK236" s="138"/>
      <c r="AL236" s="119"/>
      <c r="AM236" s="475"/>
      <c r="AN236" s="138"/>
      <c r="AO236" s="119"/>
      <c r="AP236" s="1041" t="str">
        <f>IF(AO236="","",IF(AO236="A",'7.パネルラジエーター設備費用算出シート'!$G$13,IF(AO236="B",'7.パネルラジエーター設備費用算出シート'!$N$13,IF(AO236="C",'7.パネルラジエーター設備費用算出シート'!$G$23,IF(AO236="D",'7.パネルラジエーター設備費用算出シート'!$N$23,IF(AO236="E",'7.パネルラジエーター設備費用算出シート'!$G$33,IF(AO236="F",'7.パネルラジエーター設備費用算出シート'!$N$33,IF(AO236="G",'7.パネルラジエーター設備費用算出シート'!$G$43,IF(AO236="H",'7.パネルラジエーター設備費用算出シート'!$N$43,IF(AO236="I",'7.パネルラジエーター設備費用算出シート'!$G$54,'7.パネルラジエーター設備費用算出シート'!$N$54))))))))))</f>
        <v/>
      </c>
      <c r="AQ236" s="138"/>
      <c r="AR236" s="122"/>
      <c r="AS236" s="1042"/>
      <c r="AT236" s="138"/>
      <c r="AU236" s="56"/>
      <c r="AV236" s="56"/>
      <c r="AW236" s="56"/>
      <c r="AX236" s="56"/>
      <c r="AY236" s="110"/>
      <c r="AZ236" s="56"/>
      <c r="BA236" s="56"/>
      <c r="BB236" s="110"/>
      <c r="BC236" s="56"/>
      <c r="BD236" s="56"/>
      <c r="BE236" s="56"/>
      <c r="BF236" s="56"/>
    </row>
    <row r="237" spans="1:58" s="57" customFormat="1">
      <c r="A237" s="140"/>
      <c r="B237" s="115">
        <v>225</v>
      </c>
      <c r="C237" s="156"/>
      <c r="D237" s="116"/>
      <c r="E237" s="141"/>
      <c r="F237" s="1030"/>
      <c r="G237" s="1030"/>
      <c r="H237" s="1034"/>
      <c r="I237" s="119"/>
      <c r="J237" s="120"/>
      <c r="K237" s="119"/>
      <c r="L237" s="1033" t="str">
        <f t="shared" si="12"/>
        <v/>
      </c>
      <c r="M237" s="1036" t="str">
        <f t="shared" si="13"/>
        <v/>
      </c>
      <c r="N237" s="1033" t="str">
        <f t="shared" si="14"/>
        <v/>
      </c>
      <c r="O237" s="1037">
        <f t="shared" si="15"/>
        <v>0</v>
      </c>
      <c r="P237" s="138"/>
      <c r="Q237" s="248"/>
      <c r="R237" s="112"/>
      <c r="S237" s="136"/>
      <c r="T237" s="249"/>
      <c r="U237" s="112"/>
      <c r="V237" s="138"/>
      <c r="W237" s="119"/>
      <c r="X237" s="138"/>
      <c r="Y237" s="119"/>
      <c r="Z237" s="138"/>
      <c r="AA237" s="119"/>
      <c r="AB237" s="138"/>
      <c r="AC237" s="248"/>
      <c r="AD237" s="112"/>
      <c r="AE237" s="138"/>
      <c r="AF237" s="122"/>
      <c r="AG237" s="138"/>
      <c r="AH237" s="122"/>
      <c r="AI237" s="138"/>
      <c r="AJ237" s="124"/>
      <c r="AK237" s="138"/>
      <c r="AL237" s="119"/>
      <c r="AM237" s="475"/>
      <c r="AN237" s="138"/>
      <c r="AO237" s="119"/>
      <c r="AP237" s="1041" t="str">
        <f>IF(AO237="","",IF(AO237="A",'7.パネルラジエーター設備費用算出シート'!$G$13,IF(AO237="B",'7.パネルラジエーター設備費用算出シート'!$N$13,IF(AO237="C",'7.パネルラジエーター設備費用算出シート'!$G$23,IF(AO237="D",'7.パネルラジエーター設備費用算出シート'!$N$23,IF(AO237="E",'7.パネルラジエーター設備費用算出シート'!$G$33,IF(AO237="F",'7.パネルラジエーター設備費用算出シート'!$N$33,IF(AO237="G",'7.パネルラジエーター設備費用算出シート'!$G$43,IF(AO237="H",'7.パネルラジエーター設備費用算出シート'!$N$43,IF(AO237="I",'7.パネルラジエーター設備費用算出シート'!$G$54,'7.パネルラジエーター設備費用算出シート'!$N$54))))))))))</f>
        <v/>
      </c>
      <c r="AQ237" s="138"/>
      <c r="AR237" s="122"/>
      <c r="AS237" s="1042"/>
      <c r="AT237" s="138"/>
      <c r="AU237" s="56"/>
      <c r="AV237" s="56"/>
      <c r="AW237" s="56"/>
      <c r="AX237" s="56"/>
      <c r="AY237" s="110"/>
      <c r="AZ237" s="56"/>
      <c r="BA237" s="56"/>
      <c r="BB237" s="110"/>
      <c r="BC237" s="56"/>
      <c r="BD237" s="56"/>
      <c r="BE237" s="56"/>
      <c r="BF237" s="56"/>
    </row>
    <row r="238" spans="1:58" s="57" customFormat="1">
      <c r="A238" s="140"/>
      <c r="B238" s="115">
        <v>226</v>
      </c>
      <c r="C238" s="156"/>
      <c r="D238" s="116"/>
      <c r="E238" s="141"/>
      <c r="F238" s="1030"/>
      <c r="G238" s="1030"/>
      <c r="H238" s="1034"/>
      <c r="I238" s="119"/>
      <c r="J238" s="120"/>
      <c r="K238" s="119"/>
      <c r="L238" s="1033" t="str">
        <f t="shared" si="12"/>
        <v/>
      </c>
      <c r="M238" s="1036" t="str">
        <f t="shared" si="13"/>
        <v/>
      </c>
      <c r="N238" s="1033" t="str">
        <f t="shared" si="14"/>
        <v/>
      </c>
      <c r="O238" s="1037">
        <f t="shared" si="15"/>
        <v>0</v>
      </c>
      <c r="P238" s="138"/>
      <c r="Q238" s="248"/>
      <c r="R238" s="112"/>
      <c r="S238" s="136"/>
      <c r="T238" s="249"/>
      <c r="U238" s="112"/>
      <c r="V238" s="138"/>
      <c r="W238" s="119"/>
      <c r="X238" s="138"/>
      <c r="Y238" s="119"/>
      <c r="Z238" s="138"/>
      <c r="AA238" s="119"/>
      <c r="AB238" s="138"/>
      <c r="AC238" s="248"/>
      <c r="AD238" s="112"/>
      <c r="AE238" s="138"/>
      <c r="AF238" s="122"/>
      <c r="AG238" s="138"/>
      <c r="AH238" s="122"/>
      <c r="AI238" s="138"/>
      <c r="AJ238" s="124"/>
      <c r="AK238" s="138"/>
      <c r="AL238" s="119"/>
      <c r="AM238" s="475"/>
      <c r="AN238" s="138"/>
      <c r="AO238" s="119"/>
      <c r="AP238" s="1041" t="str">
        <f>IF(AO238="","",IF(AO238="A",'7.パネルラジエーター設備費用算出シート'!$G$13,IF(AO238="B",'7.パネルラジエーター設備費用算出シート'!$N$13,IF(AO238="C",'7.パネルラジエーター設備費用算出シート'!$G$23,IF(AO238="D",'7.パネルラジエーター設備費用算出シート'!$N$23,IF(AO238="E",'7.パネルラジエーター設備費用算出シート'!$G$33,IF(AO238="F",'7.パネルラジエーター設備費用算出シート'!$N$33,IF(AO238="G",'7.パネルラジエーター設備費用算出シート'!$G$43,IF(AO238="H",'7.パネルラジエーター設備費用算出シート'!$N$43,IF(AO238="I",'7.パネルラジエーター設備費用算出シート'!$G$54,'7.パネルラジエーター設備費用算出シート'!$N$54))))))))))</f>
        <v/>
      </c>
      <c r="AQ238" s="138"/>
      <c r="AR238" s="122"/>
      <c r="AS238" s="1042"/>
      <c r="AT238" s="138"/>
      <c r="AU238" s="56"/>
      <c r="AV238" s="56"/>
      <c r="AW238" s="56"/>
      <c r="AX238" s="56"/>
      <c r="AY238" s="110"/>
      <c r="AZ238" s="56"/>
      <c r="BA238" s="56"/>
      <c r="BB238" s="110"/>
      <c r="BC238" s="56"/>
      <c r="BD238" s="56"/>
      <c r="BE238" s="56"/>
      <c r="BF238" s="56"/>
    </row>
    <row r="239" spans="1:58" s="57" customFormat="1">
      <c r="A239" s="140"/>
      <c r="B239" s="115">
        <v>227</v>
      </c>
      <c r="C239" s="156"/>
      <c r="D239" s="116"/>
      <c r="E239" s="141"/>
      <c r="F239" s="1030"/>
      <c r="G239" s="1030"/>
      <c r="H239" s="1034"/>
      <c r="I239" s="119"/>
      <c r="J239" s="120"/>
      <c r="K239" s="119"/>
      <c r="L239" s="1033" t="str">
        <f t="shared" si="12"/>
        <v/>
      </c>
      <c r="M239" s="1036" t="str">
        <f t="shared" si="13"/>
        <v/>
      </c>
      <c r="N239" s="1033" t="str">
        <f t="shared" si="14"/>
        <v/>
      </c>
      <c r="O239" s="1037">
        <f t="shared" si="15"/>
        <v>0</v>
      </c>
      <c r="P239" s="138"/>
      <c r="Q239" s="248"/>
      <c r="R239" s="112"/>
      <c r="S239" s="136"/>
      <c r="T239" s="249"/>
      <c r="U239" s="112"/>
      <c r="V239" s="138"/>
      <c r="W239" s="119"/>
      <c r="X239" s="138"/>
      <c r="Y239" s="119"/>
      <c r="Z239" s="138"/>
      <c r="AA239" s="119"/>
      <c r="AB239" s="138"/>
      <c r="AC239" s="248"/>
      <c r="AD239" s="112"/>
      <c r="AE239" s="138"/>
      <c r="AF239" s="122"/>
      <c r="AG239" s="138"/>
      <c r="AH239" s="122"/>
      <c r="AI239" s="138"/>
      <c r="AJ239" s="124"/>
      <c r="AK239" s="138"/>
      <c r="AL239" s="119"/>
      <c r="AM239" s="475"/>
      <c r="AN239" s="138"/>
      <c r="AO239" s="119"/>
      <c r="AP239" s="1041" t="str">
        <f>IF(AO239="","",IF(AO239="A",'7.パネルラジエーター設備費用算出シート'!$G$13,IF(AO239="B",'7.パネルラジエーター設備費用算出シート'!$N$13,IF(AO239="C",'7.パネルラジエーター設備費用算出シート'!$G$23,IF(AO239="D",'7.パネルラジエーター設備費用算出シート'!$N$23,IF(AO239="E",'7.パネルラジエーター設備費用算出シート'!$G$33,IF(AO239="F",'7.パネルラジエーター設備費用算出シート'!$N$33,IF(AO239="G",'7.パネルラジエーター設備費用算出シート'!$G$43,IF(AO239="H",'7.パネルラジエーター設備費用算出シート'!$N$43,IF(AO239="I",'7.パネルラジエーター設備費用算出シート'!$G$54,'7.パネルラジエーター設備費用算出シート'!$N$54))))))))))</f>
        <v/>
      </c>
      <c r="AQ239" s="138"/>
      <c r="AR239" s="122"/>
      <c r="AS239" s="1042"/>
      <c r="AT239" s="138"/>
      <c r="AU239" s="56"/>
      <c r="AV239" s="56"/>
      <c r="AW239" s="56"/>
      <c r="AX239" s="56"/>
      <c r="AY239" s="110"/>
      <c r="AZ239" s="56"/>
      <c r="BA239" s="56"/>
      <c r="BB239" s="110"/>
      <c r="BC239" s="56"/>
      <c r="BD239" s="56"/>
      <c r="BE239" s="56"/>
      <c r="BF239" s="56"/>
    </row>
    <row r="240" spans="1:58" s="57" customFormat="1">
      <c r="A240" s="140"/>
      <c r="B240" s="115">
        <v>228</v>
      </c>
      <c r="C240" s="156"/>
      <c r="D240" s="116"/>
      <c r="E240" s="141"/>
      <c r="F240" s="1030"/>
      <c r="G240" s="1030"/>
      <c r="H240" s="1034"/>
      <c r="I240" s="119"/>
      <c r="J240" s="120"/>
      <c r="K240" s="119"/>
      <c r="L240" s="1033" t="str">
        <f t="shared" si="12"/>
        <v/>
      </c>
      <c r="M240" s="1036" t="str">
        <f t="shared" si="13"/>
        <v/>
      </c>
      <c r="N240" s="1033" t="str">
        <f t="shared" si="14"/>
        <v/>
      </c>
      <c r="O240" s="1037">
        <f t="shared" si="15"/>
        <v>0</v>
      </c>
      <c r="P240" s="138"/>
      <c r="Q240" s="248"/>
      <c r="R240" s="112"/>
      <c r="S240" s="136"/>
      <c r="T240" s="249"/>
      <c r="U240" s="112"/>
      <c r="V240" s="138"/>
      <c r="W240" s="119"/>
      <c r="X240" s="138"/>
      <c r="Y240" s="119"/>
      <c r="Z240" s="138"/>
      <c r="AA240" s="119"/>
      <c r="AB240" s="138"/>
      <c r="AC240" s="248"/>
      <c r="AD240" s="112"/>
      <c r="AE240" s="138"/>
      <c r="AF240" s="122"/>
      <c r="AG240" s="138"/>
      <c r="AH240" s="122"/>
      <c r="AI240" s="138"/>
      <c r="AJ240" s="124"/>
      <c r="AK240" s="138"/>
      <c r="AL240" s="119"/>
      <c r="AM240" s="475"/>
      <c r="AN240" s="138"/>
      <c r="AO240" s="119"/>
      <c r="AP240" s="1041" t="str">
        <f>IF(AO240="","",IF(AO240="A",'7.パネルラジエーター設備費用算出シート'!$G$13,IF(AO240="B",'7.パネルラジエーター設備費用算出シート'!$N$13,IF(AO240="C",'7.パネルラジエーター設備費用算出シート'!$G$23,IF(AO240="D",'7.パネルラジエーター設備費用算出シート'!$N$23,IF(AO240="E",'7.パネルラジエーター設備費用算出シート'!$G$33,IF(AO240="F",'7.パネルラジエーター設備費用算出シート'!$N$33,IF(AO240="G",'7.パネルラジエーター設備費用算出シート'!$G$43,IF(AO240="H",'7.パネルラジエーター設備費用算出シート'!$N$43,IF(AO240="I",'7.パネルラジエーター設備費用算出シート'!$G$54,'7.パネルラジエーター設備費用算出シート'!$N$54))))))))))</f>
        <v/>
      </c>
      <c r="AQ240" s="138"/>
      <c r="AR240" s="122"/>
      <c r="AS240" s="1042"/>
      <c r="AT240" s="138"/>
      <c r="AU240" s="56"/>
      <c r="AV240" s="56"/>
      <c r="AW240" s="56"/>
      <c r="AX240" s="56"/>
      <c r="AY240" s="110"/>
      <c r="AZ240" s="56"/>
      <c r="BA240" s="56"/>
      <c r="BB240" s="110"/>
      <c r="BC240" s="56"/>
      <c r="BD240" s="56"/>
      <c r="BE240" s="56"/>
      <c r="BF240" s="56"/>
    </row>
    <row r="241" spans="1:58" s="57" customFormat="1">
      <c r="A241" s="140"/>
      <c r="B241" s="115">
        <v>229</v>
      </c>
      <c r="C241" s="156"/>
      <c r="D241" s="116"/>
      <c r="E241" s="141"/>
      <c r="F241" s="1030"/>
      <c r="G241" s="1030"/>
      <c r="H241" s="1034"/>
      <c r="I241" s="119"/>
      <c r="J241" s="120"/>
      <c r="K241" s="119"/>
      <c r="L241" s="1033" t="str">
        <f t="shared" si="12"/>
        <v/>
      </c>
      <c r="M241" s="1036" t="str">
        <f t="shared" si="13"/>
        <v/>
      </c>
      <c r="N241" s="1033" t="str">
        <f t="shared" si="14"/>
        <v/>
      </c>
      <c r="O241" s="1037">
        <f t="shared" si="15"/>
        <v>0</v>
      </c>
      <c r="P241" s="138"/>
      <c r="Q241" s="248"/>
      <c r="R241" s="112"/>
      <c r="S241" s="136"/>
      <c r="T241" s="249"/>
      <c r="U241" s="112"/>
      <c r="V241" s="138"/>
      <c r="W241" s="119"/>
      <c r="X241" s="138"/>
      <c r="Y241" s="119"/>
      <c r="Z241" s="138"/>
      <c r="AA241" s="119"/>
      <c r="AB241" s="138"/>
      <c r="AC241" s="248"/>
      <c r="AD241" s="112"/>
      <c r="AE241" s="138"/>
      <c r="AF241" s="122"/>
      <c r="AG241" s="138"/>
      <c r="AH241" s="122"/>
      <c r="AI241" s="138"/>
      <c r="AJ241" s="124"/>
      <c r="AK241" s="138"/>
      <c r="AL241" s="119"/>
      <c r="AM241" s="475"/>
      <c r="AN241" s="138"/>
      <c r="AO241" s="119"/>
      <c r="AP241" s="1041" t="str">
        <f>IF(AO241="","",IF(AO241="A",'7.パネルラジエーター設備費用算出シート'!$G$13,IF(AO241="B",'7.パネルラジエーター設備費用算出シート'!$N$13,IF(AO241="C",'7.パネルラジエーター設備費用算出シート'!$G$23,IF(AO241="D",'7.パネルラジエーター設備費用算出シート'!$N$23,IF(AO241="E",'7.パネルラジエーター設備費用算出シート'!$G$33,IF(AO241="F",'7.パネルラジエーター設備費用算出シート'!$N$33,IF(AO241="G",'7.パネルラジエーター設備費用算出シート'!$G$43,IF(AO241="H",'7.パネルラジエーター設備費用算出シート'!$N$43,IF(AO241="I",'7.パネルラジエーター設備費用算出シート'!$G$54,'7.パネルラジエーター設備費用算出シート'!$N$54))))))))))</f>
        <v/>
      </c>
      <c r="AQ241" s="138"/>
      <c r="AR241" s="122"/>
      <c r="AS241" s="1042"/>
      <c r="AT241" s="138"/>
      <c r="AU241" s="56"/>
      <c r="AV241" s="56"/>
      <c r="AW241" s="56"/>
      <c r="AX241" s="56"/>
      <c r="AY241" s="110"/>
      <c r="AZ241" s="56"/>
      <c r="BA241" s="56"/>
      <c r="BB241" s="110"/>
      <c r="BC241" s="56"/>
      <c r="BD241" s="56"/>
      <c r="BE241" s="56"/>
      <c r="BF241" s="56"/>
    </row>
    <row r="242" spans="1:58" s="57" customFormat="1">
      <c r="A242" s="140"/>
      <c r="B242" s="115">
        <v>230</v>
      </c>
      <c r="C242" s="156"/>
      <c r="D242" s="116"/>
      <c r="E242" s="141"/>
      <c r="F242" s="1030"/>
      <c r="G242" s="1030"/>
      <c r="H242" s="1034"/>
      <c r="I242" s="119"/>
      <c r="J242" s="120"/>
      <c r="K242" s="119"/>
      <c r="L242" s="1033" t="str">
        <f t="shared" si="12"/>
        <v/>
      </c>
      <c r="M242" s="1036" t="str">
        <f t="shared" si="13"/>
        <v/>
      </c>
      <c r="N242" s="1033" t="str">
        <f t="shared" si="14"/>
        <v/>
      </c>
      <c r="O242" s="1037">
        <f t="shared" si="15"/>
        <v>0</v>
      </c>
      <c r="P242" s="138"/>
      <c r="Q242" s="248"/>
      <c r="R242" s="112"/>
      <c r="S242" s="136"/>
      <c r="T242" s="249"/>
      <c r="U242" s="112"/>
      <c r="V242" s="138"/>
      <c r="W242" s="119"/>
      <c r="X242" s="138"/>
      <c r="Y242" s="119"/>
      <c r="Z242" s="138"/>
      <c r="AA242" s="119"/>
      <c r="AB242" s="138"/>
      <c r="AC242" s="248"/>
      <c r="AD242" s="112"/>
      <c r="AE242" s="138"/>
      <c r="AF242" s="122"/>
      <c r="AG242" s="138"/>
      <c r="AH242" s="122"/>
      <c r="AI242" s="138"/>
      <c r="AJ242" s="124"/>
      <c r="AK242" s="138"/>
      <c r="AL242" s="119"/>
      <c r="AM242" s="475"/>
      <c r="AN242" s="138"/>
      <c r="AO242" s="119"/>
      <c r="AP242" s="1041" t="str">
        <f>IF(AO242="","",IF(AO242="A",'7.パネルラジエーター設備費用算出シート'!$G$13,IF(AO242="B",'7.パネルラジエーター設備費用算出シート'!$N$13,IF(AO242="C",'7.パネルラジエーター設備費用算出シート'!$G$23,IF(AO242="D",'7.パネルラジエーター設備費用算出シート'!$N$23,IF(AO242="E",'7.パネルラジエーター設備費用算出シート'!$G$33,IF(AO242="F",'7.パネルラジエーター設備費用算出シート'!$N$33,IF(AO242="G",'7.パネルラジエーター設備費用算出シート'!$G$43,IF(AO242="H",'7.パネルラジエーター設備費用算出シート'!$N$43,IF(AO242="I",'7.パネルラジエーター設備費用算出シート'!$G$54,'7.パネルラジエーター設備費用算出シート'!$N$54))))))))))</f>
        <v/>
      </c>
      <c r="AQ242" s="138"/>
      <c r="AR242" s="122"/>
      <c r="AS242" s="1042"/>
      <c r="AT242" s="138"/>
      <c r="AU242" s="56"/>
      <c r="AV242" s="56"/>
      <c r="AW242" s="56"/>
      <c r="AX242" s="56"/>
      <c r="AY242" s="110"/>
      <c r="AZ242" s="56"/>
      <c r="BA242" s="56"/>
      <c r="BB242" s="110"/>
      <c r="BC242" s="56"/>
      <c r="BD242" s="56"/>
      <c r="BE242" s="56"/>
      <c r="BF242" s="56"/>
    </row>
    <row r="243" spans="1:58" s="57" customFormat="1">
      <c r="A243" s="140"/>
      <c r="B243" s="115">
        <v>231</v>
      </c>
      <c r="C243" s="156"/>
      <c r="D243" s="116"/>
      <c r="E243" s="141"/>
      <c r="F243" s="1030"/>
      <c r="G243" s="1030"/>
      <c r="H243" s="1034"/>
      <c r="I243" s="119"/>
      <c r="J243" s="120"/>
      <c r="K243" s="119"/>
      <c r="L243" s="1033" t="str">
        <f t="shared" si="12"/>
        <v/>
      </c>
      <c r="M243" s="1036" t="str">
        <f t="shared" si="13"/>
        <v/>
      </c>
      <c r="N243" s="1033" t="str">
        <f t="shared" si="14"/>
        <v/>
      </c>
      <c r="O243" s="1037">
        <f t="shared" si="15"/>
        <v>0</v>
      </c>
      <c r="P243" s="138"/>
      <c r="Q243" s="248"/>
      <c r="R243" s="112"/>
      <c r="S243" s="136"/>
      <c r="T243" s="249"/>
      <c r="U243" s="112"/>
      <c r="V243" s="138"/>
      <c r="W243" s="119"/>
      <c r="X243" s="138"/>
      <c r="Y243" s="119"/>
      <c r="Z243" s="138"/>
      <c r="AA243" s="119"/>
      <c r="AB243" s="138"/>
      <c r="AC243" s="248"/>
      <c r="AD243" s="112"/>
      <c r="AE243" s="138"/>
      <c r="AF243" s="122"/>
      <c r="AG243" s="138"/>
      <c r="AH243" s="122"/>
      <c r="AI243" s="138"/>
      <c r="AJ243" s="124"/>
      <c r="AK243" s="138"/>
      <c r="AL243" s="119"/>
      <c r="AM243" s="475"/>
      <c r="AN243" s="138"/>
      <c r="AO243" s="119"/>
      <c r="AP243" s="1041" t="str">
        <f>IF(AO243="","",IF(AO243="A",'7.パネルラジエーター設備費用算出シート'!$G$13,IF(AO243="B",'7.パネルラジエーター設備費用算出シート'!$N$13,IF(AO243="C",'7.パネルラジエーター設備費用算出シート'!$G$23,IF(AO243="D",'7.パネルラジエーター設備費用算出シート'!$N$23,IF(AO243="E",'7.パネルラジエーター設備費用算出シート'!$G$33,IF(AO243="F",'7.パネルラジエーター設備費用算出シート'!$N$33,IF(AO243="G",'7.パネルラジエーター設備費用算出シート'!$G$43,IF(AO243="H",'7.パネルラジエーター設備費用算出シート'!$N$43,IF(AO243="I",'7.パネルラジエーター設備費用算出シート'!$G$54,'7.パネルラジエーター設備費用算出シート'!$N$54))))))))))</f>
        <v/>
      </c>
      <c r="AQ243" s="138"/>
      <c r="AR243" s="122"/>
      <c r="AS243" s="1042"/>
      <c r="AT243" s="138"/>
      <c r="AU243" s="56"/>
      <c r="AV243" s="56"/>
      <c r="AW243" s="56"/>
      <c r="AX243" s="56"/>
      <c r="AY243" s="110"/>
      <c r="AZ243" s="56"/>
      <c r="BA243" s="56"/>
      <c r="BB243" s="110"/>
      <c r="BC243" s="56"/>
      <c r="BD243" s="56"/>
      <c r="BE243" s="56"/>
      <c r="BF243" s="56"/>
    </row>
    <row r="244" spans="1:58" s="57" customFormat="1">
      <c r="A244" s="140"/>
      <c r="B244" s="115">
        <v>232</v>
      </c>
      <c r="C244" s="156"/>
      <c r="D244" s="116"/>
      <c r="E244" s="141"/>
      <c r="F244" s="1030"/>
      <c r="G244" s="1030"/>
      <c r="H244" s="1034"/>
      <c r="I244" s="119"/>
      <c r="J244" s="120"/>
      <c r="K244" s="119"/>
      <c r="L244" s="1033" t="str">
        <f t="shared" si="12"/>
        <v/>
      </c>
      <c r="M244" s="1036" t="str">
        <f t="shared" si="13"/>
        <v/>
      </c>
      <c r="N244" s="1033" t="str">
        <f t="shared" si="14"/>
        <v/>
      </c>
      <c r="O244" s="1037">
        <f t="shared" si="15"/>
        <v>0</v>
      </c>
      <c r="P244" s="138"/>
      <c r="Q244" s="248"/>
      <c r="R244" s="112"/>
      <c r="S244" s="136"/>
      <c r="T244" s="249"/>
      <c r="U244" s="112"/>
      <c r="V244" s="138"/>
      <c r="W244" s="119"/>
      <c r="X244" s="138"/>
      <c r="Y244" s="119"/>
      <c r="Z244" s="138"/>
      <c r="AA244" s="119"/>
      <c r="AB244" s="138"/>
      <c r="AC244" s="248"/>
      <c r="AD244" s="112"/>
      <c r="AE244" s="138"/>
      <c r="AF244" s="122"/>
      <c r="AG244" s="138"/>
      <c r="AH244" s="122"/>
      <c r="AI244" s="138"/>
      <c r="AJ244" s="124"/>
      <c r="AK244" s="138"/>
      <c r="AL244" s="119"/>
      <c r="AM244" s="475"/>
      <c r="AN244" s="138"/>
      <c r="AO244" s="119"/>
      <c r="AP244" s="1041" t="str">
        <f>IF(AO244="","",IF(AO244="A",'7.パネルラジエーター設備費用算出シート'!$G$13,IF(AO244="B",'7.パネルラジエーター設備費用算出シート'!$N$13,IF(AO244="C",'7.パネルラジエーター設備費用算出シート'!$G$23,IF(AO244="D",'7.パネルラジエーター設備費用算出シート'!$N$23,IF(AO244="E",'7.パネルラジエーター設備費用算出シート'!$G$33,IF(AO244="F",'7.パネルラジエーター設備費用算出シート'!$N$33,IF(AO244="G",'7.パネルラジエーター設備費用算出シート'!$G$43,IF(AO244="H",'7.パネルラジエーター設備費用算出シート'!$N$43,IF(AO244="I",'7.パネルラジエーター設備費用算出シート'!$G$54,'7.パネルラジエーター設備費用算出シート'!$N$54))))))))))</f>
        <v/>
      </c>
      <c r="AQ244" s="138"/>
      <c r="AR244" s="122"/>
      <c r="AS244" s="1042"/>
      <c r="AT244" s="138"/>
      <c r="AU244" s="56"/>
      <c r="AV244" s="56"/>
      <c r="AW244" s="56"/>
      <c r="AX244" s="56"/>
      <c r="AY244" s="110"/>
      <c r="AZ244" s="56"/>
      <c r="BA244" s="56"/>
      <c r="BB244" s="110"/>
      <c r="BC244" s="56"/>
      <c r="BD244" s="56"/>
      <c r="BE244" s="56"/>
      <c r="BF244" s="56"/>
    </row>
    <row r="245" spans="1:58" s="57" customFormat="1">
      <c r="A245" s="140"/>
      <c r="B245" s="115">
        <v>233</v>
      </c>
      <c r="C245" s="156"/>
      <c r="D245" s="116"/>
      <c r="E245" s="141"/>
      <c r="F245" s="1030"/>
      <c r="G245" s="1030"/>
      <c r="H245" s="1034"/>
      <c r="I245" s="119"/>
      <c r="J245" s="120"/>
      <c r="K245" s="119"/>
      <c r="L245" s="1033" t="str">
        <f t="shared" si="12"/>
        <v/>
      </c>
      <c r="M245" s="1036" t="str">
        <f t="shared" si="13"/>
        <v/>
      </c>
      <c r="N245" s="1033" t="str">
        <f t="shared" si="14"/>
        <v/>
      </c>
      <c r="O245" s="1037">
        <f t="shared" si="15"/>
        <v>0</v>
      </c>
      <c r="P245" s="138"/>
      <c r="Q245" s="248"/>
      <c r="R245" s="112"/>
      <c r="S245" s="136"/>
      <c r="T245" s="249"/>
      <c r="U245" s="112"/>
      <c r="V245" s="138"/>
      <c r="W245" s="119"/>
      <c r="X245" s="138"/>
      <c r="Y245" s="119"/>
      <c r="Z245" s="138"/>
      <c r="AA245" s="119"/>
      <c r="AB245" s="138"/>
      <c r="AC245" s="248"/>
      <c r="AD245" s="112"/>
      <c r="AE245" s="138"/>
      <c r="AF245" s="122"/>
      <c r="AG245" s="138"/>
      <c r="AH245" s="122"/>
      <c r="AI245" s="138"/>
      <c r="AJ245" s="124"/>
      <c r="AK245" s="138"/>
      <c r="AL245" s="119"/>
      <c r="AM245" s="475"/>
      <c r="AN245" s="138"/>
      <c r="AO245" s="119"/>
      <c r="AP245" s="1041" t="str">
        <f>IF(AO245="","",IF(AO245="A",'7.パネルラジエーター設備費用算出シート'!$G$13,IF(AO245="B",'7.パネルラジエーター設備費用算出シート'!$N$13,IF(AO245="C",'7.パネルラジエーター設備費用算出シート'!$G$23,IF(AO245="D",'7.パネルラジエーター設備費用算出シート'!$N$23,IF(AO245="E",'7.パネルラジエーター設備費用算出シート'!$G$33,IF(AO245="F",'7.パネルラジエーター設備費用算出シート'!$N$33,IF(AO245="G",'7.パネルラジエーター設備費用算出シート'!$G$43,IF(AO245="H",'7.パネルラジエーター設備費用算出シート'!$N$43,IF(AO245="I",'7.パネルラジエーター設備費用算出シート'!$G$54,'7.パネルラジエーター設備費用算出シート'!$N$54))))))))))</f>
        <v/>
      </c>
      <c r="AQ245" s="138"/>
      <c r="AR245" s="122"/>
      <c r="AS245" s="1042"/>
      <c r="AT245" s="138"/>
      <c r="AU245" s="56"/>
      <c r="AV245" s="56"/>
      <c r="AW245" s="56"/>
      <c r="AX245" s="56"/>
      <c r="AY245" s="110"/>
      <c r="AZ245" s="56"/>
      <c r="BA245" s="56"/>
      <c r="BB245" s="110"/>
      <c r="BC245" s="56"/>
      <c r="BD245" s="56"/>
      <c r="BE245" s="56"/>
      <c r="BF245" s="56"/>
    </row>
    <row r="246" spans="1:58" s="57" customFormat="1">
      <c r="A246" s="140"/>
      <c r="B246" s="115">
        <v>234</v>
      </c>
      <c r="C246" s="156"/>
      <c r="D246" s="116"/>
      <c r="E246" s="141"/>
      <c r="F246" s="1030"/>
      <c r="G246" s="1030"/>
      <c r="H246" s="1034"/>
      <c r="I246" s="119"/>
      <c r="J246" s="120"/>
      <c r="K246" s="119"/>
      <c r="L246" s="1033" t="str">
        <f t="shared" si="12"/>
        <v/>
      </c>
      <c r="M246" s="1036" t="str">
        <f t="shared" si="13"/>
        <v/>
      </c>
      <c r="N246" s="1033" t="str">
        <f t="shared" si="14"/>
        <v/>
      </c>
      <c r="O246" s="1037">
        <f t="shared" si="15"/>
        <v>0</v>
      </c>
      <c r="P246" s="138"/>
      <c r="Q246" s="248"/>
      <c r="R246" s="112"/>
      <c r="S246" s="136"/>
      <c r="T246" s="249"/>
      <c r="U246" s="112"/>
      <c r="V246" s="138"/>
      <c r="W246" s="119"/>
      <c r="X246" s="138"/>
      <c r="Y246" s="119"/>
      <c r="Z246" s="138"/>
      <c r="AA246" s="119"/>
      <c r="AB246" s="138"/>
      <c r="AC246" s="248"/>
      <c r="AD246" s="112"/>
      <c r="AE246" s="138"/>
      <c r="AF246" s="122"/>
      <c r="AG246" s="138"/>
      <c r="AH246" s="122"/>
      <c r="AI246" s="138"/>
      <c r="AJ246" s="124"/>
      <c r="AK246" s="138"/>
      <c r="AL246" s="119"/>
      <c r="AM246" s="475"/>
      <c r="AN246" s="138"/>
      <c r="AO246" s="119"/>
      <c r="AP246" s="1041" t="str">
        <f>IF(AO246="","",IF(AO246="A",'7.パネルラジエーター設備費用算出シート'!$G$13,IF(AO246="B",'7.パネルラジエーター設備費用算出シート'!$N$13,IF(AO246="C",'7.パネルラジエーター設備費用算出シート'!$G$23,IF(AO246="D",'7.パネルラジエーター設備費用算出シート'!$N$23,IF(AO246="E",'7.パネルラジエーター設備費用算出シート'!$G$33,IF(AO246="F",'7.パネルラジエーター設備費用算出シート'!$N$33,IF(AO246="G",'7.パネルラジエーター設備費用算出シート'!$G$43,IF(AO246="H",'7.パネルラジエーター設備費用算出シート'!$N$43,IF(AO246="I",'7.パネルラジエーター設備費用算出シート'!$G$54,'7.パネルラジエーター設備費用算出シート'!$N$54))))))))))</f>
        <v/>
      </c>
      <c r="AQ246" s="138"/>
      <c r="AR246" s="122"/>
      <c r="AS246" s="1042"/>
      <c r="AT246" s="138"/>
      <c r="AU246" s="56"/>
      <c r="AV246" s="56"/>
      <c r="AW246" s="56"/>
      <c r="AX246" s="56"/>
      <c r="AY246" s="110"/>
      <c r="AZ246" s="56"/>
      <c r="BA246" s="56"/>
      <c r="BB246" s="110"/>
      <c r="BC246" s="56"/>
      <c r="BD246" s="56"/>
      <c r="BE246" s="56"/>
      <c r="BF246" s="56"/>
    </row>
    <row r="247" spans="1:58" s="57" customFormat="1">
      <c r="A247" s="140"/>
      <c r="B247" s="115">
        <v>235</v>
      </c>
      <c r="C247" s="156"/>
      <c r="D247" s="116"/>
      <c r="E247" s="141"/>
      <c r="F247" s="1030"/>
      <c r="G247" s="1030"/>
      <c r="H247" s="1034"/>
      <c r="I247" s="119"/>
      <c r="J247" s="120"/>
      <c r="K247" s="119"/>
      <c r="L247" s="1033" t="str">
        <f t="shared" si="12"/>
        <v/>
      </c>
      <c r="M247" s="1036" t="str">
        <f t="shared" si="13"/>
        <v/>
      </c>
      <c r="N247" s="1033" t="str">
        <f t="shared" si="14"/>
        <v/>
      </c>
      <c r="O247" s="1037">
        <f t="shared" si="15"/>
        <v>0</v>
      </c>
      <c r="P247" s="138"/>
      <c r="Q247" s="248"/>
      <c r="R247" s="112"/>
      <c r="S247" s="136"/>
      <c r="T247" s="249"/>
      <c r="U247" s="112"/>
      <c r="V247" s="138"/>
      <c r="W247" s="119"/>
      <c r="X247" s="138"/>
      <c r="Y247" s="119"/>
      <c r="Z247" s="138"/>
      <c r="AA247" s="119"/>
      <c r="AB247" s="138"/>
      <c r="AC247" s="248"/>
      <c r="AD247" s="112"/>
      <c r="AE247" s="138"/>
      <c r="AF247" s="122"/>
      <c r="AG247" s="138"/>
      <c r="AH247" s="122"/>
      <c r="AI247" s="138"/>
      <c r="AJ247" s="124"/>
      <c r="AK247" s="138"/>
      <c r="AL247" s="119"/>
      <c r="AM247" s="475"/>
      <c r="AN247" s="138"/>
      <c r="AO247" s="119"/>
      <c r="AP247" s="1041" t="str">
        <f>IF(AO247="","",IF(AO247="A",'7.パネルラジエーター設備費用算出シート'!$G$13,IF(AO247="B",'7.パネルラジエーター設備費用算出シート'!$N$13,IF(AO247="C",'7.パネルラジエーター設備費用算出シート'!$G$23,IF(AO247="D",'7.パネルラジエーター設備費用算出シート'!$N$23,IF(AO247="E",'7.パネルラジエーター設備費用算出シート'!$G$33,IF(AO247="F",'7.パネルラジエーター設備費用算出シート'!$N$33,IF(AO247="G",'7.パネルラジエーター設備費用算出シート'!$G$43,IF(AO247="H",'7.パネルラジエーター設備費用算出シート'!$N$43,IF(AO247="I",'7.パネルラジエーター設備費用算出シート'!$G$54,'7.パネルラジエーター設備費用算出シート'!$N$54))))))))))</f>
        <v/>
      </c>
      <c r="AQ247" s="138"/>
      <c r="AR247" s="122"/>
      <c r="AS247" s="1042"/>
      <c r="AT247" s="138"/>
      <c r="AU247" s="56"/>
      <c r="AV247" s="56"/>
      <c r="AW247" s="56"/>
      <c r="AX247" s="56"/>
      <c r="AY247" s="110"/>
      <c r="AZ247" s="56"/>
      <c r="BA247" s="56"/>
      <c r="BB247" s="110"/>
      <c r="BC247" s="56"/>
      <c r="BD247" s="56"/>
      <c r="BE247" s="56"/>
      <c r="BF247" s="56"/>
    </row>
    <row r="248" spans="1:58" s="57" customFormat="1">
      <c r="A248" s="140"/>
      <c r="B248" s="115">
        <v>236</v>
      </c>
      <c r="C248" s="156"/>
      <c r="D248" s="116"/>
      <c r="E248" s="141"/>
      <c r="F248" s="1030"/>
      <c r="G248" s="1030"/>
      <c r="H248" s="1034"/>
      <c r="I248" s="119"/>
      <c r="J248" s="120"/>
      <c r="K248" s="119"/>
      <c r="L248" s="1033" t="str">
        <f t="shared" si="12"/>
        <v/>
      </c>
      <c r="M248" s="1036" t="str">
        <f t="shared" si="13"/>
        <v/>
      </c>
      <c r="N248" s="1033" t="str">
        <f t="shared" si="14"/>
        <v/>
      </c>
      <c r="O248" s="1037">
        <f t="shared" si="15"/>
        <v>0</v>
      </c>
      <c r="P248" s="138"/>
      <c r="Q248" s="248"/>
      <c r="R248" s="112"/>
      <c r="S248" s="136"/>
      <c r="T248" s="249"/>
      <c r="U248" s="112"/>
      <c r="V248" s="138"/>
      <c r="W248" s="119"/>
      <c r="X248" s="138"/>
      <c r="Y248" s="119"/>
      <c r="Z248" s="138"/>
      <c r="AA248" s="119"/>
      <c r="AB248" s="138"/>
      <c r="AC248" s="248"/>
      <c r="AD248" s="112"/>
      <c r="AE248" s="138"/>
      <c r="AF248" s="122"/>
      <c r="AG248" s="138"/>
      <c r="AH248" s="122"/>
      <c r="AI248" s="138"/>
      <c r="AJ248" s="124"/>
      <c r="AK248" s="138"/>
      <c r="AL248" s="119"/>
      <c r="AM248" s="475"/>
      <c r="AN248" s="138"/>
      <c r="AO248" s="119"/>
      <c r="AP248" s="1041" t="str">
        <f>IF(AO248="","",IF(AO248="A",'7.パネルラジエーター設備費用算出シート'!$G$13,IF(AO248="B",'7.パネルラジエーター設備費用算出シート'!$N$13,IF(AO248="C",'7.パネルラジエーター設備費用算出シート'!$G$23,IF(AO248="D",'7.パネルラジエーター設備費用算出シート'!$N$23,IF(AO248="E",'7.パネルラジエーター設備費用算出シート'!$G$33,IF(AO248="F",'7.パネルラジエーター設備費用算出シート'!$N$33,IF(AO248="G",'7.パネルラジエーター設備費用算出シート'!$G$43,IF(AO248="H",'7.パネルラジエーター設備費用算出シート'!$N$43,IF(AO248="I",'7.パネルラジエーター設備費用算出シート'!$G$54,'7.パネルラジエーター設備費用算出シート'!$N$54))))))))))</f>
        <v/>
      </c>
      <c r="AQ248" s="138"/>
      <c r="AR248" s="122"/>
      <c r="AS248" s="1042"/>
      <c r="AT248" s="138"/>
      <c r="AU248" s="56"/>
      <c r="AV248" s="56"/>
      <c r="AW248" s="56"/>
      <c r="AX248" s="56"/>
      <c r="AY248" s="110"/>
      <c r="AZ248" s="56"/>
      <c r="BA248" s="56"/>
      <c r="BB248" s="110"/>
      <c r="BC248" s="56"/>
      <c r="BD248" s="56"/>
      <c r="BE248" s="56"/>
      <c r="BF248" s="56"/>
    </row>
    <row r="249" spans="1:58" s="57" customFormat="1">
      <c r="A249" s="140"/>
      <c r="B249" s="115">
        <v>237</v>
      </c>
      <c r="C249" s="156"/>
      <c r="D249" s="116"/>
      <c r="E249" s="141"/>
      <c r="F249" s="1030"/>
      <c r="G249" s="1030"/>
      <c r="H249" s="1034"/>
      <c r="I249" s="119"/>
      <c r="J249" s="120"/>
      <c r="K249" s="119"/>
      <c r="L249" s="1033" t="str">
        <f t="shared" si="12"/>
        <v/>
      </c>
      <c r="M249" s="1036" t="str">
        <f t="shared" si="13"/>
        <v/>
      </c>
      <c r="N249" s="1033" t="str">
        <f t="shared" si="14"/>
        <v/>
      </c>
      <c r="O249" s="1037">
        <f t="shared" si="15"/>
        <v>0</v>
      </c>
      <c r="P249" s="138"/>
      <c r="Q249" s="248"/>
      <c r="R249" s="112"/>
      <c r="S249" s="136"/>
      <c r="T249" s="249"/>
      <c r="U249" s="112"/>
      <c r="V249" s="138"/>
      <c r="W249" s="119"/>
      <c r="X249" s="138"/>
      <c r="Y249" s="119"/>
      <c r="Z249" s="138"/>
      <c r="AA249" s="119"/>
      <c r="AB249" s="138"/>
      <c r="AC249" s="248"/>
      <c r="AD249" s="112"/>
      <c r="AE249" s="138"/>
      <c r="AF249" s="122"/>
      <c r="AG249" s="138"/>
      <c r="AH249" s="122"/>
      <c r="AI249" s="138"/>
      <c r="AJ249" s="124"/>
      <c r="AK249" s="138"/>
      <c r="AL249" s="119"/>
      <c r="AM249" s="475"/>
      <c r="AN249" s="138"/>
      <c r="AO249" s="119"/>
      <c r="AP249" s="1041" t="str">
        <f>IF(AO249="","",IF(AO249="A",'7.パネルラジエーター設備費用算出シート'!$G$13,IF(AO249="B",'7.パネルラジエーター設備費用算出シート'!$N$13,IF(AO249="C",'7.パネルラジエーター設備費用算出シート'!$G$23,IF(AO249="D",'7.パネルラジエーター設備費用算出シート'!$N$23,IF(AO249="E",'7.パネルラジエーター設備費用算出シート'!$G$33,IF(AO249="F",'7.パネルラジエーター設備費用算出シート'!$N$33,IF(AO249="G",'7.パネルラジエーター設備費用算出シート'!$G$43,IF(AO249="H",'7.パネルラジエーター設備費用算出シート'!$N$43,IF(AO249="I",'7.パネルラジエーター設備費用算出シート'!$G$54,'7.パネルラジエーター設備費用算出シート'!$N$54))))))))))</f>
        <v/>
      </c>
      <c r="AQ249" s="138"/>
      <c r="AR249" s="122"/>
      <c r="AS249" s="1042"/>
      <c r="AT249" s="138"/>
      <c r="AU249" s="56"/>
      <c r="AV249" s="56"/>
      <c r="AW249" s="56"/>
      <c r="AX249" s="56"/>
      <c r="AY249" s="110"/>
      <c r="AZ249" s="56"/>
      <c r="BA249" s="56"/>
      <c r="BB249" s="110"/>
      <c r="BC249" s="56"/>
      <c r="BD249" s="56"/>
      <c r="BE249" s="56"/>
      <c r="BF249" s="56"/>
    </row>
    <row r="250" spans="1:58" s="57" customFormat="1">
      <c r="A250" s="140"/>
      <c r="B250" s="115">
        <v>238</v>
      </c>
      <c r="C250" s="156"/>
      <c r="D250" s="116"/>
      <c r="E250" s="141"/>
      <c r="F250" s="1030"/>
      <c r="G250" s="1030"/>
      <c r="H250" s="1034"/>
      <c r="I250" s="119"/>
      <c r="J250" s="120"/>
      <c r="K250" s="119"/>
      <c r="L250" s="1033" t="str">
        <f t="shared" si="12"/>
        <v/>
      </c>
      <c r="M250" s="1036" t="str">
        <f t="shared" si="13"/>
        <v/>
      </c>
      <c r="N250" s="1033" t="str">
        <f t="shared" si="14"/>
        <v/>
      </c>
      <c r="O250" s="1037">
        <f t="shared" si="15"/>
        <v>0</v>
      </c>
      <c r="P250" s="138"/>
      <c r="Q250" s="248"/>
      <c r="R250" s="112"/>
      <c r="S250" s="136"/>
      <c r="T250" s="249"/>
      <c r="U250" s="112"/>
      <c r="V250" s="138"/>
      <c r="W250" s="119"/>
      <c r="X250" s="138"/>
      <c r="Y250" s="119"/>
      <c r="Z250" s="138"/>
      <c r="AA250" s="119"/>
      <c r="AB250" s="138"/>
      <c r="AC250" s="248"/>
      <c r="AD250" s="112"/>
      <c r="AE250" s="138"/>
      <c r="AF250" s="122"/>
      <c r="AG250" s="138"/>
      <c r="AH250" s="122"/>
      <c r="AI250" s="138"/>
      <c r="AJ250" s="124"/>
      <c r="AK250" s="138"/>
      <c r="AL250" s="119"/>
      <c r="AM250" s="475"/>
      <c r="AN250" s="138"/>
      <c r="AO250" s="119"/>
      <c r="AP250" s="1041" t="str">
        <f>IF(AO250="","",IF(AO250="A",'7.パネルラジエーター設備費用算出シート'!$G$13,IF(AO250="B",'7.パネルラジエーター設備費用算出シート'!$N$13,IF(AO250="C",'7.パネルラジエーター設備費用算出シート'!$G$23,IF(AO250="D",'7.パネルラジエーター設備費用算出シート'!$N$23,IF(AO250="E",'7.パネルラジエーター設備費用算出シート'!$G$33,IF(AO250="F",'7.パネルラジエーター設備費用算出シート'!$N$33,IF(AO250="G",'7.パネルラジエーター設備費用算出シート'!$G$43,IF(AO250="H",'7.パネルラジエーター設備費用算出シート'!$N$43,IF(AO250="I",'7.パネルラジエーター設備費用算出シート'!$G$54,'7.パネルラジエーター設備費用算出シート'!$N$54))))))))))</f>
        <v/>
      </c>
      <c r="AQ250" s="138"/>
      <c r="AR250" s="122"/>
      <c r="AS250" s="1042"/>
      <c r="AT250" s="138"/>
      <c r="AU250" s="56"/>
      <c r="AV250" s="56"/>
      <c r="AW250" s="56"/>
      <c r="AX250" s="56"/>
      <c r="AY250" s="110"/>
      <c r="AZ250" s="56"/>
      <c r="BA250" s="56"/>
      <c r="BB250" s="110"/>
      <c r="BC250" s="56"/>
      <c r="BD250" s="56"/>
      <c r="BE250" s="56"/>
      <c r="BF250" s="56"/>
    </row>
    <row r="251" spans="1:58" s="57" customFormat="1">
      <c r="A251" s="140"/>
      <c r="B251" s="115">
        <v>239</v>
      </c>
      <c r="C251" s="156"/>
      <c r="D251" s="116"/>
      <c r="E251" s="141"/>
      <c r="F251" s="1030"/>
      <c r="G251" s="1030"/>
      <c r="H251" s="1034"/>
      <c r="I251" s="119"/>
      <c r="J251" s="120"/>
      <c r="K251" s="119"/>
      <c r="L251" s="1033" t="str">
        <f t="shared" si="12"/>
        <v/>
      </c>
      <c r="M251" s="1036" t="str">
        <f t="shared" si="13"/>
        <v/>
      </c>
      <c r="N251" s="1033" t="str">
        <f t="shared" si="14"/>
        <v/>
      </c>
      <c r="O251" s="1037">
        <f t="shared" si="15"/>
        <v>0</v>
      </c>
      <c r="P251" s="138"/>
      <c r="Q251" s="248"/>
      <c r="R251" s="112"/>
      <c r="S251" s="136"/>
      <c r="T251" s="249"/>
      <c r="U251" s="112"/>
      <c r="V251" s="138"/>
      <c r="W251" s="119"/>
      <c r="X251" s="138"/>
      <c r="Y251" s="119"/>
      <c r="Z251" s="138"/>
      <c r="AA251" s="119"/>
      <c r="AB251" s="138"/>
      <c r="AC251" s="248"/>
      <c r="AD251" s="112"/>
      <c r="AE251" s="138"/>
      <c r="AF251" s="122"/>
      <c r="AG251" s="138"/>
      <c r="AH251" s="122"/>
      <c r="AI251" s="138"/>
      <c r="AJ251" s="124"/>
      <c r="AK251" s="138"/>
      <c r="AL251" s="119"/>
      <c r="AM251" s="475"/>
      <c r="AN251" s="138"/>
      <c r="AO251" s="119"/>
      <c r="AP251" s="1041" t="str">
        <f>IF(AO251="","",IF(AO251="A",'7.パネルラジエーター設備費用算出シート'!$G$13,IF(AO251="B",'7.パネルラジエーター設備費用算出シート'!$N$13,IF(AO251="C",'7.パネルラジエーター設備費用算出シート'!$G$23,IF(AO251="D",'7.パネルラジエーター設備費用算出シート'!$N$23,IF(AO251="E",'7.パネルラジエーター設備費用算出シート'!$G$33,IF(AO251="F",'7.パネルラジエーター設備費用算出シート'!$N$33,IF(AO251="G",'7.パネルラジエーター設備費用算出シート'!$G$43,IF(AO251="H",'7.パネルラジエーター設備費用算出シート'!$N$43,IF(AO251="I",'7.パネルラジエーター設備費用算出シート'!$G$54,'7.パネルラジエーター設備費用算出シート'!$N$54))))))))))</f>
        <v/>
      </c>
      <c r="AQ251" s="138"/>
      <c r="AR251" s="122"/>
      <c r="AS251" s="1042"/>
      <c r="AT251" s="138"/>
      <c r="AU251" s="56"/>
      <c r="AV251" s="56"/>
      <c r="AW251" s="56"/>
      <c r="AX251" s="56"/>
      <c r="AY251" s="110"/>
      <c r="AZ251" s="56"/>
      <c r="BA251" s="56"/>
      <c r="BB251" s="110"/>
      <c r="BC251" s="56"/>
      <c r="BD251" s="56"/>
      <c r="BE251" s="56"/>
      <c r="BF251" s="56"/>
    </row>
    <row r="252" spans="1:58" s="57" customFormat="1">
      <c r="A252" s="140"/>
      <c r="B252" s="115">
        <v>240</v>
      </c>
      <c r="C252" s="156"/>
      <c r="D252" s="116"/>
      <c r="E252" s="141"/>
      <c r="F252" s="1030"/>
      <c r="G252" s="1030"/>
      <c r="H252" s="1034"/>
      <c r="I252" s="119"/>
      <c r="J252" s="120"/>
      <c r="K252" s="119"/>
      <c r="L252" s="1033" t="str">
        <f t="shared" si="12"/>
        <v/>
      </c>
      <c r="M252" s="1036" t="str">
        <f t="shared" si="13"/>
        <v/>
      </c>
      <c r="N252" s="1033" t="str">
        <f t="shared" si="14"/>
        <v/>
      </c>
      <c r="O252" s="1037">
        <f t="shared" si="15"/>
        <v>0</v>
      </c>
      <c r="P252" s="138"/>
      <c r="Q252" s="248"/>
      <c r="R252" s="112"/>
      <c r="S252" s="136"/>
      <c r="T252" s="249"/>
      <c r="U252" s="112"/>
      <c r="V252" s="138"/>
      <c r="W252" s="119"/>
      <c r="X252" s="138"/>
      <c r="Y252" s="119"/>
      <c r="Z252" s="138"/>
      <c r="AA252" s="119"/>
      <c r="AB252" s="138"/>
      <c r="AC252" s="248"/>
      <c r="AD252" s="112"/>
      <c r="AE252" s="138"/>
      <c r="AF252" s="122"/>
      <c r="AG252" s="138"/>
      <c r="AH252" s="122"/>
      <c r="AI252" s="138"/>
      <c r="AJ252" s="124"/>
      <c r="AK252" s="138"/>
      <c r="AL252" s="119"/>
      <c r="AM252" s="475"/>
      <c r="AN252" s="138"/>
      <c r="AO252" s="119"/>
      <c r="AP252" s="1041" t="str">
        <f>IF(AO252="","",IF(AO252="A",'7.パネルラジエーター設備費用算出シート'!$G$13,IF(AO252="B",'7.パネルラジエーター設備費用算出シート'!$N$13,IF(AO252="C",'7.パネルラジエーター設備費用算出シート'!$G$23,IF(AO252="D",'7.パネルラジエーター設備費用算出シート'!$N$23,IF(AO252="E",'7.パネルラジエーター設備費用算出シート'!$G$33,IF(AO252="F",'7.パネルラジエーター設備費用算出シート'!$N$33,IF(AO252="G",'7.パネルラジエーター設備費用算出シート'!$G$43,IF(AO252="H",'7.パネルラジエーター設備費用算出シート'!$N$43,IF(AO252="I",'7.パネルラジエーター設備費用算出シート'!$G$54,'7.パネルラジエーター設備費用算出シート'!$N$54))))))))))</f>
        <v/>
      </c>
      <c r="AQ252" s="138"/>
      <c r="AR252" s="122"/>
      <c r="AS252" s="1042"/>
      <c r="AT252" s="138"/>
      <c r="AU252" s="56"/>
      <c r="AV252" s="56"/>
      <c r="AW252" s="56"/>
      <c r="AX252" s="56"/>
      <c r="AY252" s="110"/>
      <c r="AZ252" s="56"/>
      <c r="BA252" s="56"/>
      <c r="BB252" s="110"/>
      <c r="BC252" s="56"/>
      <c r="BD252" s="56"/>
      <c r="BE252" s="56"/>
      <c r="BF252" s="56"/>
    </row>
    <row r="253" spans="1:58" s="57" customFormat="1">
      <c r="A253" s="140"/>
      <c r="B253" s="115">
        <v>241</v>
      </c>
      <c r="C253" s="156"/>
      <c r="D253" s="116"/>
      <c r="E253" s="141"/>
      <c r="F253" s="1030"/>
      <c r="G253" s="1030"/>
      <c r="H253" s="1034"/>
      <c r="I253" s="119"/>
      <c r="J253" s="120"/>
      <c r="K253" s="119"/>
      <c r="L253" s="1033" t="str">
        <f t="shared" si="12"/>
        <v/>
      </c>
      <c r="M253" s="1036" t="str">
        <f t="shared" si="13"/>
        <v/>
      </c>
      <c r="N253" s="1033" t="str">
        <f t="shared" si="14"/>
        <v/>
      </c>
      <c r="O253" s="1037">
        <f t="shared" si="15"/>
        <v>0</v>
      </c>
      <c r="P253" s="138"/>
      <c r="Q253" s="248"/>
      <c r="R253" s="112"/>
      <c r="S253" s="136"/>
      <c r="T253" s="249"/>
      <c r="U253" s="112"/>
      <c r="V253" s="138"/>
      <c r="W253" s="119"/>
      <c r="X253" s="138"/>
      <c r="Y253" s="119"/>
      <c r="Z253" s="138"/>
      <c r="AA253" s="119"/>
      <c r="AB253" s="138"/>
      <c r="AC253" s="248"/>
      <c r="AD253" s="112"/>
      <c r="AE253" s="138"/>
      <c r="AF253" s="122"/>
      <c r="AG253" s="138"/>
      <c r="AH253" s="122"/>
      <c r="AI253" s="138"/>
      <c r="AJ253" s="124"/>
      <c r="AK253" s="138"/>
      <c r="AL253" s="119"/>
      <c r="AM253" s="475"/>
      <c r="AN253" s="138"/>
      <c r="AO253" s="119"/>
      <c r="AP253" s="1041" t="str">
        <f>IF(AO253="","",IF(AO253="A",'7.パネルラジエーター設備費用算出シート'!$G$13,IF(AO253="B",'7.パネルラジエーター設備費用算出シート'!$N$13,IF(AO253="C",'7.パネルラジエーター設備費用算出シート'!$G$23,IF(AO253="D",'7.パネルラジエーター設備費用算出シート'!$N$23,IF(AO253="E",'7.パネルラジエーター設備費用算出シート'!$G$33,IF(AO253="F",'7.パネルラジエーター設備費用算出シート'!$N$33,IF(AO253="G",'7.パネルラジエーター設備費用算出シート'!$G$43,IF(AO253="H",'7.パネルラジエーター設備費用算出シート'!$N$43,IF(AO253="I",'7.パネルラジエーター設備費用算出シート'!$G$54,'7.パネルラジエーター設備費用算出シート'!$N$54))))))))))</f>
        <v/>
      </c>
      <c r="AQ253" s="138"/>
      <c r="AR253" s="122"/>
      <c r="AS253" s="1042"/>
      <c r="AT253" s="138"/>
      <c r="AU253" s="56"/>
      <c r="AV253" s="56"/>
      <c r="AW253" s="56"/>
      <c r="AX253" s="56"/>
      <c r="AY253" s="110"/>
      <c r="AZ253" s="56"/>
      <c r="BA253" s="56"/>
      <c r="BB253" s="110"/>
      <c r="BC253" s="56"/>
      <c r="BD253" s="56"/>
      <c r="BE253" s="56"/>
      <c r="BF253" s="56"/>
    </row>
    <row r="254" spans="1:58" s="57" customFormat="1">
      <c r="A254" s="140"/>
      <c r="B254" s="115">
        <v>242</v>
      </c>
      <c r="C254" s="156"/>
      <c r="D254" s="116"/>
      <c r="E254" s="141"/>
      <c r="F254" s="1030"/>
      <c r="G254" s="1030"/>
      <c r="H254" s="1034"/>
      <c r="I254" s="119"/>
      <c r="J254" s="120"/>
      <c r="K254" s="119"/>
      <c r="L254" s="1033" t="str">
        <f t="shared" si="12"/>
        <v/>
      </c>
      <c r="M254" s="1036" t="str">
        <f t="shared" si="13"/>
        <v/>
      </c>
      <c r="N254" s="1033" t="str">
        <f t="shared" si="14"/>
        <v/>
      </c>
      <c r="O254" s="1037">
        <f t="shared" si="15"/>
        <v>0</v>
      </c>
      <c r="P254" s="138"/>
      <c r="Q254" s="248"/>
      <c r="R254" s="112"/>
      <c r="S254" s="136"/>
      <c r="T254" s="249"/>
      <c r="U254" s="112"/>
      <c r="V254" s="138"/>
      <c r="W254" s="119"/>
      <c r="X254" s="138"/>
      <c r="Y254" s="119"/>
      <c r="Z254" s="138"/>
      <c r="AA254" s="119"/>
      <c r="AB254" s="138"/>
      <c r="AC254" s="248"/>
      <c r="AD254" s="112"/>
      <c r="AE254" s="138"/>
      <c r="AF254" s="122"/>
      <c r="AG254" s="138"/>
      <c r="AH254" s="122"/>
      <c r="AI254" s="138"/>
      <c r="AJ254" s="124"/>
      <c r="AK254" s="138"/>
      <c r="AL254" s="119"/>
      <c r="AM254" s="475"/>
      <c r="AN254" s="138"/>
      <c r="AO254" s="119"/>
      <c r="AP254" s="1041" t="str">
        <f>IF(AO254="","",IF(AO254="A",'7.パネルラジエーター設備費用算出シート'!$G$13,IF(AO254="B",'7.パネルラジエーター設備費用算出シート'!$N$13,IF(AO254="C",'7.パネルラジエーター設備費用算出シート'!$G$23,IF(AO254="D",'7.パネルラジエーター設備費用算出シート'!$N$23,IF(AO254="E",'7.パネルラジエーター設備費用算出シート'!$G$33,IF(AO254="F",'7.パネルラジエーター設備費用算出シート'!$N$33,IF(AO254="G",'7.パネルラジエーター設備費用算出シート'!$G$43,IF(AO254="H",'7.パネルラジエーター設備費用算出シート'!$N$43,IF(AO254="I",'7.パネルラジエーター設備費用算出シート'!$G$54,'7.パネルラジエーター設備費用算出シート'!$N$54))))))))))</f>
        <v/>
      </c>
      <c r="AQ254" s="138"/>
      <c r="AR254" s="122"/>
      <c r="AS254" s="1042"/>
      <c r="AT254" s="138"/>
      <c r="AU254" s="56"/>
      <c r="AV254" s="56"/>
      <c r="AW254" s="56"/>
      <c r="AX254" s="56"/>
      <c r="AY254" s="110"/>
      <c r="AZ254" s="56"/>
      <c r="BA254" s="56"/>
      <c r="BB254" s="110"/>
      <c r="BC254" s="56"/>
      <c r="BD254" s="56"/>
      <c r="BE254" s="56"/>
      <c r="BF254" s="56"/>
    </row>
    <row r="255" spans="1:58" s="57" customFormat="1">
      <c r="A255" s="140"/>
      <c r="B255" s="115">
        <v>243</v>
      </c>
      <c r="C255" s="156"/>
      <c r="D255" s="116"/>
      <c r="E255" s="141"/>
      <c r="F255" s="1030"/>
      <c r="G255" s="1030"/>
      <c r="H255" s="1034"/>
      <c r="I255" s="119"/>
      <c r="J255" s="120"/>
      <c r="K255" s="119"/>
      <c r="L255" s="1033" t="str">
        <f t="shared" si="12"/>
        <v/>
      </c>
      <c r="M255" s="1036" t="str">
        <f t="shared" si="13"/>
        <v/>
      </c>
      <c r="N255" s="1033" t="str">
        <f t="shared" si="14"/>
        <v/>
      </c>
      <c r="O255" s="1037">
        <f t="shared" si="15"/>
        <v>0</v>
      </c>
      <c r="P255" s="138"/>
      <c r="Q255" s="248"/>
      <c r="R255" s="112"/>
      <c r="S255" s="136"/>
      <c r="T255" s="249"/>
      <c r="U255" s="112"/>
      <c r="V255" s="138"/>
      <c r="W255" s="119"/>
      <c r="X255" s="138"/>
      <c r="Y255" s="119"/>
      <c r="Z255" s="138"/>
      <c r="AA255" s="119"/>
      <c r="AB255" s="138"/>
      <c r="AC255" s="248"/>
      <c r="AD255" s="112"/>
      <c r="AE255" s="138"/>
      <c r="AF255" s="122"/>
      <c r="AG255" s="138"/>
      <c r="AH255" s="122"/>
      <c r="AI255" s="138"/>
      <c r="AJ255" s="124"/>
      <c r="AK255" s="138"/>
      <c r="AL255" s="119"/>
      <c r="AM255" s="475"/>
      <c r="AN255" s="138"/>
      <c r="AO255" s="119"/>
      <c r="AP255" s="1041" t="str">
        <f>IF(AO255="","",IF(AO255="A",'7.パネルラジエーター設備費用算出シート'!$G$13,IF(AO255="B",'7.パネルラジエーター設備費用算出シート'!$N$13,IF(AO255="C",'7.パネルラジエーター設備費用算出シート'!$G$23,IF(AO255="D",'7.パネルラジエーター設備費用算出シート'!$N$23,IF(AO255="E",'7.パネルラジエーター設備費用算出シート'!$G$33,IF(AO255="F",'7.パネルラジエーター設備費用算出シート'!$N$33,IF(AO255="G",'7.パネルラジエーター設備費用算出シート'!$G$43,IF(AO255="H",'7.パネルラジエーター設備費用算出シート'!$N$43,IF(AO255="I",'7.パネルラジエーター設備費用算出シート'!$G$54,'7.パネルラジエーター設備費用算出シート'!$N$54))))))))))</f>
        <v/>
      </c>
      <c r="AQ255" s="138"/>
      <c r="AR255" s="122"/>
      <c r="AS255" s="1042"/>
      <c r="AT255" s="138"/>
      <c r="AU255" s="56"/>
      <c r="AV255" s="56"/>
      <c r="AW255" s="56"/>
      <c r="AX255" s="56"/>
      <c r="AY255" s="110"/>
      <c r="AZ255" s="56"/>
      <c r="BA255" s="56"/>
      <c r="BB255" s="110"/>
      <c r="BC255" s="56"/>
      <c r="BD255" s="56"/>
      <c r="BE255" s="56"/>
      <c r="BF255" s="56"/>
    </row>
    <row r="256" spans="1:58" s="57" customFormat="1">
      <c r="A256" s="140"/>
      <c r="B256" s="115">
        <v>244</v>
      </c>
      <c r="C256" s="156"/>
      <c r="D256" s="116"/>
      <c r="E256" s="141"/>
      <c r="F256" s="1030"/>
      <c r="G256" s="1030"/>
      <c r="H256" s="1034"/>
      <c r="I256" s="119"/>
      <c r="J256" s="120"/>
      <c r="K256" s="119"/>
      <c r="L256" s="1033" t="str">
        <f t="shared" si="12"/>
        <v/>
      </c>
      <c r="M256" s="1036" t="str">
        <f t="shared" si="13"/>
        <v/>
      </c>
      <c r="N256" s="1033" t="str">
        <f t="shared" si="14"/>
        <v/>
      </c>
      <c r="O256" s="1037">
        <f t="shared" si="15"/>
        <v>0</v>
      </c>
      <c r="P256" s="138"/>
      <c r="Q256" s="248"/>
      <c r="R256" s="112"/>
      <c r="S256" s="136"/>
      <c r="T256" s="249"/>
      <c r="U256" s="112"/>
      <c r="V256" s="138"/>
      <c r="W256" s="119"/>
      <c r="X256" s="138"/>
      <c r="Y256" s="119"/>
      <c r="Z256" s="138"/>
      <c r="AA256" s="119"/>
      <c r="AB256" s="138"/>
      <c r="AC256" s="248"/>
      <c r="AD256" s="112"/>
      <c r="AE256" s="138"/>
      <c r="AF256" s="122"/>
      <c r="AG256" s="138"/>
      <c r="AH256" s="122"/>
      <c r="AI256" s="138"/>
      <c r="AJ256" s="124"/>
      <c r="AK256" s="138"/>
      <c r="AL256" s="119"/>
      <c r="AM256" s="475"/>
      <c r="AN256" s="138"/>
      <c r="AO256" s="119"/>
      <c r="AP256" s="1041" t="str">
        <f>IF(AO256="","",IF(AO256="A",'7.パネルラジエーター設備費用算出シート'!$G$13,IF(AO256="B",'7.パネルラジエーター設備費用算出シート'!$N$13,IF(AO256="C",'7.パネルラジエーター設備費用算出シート'!$G$23,IF(AO256="D",'7.パネルラジエーター設備費用算出シート'!$N$23,IF(AO256="E",'7.パネルラジエーター設備費用算出シート'!$G$33,IF(AO256="F",'7.パネルラジエーター設備費用算出シート'!$N$33,IF(AO256="G",'7.パネルラジエーター設備費用算出シート'!$G$43,IF(AO256="H",'7.パネルラジエーター設備費用算出シート'!$N$43,IF(AO256="I",'7.パネルラジエーター設備費用算出シート'!$G$54,'7.パネルラジエーター設備費用算出シート'!$N$54))))))))))</f>
        <v/>
      </c>
      <c r="AQ256" s="138"/>
      <c r="AR256" s="122"/>
      <c r="AS256" s="1042"/>
      <c r="AT256" s="138"/>
      <c r="AU256" s="56"/>
      <c r="AV256" s="56"/>
      <c r="AW256" s="56"/>
      <c r="AX256" s="56"/>
      <c r="AY256" s="110"/>
      <c r="AZ256" s="56"/>
      <c r="BA256" s="56"/>
      <c r="BB256" s="110"/>
      <c r="BC256" s="56"/>
      <c r="BD256" s="56"/>
      <c r="BE256" s="56"/>
      <c r="BF256" s="56"/>
    </row>
    <row r="257" spans="1:58" s="57" customFormat="1">
      <c r="A257" s="140"/>
      <c r="B257" s="115">
        <v>245</v>
      </c>
      <c r="C257" s="156"/>
      <c r="D257" s="116"/>
      <c r="E257" s="141"/>
      <c r="F257" s="1030"/>
      <c r="G257" s="1030"/>
      <c r="H257" s="1034"/>
      <c r="I257" s="119"/>
      <c r="J257" s="120"/>
      <c r="K257" s="119"/>
      <c r="L257" s="1033" t="str">
        <f t="shared" si="12"/>
        <v/>
      </c>
      <c r="M257" s="1036" t="str">
        <f t="shared" si="13"/>
        <v/>
      </c>
      <c r="N257" s="1033" t="str">
        <f t="shared" si="14"/>
        <v/>
      </c>
      <c r="O257" s="1037">
        <f t="shared" si="15"/>
        <v>0</v>
      </c>
      <c r="P257" s="138"/>
      <c r="Q257" s="248"/>
      <c r="R257" s="112"/>
      <c r="S257" s="136"/>
      <c r="T257" s="249"/>
      <c r="U257" s="112"/>
      <c r="V257" s="138"/>
      <c r="W257" s="119"/>
      <c r="X257" s="138"/>
      <c r="Y257" s="119"/>
      <c r="Z257" s="138"/>
      <c r="AA257" s="119"/>
      <c r="AB257" s="138"/>
      <c r="AC257" s="248"/>
      <c r="AD257" s="112"/>
      <c r="AE257" s="138"/>
      <c r="AF257" s="122"/>
      <c r="AG257" s="138"/>
      <c r="AH257" s="122"/>
      <c r="AI257" s="138"/>
      <c r="AJ257" s="124"/>
      <c r="AK257" s="138"/>
      <c r="AL257" s="119"/>
      <c r="AM257" s="475"/>
      <c r="AN257" s="138"/>
      <c r="AO257" s="119"/>
      <c r="AP257" s="1041" t="str">
        <f>IF(AO257="","",IF(AO257="A",'7.パネルラジエーター設備費用算出シート'!$G$13,IF(AO257="B",'7.パネルラジエーター設備費用算出シート'!$N$13,IF(AO257="C",'7.パネルラジエーター設備費用算出シート'!$G$23,IF(AO257="D",'7.パネルラジエーター設備費用算出シート'!$N$23,IF(AO257="E",'7.パネルラジエーター設備費用算出シート'!$G$33,IF(AO257="F",'7.パネルラジエーター設備費用算出シート'!$N$33,IF(AO257="G",'7.パネルラジエーター設備費用算出シート'!$G$43,IF(AO257="H",'7.パネルラジエーター設備費用算出シート'!$N$43,IF(AO257="I",'7.パネルラジエーター設備費用算出シート'!$G$54,'7.パネルラジエーター設備費用算出シート'!$N$54))))))))))</f>
        <v/>
      </c>
      <c r="AQ257" s="138"/>
      <c r="AR257" s="122"/>
      <c r="AS257" s="1042"/>
      <c r="AT257" s="138"/>
      <c r="AU257" s="56"/>
      <c r="AV257" s="56"/>
      <c r="AW257" s="56"/>
      <c r="AX257" s="56"/>
      <c r="AY257" s="110"/>
      <c r="AZ257" s="56"/>
      <c r="BA257" s="56"/>
      <c r="BB257" s="110"/>
      <c r="BC257" s="56"/>
      <c r="BD257" s="56"/>
      <c r="BE257" s="56"/>
      <c r="BF257" s="56"/>
    </row>
    <row r="258" spans="1:58" s="57" customFormat="1">
      <c r="A258" s="140"/>
      <c r="B258" s="115">
        <v>246</v>
      </c>
      <c r="C258" s="156"/>
      <c r="D258" s="116"/>
      <c r="E258" s="141"/>
      <c r="F258" s="1030"/>
      <c r="G258" s="1030"/>
      <c r="H258" s="1034"/>
      <c r="I258" s="119"/>
      <c r="J258" s="120"/>
      <c r="K258" s="119"/>
      <c r="L258" s="1033" t="str">
        <f t="shared" si="12"/>
        <v/>
      </c>
      <c r="M258" s="1036" t="str">
        <f t="shared" si="13"/>
        <v/>
      </c>
      <c r="N258" s="1033" t="str">
        <f t="shared" si="14"/>
        <v/>
      </c>
      <c r="O258" s="1037">
        <f t="shared" si="15"/>
        <v>0</v>
      </c>
      <c r="P258" s="138"/>
      <c r="Q258" s="248"/>
      <c r="R258" s="112"/>
      <c r="S258" s="136"/>
      <c r="T258" s="249"/>
      <c r="U258" s="112"/>
      <c r="V258" s="138"/>
      <c r="W258" s="119"/>
      <c r="X258" s="138"/>
      <c r="Y258" s="119"/>
      <c r="Z258" s="138"/>
      <c r="AA258" s="119"/>
      <c r="AB258" s="138"/>
      <c r="AC258" s="248"/>
      <c r="AD258" s="112"/>
      <c r="AE258" s="138"/>
      <c r="AF258" s="122"/>
      <c r="AG258" s="138"/>
      <c r="AH258" s="122"/>
      <c r="AI258" s="138"/>
      <c r="AJ258" s="124"/>
      <c r="AK258" s="138"/>
      <c r="AL258" s="119"/>
      <c r="AM258" s="475"/>
      <c r="AN258" s="138"/>
      <c r="AO258" s="119"/>
      <c r="AP258" s="1041" t="str">
        <f>IF(AO258="","",IF(AO258="A",'7.パネルラジエーター設備費用算出シート'!$G$13,IF(AO258="B",'7.パネルラジエーター設備費用算出シート'!$N$13,IF(AO258="C",'7.パネルラジエーター設備費用算出シート'!$G$23,IF(AO258="D",'7.パネルラジエーター設備費用算出シート'!$N$23,IF(AO258="E",'7.パネルラジエーター設備費用算出シート'!$G$33,IF(AO258="F",'7.パネルラジエーター設備費用算出シート'!$N$33,IF(AO258="G",'7.パネルラジエーター設備費用算出シート'!$G$43,IF(AO258="H",'7.パネルラジエーター設備費用算出シート'!$N$43,IF(AO258="I",'7.パネルラジエーター設備費用算出シート'!$G$54,'7.パネルラジエーター設備費用算出シート'!$N$54))))))))))</f>
        <v/>
      </c>
      <c r="AQ258" s="138"/>
      <c r="AR258" s="122"/>
      <c r="AS258" s="1042"/>
      <c r="AT258" s="138"/>
      <c r="AU258" s="56"/>
      <c r="AV258" s="56"/>
      <c r="AW258" s="56"/>
      <c r="AX258" s="56"/>
      <c r="AY258" s="110"/>
      <c r="AZ258" s="56"/>
      <c r="BA258" s="56"/>
      <c r="BB258" s="110"/>
      <c r="BC258" s="56"/>
      <c r="BD258" s="56"/>
      <c r="BE258" s="56"/>
      <c r="BF258" s="56"/>
    </row>
    <row r="259" spans="1:58" s="57" customFormat="1">
      <c r="A259" s="140"/>
      <c r="B259" s="115">
        <v>247</v>
      </c>
      <c r="C259" s="156"/>
      <c r="D259" s="116"/>
      <c r="E259" s="141"/>
      <c r="F259" s="1030"/>
      <c r="G259" s="1030"/>
      <c r="H259" s="1034"/>
      <c r="I259" s="119"/>
      <c r="J259" s="120"/>
      <c r="K259" s="119"/>
      <c r="L259" s="1033" t="str">
        <f t="shared" si="12"/>
        <v/>
      </c>
      <c r="M259" s="1036" t="str">
        <f t="shared" si="13"/>
        <v/>
      </c>
      <c r="N259" s="1033" t="str">
        <f t="shared" si="14"/>
        <v/>
      </c>
      <c r="O259" s="1037">
        <f t="shared" si="15"/>
        <v>0</v>
      </c>
      <c r="P259" s="138"/>
      <c r="Q259" s="248"/>
      <c r="R259" s="112"/>
      <c r="S259" s="136"/>
      <c r="T259" s="249"/>
      <c r="U259" s="112"/>
      <c r="V259" s="138"/>
      <c r="W259" s="119"/>
      <c r="X259" s="138"/>
      <c r="Y259" s="119"/>
      <c r="Z259" s="138"/>
      <c r="AA259" s="119"/>
      <c r="AB259" s="138"/>
      <c r="AC259" s="248"/>
      <c r="AD259" s="112"/>
      <c r="AE259" s="138"/>
      <c r="AF259" s="122"/>
      <c r="AG259" s="138"/>
      <c r="AH259" s="122"/>
      <c r="AI259" s="138"/>
      <c r="AJ259" s="124"/>
      <c r="AK259" s="138"/>
      <c r="AL259" s="119"/>
      <c r="AM259" s="475"/>
      <c r="AN259" s="138"/>
      <c r="AO259" s="119"/>
      <c r="AP259" s="1041" t="str">
        <f>IF(AO259="","",IF(AO259="A",'7.パネルラジエーター設備費用算出シート'!$G$13,IF(AO259="B",'7.パネルラジエーター設備費用算出シート'!$N$13,IF(AO259="C",'7.パネルラジエーター設備費用算出シート'!$G$23,IF(AO259="D",'7.パネルラジエーター設備費用算出シート'!$N$23,IF(AO259="E",'7.パネルラジエーター設備費用算出シート'!$G$33,IF(AO259="F",'7.パネルラジエーター設備費用算出シート'!$N$33,IF(AO259="G",'7.パネルラジエーター設備費用算出シート'!$G$43,IF(AO259="H",'7.パネルラジエーター設備費用算出シート'!$N$43,IF(AO259="I",'7.パネルラジエーター設備費用算出シート'!$G$54,'7.パネルラジエーター設備費用算出シート'!$N$54))))))))))</f>
        <v/>
      </c>
      <c r="AQ259" s="138"/>
      <c r="AR259" s="122"/>
      <c r="AS259" s="1042"/>
      <c r="AT259" s="138"/>
      <c r="AU259" s="56"/>
      <c r="AV259" s="56"/>
      <c r="AW259" s="56"/>
      <c r="AX259" s="56"/>
      <c r="AY259" s="110"/>
      <c r="AZ259" s="56"/>
      <c r="BA259" s="56"/>
      <c r="BB259" s="110"/>
      <c r="BC259" s="56"/>
      <c r="BD259" s="56"/>
      <c r="BE259" s="56"/>
      <c r="BF259" s="56"/>
    </row>
    <row r="260" spans="1:58" s="57" customFormat="1">
      <c r="A260" s="140"/>
      <c r="B260" s="115">
        <v>248</v>
      </c>
      <c r="C260" s="156"/>
      <c r="D260" s="116"/>
      <c r="E260" s="141"/>
      <c r="F260" s="1030"/>
      <c r="G260" s="1030"/>
      <c r="H260" s="1034"/>
      <c r="I260" s="119"/>
      <c r="J260" s="120"/>
      <c r="K260" s="119"/>
      <c r="L260" s="1033" t="str">
        <f t="shared" si="12"/>
        <v/>
      </c>
      <c r="M260" s="1036" t="str">
        <f t="shared" si="13"/>
        <v/>
      </c>
      <c r="N260" s="1033" t="str">
        <f t="shared" si="14"/>
        <v/>
      </c>
      <c r="O260" s="1037">
        <f t="shared" si="15"/>
        <v>0</v>
      </c>
      <c r="P260" s="138"/>
      <c r="Q260" s="248"/>
      <c r="R260" s="112"/>
      <c r="S260" s="136"/>
      <c r="T260" s="249"/>
      <c r="U260" s="112"/>
      <c r="V260" s="138"/>
      <c r="W260" s="119"/>
      <c r="X260" s="138"/>
      <c r="Y260" s="119"/>
      <c r="Z260" s="138"/>
      <c r="AA260" s="119"/>
      <c r="AB260" s="138"/>
      <c r="AC260" s="248"/>
      <c r="AD260" s="112"/>
      <c r="AE260" s="138"/>
      <c r="AF260" s="122"/>
      <c r="AG260" s="138"/>
      <c r="AH260" s="122"/>
      <c r="AI260" s="138"/>
      <c r="AJ260" s="124"/>
      <c r="AK260" s="138"/>
      <c r="AL260" s="119"/>
      <c r="AM260" s="475"/>
      <c r="AN260" s="138"/>
      <c r="AO260" s="119"/>
      <c r="AP260" s="1041" t="str">
        <f>IF(AO260="","",IF(AO260="A",'7.パネルラジエーター設備費用算出シート'!$G$13,IF(AO260="B",'7.パネルラジエーター設備費用算出シート'!$N$13,IF(AO260="C",'7.パネルラジエーター設備費用算出シート'!$G$23,IF(AO260="D",'7.パネルラジエーター設備費用算出シート'!$N$23,IF(AO260="E",'7.パネルラジエーター設備費用算出シート'!$G$33,IF(AO260="F",'7.パネルラジエーター設備費用算出シート'!$N$33,IF(AO260="G",'7.パネルラジエーター設備費用算出シート'!$G$43,IF(AO260="H",'7.パネルラジエーター設備費用算出シート'!$N$43,IF(AO260="I",'7.パネルラジエーター設備費用算出シート'!$G$54,'7.パネルラジエーター設備費用算出シート'!$N$54))))))))))</f>
        <v/>
      </c>
      <c r="AQ260" s="138"/>
      <c r="AR260" s="122"/>
      <c r="AS260" s="1042"/>
      <c r="AT260" s="138"/>
      <c r="AU260" s="56"/>
      <c r="AV260" s="56"/>
      <c r="AW260" s="56"/>
      <c r="AX260" s="56"/>
      <c r="AY260" s="110"/>
      <c r="AZ260" s="56"/>
      <c r="BA260" s="56"/>
      <c r="BB260" s="110"/>
      <c r="BC260" s="56"/>
      <c r="BD260" s="56"/>
      <c r="BE260" s="56"/>
      <c r="BF260" s="56"/>
    </row>
    <row r="261" spans="1:58" s="57" customFormat="1">
      <c r="A261" s="140"/>
      <c r="B261" s="115">
        <v>249</v>
      </c>
      <c r="C261" s="156"/>
      <c r="D261" s="116"/>
      <c r="E261" s="141"/>
      <c r="F261" s="1030"/>
      <c r="G261" s="1030"/>
      <c r="H261" s="1034"/>
      <c r="I261" s="119"/>
      <c r="J261" s="120"/>
      <c r="K261" s="119"/>
      <c r="L261" s="1033" t="str">
        <f t="shared" si="12"/>
        <v/>
      </c>
      <c r="M261" s="1036" t="str">
        <f t="shared" si="13"/>
        <v/>
      </c>
      <c r="N261" s="1033" t="str">
        <f t="shared" si="14"/>
        <v/>
      </c>
      <c r="O261" s="1037">
        <f t="shared" si="15"/>
        <v>0</v>
      </c>
      <c r="P261" s="138"/>
      <c r="Q261" s="248"/>
      <c r="R261" s="112"/>
      <c r="S261" s="136"/>
      <c r="T261" s="249"/>
      <c r="U261" s="112"/>
      <c r="V261" s="138"/>
      <c r="W261" s="119"/>
      <c r="X261" s="138"/>
      <c r="Y261" s="119"/>
      <c r="Z261" s="138"/>
      <c r="AA261" s="119"/>
      <c r="AB261" s="138"/>
      <c r="AC261" s="248"/>
      <c r="AD261" s="112"/>
      <c r="AE261" s="138"/>
      <c r="AF261" s="122"/>
      <c r="AG261" s="138"/>
      <c r="AH261" s="122"/>
      <c r="AI261" s="138"/>
      <c r="AJ261" s="124"/>
      <c r="AK261" s="138"/>
      <c r="AL261" s="119"/>
      <c r="AM261" s="475"/>
      <c r="AN261" s="138"/>
      <c r="AO261" s="119"/>
      <c r="AP261" s="1041" t="str">
        <f>IF(AO261="","",IF(AO261="A",'7.パネルラジエーター設備費用算出シート'!$G$13,IF(AO261="B",'7.パネルラジエーター設備費用算出シート'!$N$13,IF(AO261="C",'7.パネルラジエーター設備費用算出シート'!$G$23,IF(AO261="D",'7.パネルラジエーター設備費用算出シート'!$N$23,IF(AO261="E",'7.パネルラジエーター設備費用算出シート'!$G$33,IF(AO261="F",'7.パネルラジエーター設備費用算出シート'!$N$33,IF(AO261="G",'7.パネルラジエーター設備費用算出シート'!$G$43,IF(AO261="H",'7.パネルラジエーター設備費用算出シート'!$N$43,IF(AO261="I",'7.パネルラジエーター設備費用算出シート'!$G$54,'7.パネルラジエーター設備費用算出シート'!$N$54))))))))))</f>
        <v/>
      </c>
      <c r="AQ261" s="138"/>
      <c r="AR261" s="122"/>
      <c r="AS261" s="1042"/>
      <c r="AT261" s="138"/>
      <c r="AU261" s="56"/>
      <c r="AV261" s="56"/>
      <c r="AW261" s="56"/>
      <c r="AX261" s="56"/>
      <c r="AY261" s="110"/>
      <c r="AZ261" s="56"/>
      <c r="BA261" s="56"/>
      <c r="BB261" s="110"/>
      <c r="BC261" s="56"/>
      <c r="BD261" s="56"/>
      <c r="BE261" s="56"/>
      <c r="BF261" s="56"/>
    </row>
    <row r="262" spans="1:58" s="57" customFormat="1">
      <c r="A262" s="140"/>
      <c r="B262" s="115">
        <v>250</v>
      </c>
      <c r="C262" s="156"/>
      <c r="D262" s="116"/>
      <c r="E262" s="141"/>
      <c r="F262" s="1030"/>
      <c r="G262" s="1030"/>
      <c r="H262" s="1034"/>
      <c r="I262" s="119"/>
      <c r="J262" s="120"/>
      <c r="K262" s="119"/>
      <c r="L262" s="1033" t="str">
        <f t="shared" si="12"/>
        <v/>
      </c>
      <c r="M262" s="1036" t="str">
        <f t="shared" si="13"/>
        <v/>
      </c>
      <c r="N262" s="1033" t="str">
        <f t="shared" si="14"/>
        <v/>
      </c>
      <c r="O262" s="1037">
        <f t="shared" si="15"/>
        <v>0</v>
      </c>
      <c r="P262" s="138"/>
      <c r="Q262" s="248"/>
      <c r="R262" s="112"/>
      <c r="S262" s="136"/>
      <c r="T262" s="249"/>
      <c r="U262" s="112"/>
      <c r="V262" s="138"/>
      <c r="W262" s="119"/>
      <c r="X262" s="138"/>
      <c r="Y262" s="119"/>
      <c r="Z262" s="138"/>
      <c r="AA262" s="119"/>
      <c r="AB262" s="138"/>
      <c r="AC262" s="248"/>
      <c r="AD262" s="112"/>
      <c r="AE262" s="138"/>
      <c r="AF262" s="122"/>
      <c r="AG262" s="138"/>
      <c r="AH262" s="122"/>
      <c r="AI262" s="138"/>
      <c r="AJ262" s="124"/>
      <c r="AK262" s="138"/>
      <c r="AL262" s="119"/>
      <c r="AM262" s="475"/>
      <c r="AN262" s="138"/>
      <c r="AO262" s="119"/>
      <c r="AP262" s="1041" t="str">
        <f>IF(AO262="","",IF(AO262="A",'7.パネルラジエーター設備費用算出シート'!$G$13,IF(AO262="B",'7.パネルラジエーター設備費用算出シート'!$N$13,IF(AO262="C",'7.パネルラジエーター設備費用算出シート'!$G$23,IF(AO262="D",'7.パネルラジエーター設備費用算出シート'!$N$23,IF(AO262="E",'7.パネルラジエーター設備費用算出シート'!$G$33,IF(AO262="F",'7.パネルラジエーター設備費用算出シート'!$N$33,IF(AO262="G",'7.パネルラジエーター設備費用算出シート'!$G$43,IF(AO262="H",'7.パネルラジエーター設備費用算出シート'!$N$43,IF(AO262="I",'7.パネルラジエーター設備費用算出シート'!$G$54,'7.パネルラジエーター設備費用算出シート'!$N$54))))))))))</f>
        <v/>
      </c>
      <c r="AQ262" s="138"/>
      <c r="AR262" s="122"/>
      <c r="AS262" s="1042"/>
      <c r="AT262" s="138"/>
      <c r="AU262" s="56"/>
      <c r="AV262" s="56"/>
      <c r="AW262" s="56"/>
      <c r="AX262" s="56"/>
      <c r="AY262" s="110"/>
      <c r="AZ262" s="56"/>
      <c r="BA262" s="56"/>
      <c r="BB262" s="110"/>
      <c r="BC262" s="56"/>
      <c r="BD262" s="56"/>
      <c r="BE262" s="56"/>
      <c r="BF262" s="56"/>
    </row>
    <row r="263" spans="1:58" s="57" customFormat="1">
      <c r="A263" s="140"/>
      <c r="B263" s="115">
        <v>251</v>
      </c>
      <c r="C263" s="156"/>
      <c r="D263" s="116"/>
      <c r="E263" s="141"/>
      <c r="F263" s="1030"/>
      <c r="G263" s="1030"/>
      <c r="H263" s="1034"/>
      <c r="I263" s="119"/>
      <c r="J263" s="120"/>
      <c r="K263" s="119"/>
      <c r="L263" s="1033" t="str">
        <f t="shared" si="12"/>
        <v/>
      </c>
      <c r="M263" s="1036" t="str">
        <f t="shared" si="13"/>
        <v/>
      </c>
      <c r="N263" s="1033" t="str">
        <f t="shared" si="14"/>
        <v/>
      </c>
      <c r="O263" s="1037">
        <f t="shared" si="15"/>
        <v>0</v>
      </c>
      <c r="P263" s="138"/>
      <c r="Q263" s="248"/>
      <c r="R263" s="112"/>
      <c r="S263" s="136"/>
      <c r="T263" s="249"/>
      <c r="U263" s="112"/>
      <c r="V263" s="138"/>
      <c r="W263" s="119"/>
      <c r="X263" s="138"/>
      <c r="Y263" s="119"/>
      <c r="Z263" s="138"/>
      <c r="AA263" s="119"/>
      <c r="AB263" s="138"/>
      <c r="AC263" s="248"/>
      <c r="AD263" s="112"/>
      <c r="AE263" s="138"/>
      <c r="AF263" s="122"/>
      <c r="AG263" s="138"/>
      <c r="AH263" s="122"/>
      <c r="AI263" s="138"/>
      <c r="AJ263" s="124"/>
      <c r="AK263" s="138"/>
      <c r="AL263" s="119"/>
      <c r="AM263" s="475"/>
      <c r="AN263" s="138"/>
      <c r="AO263" s="119"/>
      <c r="AP263" s="1041" t="str">
        <f>IF(AO263="","",IF(AO263="A",'7.パネルラジエーター設備費用算出シート'!$G$13,IF(AO263="B",'7.パネルラジエーター設備費用算出シート'!$N$13,IF(AO263="C",'7.パネルラジエーター設備費用算出シート'!$G$23,IF(AO263="D",'7.パネルラジエーター設備費用算出シート'!$N$23,IF(AO263="E",'7.パネルラジエーター設備費用算出シート'!$G$33,IF(AO263="F",'7.パネルラジエーター設備費用算出シート'!$N$33,IF(AO263="G",'7.パネルラジエーター設備費用算出シート'!$G$43,IF(AO263="H",'7.パネルラジエーター設備費用算出シート'!$N$43,IF(AO263="I",'7.パネルラジエーター設備費用算出シート'!$G$54,'7.パネルラジエーター設備費用算出シート'!$N$54))))))))))</f>
        <v/>
      </c>
      <c r="AQ263" s="138"/>
      <c r="AR263" s="122"/>
      <c r="AS263" s="1042"/>
      <c r="AT263" s="138"/>
      <c r="AU263" s="56"/>
      <c r="AV263" s="56"/>
      <c r="AW263" s="56"/>
      <c r="AX263" s="56"/>
      <c r="AY263" s="110"/>
      <c r="AZ263" s="56"/>
      <c r="BA263" s="56"/>
      <c r="BB263" s="110"/>
      <c r="BC263" s="56"/>
      <c r="BD263" s="56"/>
      <c r="BE263" s="56"/>
      <c r="BF263" s="56"/>
    </row>
    <row r="264" spans="1:58" s="57" customFormat="1">
      <c r="A264" s="140"/>
      <c r="B264" s="115">
        <v>252</v>
      </c>
      <c r="C264" s="156"/>
      <c r="D264" s="116"/>
      <c r="E264" s="141"/>
      <c r="F264" s="1030"/>
      <c r="G264" s="1030"/>
      <c r="H264" s="1034"/>
      <c r="I264" s="119"/>
      <c r="J264" s="120"/>
      <c r="K264" s="119"/>
      <c r="L264" s="1033" t="str">
        <f t="shared" si="12"/>
        <v/>
      </c>
      <c r="M264" s="1036" t="str">
        <f t="shared" si="13"/>
        <v/>
      </c>
      <c r="N264" s="1033" t="str">
        <f t="shared" si="14"/>
        <v/>
      </c>
      <c r="O264" s="1037">
        <f t="shared" si="15"/>
        <v>0</v>
      </c>
      <c r="P264" s="138"/>
      <c r="Q264" s="248"/>
      <c r="R264" s="112"/>
      <c r="S264" s="136"/>
      <c r="T264" s="249"/>
      <c r="U264" s="112"/>
      <c r="V264" s="138"/>
      <c r="W264" s="119"/>
      <c r="X264" s="138"/>
      <c r="Y264" s="119"/>
      <c r="Z264" s="138"/>
      <c r="AA264" s="119"/>
      <c r="AB264" s="138"/>
      <c r="AC264" s="248"/>
      <c r="AD264" s="112"/>
      <c r="AE264" s="138"/>
      <c r="AF264" s="122"/>
      <c r="AG264" s="138"/>
      <c r="AH264" s="122"/>
      <c r="AI264" s="138"/>
      <c r="AJ264" s="124"/>
      <c r="AK264" s="138"/>
      <c r="AL264" s="119"/>
      <c r="AM264" s="475"/>
      <c r="AN264" s="138"/>
      <c r="AO264" s="119"/>
      <c r="AP264" s="1041" t="str">
        <f>IF(AO264="","",IF(AO264="A",'7.パネルラジエーター設備費用算出シート'!$G$13,IF(AO264="B",'7.パネルラジエーター設備費用算出シート'!$N$13,IF(AO264="C",'7.パネルラジエーター設備費用算出シート'!$G$23,IF(AO264="D",'7.パネルラジエーター設備費用算出シート'!$N$23,IF(AO264="E",'7.パネルラジエーター設備費用算出シート'!$G$33,IF(AO264="F",'7.パネルラジエーター設備費用算出シート'!$N$33,IF(AO264="G",'7.パネルラジエーター設備費用算出シート'!$G$43,IF(AO264="H",'7.パネルラジエーター設備費用算出シート'!$N$43,IF(AO264="I",'7.パネルラジエーター設備費用算出シート'!$G$54,'7.パネルラジエーター設備費用算出シート'!$N$54))))))))))</f>
        <v/>
      </c>
      <c r="AQ264" s="138"/>
      <c r="AR264" s="122"/>
      <c r="AS264" s="1042"/>
      <c r="AT264" s="138"/>
      <c r="AU264" s="56"/>
      <c r="AV264" s="56"/>
      <c r="AW264" s="56"/>
      <c r="AX264" s="56"/>
      <c r="AY264" s="110"/>
      <c r="AZ264" s="56"/>
      <c r="BA264" s="56"/>
      <c r="BB264" s="110"/>
      <c r="BC264" s="56"/>
      <c r="BD264" s="56"/>
      <c r="BE264" s="56"/>
      <c r="BF264" s="56"/>
    </row>
    <row r="265" spans="1:58" s="57" customFormat="1">
      <c r="A265" s="140"/>
      <c r="B265" s="115">
        <v>253</v>
      </c>
      <c r="C265" s="156"/>
      <c r="D265" s="116"/>
      <c r="E265" s="141"/>
      <c r="F265" s="1030"/>
      <c r="G265" s="1030"/>
      <c r="H265" s="1034"/>
      <c r="I265" s="119"/>
      <c r="J265" s="120"/>
      <c r="K265" s="119"/>
      <c r="L265" s="1033" t="str">
        <f t="shared" si="12"/>
        <v/>
      </c>
      <c r="M265" s="1036" t="str">
        <f t="shared" si="13"/>
        <v/>
      </c>
      <c r="N265" s="1033" t="str">
        <f t="shared" si="14"/>
        <v/>
      </c>
      <c r="O265" s="1037">
        <f t="shared" si="15"/>
        <v>0</v>
      </c>
      <c r="P265" s="138"/>
      <c r="Q265" s="248"/>
      <c r="R265" s="112"/>
      <c r="S265" s="136"/>
      <c r="T265" s="249"/>
      <c r="U265" s="112"/>
      <c r="V265" s="138"/>
      <c r="W265" s="119"/>
      <c r="X265" s="138"/>
      <c r="Y265" s="119"/>
      <c r="Z265" s="138"/>
      <c r="AA265" s="119"/>
      <c r="AB265" s="138"/>
      <c r="AC265" s="248"/>
      <c r="AD265" s="112"/>
      <c r="AE265" s="138"/>
      <c r="AF265" s="122"/>
      <c r="AG265" s="138"/>
      <c r="AH265" s="122"/>
      <c r="AI265" s="138"/>
      <c r="AJ265" s="124"/>
      <c r="AK265" s="138"/>
      <c r="AL265" s="119"/>
      <c r="AM265" s="475"/>
      <c r="AN265" s="138"/>
      <c r="AO265" s="119"/>
      <c r="AP265" s="1041" t="str">
        <f>IF(AO265="","",IF(AO265="A",'7.パネルラジエーター設備費用算出シート'!$G$13,IF(AO265="B",'7.パネルラジエーター設備費用算出シート'!$N$13,IF(AO265="C",'7.パネルラジエーター設備費用算出シート'!$G$23,IF(AO265="D",'7.パネルラジエーター設備費用算出シート'!$N$23,IF(AO265="E",'7.パネルラジエーター設備費用算出シート'!$G$33,IF(AO265="F",'7.パネルラジエーター設備費用算出シート'!$N$33,IF(AO265="G",'7.パネルラジエーター設備費用算出シート'!$G$43,IF(AO265="H",'7.パネルラジエーター設備費用算出シート'!$N$43,IF(AO265="I",'7.パネルラジエーター設備費用算出シート'!$G$54,'7.パネルラジエーター設備費用算出シート'!$N$54))))))))))</f>
        <v/>
      </c>
      <c r="AQ265" s="138"/>
      <c r="AR265" s="122"/>
      <c r="AS265" s="1042"/>
      <c r="AT265" s="138"/>
      <c r="AU265" s="56"/>
      <c r="AV265" s="56"/>
      <c r="AW265" s="56"/>
      <c r="AX265" s="56"/>
      <c r="AY265" s="110"/>
      <c r="AZ265" s="56"/>
      <c r="BA265" s="56"/>
      <c r="BB265" s="110"/>
      <c r="BC265" s="56"/>
      <c r="BD265" s="56"/>
      <c r="BE265" s="56"/>
      <c r="BF265" s="56"/>
    </row>
    <row r="266" spans="1:58" s="57" customFormat="1">
      <c r="A266" s="140"/>
      <c r="B266" s="115">
        <v>254</v>
      </c>
      <c r="C266" s="156"/>
      <c r="D266" s="116"/>
      <c r="E266" s="141"/>
      <c r="F266" s="1030"/>
      <c r="G266" s="1030"/>
      <c r="H266" s="1034"/>
      <c r="I266" s="119"/>
      <c r="J266" s="120"/>
      <c r="K266" s="119"/>
      <c r="L266" s="1033" t="str">
        <f t="shared" si="12"/>
        <v/>
      </c>
      <c r="M266" s="1036" t="str">
        <f t="shared" si="13"/>
        <v/>
      </c>
      <c r="N266" s="1033" t="str">
        <f t="shared" si="14"/>
        <v/>
      </c>
      <c r="O266" s="1037">
        <f t="shared" si="15"/>
        <v>0</v>
      </c>
      <c r="P266" s="138"/>
      <c r="Q266" s="248"/>
      <c r="R266" s="112"/>
      <c r="S266" s="136"/>
      <c r="T266" s="249"/>
      <c r="U266" s="112"/>
      <c r="V266" s="138"/>
      <c r="W266" s="119"/>
      <c r="X266" s="138"/>
      <c r="Y266" s="119"/>
      <c r="Z266" s="138"/>
      <c r="AA266" s="119"/>
      <c r="AB266" s="138"/>
      <c r="AC266" s="248"/>
      <c r="AD266" s="112"/>
      <c r="AE266" s="138"/>
      <c r="AF266" s="122"/>
      <c r="AG266" s="138"/>
      <c r="AH266" s="122"/>
      <c r="AI266" s="138"/>
      <c r="AJ266" s="124"/>
      <c r="AK266" s="138"/>
      <c r="AL266" s="119"/>
      <c r="AM266" s="475"/>
      <c r="AN266" s="138"/>
      <c r="AO266" s="119"/>
      <c r="AP266" s="1041" t="str">
        <f>IF(AO266="","",IF(AO266="A",'7.パネルラジエーター設備費用算出シート'!$G$13,IF(AO266="B",'7.パネルラジエーター設備費用算出シート'!$N$13,IF(AO266="C",'7.パネルラジエーター設備費用算出シート'!$G$23,IF(AO266="D",'7.パネルラジエーター設備費用算出シート'!$N$23,IF(AO266="E",'7.パネルラジエーター設備費用算出シート'!$G$33,IF(AO266="F",'7.パネルラジエーター設備費用算出シート'!$N$33,IF(AO266="G",'7.パネルラジエーター設備費用算出シート'!$G$43,IF(AO266="H",'7.パネルラジエーター設備費用算出シート'!$N$43,IF(AO266="I",'7.パネルラジエーター設備費用算出シート'!$G$54,'7.パネルラジエーター設備費用算出シート'!$N$54))))))))))</f>
        <v/>
      </c>
      <c r="AQ266" s="138"/>
      <c r="AR266" s="122"/>
      <c r="AS266" s="1042"/>
      <c r="AT266" s="138"/>
      <c r="AU266" s="56"/>
      <c r="AV266" s="56"/>
      <c r="AW266" s="56"/>
      <c r="AX266" s="56"/>
      <c r="AY266" s="110"/>
      <c r="AZ266" s="56"/>
      <c r="BA266" s="56"/>
      <c r="BB266" s="110"/>
      <c r="BC266" s="56"/>
      <c r="BD266" s="56"/>
      <c r="BE266" s="56"/>
      <c r="BF266" s="56"/>
    </row>
    <row r="267" spans="1:58" s="57" customFormat="1">
      <c r="A267" s="140"/>
      <c r="B267" s="115">
        <v>255</v>
      </c>
      <c r="C267" s="156"/>
      <c r="D267" s="116"/>
      <c r="E267" s="141"/>
      <c r="F267" s="1030"/>
      <c r="G267" s="1030"/>
      <c r="H267" s="1034"/>
      <c r="I267" s="119"/>
      <c r="J267" s="120"/>
      <c r="K267" s="119"/>
      <c r="L267" s="1033" t="str">
        <f t="shared" si="12"/>
        <v/>
      </c>
      <c r="M267" s="1036" t="str">
        <f t="shared" si="13"/>
        <v/>
      </c>
      <c r="N267" s="1033" t="str">
        <f t="shared" si="14"/>
        <v/>
      </c>
      <c r="O267" s="1037">
        <f t="shared" si="15"/>
        <v>0</v>
      </c>
      <c r="P267" s="138"/>
      <c r="Q267" s="248"/>
      <c r="R267" s="112"/>
      <c r="S267" s="136"/>
      <c r="T267" s="249"/>
      <c r="U267" s="112"/>
      <c r="V267" s="138"/>
      <c r="W267" s="119"/>
      <c r="X267" s="138"/>
      <c r="Y267" s="119"/>
      <c r="Z267" s="138"/>
      <c r="AA267" s="119"/>
      <c r="AB267" s="138"/>
      <c r="AC267" s="248"/>
      <c r="AD267" s="112"/>
      <c r="AE267" s="138"/>
      <c r="AF267" s="122"/>
      <c r="AG267" s="138"/>
      <c r="AH267" s="122"/>
      <c r="AI267" s="138"/>
      <c r="AJ267" s="124"/>
      <c r="AK267" s="138"/>
      <c r="AL267" s="119"/>
      <c r="AM267" s="475"/>
      <c r="AN267" s="138"/>
      <c r="AO267" s="119"/>
      <c r="AP267" s="1041" t="str">
        <f>IF(AO267="","",IF(AO267="A",'7.パネルラジエーター設備費用算出シート'!$G$13,IF(AO267="B",'7.パネルラジエーター設備費用算出シート'!$N$13,IF(AO267="C",'7.パネルラジエーター設備費用算出シート'!$G$23,IF(AO267="D",'7.パネルラジエーター設備費用算出シート'!$N$23,IF(AO267="E",'7.パネルラジエーター設備費用算出シート'!$G$33,IF(AO267="F",'7.パネルラジエーター設備費用算出シート'!$N$33,IF(AO267="G",'7.パネルラジエーター設備費用算出シート'!$G$43,IF(AO267="H",'7.パネルラジエーター設備費用算出シート'!$N$43,IF(AO267="I",'7.パネルラジエーター設備費用算出シート'!$G$54,'7.パネルラジエーター設備費用算出シート'!$N$54))))))))))</f>
        <v/>
      </c>
      <c r="AQ267" s="138"/>
      <c r="AR267" s="122"/>
      <c r="AS267" s="1042"/>
      <c r="AT267" s="138"/>
      <c r="AU267" s="56"/>
      <c r="AV267" s="56"/>
      <c r="AW267" s="56"/>
      <c r="AX267" s="56"/>
      <c r="AY267" s="110"/>
      <c r="AZ267" s="56"/>
      <c r="BA267" s="56"/>
      <c r="BB267" s="110"/>
      <c r="BC267" s="56"/>
      <c r="BD267" s="56"/>
      <c r="BE267" s="56"/>
      <c r="BF267" s="56"/>
    </row>
    <row r="268" spans="1:58" s="57" customFormat="1">
      <c r="A268" s="140"/>
      <c r="B268" s="115">
        <v>256</v>
      </c>
      <c r="C268" s="156"/>
      <c r="D268" s="116"/>
      <c r="E268" s="141"/>
      <c r="F268" s="1030"/>
      <c r="G268" s="1030"/>
      <c r="H268" s="1034"/>
      <c r="I268" s="119"/>
      <c r="J268" s="120"/>
      <c r="K268" s="119"/>
      <c r="L268" s="1033" t="str">
        <f t="shared" si="12"/>
        <v/>
      </c>
      <c r="M268" s="1036" t="str">
        <f t="shared" si="13"/>
        <v/>
      </c>
      <c r="N268" s="1033" t="str">
        <f t="shared" si="14"/>
        <v/>
      </c>
      <c r="O268" s="1037">
        <f t="shared" si="15"/>
        <v>0</v>
      </c>
      <c r="P268" s="138"/>
      <c r="Q268" s="248"/>
      <c r="R268" s="112"/>
      <c r="S268" s="136"/>
      <c r="T268" s="249"/>
      <c r="U268" s="112"/>
      <c r="V268" s="138"/>
      <c r="W268" s="119"/>
      <c r="X268" s="138"/>
      <c r="Y268" s="119"/>
      <c r="Z268" s="138"/>
      <c r="AA268" s="119"/>
      <c r="AB268" s="138"/>
      <c r="AC268" s="248"/>
      <c r="AD268" s="112"/>
      <c r="AE268" s="138"/>
      <c r="AF268" s="122"/>
      <c r="AG268" s="138"/>
      <c r="AH268" s="122"/>
      <c r="AI268" s="138"/>
      <c r="AJ268" s="124"/>
      <c r="AK268" s="138"/>
      <c r="AL268" s="119"/>
      <c r="AM268" s="475"/>
      <c r="AN268" s="138"/>
      <c r="AO268" s="119"/>
      <c r="AP268" s="1041" t="str">
        <f>IF(AO268="","",IF(AO268="A",'7.パネルラジエーター設備費用算出シート'!$G$13,IF(AO268="B",'7.パネルラジエーター設備費用算出シート'!$N$13,IF(AO268="C",'7.パネルラジエーター設備費用算出シート'!$G$23,IF(AO268="D",'7.パネルラジエーター設備費用算出シート'!$N$23,IF(AO268="E",'7.パネルラジエーター設備費用算出シート'!$G$33,IF(AO268="F",'7.パネルラジエーター設備費用算出シート'!$N$33,IF(AO268="G",'7.パネルラジエーター設備費用算出シート'!$G$43,IF(AO268="H",'7.パネルラジエーター設備費用算出シート'!$N$43,IF(AO268="I",'7.パネルラジエーター設備費用算出シート'!$G$54,'7.パネルラジエーター設備費用算出シート'!$N$54))))))))))</f>
        <v/>
      </c>
      <c r="AQ268" s="138"/>
      <c r="AR268" s="122"/>
      <c r="AS268" s="1042"/>
      <c r="AT268" s="138"/>
      <c r="AU268" s="56"/>
      <c r="AV268" s="56"/>
      <c r="AW268" s="56"/>
      <c r="AX268" s="56"/>
      <c r="AY268" s="110"/>
      <c r="AZ268" s="56"/>
      <c r="BA268" s="56"/>
      <c r="BB268" s="110"/>
      <c r="BC268" s="56"/>
      <c r="BD268" s="56"/>
      <c r="BE268" s="56"/>
      <c r="BF268" s="56"/>
    </row>
    <row r="269" spans="1:58" s="57" customFormat="1">
      <c r="A269" s="140"/>
      <c r="B269" s="115">
        <v>257</v>
      </c>
      <c r="C269" s="156"/>
      <c r="D269" s="116"/>
      <c r="E269" s="141"/>
      <c r="F269" s="1030"/>
      <c r="G269" s="1030"/>
      <c r="H269" s="1034"/>
      <c r="I269" s="119"/>
      <c r="J269" s="120"/>
      <c r="K269" s="119"/>
      <c r="L269" s="1033" t="str">
        <f t="shared" ref="L269:L313" si="16">IF($F269="","",VLOOKUP($F269,$AW$13:$AX$17,2,TRUE))</f>
        <v/>
      </c>
      <c r="M269" s="1036" t="str">
        <f t="shared" ref="M269:M313" si="17">IF($G269="","",INDEX($BA$13:$BA$16,MATCH($G269,$AZ$13:$AZ$16,-1)))</f>
        <v/>
      </c>
      <c r="N269" s="1033" t="str">
        <f t="shared" ref="N269:N313" si="18">IF(OR($F269="",$I269="",$J269=""),"",VLOOKUP($I269&amp;$J269,$BC$13:$BF$18,IF($F269&lt;50,2,IF(AND($K269="該当",$I269="角住戸"),4,3)),FALSE))</f>
        <v/>
      </c>
      <c r="O269" s="1037">
        <f t="shared" si="15"/>
        <v>0</v>
      </c>
      <c r="P269" s="138"/>
      <c r="Q269" s="248"/>
      <c r="R269" s="112"/>
      <c r="S269" s="136"/>
      <c r="T269" s="249"/>
      <c r="U269" s="112"/>
      <c r="V269" s="138"/>
      <c r="W269" s="119"/>
      <c r="X269" s="138"/>
      <c r="Y269" s="119"/>
      <c r="Z269" s="138"/>
      <c r="AA269" s="119"/>
      <c r="AB269" s="138"/>
      <c r="AC269" s="248"/>
      <c r="AD269" s="112"/>
      <c r="AE269" s="138"/>
      <c r="AF269" s="122"/>
      <c r="AG269" s="138"/>
      <c r="AH269" s="122"/>
      <c r="AI269" s="138"/>
      <c r="AJ269" s="124"/>
      <c r="AK269" s="138"/>
      <c r="AL269" s="119"/>
      <c r="AM269" s="475"/>
      <c r="AN269" s="138"/>
      <c r="AO269" s="119"/>
      <c r="AP269" s="1041" t="str">
        <f>IF(AO269="","",IF(AO269="A",'7.パネルラジエーター設備費用算出シート'!$G$13,IF(AO269="B",'7.パネルラジエーター設備費用算出シート'!$N$13,IF(AO269="C",'7.パネルラジエーター設備費用算出シート'!$G$23,IF(AO269="D",'7.パネルラジエーター設備費用算出シート'!$N$23,IF(AO269="E",'7.パネルラジエーター設備費用算出シート'!$G$33,IF(AO269="F",'7.パネルラジエーター設備費用算出シート'!$N$33,IF(AO269="G",'7.パネルラジエーター設備費用算出シート'!$G$43,IF(AO269="H",'7.パネルラジエーター設備費用算出シート'!$N$43,IF(AO269="I",'7.パネルラジエーター設備費用算出シート'!$G$54,'7.パネルラジエーター設備費用算出シート'!$N$54))))))))))</f>
        <v/>
      </c>
      <c r="AQ269" s="138"/>
      <c r="AR269" s="122"/>
      <c r="AS269" s="1042"/>
      <c r="AT269" s="138"/>
      <c r="AU269" s="56"/>
      <c r="AV269" s="56"/>
      <c r="AW269" s="56"/>
      <c r="AX269" s="56"/>
      <c r="AY269" s="110"/>
      <c r="AZ269" s="56"/>
      <c r="BA269" s="56"/>
      <c r="BB269" s="110"/>
      <c r="BC269" s="56"/>
      <c r="BD269" s="56"/>
      <c r="BE269" s="56"/>
      <c r="BF269" s="56"/>
    </row>
    <row r="270" spans="1:58" s="57" customFormat="1">
      <c r="A270" s="140"/>
      <c r="B270" s="115">
        <v>258</v>
      </c>
      <c r="C270" s="156"/>
      <c r="D270" s="116"/>
      <c r="E270" s="141"/>
      <c r="F270" s="1030"/>
      <c r="G270" s="1030"/>
      <c r="H270" s="1034"/>
      <c r="I270" s="119"/>
      <c r="J270" s="120"/>
      <c r="K270" s="119"/>
      <c r="L270" s="1033" t="str">
        <f t="shared" si="16"/>
        <v/>
      </c>
      <c r="M270" s="1036" t="str">
        <f t="shared" si="17"/>
        <v/>
      </c>
      <c r="N270" s="1033" t="str">
        <f t="shared" si="18"/>
        <v/>
      </c>
      <c r="O270" s="1037">
        <f t="shared" si="15"/>
        <v>0</v>
      </c>
      <c r="P270" s="138"/>
      <c r="Q270" s="248"/>
      <c r="R270" s="112"/>
      <c r="S270" s="136"/>
      <c r="T270" s="249"/>
      <c r="U270" s="112"/>
      <c r="V270" s="138"/>
      <c r="W270" s="119"/>
      <c r="X270" s="138"/>
      <c r="Y270" s="119"/>
      <c r="Z270" s="138"/>
      <c r="AA270" s="119"/>
      <c r="AB270" s="138"/>
      <c r="AC270" s="248"/>
      <c r="AD270" s="112"/>
      <c r="AE270" s="138"/>
      <c r="AF270" s="122"/>
      <c r="AG270" s="138"/>
      <c r="AH270" s="122"/>
      <c r="AI270" s="138"/>
      <c r="AJ270" s="124"/>
      <c r="AK270" s="138"/>
      <c r="AL270" s="119"/>
      <c r="AM270" s="475"/>
      <c r="AN270" s="138"/>
      <c r="AO270" s="119"/>
      <c r="AP270" s="1041" t="str">
        <f>IF(AO270="","",IF(AO270="A",'7.パネルラジエーター設備費用算出シート'!$G$13,IF(AO270="B",'7.パネルラジエーター設備費用算出シート'!$N$13,IF(AO270="C",'7.パネルラジエーター設備費用算出シート'!$G$23,IF(AO270="D",'7.パネルラジエーター設備費用算出シート'!$N$23,IF(AO270="E",'7.パネルラジエーター設備費用算出シート'!$G$33,IF(AO270="F",'7.パネルラジエーター設備費用算出シート'!$N$33,IF(AO270="G",'7.パネルラジエーター設備費用算出シート'!$G$43,IF(AO270="H",'7.パネルラジエーター設備費用算出シート'!$N$43,IF(AO270="I",'7.パネルラジエーター設備費用算出シート'!$G$54,'7.パネルラジエーター設備費用算出シート'!$N$54))))))))))</f>
        <v/>
      </c>
      <c r="AQ270" s="138"/>
      <c r="AR270" s="122"/>
      <c r="AS270" s="1042"/>
      <c r="AT270" s="138"/>
      <c r="AU270" s="56"/>
      <c r="AV270" s="56"/>
      <c r="AW270" s="56"/>
      <c r="AX270" s="56"/>
      <c r="AY270" s="110"/>
      <c r="AZ270" s="56"/>
      <c r="BA270" s="56"/>
      <c r="BB270" s="110"/>
      <c r="BC270" s="56"/>
      <c r="BD270" s="56"/>
      <c r="BE270" s="56"/>
      <c r="BF270" s="56"/>
    </row>
    <row r="271" spans="1:58" s="57" customFormat="1">
      <c r="A271" s="140"/>
      <c r="B271" s="115">
        <v>259</v>
      </c>
      <c r="C271" s="156"/>
      <c r="D271" s="116"/>
      <c r="E271" s="141"/>
      <c r="F271" s="1030"/>
      <c r="G271" s="1030"/>
      <c r="H271" s="1034"/>
      <c r="I271" s="119"/>
      <c r="J271" s="120"/>
      <c r="K271" s="119"/>
      <c r="L271" s="1033" t="str">
        <f t="shared" si="16"/>
        <v/>
      </c>
      <c r="M271" s="1036" t="str">
        <f t="shared" si="17"/>
        <v/>
      </c>
      <c r="N271" s="1033" t="str">
        <f t="shared" si="18"/>
        <v/>
      </c>
      <c r="O271" s="1037">
        <f t="shared" si="15"/>
        <v>0</v>
      </c>
      <c r="P271" s="138"/>
      <c r="Q271" s="248"/>
      <c r="R271" s="112"/>
      <c r="S271" s="136"/>
      <c r="T271" s="249"/>
      <c r="U271" s="112"/>
      <c r="V271" s="138"/>
      <c r="W271" s="119"/>
      <c r="X271" s="138"/>
      <c r="Y271" s="119"/>
      <c r="Z271" s="138"/>
      <c r="AA271" s="119"/>
      <c r="AB271" s="138"/>
      <c r="AC271" s="248"/>
      <c r="AD271" s="112"/>
      <c r="AE271" s="138"/>
      <c r="AF271" s="122"/>
      <c r="AG271" s="138"/>
      <c r="AH271" s="122"/>
      <c r="AI271" s="138"/>
      <c r="AJ271" s="124"/>
      <c r="AK271" s="138"/>
      <c r="AL271" s="119"/>
      <c r="AM271" s="475"/>
      <c r="AN271" s="138"/>
      <c r="AO271" s="119"/>
      <c r="AP271" s="1041" t="str">
        <f>IF(AO271="","",IF(AO271="A",'7.パネルラジエーター設備費用算出シート'!$G$13,IF(AO271="B",'7.パネルラジエーター設備費用算出シート'!$N$13,IF(AO271="C",'7.パネルラジエーター設備費用算出シート'!$G$23,IF(AO271="D",'7.パネルラジエーター設備費用算出シート'!$N$23,IF(AO271="E",'7.パネルラジエーター設備費用算出シート'!$G$33,IF(AO271="F",'7.パネルラジエーター設備費用算出シート'!$N$33,IF(AO271="G",'7.パネルラジエーター設備費用算出シート'!$G$43,IF(AO271="H",'7.パネルラジエーター設備費用算出シート'!$N$43,IF(AO271="I",'7.パネルラジエーター設備費用算出シート'!$G$54,'7.パネルラジエーター設備費用算出シート'!$N$54))))))))))</f>
        <v/>
      </c>
      <c r="AQ271" s="138"/>
      <c r="AR271" s="122"/>
      <c r="AS271" s="1042"/>
      <c r="AT271" s="138"/>
      <c r="AU271" s="56"/>
      <c r="AV271" s="56"/>
      <c r="AW271" s="56"/>
      <c r="AX271" s="56"/>
      <c r="AY271" s="110"/>
      <c r="AZ271" s="56"/>
      <c r="BA271" s="56"/>
      <c r="BB271" s="110"/>
      <c r="BC271" s="56"/>
      <c r="BD271" s="56"/>
      <c r="BE271" s="56"/>
      <c r="BF271" s="56"/>
    </row>
    <row r="272" spans="1:58" s="57" customFormat="1">
      <c r="A272" s="140"/>
      <c r="B272" s="115">
        <v>260</v>
      </c>
      <c r="C272" s="156"/>
      <c r="D272" s="116"/>
      <c r="E272" s="141"/>
      <c r="F272" s="1030"/>
      <c r="G272" s="1030"/>
      <c r="H272" s="1034"/>
      <c r="I272" s="119"/>
      <c r="J272" s="120"/>
      <c r="K272" s="119"/>
      <c r="L272" s="1033" t="str">
        <f t="shared" si="16"/>
        <v/>
      </c>
      <c r="M272" s="1036" t="str">
        <f t="shared" si="17"/>
        <v/>
      </c>
      <c r="N272" s="1033" t="str">
        <f t="shared" si="18"/>
        <v/>
      </c>
      <c r="O272" s="1037">
        <f t="shared" si="15"/>
        <v>0</v>
      </c>
      <c r="P272" s="138"/>
      <c r="Q272" s="248"/>
      <c r="R272" s="112"/>
      <c r="S272" s="136"/>
      <c r="T272" s="249"/>
      <c r="U272" s="112"/>
      <c r="V272" s="138"/>
      <c r="W272" s="119"/>
      <c r="X272" s="138"/>
      <c r="Y272" s="119"/>
      <c r="Z272" s="138"/>
      <c r="AA272" s="119"/>
      <c r="AB272" s="138"/>
      <c r="AC272" s="248"/>
      <c r="AD272" s="112"/>
      <c r="AE272" s="138"/>
      <c r="AF272" s="122"/>
      <c r="AG272" s="138"/>
      <c r="AH272" s="122"/>
      <c r="AI272" s="138"/>
      <c r="AJ272" s="124"/>
      <c r="AK272" s="138"/>
      <c r="AL272" s="119"/>
      <c r="AM272" s="475"/>
      <c r="AN272" s="138"/>
      <c r="AO272" s="119"/>
      <c r="AP272" s="1041" t="str">
        <f>IF(AO272="","",IF(AO272="A",'7.パネルラジエーター設備費用算出シート'!$G$13,IF(AO272="B",'7.パネルラジエーター設備費用算出シート'!$N$13,IF(AO272="C",'7.パネルラジエーター設備費用算出シート'!$G$23,IF(AO272="D",'7.パネルラジエーター設備費用算出シート'!$N$23,IF(AO272="E",'7.パネルラジエーター設備費用算出シート'!$G$33,IF(AO272="F",'7.パネルラジエーター設備費用算出シート'!$N$33,IF(AO272="G",'7.パネルラジエーター設備費用算出シート'!$G$43,IF(AO272="H",'7.パネルラジエーター設備費用算出シート'!$N$43,IF(AO272="I",'7.パネルラジエーター設備費用算出シート'!$G$54,'7.パネルラジエーター設備費用算出シート'!$N$54))))))))))</f>
        <v/>
      </c>
      <c r="AQ272" s="138"/>
      <c r="AR272" s="122"/>
      <c r="AS272" s="1042"/>
      <c r="AT272" s="138"/>
      <c r="AU272" s="56"/>
      <c r="AV272" s="56"/>
      <c r="AW272" s="56"/>
      <c r="AX272" s="56"/>
      <c r="AY272" s="110"/>
      <c r="AZ272" s="56"/>
      <c r="BA272" s="56"/>
      <c r="BB272" s="110"/>
      <c r="BC272" s="56"/>
      <c r="BD272" s="56"/>
      <c r="BE272" s="56"/>
      <c r="BF272" s="56"/>
    </row>
    <row r="273" spans="1:58" s="57" customFormat="1">
      <c r="A273" s="140"/>
      <c r="B273" s="115">
        <v>261</v>
      </c>
      <c r="C273" s="156"/>
      <c r="D273" s="116"/>
      <c r="E273" s="141"/>
      <c r="F273" s="1030"/>
      <c r="G273" s="1030"/>
      <c r="H273" s="1034"/>
      <c r="I273" s="119"/>
      <c r="J273" s="120"/>
      <c r="K273" s="119"/>
      <c r="L273" s="1033" t="str">
        <f t="shared" si="16"/>
        <v/>
      </c>
      <c r="M273" s="1036" t="str">
        <f t="shared" si="17"/>
        <v/>
      </c>
      <c r="N273" s="1033" t="str">
        <f t="shared" si="18"/>
        <v/>
      </c>
      <c r="O273" s="1037">
        <f t="shared" si="15"/>
        <v>0</v>
      </c>
      <c r="P273" s="138"/>
      <c r="Q273" s="248"/>
      <c r="R273" s="112"/>
      <c r="S273" s="136"/>
      <c r="T273" s="249"/>
      <c r="U273" s="112"/>
      <c r="V273" s="138"/>
      <c r="W273" s="119"/>
      <c r="X273" s="138"/>
      <c r="Y273" s="119"/>
      <c r="Z273" s="138"/>
      <c r="AA273" s="119"/>
      <c r="AB273" s="138"/>
      <c r="AC273" s="248"/>
      <c r="AD273" s="112"/>
      <c r="AE273" s="138"/>
      <c r="AF273" s="122"/>
      <c r="AG273" s="138"/>
      <c r="AH273" s="122"/>
      <c r="AI273" s="138"/>
      <c r="AJ273" s="124"/>
      <c r="AK273" s="138"/>
      <c r="AL273" s="119"/>
      <c r="AM273" s="475"/>
      <c r="AN273" s="138"/>
      <c r="AO273" s="119"/>
      <c r="AP273" s="1041" t="str">
        <f>IF(AO273="","",IF(AO273="A",'7.パネルラジエーター設備費用算出シート'!$G$13,IF(AO273="B",'7.パネルラジエーター設備費用算出シート'!$N$13,IF(AO273="C",'7.パネルラジエーター設備費用算出シート'!$G$23,IF(AO273="D",'7.パネルラジエーター設備費用算出シート'!$N$23,IF(AO273="E",'7.パネルラジエーター設備費用算出シート'!$G$33,IF(AO273="F",'7.パネルラジエーター設備費用算出シート'!$N$33,IF(AO273="G",'7.パネルラジエーター設備費用算出シート'!$G$43,IF(AO273="H",'7.パネルラジエーター設備費用算出シート'!$N$43,IF(AO273="I",'7.パネルラジエーター設備費用算出シート'!$G$54,'7.パネルラジエーター設備費用算出シート'!$N$54))))))))))</f>
        <v/>
      </c>
      <c r="AQ273" s="138"/>
      <c r="AR273" s="122"/>
      <c r="AS273" s="1042"/>
      <c r="AT273" s="138"/>
      <c r="AU273" s="56"/>
      <c r="AV273" s="56"/>
      <c r="AW273" s="56"/>
      <c r="AX273" s="56"/>
      <c r="AY273" s="110"/>
      <c r="AZ273" s="56"/>
      <c r="BA273" s="56"/>
      <c r="BB273" s="110"/>
      <c r="BC273" s="56"/>
      <c r="BD273" s="56"/>
      <c r="BE273" s="56"/>
      <c r="BF273" s="56"/>
    </row>
    <row r="274" spans="1:58" s="57" customFormat="1">
      <c r="A274" s="140"/>
      <c r="B274" s="115">
        <v>262</v>
      </c>
      <c r="C274" s="156"/>
      <c r="D274" s="116"/>
      <c r="E274" s="141"/>
      <c r="F274" s="1030"/>
      <c r="G274" s="1030"/>
      <c r="H274" s="1034"/>
      <c r="I274" s="119"/>
      <c r="J274" s="120"/>
      <c r="K274" s="119"/>
      <c r="L274" s="1033" t="str">
        <f t="shared" si="16"/>
        <v/>
      </c>
      <c r="M274" s="1036" t="str">
        <f t="shared" si="17"/>
        <v/>
      </c>
      <c r="N274" s="1033" t="str">
        <f t="shared" si="18"/>
        <v/>
      </c>
      <c r="O274" s="1037">
        <f t="shared" ref="O274:O307" si="19">IF(OR(L274="",M274="",N274=""),0,(700000*L274*M274*N274))</f>
        <v>0</v>
      </c>
      <c r="P274" s="138"/>
      <c r="Q274" s="248"/>
      <c r="R274" s="112"/>
      <c r="S274" s="136"/>
      <c r="T274" s="249"/>
      <c r="U274" s="112"/>
      <c r="V274" s="138"/>
      <c r="W274" s="119"/>
      <c r="X274" s="138"/>
      <c r="Y274" s="119"/>
      <c r="Z274" s="138"/>
      <c r="AA274" s="119"/>
      <c r="AB274" s="138"/>
      <c r="AC274" s="248"/>
      <c r="AD274" s="112"/>
      <c r="AE274" s="138"/>
      <c r="AF274" s="122"/>
      <c r="AG274" s="138"/>
      <c r="AH274" s="122"/>
      <c r="AI274" s="138"/>
      <c r="AJ274" s="124"/>
      <c r="AK274" s="138"/>
      <c r="AL274" s="119"/>
      <c r="AM274" s="475"/>
      <c r="AN274" s="138"/>
      <c r="AO274" s="119"/>
      <c r="AP274" s="1041" t="str">
        <f>IF(AO274="","",IF(AO274="A",'7.パネルラジエーター設備費用算出シート'!$G$13,IF(AO274="B",'7.パネルラジエーター設備費用算出シート'!$N$13,IF(AO274="C",'7.パネルラジエーター設備費用算出シート'!$G$23,IF(AO274="D",'7.パネルラジエーター設備費用算出シート'!$N$23,IF(AO274="E",'7.パネルラジエーター設備費用算出シート'!$G$33,IF(AO274="F",'7.パネルラジエーター設備費用算出シート'!$N$33,IF(AO274="G",'7.パネルラジエーター設備費用算出シート'!$G$43,IF(AO274="H",'7.パネルラジエーター設備費用算出シート'!$N$43,IF(AO274="I",'7.パネルラジエーター設備費用算出シート'!$G$54,'7.パネルラジエーター設備費用算出シート'!$N$54))))))))))</f>
        <v/>
      </c>
      <c r="AQ274" s="138"/>
      <c r="AR274" s="122"/>
      <c r="AS274" s="1042"/>
      <c r="AT274" s="138"/>
      <c r="AU274" s="56"/>
      <c r="AV274" s="56"/>
      <c r="AW274" s="56"/>
      <c r="AX274" s="56"/>
      <c r="AY274" s="110"/>
      <c r="AZ274" s="56"/>
      <c r="BA274" s="56"/>
      <c r="BB274" s="110"/>
      <c r="BC274" s="56"/>
      <c r="BD274" s="56"/>
      <c r="BE274" s="56"/>
      <c r="BF274" s="56"/>
    </row>
    <row r="275" spans="1:58" s="57" customFormat="1">
      <c r="A275" s="140"/>
      <c r="B275" s="115">
        <v>263</v>
      </c>
      <c r="C275" s="156"/>
      <c r="D275" s="116"/>
      <c r="E275" s="141"/>
      <c r="F275" s="1030"/>
      <c r="G275" s="1030"/>
      <c r="H275" s="1034"/>
      <c r="I275" s="119"/>
      <c r="J275" s="120"/>
      <c r="K275" s="119"/>
      <c r="L275" s="1033" t="str">
        <f t="shared" si="16"/>
        <v/>
      </c>
      <c r="M275" s="1036" t="str">
        <f t="shared" si="17"/>
        <v/>
      </c>
      <c r="N275" s="1033" t="str">
        <f t="shared" si="18"/>
        <v/>
      </c>
      <c r="O275" s="1037">
        <f t="shared" si="19"/>
        <v>0</v>
      </c>
      <c r="P275" s="138"/>
      <c r="Q275" s="248"/>
      <c r="R275" s="112"/>
      <c r="S275" s="136"/>
      <c r="T275" s="249"/>
      <c r="U275" s="112"/>
      <c r="V275" s="138"/>
      <c r="W275" s="119"/>
      <c r="X275" s="138"/>
      <c r="Y275" s="119"/>
      <c r="Z275" s="138"/>
      <c r="AA275" s="119"/>
      <c r="AB275" s="138"/>
      <c r="AC275" s="248"/>
      <c r="AD275" s="112"/>
      <c r="AE275" s="138"/>
      <c r="AF275" s="122"/>
      <c r="AG275" s="138"/>
      <c r="AH275" s="122"/>
      <c r="AI275" s="138"/>
      <c r="AJ275" s="124"/>
      <c r="AK275" s="138"/>
      <c r="AL275" s="119"/>
      <c r="AM275" s="475"/>
      <c r="AN275" s="138"/>
      <c r="AO275" s="119"/>
      <c r="AP275" s="1041" t="str">
        <f>IF(AO275="","",IF(AO275="A",'7.パネルラジエーター設備費用算出シート'!$G$13,IF(AO275="B",'7.パネルラジエーター設備費用算出シート'!$N$13,IF(AO275="C",'7.パネルラジエーター設備費用算出シート'!$G$23,IF(AO275="D",'7.パネルラジエーター設備費用算出シート'!$N$23,IF(AO275="E",'7.パネルラジエーター設備費用算出シート'!$G$33,IF(AO275="F",'7.パネルラジエーター設備費用算出シート'!$N$33,IF(AO275="G",'7.パネルラジエーター設備費用算出シート'!$G$43,IF(AO275="H",'7.パネルラジエーター設備費用算出シート'!$N$43,IF(AO275="I",'7.パネルラジエーター設備費用算出シート'!$G$54,'7.パネルラジエーター設備費用算出シート'!$N$54))))))))))</f>
        <v/>
      </c>
      <c r="AQ275" s="138"/>
      <c r="AR275" s="122"/>
      <c r="AS275" s="1042"/>
      <c r="AT275" s="138"/>
      <c r="AU275" s="56"/>
      <c r="AV275" s="56"/>
      <c r="AW275" s="56"/>
      <c r="AX275" s="56"/>
      <c r="AY275" s="110"/>
      <c r="AZ275" s="56"/>
      <c r="BA275" s="56"/>
      <c r="BB275" s="110"/>
      <c r="BC275" s="56"/>
      <c r="BD275" s="56"/>
      <c r="BE275" s="56"/>
      <c r="BF275" s="56"/>
    </row>
    <row r="276" spans="1:58" s="57" customFormat="1">
      <c r="A276" s="140"/>
      <c r="B276" s="115">
        <v>264</v>
      </c>
      <c r="C276" s="156"/>
      <c r="D276" s="116"/>
      <c r="E276" s="141"/>
      <c r="F276" s="1030"/>
      <c r="G276" s="1030"/>
      <c r="H276" s="1034"/>
      <c r="I276" s="119"/>
      <c r="J276" s="120"/>
      <c r="K276" s="119"/>
      <c r="L276" s="1033" t="str">
        <f t="shared" si="16"/>
        <v/>
      </c>
      <c r="M276" s="1036" t="str">
        <f t="shared" si="17"/>
        <v/>
      </c>
      <c r="N276" s="1033" t="str">
        <f t="shared" si="18"/>
        <v/>
      </c>
      <c r="O276" s="1037">
        <f t="shared" si="19"/>
        <v>0</v>
      </c>
      <c r="P276" s="138"/>
      <c r="Q276" s="248"/>
      <c r="R276" s="112"/>
      <c r="S276" s="136"/>
      <c r="T276" s="249"/>
      <c r="U276" s="112"/>
      <c r="V276" s="138"/>
      <c r="W276" s="119"/>
      <c r="X276" s="138"/>
      <c r="Y276" s="119"/>
      <c r="Z276" s="138"/>
      <c r="AA276" s="119"/>
      <c r="AB276" s="138"/>
      <c r="AC276" s="248"/>
      <c r="AD276" s="112"/>
      <c r="AE276" s="138"/>
      <c r="AF276" s="122"/>
      <c r="AG276" s="138"/>
      <c r="AH276" s="122"/>
      <c r="AI276" s="138"/>
      <c r="AJ276" s="124"/>
      <c r="AK276" s="138"/>
      <c r="AL276" s="119"/>
      <c r="AM276" s="475"/>
      <c r="AN276" s="138"/>
      <c r="AO276" s="119"/>
      <c r="AP276" s="1041" t="str">
        <f>IF(AO276="","",IF(AO276="A",'7.パネルラジエーター設備費用算出シート'!$G$13,IF(AO276="B",'7.パネルラジエーター設備費用算出シート'!$N$13,IF(AO276="C",'7.パネルラジエーター設備費用算出シート'!$G$23,IF(AO276="D",'7.パネルラジエーター設備費用算出シート'!$N$23,IF(AO276="E",'7.パネルラジエーター設備費用算出シート'!$G$33,IF(AO276="F",'7.パネルラジエーター設備費用算出シート'!$N$33,IF(AO276="G",'7.パネルラジエーター設備費用算出シート'!$G$43,IF(AO276="H",'7.パネルラジエーター設備費用算出シート'!$N$43,IF(AO276="I",'7.パネルラジエーター設備費用算出シート'!$G$54,'7.パネルラジエーター設備費用算出シート'!$N$54))))))))))</f>
        <v/>
      </c>
      <c r="AQ276" s="138"/>
      <c r="AR276" s="122"/>
      <c r="AS276" s="1042"/>
      <c r="AT276" s="138"/>
      <c r="AU276" s="56"/>
      <c r="AV276" s="56"/>
      <c r="AW276" s="56"/>
      <c r="AX276" s="56"/>
      <c r="AY276" s="110"/>
      <c r="AZ276" s="56"/>
      <c r="BA276" s="56"/>
      <c r="BB276" s="110"/>
      <c r="BC276" s="56"/>
      <c r="BD276" s="56"/>
      <c r="BE276" s="56"/>
      <c r="BF276" s="56"/>
    </row>
    <row r="277" spans="1:58" s="57" customFormat="1">
      <c r="A277" s="140"/>
      <c r="B277" s="115">
        <v>265</v>
      </c>
      <c r="C277" s="156"/>
      <c r="D277" s="116"/>
      <c r="E277" s="141"/>
      <c r="F277" s="1030"/>
      <c r="G277" s="1030"/>
      <c r="H277" s="1034"/>
      <c r="I277" s="119"/>
      <c r="J277" s="120"/>
      <c r="K277" s="119"/>
      <c r="L277" s="1033" t="str">
        <f t="shared" si="16"/>
        <v/>
      </c>
      <c r="M277" s="1036" t="str">
        <f t="shared" si="17"/>
        <v/>
      </c>
      <c r="N277" s="1033" t="str">
        <f t="shared" si="18"/>
        <v/>
      </c>
      <c r="O277" s="1037">
        <f t="shared" si="19"/>
        <v>0</v>
      </c>
      <c r="P277" s="138"/>
      <c r="Q277" s="248"/>
      <c r="R277" s="112"/>
      <c r="S277" s="136"/>
      <c r="T277" s="249"/>
      <c r="U277" s="112"/>
      <c r="V277" s="138"/>
      <c r="W277" s="119"/>
      <c r="X277" s="138"/>
      <c r="Y277" s="119"/>
      <c r="Z277" s="138"/>
      <c r="AA277" s="119"/>
      <c r="AB277" s="138"/>
      <c r="AC277" s="248"/>
      <c r="AD277" s="112"/>
      <c r="AE277" s="138"/>
      <c r="AF277" s="122"/>
      <c r="AG277" s="138"/>
      <c r="AH277" s="122"/>
      <c r="AI277" s="138"/>
      <c r="AJ277" s="124"/>
      <c r="AK277" s="138"/>
      <c r="AL277" s="119"/>
      <c r="AM277" s="475"/>
      <c r="AN277" s="138"/>
      <c r="AO277" s="119"/>
      <c r="AP277" s="1041" t="str">
        <f>IF(AO277="","",IF(AO277="A",'7.パネルラジエーター設備費用算出シート'!$G$13,IF(AO277="B",'7.パネルラジエーター設備費用算出シート'!$N$13,IF(AO277="C",'7.パネルラジエーター設備費用算出シート'!$G$23,IF(AO277="D",'7.パネルラジエーター設備費用算出シート'!$N$23,IF(AO277="E",'7.パネルラジエーター設備費用算出シート'!$G$33,IF(AO277="F",'7.パネルラジエーター設備費用算出シート'!$N$33,IF(AO277="G",'7.パネルラジエーター設備費用算出シート'!$G$43,IF(AO277="H",'7.パネルラジエーター設備費用算出シート'!$N$43,IF(AO277="I",'7.パネルラジエーター設備費用算出シート'!$G$54,'7.パネルラジエーター設備費用算出シート'!$N$54))))))))))</f>
        <v/>
      </c>
      <c r="AQ277" s="138"/>
      <c r="AR277" s="122"/>
      <c r="AS277" s="1042"/>
      <c r="AT277" s="138"/>
      <c r="AU277" s="56"/>
      <c r="AV277" s="56"/>
      <c r="AW277" s="56"/>
      <c r="AX277" s="56"/>
      <c r="AY277" s="110"/>
      <c r="AZ277" s="56"/>
      <c r="BA277" s="56"/>
      <c r="BB277" s="110"/>
      <c r="BC277" s="56"/>
      <c r="BD277" s="56"/>
      <c r="BE277" s="56"/>
      <c r="BF277" s="56"/>
    </row>
    <row r="278" spans="1:58" s="57" customFormat="1">
      <c r="A278" s="140"/>
      <c r="B278" s="115">
        <v>266</v>
      </c>
      <c r="C278" s="156"/>
      <c r="D278" s="116"/>
      <c r="E278" s="141"/>
      <c r="F278" s="1030"/>
      <c r="G278" s="1030"/>
      <c r="H278" s="1034"/>
      <c r="I278" s="119"/>
      <c r="J278" s="120"/>
      <c r="K278" s="119"/>
      <c r="L278" s="1033" t="str">
        <f t="shared" si="16"/>
        <v/>
      </c>
      <c r="M278" s="1036" t="str">
        <f t="shared" si="17"/>
        <v/>
      </c>
      <c r="N278" s="1033" t="str">
        <f t="shared" si="18"/>
        <v/>
      </c>
      <c r="O278" s="1037">
        <f t="shared" si="19"/>
        <v>0</v>
      </c>
      <c r="P278" s="138"/>
      <c r="Q278" s="248"/>
      <c r="R278" s="112"/>
      <c r="S278" s="136"/>
      <c r="T278" s="249"/>
      <c r="U278" s="112"/>
      <c r="V278" s="138"/>
      <c r="W278" s="119"/>
      <c r="X278" s="138"/>
      <c r="Y278" s="119"/>
      <c r="Z278" s="138"/>
      <c r="AA278" s="119"/>
      <c r="AB278" s="138"/>
      <c r="AC278" s="248"/>
      <c r="AD278" s="112"/>
      <c r="AE278" s="138"/>
      <c r="AF278" s="122"/>
      <c r="AG278" s="138"/>
      <c r="AH278" s="122"/>
      <c r="AI278" s="138"/>
      <c r="AJ278" s="124"/>
      <c r="AK278" s="138"/>
      <c r="AL278" s="119"/>
      <c r="AM278" s="475"/>
      <c r="AN278" s="138"/>
      <c r="AO278" s="119"/>
      <c r="AP278" s="1041" t="str">
        <f>IF(AO278="","",IF(AO278="A",'7.パネルラジエーター設備費用算出シート'!$G$13,IF(AO278="B",'7.パネルラジエーター設備費用算出シート'!$N$13,IF(AO278="C",'7.パネルラジエーター設備費用算出シート'!$G$23,IF(AO278="D",'7.パネルラジエーター設備費用算出シート'!$N$23,IF(AO278="E",'7.パネルラジエーター設備費用算出シート'!$G$33,IF(AO278="F",'7.パネルラジエーター設備費用算出シート'!$N$33,IF(AO278="G",'7.パネルラジエーター設備費用算出シート'!$G$43,IF(AO278="H",'7.パネルラジエーター設備費用算出シート'!$N$43,IF(AO278="I",'7.パネルラジエーター設備費用算出シート'!$G$54,'7.パネルラジエーター設備費用算出シート'!$N$54))))))))))</f>
        <v/>
      </c>
      <c r="AQ278" s="138"/>
      <c r="AR278" s="122"/>
      <c r="AS278" s="1042"/>
      <c r="AT278" s="138"/>
      <c r="AU278" s="56"/>
      <c r="AV278" s="56"/>
      <c r="AW278" s="56"/>
      <c r="AX278" s="56"/>
      <c r="AY278" s="110"/>
      <c r="AZ278" s="56"/>
      <c r="BA278" s="56"/>
      <c r="BB278" s="110"/>
      <c r="BC278" s="56"/>
      <c r="BD278" s="56"/>
      <c r="BE278" s="56"/>
      <c r="BF278" s="56"/>
    </row>
    <row r="279" spans="1:58" s="57" customFormat="1">
      <c r="A279" s="140"/>
      <c r="B279" s="115">
        <v>267</v>
      </c>
      <c r="C279" s="156"/>
      <c r="D279" s="116"/>
      <c r="E279" s="141"/>
      <c r="F279" s="1030"/>
      <c r="G279" s="1030"/>
      <c r="H279" s="1034"/>
      <c r="I279" s="119"/>
      <c r="J279" s="120"/>
      <c r="K279" s="119"/>
      <c r="L279" s="1033" t="str">
        <f t="shared" si="16"/>
        <v/>
      </c>
      <c r="M279" s="1036" t="str">
        <f t="shared" si="17"/>
        <v/>
      </c>
      <c r="N279" s="1033" t="str">
        <f t="shared" si="18"/>
        <v/>
      </c>
      <c r="O279" s="1037">
        <f t="shared" si="19"/>
        <v>0</v>
      </c>
      <c r="P279" s="138"/>
      <c r="Q279" s="248"/>
      <c r="R279" s="112"/>
      <c r="S279" s="136"/>
      <c r="T279" s="249"/>
      <c r="U279" s="112"/>
      <c r="V279" s="138"/>
      <c r="W279" s="119"/>
      <c r="X279" s="138"/>
      <c r="Y279" s="119"/>
      <c r="Z279" s="138"/>
      <c r="AA279" s="119"/>
      <c r="AB279" s="138"/>
      <c r="AC279" s="248"/>
      <c r="AD279" s="112"/>
      <c r="AE279" s="138"/>
      <c r="AF279" s="122"/>
      <c r="AG279" s="138"/>
      <c r="AH279" s="122"/>
      <c r="AI279" s="138"/>
      <c r="AJ279" s="124"/>
      <c r="AK279" s="138"/>
      <c r="AL279" s="119"/>
      <c r="AM279" s="475"/>
      <c r="AN279" s="138"/>
      <c r="AO279" s="119"/>
      <c r="AP279" s="1041" t="str">
        <f>IF(AO279="","",IF(AO279="A",'7.パネルラジエーター設備費用算出シート'!$G$13,IF(AO279="B",'7.パネルラジエーター設備費用算出シート'!$N$13,IF(AO279="C",'7.パネルラジエーター設備費用算出シート'!$G$23,IF(AO279="D",'7.パネルラジエーター設備費用算出シート'!$N$23,IF(AO279="E",'7.パネルラジエーター設備費用算出シート'!$G$33,IF(AO279="F",'7.パネルラジエーター設備費用算出シート'!$N$33,IF(AO279="G",'7.パネルラジエーター設備費用算出シート'!$G$43,IF(AO279="H",'7.パネルラジエーター設備費用算出シート'!$N$43,IF(AO279="I",'7.パネルラジエーター設備費用算出シート'!$G$54,'7.パネルラジエーター設備費用算出シート'!$N$54))))))))))</f>
        <v/>
      </c>
      <c r="AQ279" s="138"/>
      <c r="AR279" s="122"/>
      <c r="AS279" s="1042"/>
      <c r="AT279" s="138"/>
      <c r="AU279" s="56"/>
      <c r="AV279" s="56"/>
      <c r="AW279" s="56"/>
      <c r="AX279" s="56"/>
      <c r="AY279" s="110"/>
      <c r="AZ279" s="56"/>
      <c r="BA279" s="56"/>
      <c r="BB279" s="110"/>
      <c r="BC279" s="56"/>
      <c r="BD279" s="56"/>
      <c r="BE279" s="56"/>
      <c r="BF279" s="56"/>
    </row>
    <row r="280" spans="1:58" s="57" customFormat="1">
      <c r="A280" s="140"/>
      <c r="B280" s="115">
        <v>268</v>
      </c>
      <c r="C280" s="156"/>
      <c r="D280" s="116"/>
      <c r="E280" s="141"/>
      <c r="F280" s="1030"/>
      <c r="G280" s="1030"/>
      <c r="H280" s="1034"/>
      <c r="I280" s="119"/>
      <c r="J280" s="120"/>
      <c r="K280" s="119"/>
      <c r="L280" s="1033" t="str">
        <f t="shared" si="16"/>
        <v/>
      </c>
      <c r="M280" s="1036" t="str">
        <f t="shared" si="17"/>
        <v/>
      </c>
      <c r="N280" s="1033" t="str">
        <f t="shared" si="18"/>
        <v/>
      </c>
      <c r="O280" s="1037">
        <f t="shared" si="19"/>
        <v>0</v>
      </c>
      <c r="P280" s="138"/>
      <c r="Q280" s="248"/>
      <c r="R280" s="112"/>
      <c r="S280" s="136"/>
      <c r="T280" s="249"/>
      <c r="U280" s="112"/>
      <c r="V280" s="138"/>
      <c r="W280" s="119"/>
      <c r="X280" s="138"/>
      <c r="Y280" s="119"/>
      <c r="Z280" s="138"/>
      <c r="AA280" s="119"/>
      <c r="AB280" s="138"/>
      <c r="AC280" s="248"/>
      <c r="AD280" s="112"/>
      <c r="AE280" s="138"/>
      <c r="AF280" s="122"/>
      <c r="AG280" s="138"/>
      <c r="AH280" s="122"/>
      <c r="AI280" s="138"/>
      <c r="AJ280" s="124"/>
      <c r="AK280" s="138"/>
      <c r="AL280" s="119"/>
      <c r="AM280" s="475"/>
      <c r="AN280" s="138"/>
      <c r="AO280" s="119"/>
      <c r="AP280" s="1041" t="str">
        <f>IF(AO280="","",IF(AO280="A",'7.パネルラジエーター設備費用算出シート'!$G$13,IF(AO280="B",'7.パネルラジエーター設備費用算出シート'!$N$13,IF(AO280="C",'7.パネルラジエーター設備費用算出シート'!$G$23,IF(AO280="D",'7.パネルラジエーター設備費用算出シート'!$N$23,IF(AO280="E",'7.パネルラジエーター設備費用算出シート'!$G$33,IF(AO280="F",'7.パネルラジエーター設備費用算出シート'!$N$33,IF(AO280="G",'7.パネルラジエーター設備費用算出シート'!$G$43,IF(AO280="H",'7.パネルラジエーター設備費用算出シート'!$N$43,IF(AO280="I",'7.パネルラジエーター設備費用算出シート'!$G$54,'7.パネルラジエーター設備費用算出シート'!$N$54))))))))))</f>
        <v/>
      </c>
      <c r="AQ280" s="138"/>
      <c r="AR280" s="122"/>
      <c r="AS280" s="1042"/>
      <c r="AT280" s="138"/>
      <c r="AU280" s="56"/>
      <c r="AV280" s="56"/>
      <c r="AW280" s="56"/>
      <c r="AX280" s="56"/>
      <c r="AY280" s="110"/>
      <c r="AZ280" s="56"/>
      <c r="BA280" s="56"/>
      <c r="BB280" s="110"/>
      <c r="BC280" s="56"/>
      <c r="BD280" s="56"/>
      <c r="BE280" s="56"/>
      <c r="BF280" s="56"/>
    </row>
    <row r="281" spans="1:58" s="57" customFormat="1">
      <c r="A281" s="140"/>
      <c r="B281" s="115">
        <v>269</v>
      </c>
      <c r="C281" s="156"/>
      <c r="D281" s="116"/>
      <c r="E281" s="141"/>
      <c r="F281" s="1030"/>
      <c r="G281" s="1030"/>
      <c r="H281" s="1034"/>
      <c r="I281" s="119"/>
      <c r="J281" s="120"/>
      <c r="K281" s="119"/>
      <c r="L281" s="1033" t="str">
        <f t="shared" si="16"/>
        <v/>
      </c>
      <c r="M281" s="1036" t="str">
        <f t="shared" si="17"/>
        <v/>
      </c>
      <c r="N281" s="1033" t="str">
        <f t="shared" si="18"/>
        <v/>
      </c>
      <c r="O281" s="1037">
        <f t="shared" si="19"/>
        <v>0</v>
      </c>
      <c r="P281" s="138"/>
      <c r="Q281" s="248"/>
      <c r="R281" s="112"/>
      <c r="S281" s="136"/>
      <c r="T281" s="249"/>
      <c r="U281" s="112"/>
      <c r="V281" s="138"/>
      <c r="W281" s="119"/>
      <c r="X281" s="138"/>
      <c r="Y281" s="119"/>
      <c r="Z281" s="138"/>
      <c r="AA281" s="119"/>
      <c r="AB281" s="138"/>
      <c r="AC281" s="248"/>
      <c r="AD281" s="112"/>
      <c r="AE281" s="138"/>
      <c r="AF281" s="122"/>
      <c r="AG281" s="138"/>
      <c r="AH281" s="122"/>
      <c r="AI281" s="138"/>
      <c r="AJ281" s="124"/>
      <c r="AK281" s="138"/>
      <c r="AL281" s="119"/>
      <c r="AM281" s="475"/>
      <c r="AN281" s="138"/>
      <c r="AO281" s="119"/>
      <c r="AP281" s="1041" t="str">
        <f>IF(AO281="","",IF(AO281="A",'7.パネルラジエーター設備費用算出シート'!$G$13,IF(AO281="B",'7.パネルラジエーター設備費用算出シート'!$N$13,IF(AO281="C",'7.パネルラジエーター設備費用算出シート'!$G$23,IF(AO281="D",'7.パネルラジエーター設備費用算出シート'!$N$23,IF(AO281="E",'7.パネルラジエーター設備費用算出シート'!$G$33,IF(AO281="F",'7.パネルラジエーター設備費用算出シート'!$N$33,IF(AO281="G",'7.パネルラジエーター設備費用算出シート'!$G$43,IF(AO281="H",'7.パネルラジエーター設備費用算出シート'!$N$43,IF(AO281="I",'7.パネルラジエーター設備費用算出シート'!$G$54,'7.パネルラジエーター設備費用算出シート'!$N$54))))))))))</f>
        <v/>
      </c>
      <c r="AQ281" s="138"/>
      <c r="AR281" s="122"/>
      <c r="AS281" s="1042"/>
      <c r="AT281" s="138"/>
      <c r="AU281" s="56"/>
      <c r="AV281" s="56"/>
      <c r="AW281" s="56"/>
      <c r="AX281" s="56"/>
      <c r="AY281" s="110"/>
      <c r="AZ281" s="56"/>
      <c r="BA281" s="56"/>
      <c r="BB281" s="110"/>
      <c r="BC281" s="56"/>
      <c r="BD281" s="56"/>
      <c r="BE281" s="56"/>
      <c r="BF281" s="56"/>
    </row>
    <row r="282" spans="1:58" s="57" customFormat="1">
      <c r="A282" s="140"/>
      <c r="B282" s="115">
        <v>270</v>
      </c>
      <c r="C282" s="156"/>
      <c r="D282" s="116"/>
      <c r="E282" s="141"/>
      <c r="F282" s="1030"/>
      <c r="G282" s="1030"/>
      <c r="H282" s="1034"/>
      <c r="I282" s="119"/>
      <c r="J282" s="120"/>
      <c r="K282" s="119"/>
      <c r="L282" s="1033" t="str">
        <f t="shared" si="16"/>
        <v/>
      </c>
      <c r="M282" s="1036" t="str">
        <f t="shared" si="17"/>
        <v/>
      </c>
      <c r="N282" s="1033" t="str">
        <f t="shared" si="18"/>
        <v/>
      </c>
      <c r="O282" s="1037">
        <f t="shared" si="19"/>
        <v>0</v>
      </c>
      <c r="P282" s="138"/>
      <c r="Q282" s="248"/>
      <c r="R282" s="112"/>
      <c r="S282" s="136"/>
      <c r="T282" s="249"/>
      <c r="U282" s="112"/>
      <c r="V282" s="138"/>
      <c r="W282" s="119"/>
      <c r="X282" s="138"/>
      <c r="Y282" s="119"/>
      <c r="Z282" s="138"/>
      <c r="AA282" s="119"/>
      <c r="AB282" s="138"/>
      <c r="AC282" s="248"/>
      <c r="AD282" s="112"/>
      <c r="AE282" s="138"/>
      <c r="AF282" s="122"/>
      <c r="AG282" s="138"/>
      <c r="AH282" s="122"/>
      <c r="AI282" s="138"/>
      <c r="AJ282" s="124"/>
      <c r="AK282" s="138"/>
      <c r="AL282" s="119"/>
      <c r="AM282" s="475"/>
      <c r="AN282" s="138"/>
      <c r="AO282" s="119"/>
      <c r="AP282" s="1041" t="str">
        <f>IF(AO282="","",IF(AO282="A",'7.パネルラジエーター設備費用算出シート'!$G$13,IF(AO282="B",'7.パネルラジエーター設備費用算出シート'!$N$13,IF(AO282="C",'7.パネルラジエーター設備費用算出シート'!$G$23,IF(AO282="D",'7.パネルラジエーター設備費用算出シート'!$N$23,IF(AO282="E",'7.パネルラジエーター設備費用算出シート'!$G$33,IF(AO282="F",'7.パネルラジエーター設備費用算出シート'!$N$33,IF(AO282="G",'7.パネルラジエーター設備費用算出シート'!$G$43,IF(AO282="H",'7.パネルラジエーター設備費用算出シート'!$N$43,IF(AO282="I",'7.パネルラジエーター設備費用算出シート'!$G$54,'7.パネルラジエーター設備費用算出シート'!$N$54))))))))))</f>
        <v/>
      </c>
      <c r="AQ282" s="138"/>
      <c r="AR282" s="122"/>
      <c r="AS282" s="1042"/>
      <c r="AT282" s="138"/>
      <c r="AU282" s="56"/>
      <c r="AV282" s="56"/>
      <c r="AW282" s="56"/>
      <c r="AX282" s="56"/>
      <c r="AY282" s="110"/>
      <c r="AZ282" s="56"/>
      <c r="BA282" s="56"/>
      <c r="BB282" s="110"/>
      <c r="BC282" s="56"/>
      <c r="BD282" s="56"/>
      <c r="BE282" s="56"/>
      <c r="BF282" s="56"/>
    </row>
    <row r="283" spans="1:58" s="57" customFormat="1">
      <c r="A283" s="140"/>
      <c r="B283" s="115">
        <v>271</v>
      </c>
      <c r="C283" s="156"/>
      <c r="D283" s="116"/>
      <c r="E283" s="141"/>
      <c r="F283" s="1030"/>
      <c r="G283" s="1030"/>
      <c r="H283" s="1034"/>
      <c r="I283" s="119"/>
      <c r="J283" s="120"/>
      <c r="K283" s="119"/>
      <c r="L283" s="1033" t="str">
        <f t="shared" si="16"/>
        <v/>
      </c>
      <c r="M283" s="1036" t="str">
        <f t="shared" si="17"/>
        <v/>
      </c>
      <c r="N283" s="1033" t="str">
        <f t="shared" si="18"/>
        <v/>
      </c>
      <c r="O283" s="1037">
        <f t="shared" si="19"/>
        <v>0</v>
      </c>
      <c r="P283" s="138"/>
      <c r="Q283" s="248"/>
      <c r="R283" s="112"/>
      <c r="S283" s="136"/>
      <c r="T283" s="249"/>
      <c r="U283" s="112"/>
      <c r="V283" s="138"/>
      <c r="W283" s="119"/>
      <c r="X283" s="138"/>
      <c r="Y283" s="119"/>
      <c r="Z283" s="138"/>
      <c r="AA283" s="119"/>
      <c r="AB283" s="138"/>
      <c r="AC283" s="248"/>
      <c r="AD283" s="112"/>
      <c r="AE283" s="138"/>
      <c r="AF283" s="122"/>
      <c r="AG283" s="138"/>
      <c r="AH283" s="122"/>
      <c r="AI283" s="138"/>
      <c r="AJ283" s="124"/>
      <c r="AK283" s="138"/>
      <c r="AL283" s="119"/>
      <c r="AM283" s="475"/>
      <c r="AN283" s="138"/>
      <c r="AO283" s="119"/>
      <c r="AP283" s="1041" t="str">
        <f>IF(AO283="","",IF(AO283="A",'7.パネルラジエーター設備費用算出シート'!$G$13,IF(AO283="B",'7.パネルラジエーター設備費用算出シート'!$N$13,IF(AO283="C",'7.パネルラジエーター設備費用算出シート'!$G$23,IF(AO283="D",'7.パネルラジエーター設備費用算出シート'!$N$23,IF(AO283="E",'7.パネルラジエーター設備費用算出シート'!$G$33,IF(AO283="F",'7.パネルラジエーター設備費用算出シート'!$N$33,IF(AO283="G",'7.パネルラジエーター設備費用算出シート'!$G$43,IF(AO283="H",'7.パネルラジエーター設備費用算出シート'!$N$43,IF(AO283="I",'7.パネルラジエーター設備費用算出シート'!$G$54,'7.パネルラジエーター設備費用算出シート'!$N$54))))))))))</f>
        <v/>
      </c>
      <c r="AQ283" s="138"/>
      <c r="AR283" s="122"/>
      <c r="AS283" s="1042"/>
      <c r="AT283" s="138"/>
      <c r="AU283" s="56"/>
      <c r="AV283" s="56"/>
      <c r="AW283" s="56"/>
      <c r="AX283" s="56"/>
      <c r="AY283" s="110"/>
      <c r="AZ283" s="56"/>
      <c r="BA283" s="56"/>
      <c r="BB283" s="110"/>
      <c r="BC283" s="56"/>
      <c r="BD283" s="56"/>
      <c r="BE283" s="56"/>
      <c r="BF283" s="56"/>
    </row>
    <row r="284" spans="1:58" s="57" customFormat="1">
      <c r="A284" s="140"/>
      <c r="B284" s="115">
        <v>272</v>
      </c>
      <c r="C284" s="156"/>
      <c r="D284" s="116"/>
      <c r="E284" s="141"/>
      <c r="F284" s="1030"/>
      <c r="G284" s="1030"/>
      <c r="H284" s="1034"/>
      <c r="I284" s="119"/>
      <c r="J284" s="120"/>
      <c r="K284" s="119"/>
      <c r="L284" s="1033" t="str">
        <f t="shared" si="16"/>
        <v/>
      </c>
      <c r="M284" s="1036" t="str">
        <f t="shared" si="17"/>
        <v/>
      </c>
      <c r="N284" s="1033" t="str">
        <f t="shared" si="18"/>
        <v/>
      </c>
      <c r="O284" s="1037">
        <f t="shared" si="19"/>
        <v>0</v>
      </c>
      <c r="P284" s="138"/>
      <c r="Q284" s="248"/>
      <c r="R284" s="112"/>
      <c r="S284" s="136"/>
      <c r="T284" s="249"/>
      <c r="U284" s="112"/>
      <c r="V284" s="138"/>
      <c r="W284" s="119"/>
      <c r="X284" s="138"/>
      <c r="Y284" s="119"/>
      <c r="Z284" s="138"/>
      <c r="AA284" s="119"/>
      <c r="AB284" s="138"/>
      <c r="AC284" s="248"/>
      <c r="AD284" s="112"/>
      <c r="AE284" s="138"/>
      <c r="AF284" s="122"/>
      <c r="AG284" s="138"/>
      <c r="AH284" s="122"/>
      <c r="AI284" s="138"/>
      <c r="AJ284" s="124"/>
      <c r="AK284" s="138"/>
      <c r="AL284" s="119"/>
      <c r="AM284" s="475"/>
      <c r="AN284" s="138"/>
      <c r="AO284" s="119"/>
      <c r="AP284" s="1041" t="str">
        <f>IF(AO284="","",IF(AO284="A",'7.パネルラジエーター設備費用算出シート'!$G$13,IF(AO284="B",'7.パネルラジエーター設備費用算出シート'!$N$13,IF(AO284="C",'7.パネルラジエーター設備費用算出シート'!$G$23,IF(AO284="D",'7.パネルラジエーター設備費用算出シート'!$N$23,IF(AO284="E",'7.パネルラジエーター設備費用算出シート'!$G$33,IF(AO284="F",'7.パネルラジエーター設備費用算出シート'!$N$33,IF(AO284="G",'7.パネルラジエーター設備費用算出シート'!$G$43,IF(AO284="H",'7.パネルラジエーター設備費用算出シート'!$N$43,IF(AO284="I",'7.パネルラジエーター設備費用算出シート'!$G$54,'7.パネルラジエーター設備費用算出シート'!$N$54))))))))))</f>
        <v/>
      </c>
      <c r="AQ284" s="138"/>
      <c r="AR284" s="122"/>
      <c r="AS284" s="1042"/>
      <c r="AT284" s="138"/>
      <c r="AU284" s="56"/>
      <c r="AV284" s="56"/>
      <c r="AW284" s="56"/>
      <c r="AX284" s="56"/>
      <c r="AY284" s="110"/>
      <c r="AZ284" s="56"/>
      <c r="BA284" s="56"/>
      <c r="BB284" s="110"/>
      <c r="BC284" s="56"/>
      <c r="BD284" s="56"/>
      <c r="BE284" s="56"/>
      <c r="BF284" s="56"/>
    </row>
    <row r="285" spans="1:58" s="57" customFormat="1">
      <c r="A285" s="140"/>
      <c r="B285" s="115">
        <v>273</v>
      </c>
      <c r="C285" s="156"/>
      <c r="D285" s="116"/>
      <c r="E285" s="141"/>
      <c r="F285" s="1030"/>
      <c r="G285" s="1030"/>
      <c r="H285" s="1034"/>
      <c r="I285" s="119"/>
      <c r="J285" s="120"/>
      <c r="K285" s="119"/>
      <c r="L285" s="1033" t="str">
        <f t="shared" si="16"/>
        <v/>
      </c>
      <c r="M285" s="1036" t="str">
        <f t="shared" si="17"/>
        <v/>
      </c>
      <c r="N285" s="1033" t="str">
        <f t="shared" si="18"/>
        <v/>
      </c>
      <c r="O285" s="1037">
        <f t="shared" si="19"/>
        <v>0</v>
      </c>
      <c r="P285" s="138"/>
      <c r="Q285" s="248"/>
      <c r="R285" s="112"/>
      <c r="S285" s="136"/>
      <c r="T285" s="249"/>
      <c r="U285" s="112"/>
      <c r="V285" s="138"/>
      <c r="W285" s="119"/>
      <c r="X285" s="138"/>
      <c r="Y285" s="119"/>
      <c r="Z285" s="138"/>
      <c r="AA285" s="119"/>
      <c r="AB285" s="138"/>
      <c r="AC285" s="248"/>
      <c r="AD285" s="112"/>
      <c r="AE285" s="138"/>
      <c r="AF285" s="122"/>
      <c r="AG285" s="138"/>
      <c r="AH285" s="122"/>
      <c r="AI285" s="138"/>
      <c r="AJ285" s="124"/>
      <c r="AK285" s="138"/>
      <c r="AL285" s="119"/>
      <c r="AM285" s="475"/>
      <c r="AN285" s="138"/>
      <c r="AO285" s="119"/>
      <c r="AP285" s="1041" t="str">
        <f>IF(AO285="","",IF(AO285="A",'7.パネルラジエーター設備費用算出シート'!$G$13,IF(AO285="B",'7.パネルラジエーター設備費用算出シート'!$N$13,IF(AO285="C",'7.パネルラジエーター設備費用算出シート'!$G$23,IF(AO285="D",'7.パネルラジエーター設備費用算出シート'!$N$23,IF(AO285="E",'7.パネルラジエーター設備費用算出シート'!$G$33,IF(AO285="F",'7.パネルラジエーター設備費用算出シート'!$N$33,IF(AO285="G",'7.パネルラジエーター設備費用算出シート'!$G$43,IF(AO285="H",'7.パネルラジエーター設備費用算出シート'!$N$43,IF(AO285="I",'7.パネルラジエーター設備費用算出シート'!$G$54,'7.パネルラジエーター設備費用算出シート'!$N$54))))))))))</f>
        <v/>
      </c>
      <c r="AQ285" s="138"/>
      <c r="AR285" s="122"/>
      <c r="AS285" s="1042"/>
      <c r="AT285" s="138"/>
      <c r="AU285" s="56"/>
      <c r="AV285" s="56"/>
      <c r="AW285" s="56"/>
      <c r="AX285" s="56"/>
      <c r="AY285" s="110"/>
      <c r="AZ285" s="56"/>
      <c r="BA285" s="56"/>
      <c r="BB285" s="110"/>
      <c r="BC285" s="56"/>
      <c r="BD285" s="56"/>
      <c r="BE285" s="56"/>
      <c r="BF285" s="56"/>
    </row>
    <row r="286" spans="1:58" s="57" customFormat="1">
      <c r="A286" s="140"/>
      <c r="B286" s="115">
        <v>274</v>
      </c>
      <c r="C286" s="156"/>
      <c r="D286" s="116"/>
      <c r="E286" s="141"/>
      <c r="F286" s="1030"/>
      <c r="G286" s="1030"/>
      <c r="H286" s="1034"/>
      <c r="I286" s="119"/>
      <c r="J286" s="120"/>
      <c r="K286" s="119"/>
      <c r="L286" s="1033" t="str">
        <f t="shared" si="16"/>
        <v/>
      </c>
      <c r="M286" s="1036" t="str">
        <f t="shared" si="17"/>
        <v/>
      </c>
      <c r="N286" s="1033" t="str">
        <f t="shared" si="18"/>
        <v/>
      </c>
      <c r="O286" s="1037">
        <f t="shared" si="19"/>
        <v>0</v>
      </c>
      <c r="P286" s="138"/>
      <c r="Q286" s="248"/>
      <c r="R286" s="112"/>
      <c r="S286" s="136"/>
      <c r="T286" s="249"/>
      <c r="U286" s="112"/>
      <c r="V286" s="138"/>
      <c r="W286" s="119"/>
      <c r="X286" s="138"/>
      <c r="Y286" s="119"/>
      <c r="Z286" s="138"/>
      <c r="AA286" s="119"/>
      <c r="AB286" s="138"/>
      <c r="AC286" s="248"/>
      <c r="AD286" s="112"/>
      <c r="AE286" s="138"/>
      <c r="AF286" s="122"/>
      <c r="AG286" s="138"/>
      <c r="AH286" s="122"/>
      <c r="AI286" s="138"/>
      <c r="AJ286" s="124"/>
      <c r="AK286" s="138"/>
      <c r="AL286" s="119"/>
      <c r="AM286" s="475"/>
      <c r="AN286" s="138"/>
      <c r="AO286" s="119"/>
      <c r="AP286" s="1041" t="str">
        <f>IF(AO286="","",IF(AO286="A",'7.パネルラジエーター設備費用算出シート'!$G$13,IF(AO286="B",'7.パネルラジエーター設備費用算出シート'!$N$13,IF(AO286="C",'7.パネルラジエーター設備費用算出シート'!$G$23,IF(AO286="D",'7.パネルラジエーター設備費用算出シート'!$N$23,IF(AO286="E",'7.パネルラジエーター設備費用算出シート'!$G$33,IF(AO286="F",'7.パネルラジエーター設備費用算出シート'!$N$33,IF(AO286="G",'7.パネルラジエーター設備費用算出シート'!$G$43,IF(AO286="H",'7.パネルラジエーター設備費用算出シート'!$N$43,IF(AO286="I",'7.パネルラジエーター設備費用算出シート'!$G$54,'7.パネルラジエーター設備費用算出シート'!$N$54))))))))))</f>
        <v/>
      </c>
      <c r="AQ286" s="138"/>
      <c r="AR286" s="122"/>
      <c r="AS286" s="1042"/>
      <c r="AT286" s="138"/>
      <c r="AU286" s="56"/>
      <c r="AV286" s="56"/>
      <c r="AW286" s="56"/>
      <c r="AX286" s="56"/>
      <c r="AY286" s="110"/>
      <c r="AZ286" s="56"/>
      <c r="BA286" s="56"/>
      <c r="BB286" s="110"/>
      <c r="BC286" s="56"/>
      <c r="BD286" s="56"/>
      <c r="BE286" s="56"/>
      <c r="BF286" s="56"/>
    </row>
    <row r="287" spans="1:58" s="57" customFormat="1">
      <c r="A287" s="140"/>
      <c r="B287" s="115">
        <v>275</v>
      </c>
      <c r="C287" s="156"/>
      <c r="D287" s="116"/>
      <c r="E287" s="141"/>
      <c r="F287" s="1030"/>
      <c r="G287" s="1030"/>
      <c r="H287" s="1034"/>
      <c r="I287" s="119"/>
      <c r="J287" s="120"/>
      <c r="K287" s="119"/>
      <c r="L287" s="1033" t="str">
        <f t="shared" si="16"/>
        <v/>
      </c>
      <c r="M287" s="1036" t="str">
        <f t="shared" si="17"/>
        <v/>
      </c>
      <c r="N287" s="1033" t="str">
        <f t="shared" si="18"/>
        <v/>
      </c>
      <c r="O287" s="1037">
        <f t="shared" si="19"/>
        <v>0</v>
      </c>
      <c r="P287" s="138"/>
      <c r="Q287" s="248"/>
      <c r="R287" s="112"/>
      <c r="S287" s="136"/>
      <c r="T287" s="249"/>
      <c r="U287" s="112"/>
      <c r="V287" s="138"/>
      <c r="W287" s="119"/>
      <c r="X287" s="138"/>
      <c r="Y287" s="119"/>
      <c r="Z287" s="138"/>
      <c r="AA287" s="119"/>
      <c r="AB287" s="138"/>
      <c r="AC287" s="248"/>
      <c r="AD287" s="112"/>
      <c r="AE287" s="138"/>
      <c r="AF287" s="122"/>
      <c r="AG287" s="138"/>
      <c r="AH287" s="122"/>
      <c r="AI287" s="138"/>
      <c r="AJ287" s="124"/>
      <c r="AK287" s="138"/>
      <c r="AL287" s="119"/>
      <c r="AM287" s="475"/>
      <c r="AN287" s="138"/>
      <c r="AO287" s="119"/>
      <c r="AP287" s="1041" t="str">
        <f>IF(AO287="","",IF(AO287="A",'7.パネルラジエーター設備費用算出シート'!$G$13,IF(AO287="B",'7.パネルラジエーター設備費用算出シート'!$N$13,IF(AO287="C",'7.パネルラジエーター設備費用算出シート'!$G$23,IF(AO287="D",'7.パネルラジエーター設備費用算出シート'!$N$23,IF(AO287="E",'7.パネルラジエーター設備費用算出シート'!$G$33,IF(AO287="F",'7.パネルラジエーター設備費用算出シート'!$N$33,IF(AO287="G",'7.パネルラジエーター設備費用算出シート'!$G$43,IF(AO287="H",'7.パネルラジエーター設備費用算出シート'!$N$43,IF(AO287="I",'7.パネルラジエーター設備費用算出シート'!$G$54,'7.パネルラジエーター設備費用算出シート'!$N$54))))))))))</f>
        <v/>
      </c>
      <c r="AQ287" s="138"/>
      <c r="AR287" s="122"/>
      <c r="AS287" s="1042"/>
      <c r="AT287" s="138"/>
      <c r="AU287" s="56"/>
      <c r="AV287" s="56"/>
      <c r="AW287" s="56"/>
      <c r="AX287" s="56"/>
      <c r="AY287" s="110"/>
      <c r="AZ287" s="56"/>
      <c r="BA287" s="56"/>
      <c r="BB287" s="110"/>
      <c r="BC287" s="56"/>
      <c r="BD287" s="56"/>
      <c r="BE287" s="56"/>
      <c r="BF287" s="56"/>
    </row>
    <row r="288" spans="1:58" s="57" customFormat="1">
      <c r="A288" s="140"/>
      <c r="B288" s="115">
        <v>276</v>
      </c>
      <c r="C288" s="156"/>
      <c r="D288" s="116"/>
      <c r="E288" s="141"/>
      <c r="F288" s="1030"/>
      <c r="G288" s="1030"/>
      <c r="H288" s="1034"/>
      <c r="I288" s="119"/>
      <c r="J288" s="120"/>
      <c r="K288" s="119"/>
      <c r="L288" s="1033" t="str">
        <f t="shared" si="16"/>
        <v/>
      </c>
      <c r="M288" s="1036" t="str">
        <f t="shared" si="17"/>
        <v/>
      </c>
      <c r="N288" s="1033" t="str">
        <f t="shared" si="18"/>
        <v/>
      </c>
      <c r="O288" s="1037">
        <f t="shared" si="19"/>
        <v>0</v>
      </c>
      <c r="P288" s="138"/>
      <c r="Q288" s="248"/>
      <c r="R288" s="112"/>
      <c r="S288" s="136"/>
      <c r="T288" s="249"/>
      <c r="U288" s="112"/>
      <c r="V288" s="138"/>
      <c r="W288" s="119"/>
      <c r="X288" s="138"/>
      <c r="Y288" s="119"/>
      <c r="Z288" s="138"/>
      <c r="AA288" s="119"/>
      <c r="AB288" s="138"/>
      <c r="AC288" s="248"/>
      <c r="AD288" s="112"/>
      <c r="AE288" s="138"/>
      <c r="AF288" s="122"/>
      <c r="AG288" s="138"/>
      <c r="AH288" s="122"/>
      <c r="AI288" s="138"/>
      <c r="AJ288" s="124"/>
      <c r="AK288" s="138"/>
      <c r="AL288" s="119"/>
      <c r="AM288" s="475"/>
      <c r="AN288" s="138"/>
      <c r="AO288" s="119"/>
      <c r="AP288" s="1041" t="str">
        <f>IF(AO288="","",IF(AO288="A",'7.パネルラジエーター設備費用算出シート'!$G$13,IF(AO288="B",'7.パネルラジエーター設備費用算出シート'!$N$13,IF(AO288="C",'7.パネルラジエーター設備費用算出シート'!$G$23,IF(AO288="D",'7.パネルラジエーター設備費用算出シート'!$N$23,IF(AO288="E",'7.パネルラジエーター設備費用算出シート'!$G$33,IF(AO288="F",'7.パネルラジエーター設備費用算出シート'!$N$33,IF(AO288="G",'7.パネルラジエーター設備費用算出シート'!$G$43,IF(AO288="H",'7.パネルラジエーター設備費用算出シート'!$N$43,IF(AO288="I",'7.パネルラジエーター設備費用算出シート'!$G$54,'7.パネルラジエーター設備費用算出シート'!$N$54))))))))))</f>
        <v/>
      </c>
      <c r="AQ288" s="138"/>
      <c r="AR288" s="122"/>
      <c r="AS288" s="1042"/>
      <c r="AT288" s="138"/>
      <c r="AU288" s="56"/>
      <c r="AV288" s="56"/>
      <c r="AW288" s="56"/>
      <c r="AX288" s="56"/>
      <c r="AY288" s="110"/>
      <c r="AZ288" s="56"/>
      <c r="BA288" s="56"/>
      <c r="BB288" s="110"/>
      <c r="BC288" s="56"/>
      <c r="BD288" s="56"/>
      <c r="BE288" s="56"/>
      <c r="BF288" s="56"/>
    </row>
    <row r="289" spans="1:58" s="57" customFormat="1">
      <c r="A289" s="140"/>
      <c r="B289" s="115">
        <v>277</v>
      </c>
      <c r="C289" s="156"/>
      <c r="D289" s="116"/>
      <c r="E289" s="141"/>
      <c r="F289" s="1030"/>
      <c r="G289" s="1030"/>
      <c r="H289" s="1034"/>
      <c r="I289" s="119"/>
      <c r="J289" s="120"/>
      <c r="K289" s="119"/>
      <c r="L289" s="1033" t="str">
        <f t="shared" si="16"/>
        <v/>
      </c>
      <c r="M289" s="1036" t="str">
        <f t="shared" si="17"/>
        <v/>
      </c>
      <c r="N289" s="1033" t="str">
        <f t="shared" si="18"/>
        <v/>
      </c>
      <c r="O289" s="1037">
        <f t="shared" si="19"/>
        <v>0</v>
      </c>
      <c r="P289" s="138"/>
      <c r="Q289" s="248"/>
      <c r="R289" s="112"/>
      <c r="S289" s="136"/>
      <c r="T289" s="249"/>
      <c r="U289" s="112"/>
      <c r="V289" s="138"/>
      <c r="W289" s="119"/>
      <c r="X289" s="138"/>
      <c r="Y289" s="119"/>
      <c r="Z289" s="138"/>
      <c r="AA289" s="119"/>
      <c r="AB289" s="138"/>
      <c r="AC289" s="248"/>
      <c r="AD289" s="112"/>
      <c r="AE289" s="138"/>
      <c r="AF289" s="122"/>
      <c r="AG289" s="138"/>
      <c r="AH289" s="122"/>
      <c r="AI289" s="138"/>
      <c r="AJ289" s="124"/>
      <c r="AK289" s="138"/>
      <c r="AL289" s="119"/>
      <c r="AM289" s="475"/>
      <c r="AN289" s="138"/>
      <c r="AO289" s="119"/>
      <c r="AP289" s="1041" t="str">
        <f>IF(AO289="","",IF(AO289="A",'7.パネルラジエーター設備費用算出シート'!$G$13,IF(AO289="B",'7.パネルラジエーター設備費用算出シート'!$N$13,IF(AO289="C",'7.パネルラジエーター設備費用算出シート'!$G$23,IF(AO289="D",'7.パネルラジエーター設備費用算出シート'!$N$23,IF(AO289="E",'7.パネルラジエーター設備費用算出シート'!$G$33,IF(AO289="F",'7.パネルラジエーター設備費用算出シート'!$N$33,IF(AO289="G",'7.パネルラジエーター設備費用算出シート'!$G$43,IF(AO289="H",'7.パネルラジエーター設備費用算出シート'!$N$43,IF(AO289="I",'7.パネルラジエーター設備費用算出シート'!$G$54,'7.パネルラジエーター設備費用算出シート'!$N$54))))))))))</f>
        <v/>
      </c>
      <c r="AQ289" s="138"/>
      <c r="AR289" s="122"/>
      <c r="AS289" s="1042"/>
      <c r="AT289" s="138"/>
      <c r="AU289" s="56"/>
      <c r="AV289" s="56"/>
      <c r="AW289" s="56"/>
      <c r="AX289" s="56"/>
      <c r="AY289" s="110"/>
      <c r="AZ289" s="56"/>
      <c r="BA289" s="56"/>
      <c r="BB289" s="110"/>
      <c r="BC289" s="56"/>
      <c r="BD289" s="56"/>
      <c r="BE289" s="56"/>
      <c r="BF289" s="56"/>
    </row>
    <row r="290" spans="1:58" s="57" customFormat="1">
      <c r="A290" s="140"/>
      <c r="B290" s="115">
        <v>278</v>
      </c>
      <c r="C290" s="156"/>
      <c r="D290" s="116"/>
      <c r="E290" s="141"/>
      <c r="F290" s="1030"/>
      <c r="G290" s="1030"/>
      <c r="H290" s="1034"/>
      <c r="I290" s="119"/>
      <c r="J290" s="120"/>
      <c r="K290" s="119"/>
      <c r="L290" s="1033" t="str">
        <f t="shared" si="16"/>
        <v/>
      </c>
      <c r="M290" s="1036" t="str">
        <f t="shared" si="17"/>
        <v/>
      </c>
      <c r="N290" s="1033" t="str">
        <f t="shared" si="18"/>
        <v/>
      </c>
      <c r="O290" s="1037">
        <f t="shared" si="19"/>
        <v>0</v>
      </c>
      <c r="P290" s="138"/>
      <c r="Q290" s="248"/>
      <c r="R290" s="112"/>
      <c r="S290" s="136"/>
      <c r="T290" s="249"/>
      <c r="U290" s="112"/>
      <c r="V290" s="138"/>
      <c r="W290" s="119"/>
      <c r="X290" s="138"/>
      <c r="Y290" s="119"/>
      <c r="Z290" s="138"/>
      <c r="AA290" s="119"/>
      <c r="AB290" s="138"/>
      <c r="AC290" s="248"/>
      <c r="AD290" s="112"/>
      <c r="AE290" s="138"/>
      <c r="AF290" s="122"/>
      <c r="AG290" s="138"/>
      <c r="AH290" s="122"/>
      <c r="AI290" s="138"/>
      <c r="AJ290" s="124"/>
      <c r="AK290" s="138"/>
      <c r="AL290" s="119"/>
      <c r="AM290" s="475"/>
      <c r="AN290" s="138"/>
      <c r="AO290" s="119"/>
      <c r="AP290" s="1041" t="str">
        <f>IF(AO290="","",IF(AO290="A",'7.パネルラジエーター設備費用算出シート'!$G$13,IF(AO290="B",'7.パネルラジエーター設備費用算出シート'!$N$13,IF(AO290="C",'7.パネルラジエーター設備費用算出シート'!$G$23,IF(AO290="D",'7.パネルラジエーター設備費用算出シート'!$N$23,IF(AO290="E",'7.パネルラジエーター設備費用算出シート'!$G$33,IF(AO290="F",'7.パネルラジエーター設備費用算出シート'!$N$33,IF(AO290="G",'7.パネルラジエーター設備費用算出シート'!$G$43,IF(AO290="H",'7.パネルラジエーター設備費用算出シート'!$N$43,IF(AO290="I",'7.パネルラジエーター設備費用算出シート'!$G$54,'7.パネルラジエーター設備費用算出シート'!$N$54))))))))))</f>
        <v/>
      </c>
      <c r="AQ290" s="138"/>
      <c r="AR290" s="122"/>
      <c r="AS290" s="1042"/>
      <c r="AT290" s="138"/>
      <c r="AU290" s="56"/>
      <c r="AV290" s="56"/>
      <c r="AW290" s="56"/>
      <c r="AX290" s="56"/>
      <c r="AY290" s="110"/>
      <c r="AZ290" s="56"/>
      <c r="BA290" s="56"/>
      <c r="BB290" s="110"/>
      <c r="BC290" s="56"/>
      <c r="BD290" s="56"/>
      <c r="BE290" s="56"/>
      <c r="BF290" s="56"/>
    </row>
    <row r="291" spans="1:58" s="57" customFormat="1">
      <c r="A291" s="140"/>
      <c r="B291" s="115">
        <v>279</v>
      </c>
      <c r="C291" s="156"/>
      <c r="D291" s="116"/>
      <c r="E291" s="141"/>
      <c r="F291" s="1030"/>
      <c r="G291" s="1030"/>
      <c r="H291" s="1034"/>
      <c r="I291" s="119"/>
      <c r="J291" s="120"/>
      <c r="K291" s="119"/>
      <c r="L291" s="1033" t="str">
        <f t="shared" si="16"/>
        <v/>
      </c>
      <c r="M291" s="1036" t="str">
        <f t="shared" si="17"/>
        <v/>
      </c>
      <c r="N291" s="1033" t="str">
        <f t="shared" si="18"/>
        <v/>
      </c>
      <c r="O291" s="1037">
        <f t="shared" si="19"/>
        <v>0</v>
      </c>
      <c r="P291" s="138"/>
      <c r="Q291" s="248"/>
      <c r="R291" s="112"/>
      <c r="S291" s="136"/>
      <c r="T291" s="249"/>
      <c r="U291" s="112"/>
      <c r="V291" s="138"/>
      <c r="W291" s="119"/>
      <c r="X291" s="138"/>
      <c r="Y291" s="119"/>
      <c r="Z291" s="138"/>
      <c r="AA291" s="119"/>
      <c r="AB291" s="138"/>
      <c r="AC291" s="248"/>
      <c r="AD291" s="112"/>
      <c r="AE291" s="138"/>
      <c r="AF291" s="122"/>
      <c r="AG291" s="138"/>
      <c r="AH291" s="122"/>
      <c r="AI291" s="138"/>
      <c r="AJ291" s="124"/>
      <c r="AK291" s="138"/>
      <c r="AL291" s="119"/>
      <c r="AM291" s="475"/>
      <c r="AN291" s="138"/>
      <c r="AO291" s="119"/>
      <c r="AP291" s="1041" t="str">
        <f>IF(AO291="","",IF(AO291="A",'7.パネルラジエーター設備費用算出シート'!$G$13,IF(AO291="B",'7.パネルラジエーター設備費用算出シート'!$N$13,IF(AO291="C",'7.パネルラジエーター設備費用算出シート'!$G$23,IF(AO291="D",'7.パネルラジエーター設備費用算出シート'!$N$23,IF(AO291="E",'7.パネルラジエーター設備費用算出シート'!$G$33,IF(AO291="F",'7.パネルラジエーター設備費用算出シート'!$N$33,IF(AO291="G",'7.パネルラジエーター設備費用算出シート'!$G$43,IF(AO291="H",'7.パネルラジエーター設備費用算出シート'!$N$43,IF(AO291="I",'7.パネルラジエーター設備費用算出シート'!$G$54,'7.パネルラジエーター設備費用算出シート'!$N$54))))))))))</f>
        <v/>
      </c>
      <c r="AQ291" s="138"/>
      <c r="AR291" s="122"/>
      <c r="AS291" s="1042"/>
      <c r="AT291" s="138"/>
      <c r="AU291" s="56"/>
      <c r="AV291" s="56"/>
      <c r="AW291" s="56"/>
      <c r="AX291" s="56"/>
      <c r="AY291" s="110"/>
      <c r="AZ291" s="56"/>
      <c r="BA291" s="56"/>
      <c r="BB291" s="110"/>
      <c r="BC291" s="56"/>
      <c r="BD291" s="56"/>
      <c r="BE291" s="56"/>
      <c r="BF291" s="56"/>
    </row>
    <row r="292" spans="1:58" s="57" customFormat="1">
      <c r="A292" s="140"/>
      <c r="B292" s="115">
        <v>280</v>
      </c>
      <c r="C292" s="156"/>
      <c r="D292" s="116"/>
      <c r="E292" s="141"/>
      <c r="F292" s="1030"/>
      <c r="G292" s="1030"/>
      <c r="H292" s="1034"/>
      <c r="I292" s="119"/>
      <c r="J292" s="120"/>
      <c r="K292" s="119"/>
      <c r="L292" s="1033" t="str">
        <f t="shared" si="16"/>
        <v/>
      </c>
      <c r="M292" s="1036" t="str">
        <f t="shared" si="17"/>
        <v/>
      </c>
      <c r="N292" s="1033" t="str">
        <f t="shared" si="18"/>
        <v/>
      </c>
      <c r="O292" s="1037">
        <f t="shared" si="19"/>
        <v>0</v>
      </c>
      <c r="P292" s="138"/>
      <c r="Q292" s="248"/>
      <c r="R292" s="112"/>
      <c r="S292" s="136"/>
      <c r="T292" s="249"/>
      <c r="U292" s="112"/>
      <c r="V292" s="138"/>
      <c r="W292" s="119"/>
      <c r="X292" s="138"/>
      <c r="Y292" s="119"/>
      <c r="Z292" s="138"/>
      <c r="AA292" s="119"/>
      <c r="AB292" s="138"/>
      <c r="AC292" s="248"/>
      <c r="AD292" s="112"/>
      <c r="AE292" s="138"/>
      <c r="AF292" s="122"/>
      <c r="AG292" s="138"/>
      <c r="AH292" s="122"/>
      <c r="AI292" s="138"/>
      <c r="AJ292" s="124"/>
      <c r="AK292" s="138"/>
      <c r="AL292" s="119"/>
      <c r="AM292" s="475"/>
      <c r="AN292" s="138"/>
      <c r="AO292" s="119"/>
      <c r="AP292" s="1041" t="str">
        <f>IF(AO292="","",IF(AO292="A",'7.パネルラジエーター設備費用算出シート'!$G$13,IF(AO292="B",'7.パネルラジエーター設備費用算出シート'!$N$13,IF(AO292="C",'7.パネルラジエーター設備費用算出シート'!$G$23,IF(AO292="D",'7.パネルラジエーター設備費用算出シート'!$N$23,IF(AO292="E",'7.パネルラジエーター設備費用算出シート'!$G$33,IF(AO292="F",'7.パネルラジエーター設備費用算出シート'!$N$33,IF(AO292="G",'7.パネルラジエーター設備費用算出シート'!$G$43,IF(AO292="H",'7.パネルラジエーター設備費用算出シート'!$N$43,IF(AO292="I",'7.パネルラジエーター設備費用算出シート'!$G$54,'7.パネルラジエーター設備費用算出シート'!$N$54))))))))))</f>
        <v/>
      </c>
      <c r="AQ292" s="138"/>
      <c r="AR292" s="122"/>
      <c r="AS292" s="1042"/>
      <c r="AT292" s="138"/>
      <c r="AU292" s="56"/>
      <c r="AV292" s="56"/>
      <c r="AW292" s="56"/>
      <c r="AX292" s="56"/>
      <c r="AY292" s="110"/>
      <c r="AZ292" s="56"/>
      <c r="BA292" s="56"/>
      <c r="BB292" s="110"/>
      <c r="BC292" s="56"/>
      <c r="BD292" s="56"/>
      <c r="BE292" s="56"/>
      <c r="BF292" s="56"/>
    </row>
    <row r="293" spans="1:58" s="57" customFormat="1">
      <c r="A293" s="140"/>
      <c r="B293" s="115">
        <v>281</v>
      </c>
      <c r="C293" s="156"/>
      <c r="D293" s="116"/>
      <c r="E293" s="141"/>
      <c r="F293" s="1030"/>
      <c r="G293" s="1030"/>
      <c r="H293" s="1034"/>
      <c r="I293" s="119"/>
      <c r="J293" s="120"/>
      <c r="K293" s="119"/>
      <c r="L293" s="1033" t="str">
        <f t="shared" si="16"/>
        <v/>
      </c>
      <c r="M293" s="1036" t="str">
        <f t="shared" si="17"/>
        <v/>
      </c>
      <c r="N293" s="1033" t="str">
        <f t="shared" si="18"/>
        <v/>
      </c>
      <c r="O293" s="1037">
        <f t="shared" si="19"/>
        <v>0</v>
      </c>
      <c r="P293" s="138"/>
      <c r="Q293" s="248"/>
      <c r="R293" s="112"/>
      <c r="S293" s="136"/>
      <c r="T293" s="249"/>
      <c r="U293" s="112"/>
      <c r="V293" s="138"/>
      <c r="W293" s="119"/>
      <c r="X293" s="138"/>
      <c r="Y293" s="119"/>
      <c r="Z293" s="138"/>
      <c r="AA293" s="119"/>
      <c r="AB293" s="138"/>
      <c r="AC293" s="248"/>
      <c r="AD293" s="112"/>
      <c r="AE293" s="138"/>
      <c r="AF293" s="122"/>
      <c r="AG293" s="138"/>
      <c r="AH293" s="122"/>
      <c r="AI293" s="138"/>
      <c r="AJ293" s="124"/>
      <c r="AK293" s="138"/>
      <c r="AL293" s="119"/>
      <c r="AM293" s="475"/>
      <c r="AN293" s="138"/>
      <c r="AO293" s="119"/>
      <c r="AP293" s="1041" t="str">
        <f>IF(AO293="","",IF(AO293="A",'7.パネルラジエーター設備費用算出シート'!$G$13,IF(AO293="B",'7.パネルラジエーター設備費用算出シート'!$N$13,IF(AO293="C",'7.パネルラジエーター設備費用算出シート'!$G$23,IF(AO293="D",'7.パネルラジエーター設備費用算出シート'!$N$23,IF(AO293="E",'7.パネルラジエーター設備費用算出シート'!$G$33,IF(AO293="F",'7.パネルラジエーター設備費用算出シート'!$N$33,IF(AO293="G",'7.パネルラジエーター設備費用算出シート'!$G$43,IF(AO293="H",'7.パネルラジエーター設備費用算出シート'!$N$43,IF(AO293="I",'7.パネルラジエーター設備費用算出シート'!$G$54,'7.パネルラジエーター設備費用算出シート'!$N$54))))))))))</f>
        <v/>
      </c>
      <c r="AQ293" s="138"/>
      <c r="AR293" s="122"/>
      <c r="AS293" s="1042"/>
      <c r="AT293" s="138"/>
      <c r="AU293" s="56"/>
      <c r="AV293" s="56"/>
      <c r="AW293" s="56"/>
      <c r="AX293" s="56"/>
      <c r="AY293" s="110"/>
      <c r="AZ293" s="56"/>
      <c r="BA293" s="56"/>
      <c r="BB293" s="110"/>
      <c r="BC293" s="56"/>
      <c r="BD293" s="56"/>
      <c r="BE293" s="56"/>
      <c r="BF293" s="56"/>
    </row>
    <row r="294" spans="1:58" s="57" customFormat="1">
      <c r="A294" s="140"/>
      <c r="B294" s="115">
        <v>282</v>
      </c>
      <c r="C294" s="156"/>
      <c r="D294" s="116"/>
      <c r="E294" s="141"/>
      <c r="F294" s="1030"/>
      <c r="G294" s="1030"/>
      <c r="H294" s="1034"/>
      <c r="I294" s="119"/>
      <c r="J294" s="120"/>
      <c r="K294" s="119"/>
      <c r="L294" s="1033" t="str">
        <f t="shared" si="16"/>
        <v/>
      </c>
      <c r="M294" s="1036" t="str">
        <f t="shared" si="17"/>
        <v/>
      </c>
      <c r="N294" s="1033" t="str">
        <f t="shared" si="18"/>
        <v/>
      </c>
      <c r="O294" s="1037">
        <f t="shared" si="19"/>
        <v>0</v>
      </c>
      <c r="P294" s="138"/>
      <c r="Q294" s="248"/>
      <c r="R294" s="112"/>
      <c r="S294" s="136"/>
      <c r="T294" s="249"/>
      <c r="U294" s="112"/>
      <c r="V294" s="138"/>
      <c r="W294" s="119"/>
      <c r="X294" s="138"/>
      <c r="Y294" s="119"/>
      <c r="Z294" s="138"/>
      <c r="AA294" s="119"/>
      <c r="AB294" s="138"/>
      <c r="AC294" s="248"/>
      <c r="AD294" s="112"/>
      <c r="AE294" s="138"/>
      <c r="AF294" s="122"/>
      <c r="AG294" s="138"/>
      <c r="AH294" s="122"/>
      <c r="AI294" s="138"/>
      <c r="AJ294" s="124"/>
      <c r="AK294" s="138"/>
      <c r="AL294" s="119"/>
      <c r="AM294" s="475"/>
      <c r="AN294" s="138"/>
      <c r="AO294" s="119"/>
      <c r="AP294" s="1041" t="str">
        <f>IF(AO294="","",IF(AO294="A",'7.パネルラジエーター設備費用算出シート'!$G$13,IF(AO294="B",'7.パネルラジエーター設備費用算出シート'!$N$13,IF(AO294="C",'7.パネルラジエーター設備費用算出シート'!$G$23,IF(AO294="D",'7.パネルラジエーター設備費用算出シート'!$N$23,IF(AO294="E",'7.パネルラジエーター設備費用算出シート'!$G$33,IF(AO294="F",'7.パネルラジエーター設備費用算出シート'!$N$33,IF(AO294="G",'7.パネルラジエーター設備費用算出シート'!$G$43,IF(AO294="H",'7.パネルラジエーター設備費用算出シート'!$N$43,IF(AO294="I",'7.パネルラジエーター設備費用算出シート'!$G$54,'7.パネルラジエーター設備費用算出シート'!$N$54))))))))))</f>
        <v/>
      </c>
      <c r="AQ294" s="138"/>
      <c r="AR294" s="122"/>
      <c r="AS294" s="1042"/>
      <c r="AT294" s="138"/>
      <c r="AU294" s="56"/>
      <c r="AV294" s="56"/>
      <c r="AW294" s="56"/>
      <c r="AX294" s="56"/>
      <c r="AY294" s="110"/>
      <c r="AZ294" s="56"/>
      <c r="BA294" s="56"/>
      <c r="BB294" s="110"/>
      <c r="BC294" s="56"/>
      <c r="BD294" s="56"/>
      <c r="BE294" s="56"/>
      <c r="BF294" s="56"/>
    </row>
    <row r="295" spans="1:58" s="57" customFormat="1">
      <c r="A295" s="140"/>
      <c r="B295" s="115">
        <v>283</v>
      </c>
      <c r="C295" s="156"/>
      <c r="D295" s="116"/>
      <c r="E295" s="141"/>
      <c r="F295" s="1030"/>
      <c r="G295" s="1030"/>
      <c r="H295" s="1034"/>
      <c r="I295" s="119"/>
      <c r="J295" s="120"/>
      <c r="K295" s="119"/>
      <c r="L295" s="1033" t="str">
        <f t="shared" si="16"/>
        <v/>
      </c>
      <c r="M295" s="1036" t="str">
        <f t="shared" si="17"/>
        <v/>
      </c>
      <c r="N295" s="1033" t="str">
        <f t="shared" si="18"/>
        <v/>
      </c>
      <c r="O295" s="1037">
        <f t="shared" si="19"/>
        <v>0</v>
      </c>
      <c r="P295" s="138"/>
      <c r="Q295" s="248"/>
      <c r="R295" s="112"/>
      <c r="S295" s="136"/>
      <c r="T295" s="249"/>
      <c r="U295" s="112"/>
      <c r="V295" s="138"/>
      <c r="W295" s="119"/>
      <c r="X295" s="138"/>
      <c r="Y295" s="119"/>
      <c r="Z295" s="138"/>
      <c r="AA295" s="119"/>
      <c r="AB295" s="138"/>
      <c r="AC295" s="248"/>
      <c r="AD295" s="112"/>
      <c r="AE295" s="138"/>
      <c r="AF295" s="122"/>
      <c r="AG295" s="138"/>
      <c r="AH295" s="122"/>
      <c r="AI295" s="138"/>
      <c r="AJ295" s="124"/>
      <c r="AK295" s="138"/>
      <c r="AL295" s="119"/>
      <c r="AM295" s="475"/>
      <c r="AN295" s="138"/>
      <c r="AO295" s="119"/>
      <c r="AP295" s="1041" t="str">
        <f>IF(AO295="","",IF(AO295="A",'7.パネルラジエーター設備費用算出シート'!$G$13,IF(AO295="B",'7.パネルラジエーター設備費用算出シート'!$N$13,IF(AO295="C",'7.パネルラジエーター設備費用算出シート'!$G$23,IF(AO295="D",'7.パネルラジエーター設備費用算出シート'!$N$23,IF(AO295="E",'7.パネルラジエーター設備費用算出シート'!$G$33,IF(AO295="F",'7.パネルラジエーター設備費用算出シート'!$N$33,IF(AO295="G",'7.パネルラジエーター設備費用算出シート'!$G$43,IF(AO295="H",'7.パネルラジエーター設備費用算出シート'!$N$43,IF(AO295="I",'7.パネルラジエーター設備費用算出シート'!$G$54,'7.パネルラジエーター設備費用算出シート'!$N$54))))))))))</f>
        <v/>
      </c>
      <c r="AQ295" s="138"/>
      <c r="AR295" s="122"/>
      <c r="AS295" s="1042"/>
      <c r="AT295" s="138"/>
      <c r="AU295" s="56"/>
      <c r="AV295" s="56"/>
      <c r="AW295" s="56"/>
      <c r="AX295" s="56"/>
      <c r="AY295" s="110"/>
      <c r="AZ295" s="56"/>
      <c r="BA295" s="56"/>
      <c r="BB295" s="110"/>
      <c r="BC295" s="56"/>
      <c r="BD295" s="56"/>
      <c r="BE295" s="56"/>
      <c r="BF295" s="56"/>
    </row>
    <row r="296" spans="1:58" s="57" customFormat="1">
      <c r="A296" s="140"/>
      <c r="B296" s="115">
        <v>284</v>
      </c>
      <c r="C296" s="156"/>
      <c r="D296" s="116"/>
      <c r="E296" s="141"/>
      <c r="F296" s="1030"/>
      <c r="G296" s="1030"/>
      <c r="H296" s="1034"/>
      <c r="I296" s="119"/>
      <c r="J296" s="120"/>
      <c r="K296" s="119"/>
      <c r="L296" s="1033" t="str">
        <f t="shared" si="16"/>
        <v/>
      </c>
      <c r="M296" s="1036" t="str">
        <f t="shared" si="17"/>
        <v/>
      </c>
      <c r="N296" s="1033" t="str">
        <f t="shared" si="18"/>
        <v/>
      </c>
      <c r="O296" s="1037">
        <f t="shared" si="19"/>
        <v>0</v>
      </c>
      <c r="P296" s="138"/>
      <c r="Q296" s="248"/>
      <c r="R296" s="112"/>
      <c r="S296" s="136"/>
      <c r="T296" s="249"/>
      <c r="U296" s="112"/>
      <c r="V296" s="138"/>
      <c r="W296" s="119"/>
      <c r="X296" s="138"/>
      <c r="Y296" s="119"/>
      <c r="Z296" s="138"/>
      <c r="AA296" s="119"/>
      <c r="AB296" s="138"/>
      <c r="AC296" s="248"/>
      <c r="AD296" s="112"/>
      <c r="AE296" s="138"/>
      <c r="AF296" s="122"/>
      <c r="AG296" s="138"/>
      <c r="AH296" s="122"/>
      <c r="AI296" s="138"/>
      <c r="AJ296" s="124"/>
      <c r="AK296" s="138"/>
      <c r="AL296" s="119"/>
      <c r="AM296" s="475"/>
      <c r="AN296" s="138"/>
      <c r="AO296" s="119"/>
      <c r="AP296" s="1041" t="str">
        <f>IF(AO296="","",IF(AO296="A",'7.パネルラジエーター設備費用算出シート'!$G$13,IF(AO296="B",'7.パネルラジエーター設備費用算出シート'!$N$13,IF(AO296="C",'7.パネルラジエーター設備費用算出シート'!$G$23,IF(AO296="D",'7.パネルラジエーター設備費用算出シート'!$N$23,IF(AO296="E",'7.パネルラジエーター設備費用算出シート'!$G$33,IF(AO296="F",'7.パネルラジエーター設備費用算出シート'!$N$33,IF(AO296="G",'7.パネルラジエーター設備費用算出シート'!$G$43,IF(AO296="H",'7.パネルラジエーター設備費用算出シート'!$N$43,IF(AO296="I",'7.パネルラジエーター設備費用算出シート'!$G$54,'7.パネルラジエーター設備費用算出シート'!$N$54))))))))))</f>
        <v/>
      </c>
      <c r="AQ296" s="138"/>
      <c r="AR296" s="122"/>
      <c r="AS296" s="1042"/>
      <c r="AT296" s="138"/>
      <c r="AU296" s="56"/>
      <c r="AV296" s="56"/>
      <c r="AW296" s="56"/>
      <c r="AX296" s="56"/>
      <c r="AY296" s="110"/>
      <c r="AZ296" s="56"/>
      <c r="BA296" s="56"/>
      <c r="BB296" s="110"/>
      <c r="BC296" s="56"/>
      <c r="BD296" s="56"/>
      <c r="BE296" s="56"/>
      <c r="BF296" s="56"/>
    </row>
    <row r="297" spans="1:58" s="57" customFormat="1">
      <c r="A297" s="140"/>
      <c r="B297" s="115">
        <v>285</v>
      </c>
      <c r="C297" s="156"/>
      <c r="D297" s="116"/>
      <c r="E297" s="141"/>
      <c r="F297" s="1030"/>
      <c r="G297" s="1030"/>
      <c r="H297" s="1034"/>
      <c r="I297" s="119"/>
      <c r="J297" s="120"/>
      <c r="K297" s="119"/>
      <c r="L297" s="1033" t="str">
        <f t="shared" si="16"/>
        <v/>
      </c>
      <c r="M297" s="1036" t="str">
        <f t="shared" si="17"/>
        <v/>
      </c>
      <c r="N297" s="1033" t="str">
        <f t="shared" si="18"/>
        <v/>
      </c>
      <c r="O297" s="1037">
        <f t="shared" si="19"/>
        <v>0</v>
      </c>
      <c r="P297" s="138"/>
      <c r="Q297" s="248"/>
      <c r="R297" s="112"/>
      <c r="S297" s="136"/>
      <c r="T297" s="249"/>
      <c r="U297" s="112"/>
      <c r="V297" s="138"/>
      <c r="W297" s="119"/>
      <c r="X297" s="138"/>
      <c r="Y297" s="119"/>
      <c r="Z297" s="138"/>
      <c r="AA297" s="119"/>
      <c r="AB297" s="138"/>
      <c r="AC297" s="248"/>
      <c r="AD297" s="112"/>
      <c r="AE297" s="138"/>
      <c r="AF297" s="122"/>
      <c r="AG297" s="138"/>
      <c r="AH297" s="122"/>
      <c r="AI297" s="138"/>
      <c r="AJ297" s="124"/>
      <c r="AK297" s="138"/>
      <c r="AL297" s="119"/>
      <c r="AM297" s="475"/>
      <c r="AN297" s="138"/>
      <c r="AO297" s="119"/>
      <c r="AP297" s="1041" t="str">
        <f>IF(AO297="","",IF(AO297="A",'7.パネルラジエーター設備費用算出シート'!$G$13,IF(AO297="B",'7.パネルラジエーター設備費用算出シート'!$N$13,IF(AO297="C",'7.パネルラジエーター設備費用算出シート'!$G$23,IF(AO297="D",'7.パネルラジエーター設備費用算出シート'!$N$23,IF(AO297="E",'7.パネルラジエーター設備費用算出シート'!$G$33,IF(AO297="F",'7.パネルラジエーター設備費用算出シート'!$N$33,IF(AO297="G",'7.パネルラジエーター設備費用算出シート'!$G$43,IF(AO297="H",'7.パネルラジエーター設備費用算出シート'!$N$43,IF(AO297="I",'7.パネルラジエーター設備費用算出シート'!$G$54,'7.パネルラジエーター設備費用算出シート'!$N$54))))))))))</f>
        <v/>
      </c>
      <c r="AQ297" s="138"/>
      <c r="AR297" s="122"/>
      <c r="AS297" s="1042"/>
      <c r="AT297" s="138"/>
      <c r="AU297" s="56"/>
      <c r="AV297" s="56"/>
      <c r="AW297" s="56"/>
      <c r="AX297" s="56"/>
      <c r="AY297" s="110"/>
      <c r="AZ297" s="56"/>
      <c r="BA297" s="56"/>
      <c r="BB297" s="110"/>
      <c r="BC297" s="56"/>
      <c r="BD297" s="56"/>
      <c r="BE297" s="56"/>
      <c r="BF297" s="56"/>
    </row>
    <row r="298" spans="1:58" s="57" customFormat="1">
      <c r="A298" s="140"/>
      <c r="B298" s="115">
        <v>286</v>
      </c>
      <c r="C298" s="156"/>
      <c r="D298" s="116"/>
      <c r="E298" s="141"/>
      <c r="F298" s="1030"/>
      <c r="G298" s="1030"/>
      <c r="H298" s="1034"/>
      <c r="I298" s="119"/>
      <c r="J298" s="120"/>
      <c r="K298" s="119"/>
      <c r="L298" s="1033" t="str">
        <f t="shared" si="16"/>
        <v/>
      </c>
      <c r="M298" s="1036" t="str">
        <f t="shared" si="17"/>
        <v/>
      </c>
      <c r="N298" s="1033" t="str">
        <f t="shared" si="18"/>
        <v/>
      </c>
      <c r="O298" s="1037">
        <f t="shared" si="19"/>
        <v>0</v>
      </c>
      <c r="P298" s="138"/>
      <c r="Q298" s="248"/>
      <c r="R298" s="112"/>
      <c r="S298" s="136"/>
      <c r="T298" s="249"/>
      <c r="U298" s="112"/>
      <c r="V298" s="138"/>
      <c r="W298" s="119"/>
      <c r="X298" s="138"/>
      <c r="Y298" s="119"/>
      <c r="Z298" s="138"/>
      <c r="AA298" s="119"/>
      <c r="AB298" s="138"/>
      <c r="AC298" s="248"/>
      <c r="AD298" s="112"/>
      <c r="AE298" s="138"/>
      <c r="AF298" s="122"/>
      <c r="AG298" s="138"/>
      <c r="AH298" s="122"/>
      <c r="AI298" s="138"/>
      <c r="AJ298" s="124"/>
      <c r="AK298" s="138"/>
      <c r="AL298" s="119"/>
      <c r="AM298" s="475"/>
      <c r="AN298" s="138"/>
      <c r="AO298" s="119"/>
      <c r="AP298" s="1041" t="str">
        <f>IF(AO298="","",IF(AO298="A",'7.パネルラジエーター設備費用算出シート'!$G$13,IF(AO298="B",'7.パネルラジエーター設備費用算出シート'!$N$13,IF(AO298="C",'7.パネルラジエーター設備費用算出シート'!$G$23,IF(AO298="D",'7.パネルラジエーター設備費用算出シート'!$N$23,IF(AO298="E",'7.パネルラジエーター設備費用算出シート'!$G$33,IF(AO298="F",'7.パネルラジエーター設備費用算出シート'!$N$33,IF(AO298="G",'7.パネルラジエーター設備費用算出シート'!$G$43,IF(AO298="H",'7.パネルラジエーター設備費用算出シート'!$N$43,IF(AO298="I",'7.パネルラジエーター設備費用算出シート'!$G$54,'7.パネルラジエーター設備費用算出シート'!$N$54))))))))))</f>
        <v/>
      </c>
      <c r="AQ298" s="138"/>
      <c r="AR298" s="122"/>
      <c r="AS298" s="1042"/>
      <c r="AT298" s="138"/>
      <c r="AU298" s="56"/>
      <c r="AV298" s="56"/>
      <c r="AW298" s="56"/>
      <c r="AX298" s="56"/>
      <c r="AY298" s="110"/>
      <c r="AZ298" s="56"/>
      <c r="BA298" s="56"/>
      <c r="BB298" s="110"/>
      <c r="BC298" s="56"/>
      <c r="BD298" s="56"/>
      <c r="BE298" s="56"/>
      <c r="BF298" s="56"/>
    </row>
    <row r="299" spans="1:58" s="57" customFormat="1">
      <c r="A299" s="140"/>
      <c r="B299" s="115">
        <v>287</v>
      </c>
      <c r="C299" s="156"/>
      <c r="D299" s="116"/>
      <c r="E299" s="141"/>
      <c r="F299" s="1030"/>
      <c r="G299" s="1030"/>
      <c r="H299" s="1034"/>
      <c r="I299" s="119"/>
      <c r="J299" s="120"/>
      <c r="K299" s="119"/>
      <c r="L299" s="1033" t="str">
        <f t="shared" si="16"/>
        <v/>
      </c>
      <c r="M299" s="1036" t="str">
        <f t="shared" si="17"/>
        <v/>
      </c>
      <c r="N299" s="1033" t="str">
        <f t="shared" si="18"/>
        <v/>
      </c>
      <c r="O299" s="1037">
        <f t="shared" si="19"/>
        <v>0</v>
      </c>
      <c r="P299" s="138"/>
      <c r="Q299" s="248"/>
      <c r="R299" s="112"/>
      <c r="S299" s="136"/>
      <c r="T299" s="249"/>
      <c r="U299" s="112"/>
      <c r="V299" s="138"/>
      <c r="W299" s="119"/>
      <c r="X299" s="138"/>
      <c r="Y299" s="119"/>
      <c r="Z299" s="138"/>
      <c r="AA299" s="119"/>
      <c r="AB299" s="138"/>
      <c r="AC299" s="248"/>
      <c r="AD299" s="112"/>
      <c r="AE299" s="138"/>
      <c r="AF299" s="122"/>
      <c r="AG299" s="138"/>
      <c r="AH299" s="122"/>
      <c r="AI299" s="138"/>
      <c r="AJ299" s="124"/>
      <c r="AK299" s="138"/>
      <c r="AL299" s="119"/>
      <c r="AM299" s="475"/>
      <c r="AN299" s="138"/>
      <c r="AO299" s="119"/>
      <c r="AP299" s="1041" t="str">
        <f>IF(AO299="","",IF(AO299="A",'7.パネルラジエーター設備費用算出シート'!$G$13,IF(AO299="B",'7.パネルラジエーター設備費用算出シート'!$N$13,IF(AO299="C",'7.パネルラジエーター設備費用算出シート'!$G$23,IF(AO299="D",'7.パネルラジエーター設備費用算出シート'!$N$23,IF(AO299="E",'7.パネルラジエーター設備費用算出シート'!$G$33,IF(AO299="F",'7.パネルラジエーター設備費用算出シート'!$N$33,IF(AO299="G",'7.パネルラジエーター設備費用算出シート'!$G$43,IF(AO299="H",'7.パネルラジエーター設備費用算出シート'!$N$43,IF(AO299="I",'7.パネルラジエーター設備費用算出シート'!$G$54,'7.パネルラジエーター設備費用算出シート'!$N$54))))))))))</f>
        <v/>
      </c>
      <c r="AQ299" s="138"/>
      <c r="AR299" s="122"/>
      <c r="AS299" s="1042"/>
      <c r="AT299" s="138"/>
      <c r="AU299" s="56"/>
      <c r="AV299" s="56"/>
      <c r="AW299" s="56"/>
      <c r="AX299" s="56"/>
      <c r="AY299" s="110"/>
      <c r="AZ299" s="56"/>
      <c r="BA299" s="56"/>
      <c r="BB299" s="110"/>
      <c r="BC299" s="56"/>
      <c r="BD299" s="56"/>
      <c r="BE299" s="56"/>
      <c r="BF299" s="56"/>
    </row>
    <row r="300" spans="1:58" s="57" customFormat="1">
      <c r="A300" s="140"/>
      <c r="B300" s="115">
        <v>288</v>
      </c>
      <c r="C300" s="156"/>
      <c r="D300" s="116"/>
      <c r="E300" s="141"/>
      <c r="F300" s="1030"/>
      <c r="G300" s="1030"/>
      <c r="H300" s="1034"/>
      <c r="I300" s="119"/>
      <c r="J300" s="120"/>
      <c r="K300" s="119"/>
      <c r="L300" s="1033" t="str">
        <f t="shared" si="16"/>
        <v/>
      </c>
      <c r="M300" s="1036" t="str">
        <f t="shared" si="17"/>
        <v/>
      </c>
      <c r="N300" s="1033" t="str">
        <f t="shared" si="18"/>
        <v/>
      </c>
      <c r="O300" s="1037">
        <f t="shared" si="19"/>
        <v>0</v>
      </c>
      <c r="P300" s="138"/>
      <c r="Q300" s="248"/>
      <c r="R300" s="112"/>
      <c r="S300" s="136"/>
      <c r="T300" s="249"/>
      <c r="U300" s="112"/>
      <c r="V300" s="138"/>
      <c r="W300" s="119"/>
      <c r="X300" s="138"/>
      <c r="Y300" s="119"/>
      <c r="Z300" s="138"/>
      <c r="AA300" s="119"/>
      <c r="AB300" s="138"/>
      <c r="AC300" s="248"/>
      <c r="AD300" s="112"/>
      <c r="AE300" s="138"/>
      <c r="AF300" s="122"/>
      <c r="AG300" s="138"/>
      <c r="AH300" s="122"/>
      <c r="AI300" s="138"/>
      <c r="AJ300" s="124"/>
      <c r="AK300" s="138"/>
      <c r="AL300" s="119"/>
      <c r="AM300" s="475"/>
      <c r="AN300" s="138"/>
      <c r="AO300" s="119"/>
      <c r="AP300" s="1041" t="str">
        <f>IF(AO300="","",IF(AO300="A",'7.パネルラジエーター設備費用算出シート'!$G$13,IF(AO300="B",'7.パネルラジエーター設備費用算出シート'!$N$13,IF(AO300="C",'7.パネルラジエーター設備費用算出シート'!$G$23,IF(AO300="D",'7.パネルラジエーター設備費用算出シート'!$N$23,IF(AO300="E",'7.パネルラジエーター設備費用算出シート'!$G$33,IF(AO300="F",'7.パネルラジエーター設備費用算出シート'!$N$33,IF(AO300="G",'7.パネルラジエーター設備費用算出シート'!$G$43,IF(AO300="H",'7.パネルラジエーター設備費用算出シート'!$N$43,IF(AO300="I",'7.パネルラジエーター設備費用算出シート'!$G$54,'7.パネルラジエーター設備費用算出シート'!$N$54))))))))))</f>
        <v/>
      </c>
      <c r="AQ300" s="138"/>
      <c r="AR300" s="122"/>
      <c r="AS300" s="1042"/>
      <c r="AT300" s="138"/>
      <c r="AU300" s="56"/>
      <c r="AV300" s="56"/>
      <c r="AW300" s="56"/>
      <c r="AX300" s="56"/>
      <c r="AY300" s="110"/>
      <c r="AZ300" s="56"/>
      <c r="BA300" s="56"/>
      <c r="BB300" s="110"/>
      <c r="BC300" s="56"/>
      <c r="BD300" s="56"/>
      <c r="BE300" s="56"/>
      <c r="BF300" s="56"/>
    </row>
    <row r="301" spans="1:58" s="57" customFormat="1">
      <c r="A301" s="140"/>
      <c r="B301" s="115">
        <v>289</v>
      </c>
      <c r="C301" s="156"/>
      <c r="D301" s="116"/>
      <c r="E301" s="141"/>
      <c r="F301" s="1030"/>
      <c r="G301" s="1030"/>
      <c r="H301" s="1034"/>
      <c r="I301" s="119"/>
      <c r="J301" s="120"/>
      <c r="K301" s="119"/>
      <c r="L301" s="1033" t="str">
        <f t="shared" si="16"/>
        <v/>
      </c>
      <c r="M301" s="1036" t="str">
        <f t="shared" si="17"/>
        <v/>
      </c>
      <c r="N301" s="1033" t="str">
        <f t="shared" si="18"/>
        <v/>
      </c>
      <c r="O301" s="1037">
        <f t="shared" si="19"/>
        <v>0</v>
      </c>
      <c r="P301" s="138"/>
      <c r="Q301" s="248"/>
      <c r="R301" s="112"/>
      <c r="S301" s="136"/>
      <c r="T301" s="249"/>
      <c r="U301" s="112"/>
      <c r="V301" s="138"/>
      <c r="W301" s="119"/>
      <c r="X301" s="138"/>
      <c r="Y301" s="119"/>
      <c r="Z301" s="138"/>
      <c r="AA301" s="119"/>
      <c r="AB301" s="138"/>
      <c r="AC301" s="248"/>
      <c r="AD301" s="112"/>
      <c r="AE301" s="138"/>
      <c r="AF301" s="122"/>
      <c r="AG301" s="138"/>
      <c r="AH301" s="122"/>
      <c r="AI301" s="138"/>
      <c r="AJ301" s="124"/>
      <c r="AK301" s="138"/>
      <c r="AL301" s="119"/>
      <c r="AM301" s="475"/>
      <c r="AN301" s="138"/>
      <c r="AO301" s="119"/>
      <c r="AP301" s="1041" t="str">
        <f>IF(AO301="","",IF(AO301="A",'7.パネルラジエーター設備費用算出シート'!$G$13,IF(AO301="B",'7.パネルラジエーター設備費用算出シート'!$N$13,IF(AO301="C",'7.パネルラジエーター設備費用算出シート'!$G$23,IF(AO301="D",'7.パネルラジエーター設備費用算出シート'!$N$23,IF(AO301="E",'7.パネルラジエーター設備費用算出シート'!$G$33,IF(AO301="F",'7.パネルラジエーター設備費用算出シート'!$N$33,IF(AO301="G",'7.パネルラジエーター設備費用算出シート'!$G$43,IF(AO301="H",'7.パネルラジエーター設備費用算出シート'!$N$43,IF(AO301="I",'7.パネルラジエーター設備費用算出シート'!$G$54,'7.パネルラジエーター設備費用算出シート'!$N$54))))))))))</f>
        <v/>
      </c>
      <c r="AQ301" s="138"/>
      <c r="AR301" s="122"/>
      <c r="AS301" s="1042"/>
      <c r="AT301" s="138"/>
      <c r="AU301" s="56"/>
      <c r="AV301" s="56"/>
      <c r="AW301" s="56"/>
      <c r="AX301" s="56"/>
      <c r="AY301" s="110"/>
      <c r="AZ301" s="56"/>
      <c r="BA301" s="56"/>
      <c r="BB301" s="110"/>
      <c r="BC301" s="56"/>
      <c r="BD301" s="56"/>
      <c r="BE301" s="56"/>
      <c r="BF301" s="56"/>
    </row>
    <row r="302" spans="1:58" s="57" customFormat="1">
      <c r="A302" s="140"/>
      <c r="B302" s="115">
        <v>290</v>
      </c>
      <c r="C302" s="156"/>
      <c r="D302" s="116"/>
      <c r="E302" s="141"/>
      <c r="F302" s="1030"/>
      <c r="G302" s="1030"/>
      <c r="H302" s="1034"/>
      <c r="I302" s="119"/>
      <c r="J302" s="120"/>
      <c r="K302" s="119"/>
      <c r="L302" s="1033" t="str">
        <f t="shared" si="16"/>
        <v/>
      </c>
      <c r="M302" s="1036" t="str">
        <f t="shared" si="17"/>
        <v/>
      </c>
      <c r="N302" s="1033" t="str">
        <f t="shared" si="18"/>
        <v/>
      </c>
      <c r="O302" s="1037">
        <f t="shared" si="19"/>
        <v>0</v>
      </c>
      <c r="P302" s="138"/>
      <c r="Q302" s="248"/>
      <c r="R302" s="112"/>
      <c r="S302" s="136"/>
      <c r="T302" s="249"/>
      <c r="U302" s="112"/>
      <c r="V302" s="138"/>
      <c r="W302" s="119"/>
      <c r="X302" s="138"/>
      <c r="Y302" s="119"/>
      <c r="Z302" s="138"/>
      <c r="AA302" s="119"/>
      <c r="AB302" s="138"/>
      <c r="AC302" s="248"/>
      <c r="AD302" s="112"/>
      <c r="AE302" s="138"/>
      <c r="AF302" s="122"/>
      <c r="AG302" s="138"/>
      <c r="AH302" s="122"/>
      <c r="AI302" s="138"/>
      <c r="AJ302" s="124"/>
      <c r="AK302" s="138"/>
      <c r="AL302" s="119"/>
      <c r="AM302" s="475"/>
      <c r="AN302" s="138"/>
      <c r="AO302" s="119"/>
      <c r="AP302" s="1041" t="str">
        <f>IF(AO302="","",IF(AO302="A",'7.パネルラジエーター設備費用算出シート'!$G$13,IF(AO302="B",'7.パネルラジエーター設備費用算出シート'!$N$13,IF(AO302="C",'7.パネルラジエーター設備費用算出シート'!$G$23,IF(AO302="D",'7.パネルラジエーター設備費用算出シート'!$N$23,IF(AO302="E",'7.パネルラジエーター設備費用算出シート'!$G$33,IF(AO302="F",'7.パネルラジエーター設備費用算出シート'!$N$33,IF(AO302="G",'7.パネルラジエーター設備費用算出シート'!$G$43,IF(AO302="H",'7.パネルラジエーター設備費用算出シート'!$N$43,IF(AO302="I",'7.パネルラジエーター設備費用算出シート'!$G$54,'7.パネルラジエーター設備費用算出シート'!$N$54))))))))))</f>
        <v/>
      </c>
      <c r="AQ302" s="138"/>
      <c r="AR302" s="122"/>
      <c r="AS302" s="1042"/>
      <c r="AT302" s="138"/>
      <c r="AU302" s="56"/>
      <c r="AV302" s="56"/>
      <c r="AW302" s="56"/>
      <c r="AX302" s="56"/>
      <c r="AY302" s="110"/>
      <c r="AZ302" s="56"/>
      <c r="BA302" s="56"/>
      <c r="BB302" s="110"/>
      <c r="BC302" s="56"/>
      <c r="BD302" s="56"/>
      <c r="BE302" s="56"/>
      <c r="BF302" s="56"/>
    </row>
    <row r="303" spans="1:58" s="57" customFormat="1">
      <c r="A303" s="140"/>
      <c r="B303" s="115">
        <v>291</v>
      </c>
      <c r="C303" s="156"/>
      <c r="D303" s="116"/>
      <c r="E303" s="141"/>
      <c r="F303" s="1030"/>
      <c r="G303" s="1030"/>
      <c r="H303" s="1034"/>
      <c r="I303" s="119"/>
      <c r="J303" s="120"/>
      <c r="K303" s="119"/>
      <c r="L303" s="1033" t="str">
        <f t="shared" si="16"/>
        <v/>
      </c>
      <c r="M303" s="1036" t="str">
        <f t="shared" si="17"/>
        <v/>
      </c>
      <c r="N303" s="1033" t="str">
        <f t="shared" si="18"/>
        <v/>
      </c>
      <c r="O303" s="1037">
        <f t="shared" si="19"/>
        <v>0</v>
      </c>
      <c r="P303" s="138"/>
      <c r="Q303" s="248"/>
      <c r="R303" s="112"/>
      <c r="S303" s="136"/>
      <c r="T303" s="249"/>
      <c r="U303" s="112"/>
      <c r="V303" s="138"/>
      <c r="W303" s="119"/>
      <c r="X303" s="138"/>
      <c r="Y303" s="119"/>
      <c r="Z303" s="138"/>
      <c r="AA303" s="119"/>
      <c r="AB303" s="138"/>
      <c r="AC303" s="248"/>
      <c r="AD303" s="112"/>
      <c r="AE303" s="138"/>
      <c r="AF303" s="122"/>
      <c r="AG303" s="138"/>
      <c r="AH303" s="122"/>
      <c r="AI303" s="138"/>
      <c r="AJ303" s="124"/>
      <c r="AK303" s="138"/>
      <c r="AL303" s="119"/>
      <c r="AM303" s="475"/>
      <c r="AN303" s="138"/>
      <c r="AO303" s="119"/>
      <c r="AP303" s="1041" t="str">
        <f>IF(AO303="","",IF(AO303="A",'7.パネルラジエーター設備費用算出シート'!$G$13,IF(AO303="B",'7.パネルラジエーター設備費用算出シート'!$N$13,IF(AO303="C",'7.パネルラジエーター設備費用算出シート'!$G$23,IF(AO303="D",'7.パネルラジエーター設備費用算出シート'!$N$23,IF(AO303="E",'7.パネルラジエーター設備費用算出シート'!$G$33,IF(AO303="F",'7.パネルラジエーター設備費用算出シート'!$N$33,IF(AO303="G",'7.パネルラジエーター設備費用算出シート'!$G$43,IF(AO303="H",'7.パネルラジエーター設備費用算出シート'!$N$43,IF(AO303="I",'7.パネルラジエーター設備費用算出シート'!$G$54,'7.パネルラジエーター設備費用算出シート'!$N$54))))))))))</f>
        <v/>
      </c>
      <c r="AQ303" s="138"/>
      <c r="AR303" s="122"/>
      <c r="AS303" s="1042"/>
      <c r="AT303" s="138"/>
      <c r="AU303" s="56"/>
      <c r="AV303" s="56"/>
      <c r="AW303" s="56"/>
      <c r="AX303" s="56"/>
      <c r="AY303" s="110"/>
      <c r="AZ303" s="56"/>
      <c r="BA303" s="56"/>
      <c r="BB303" s="110"/>
      <c r="BC303" s="56"/>
      <c r="BD303" s="56"/>
      <c r="BE303" s="56"/>
      <c r="BF303" s="56"/>
    </row>
    <row r="304" spans="1:58" s="57" customFormat="1">
      <c r="A304" s="140"/>
      <c r="B304" s="115">
        <v>292</v>
      </c>
      <c r="C304" s="156"/>
      <c r="D304" s="116"/>
      <c r="E304" s="141"/>
      <c r="F304" s="1030"/>
      <c r="G304" s="1030"/>
      <c r="H304" s="1034"/>
      <c r="I304" s="119"/>
      <c r="J304" s="120"/>
      <c r="K304" s="119"/>
      <c r="L304" s="1033" t="str">
        <f t="shared" si="16"/>
        <v/>
      </c>
      <c r="M304" s="1036" t="str">
        <f t="shared" si="17"/>
        <v/>
      </c>
      <c r="N304" s="1033" t="str">
        <f t="shared" si="18"/>
        <v/>
      </c>
      <c r="O304" s="1037">
        <f t="shared" si="19"/>
        <v>0</v>
      </c>
      <c r="P304" s="138"/>
      <c r="Q304" s="248"/>
      <c r="R304" s="112"/>
      <c r="S304" s="136"/>
      <c r="T304" s="249"/>
      <c r="U304" s="112"/>
      <c r="V304" s="138"/>
      <c r="W304" s="119"/>
      <c r="X304" s="138"/>
      <c r="Y304" s="119"/>
      <c r="Z304" s="138"/>
      <c r="AA304" s="119"/>
      <c r="AB304" s="138"/>
      <c r="AC304" s="248"/>
      <c r="AD304" s="112"/>
      <c r="AE304" s="138"/>
      <c r="AF304" s="122"/>
      <c r="AG304" s="138"/>
      <c r="AH304" s="122"/>
      <c r="AI304" s="138"/>
      <c r="AJ304" s="124"/>
      <c r="AK304" s="138"/>
      <c r="AL304" s="119"/>
      <c r="AM304" s="475"/>
      <c r="AN304" s="138"/>
      <c r="AO304" s="119"/>
      <c r="AP304" s="1041" t="str">
        <f>IF(AO304="","",IF(AO304="A",'7.パネルラジエーター設備費用算出シート'!$G$13,IF(AO304="B",'7.パネルラジエーター設備費用算出シート'!$N$13,IF(AO304="C",'7.パネルラジエーター設備費用算出シート'!$G$23,IF(AO304="D",'7.パネルラジエーター設備費用算出シート'!$N$23,IF(AO304="E",'7.パネルラジエーター設備費用算出シート'!$G$33,IF(AO304="F",'7.パネルラジエーター設備費用算出シート'!$N$33,IF(AO304="G",'7.パネルラジエーター設備費用算出シート'!$G$43,IF(AO304="H",'7.パネルラジエーター設備費用算出シート'!$N$43,IF(AO304="I",'7.パネルラジエーター設備費用算出シート'!$G$54,'7.パネルラジエーター設備費用算出シート'!$N$54))))))))))</f>
        <v/>
      </c>
      <c r="AQ304" s="138"/>
      <c r="AR304" s="122"/>
      <c r="AS304" s="1042"/>
      <c r="AT304" s="138"/>
      <c r="AU304" s="56"/>
      <c r="AV304" s="56"/>
      <c r="AW304" s="56"/>
      <c r="AX304" s="56"/>
      <c r="AY304" s="110"/>
      <c r="AZ304" s="56"/>
      <c r="BA304" s="56"/>
      <c r="BB304" s="110"/>
      <c r="BC304" s="56"/>
      <c r="BD304" s="56"/>
      <c r="BE304" s="56"/>
      <c r="BF304" s="56"/>
    </row>
    <row r="305" spans="1:58" s="57" customFormat="1">
      <c r="A305" s="140"/>
      <c r="B305" s="115">
        <v>293</v>
      </c>
      <c r="C305" s="156"/>
      <c r="D305" s="116"/>
      <c r="E305" s="141"/>
      <c r="F305" s="1030"/>
      <c r="G305" s="1030"/>
      <c r="H305" s="1034"/>
      <c r="I305" s="119"/>
      <c r="J305" s="120"/>
      <c r="K305" s="119"/>
      <c r="L305" s="1033" t="str">
        <f t="shared" si="16"/>
        <v/>
      </c>
      <c r="M305" s="1036" t="str">
        <f t="shared" si="17"/>
        <v/>
      </c>
      <c r="N305" s="1033" t="str">
        <f t="shared" si="18"/>
        <v/>
      </c>
      <c r="O305" s="1037">
        <f t="shared" si="19"/>
        <v>0</v>
      </c>
      <c r="P305" s="138"/>
      <c r="Q305" s="248"/>
      <c r="R305" s="112"/>
      <c r="S305" s="136"/>
      <c r="T305" s="249"/>
      <c r="U305" s="112"/>
      <c r="V305" s="138"/>
      <c r="W305" s="119"/>
      <c r="X305" s="138"/>
      <c r="Y305" s="119"/>
      <c r="Z305" s="138"/>
      <c r="AA305" s="119"/>
      <c r="AB305" s="138"/>
      <c r="AC305" s="248"/>
      <c r="AD305" s="112"/>
      <c r="AE305" s="138"/>
      <c r="AF305" s="122"/>
      <c r="AG305" s="138"/>
      <c r="AH305" s="122"/>
      <c r="AI305" s="138"/>
      <c r="AJ305" s="124"/>
      <c r="AK305" s="138"/>
      <c r="AL305" s="119"/>
      <c r="AM305" s="475"/>
      <c r="AN305" s="138"/>
      <c r="AO305" s="119"/>
      <c r="AP305" s="1041" t="str">
        <f>IF(AO305="","",IF(AO305="A",'7.パネルラジエーター設備費用算出シート'!$G$13,IF(AO305="B",'7.パネルラジエーター設備費用算出シート'!$N$13,IF(AO305="C",'7.パネルラジエーター設備費用算出シート'!$G$23,IF(AO305="D",'7.パネルラジエーター設備費用算出シート'!$N$23,IF(AO305="E",'7.パネルラジエーター設備費用算出シート'!$G$33,IF(AO305="F",'7.パネルラジエーター設備費用算出シート'!$N$33,IF(AO305="G",'7.パネルラジエーター設備費用算出シート'!$G$43,IF(AO305="H",'7.パネルラジエーター設備費用算出シート'!$N$43,IF(AO305="I",'7.パネルラジエーター設備費用算出シート'!$G$54,'7.パネルラジエーター設備費用算出シート'!$N$54))))))))))</f>
        <v/>
      </c>
      <c r="AQ305" s="138"/>
      <c r="AR305" s="122"/>
      <c r="AS305" s="1042"/>
      <c r="AT305" s="138"/>
      <c r="AU305" s="56"/>
      <c r="AV305" s="56"/>
      <c r="AW305" s="56"/>
      <c r="AX305" s="56"/>
      <c r="AY305" s="110"/>
      <c r="AZ305" s="56"/>
      <c r="BA305" s="56"/>
      <c r="BB305" s="110"/>
      <c r="BC305" s="56"/>
      <c r="BD305" s="56"/>
      <c r="BE305" s="56"/>
      <c r="BF305" s="56"/>
    </row>
    <row r="306" spans="1:58" s="57" customFormat="1">
      <c r="A306" s="140"/>
      <c r="B306" s="115">
        <v>294</v>
      </c>
      <c r="C306" s="156"/>
      <c r="D306" s="116"/>
      <c r="E306" s="141"/>
      <c r="F306" s="1030"/>
      <c r="G306" s="1030"/>
      <c r="H306" s="1034"/>
      <c r="I306" s="119"/>
      <c r="J306" s="120"/>
      <c r="K306" s="119"/>
      <c r="L306" s="1033" t="str">
        <f t="shared" si="16"/>
        <v/>
      </c>
      <c r="M306" s="1036" t="str">
        <f t="shared" si="17"/>
        <v/>
      </c>
      <c r="N306" s="1033" t="str">
        <f t="shared" si="18"/>
        <v/>
      </c>
      <c r="O306" s="1037">
        <f t="shared" si="19"/>
        <v>0</v>
      </c>
      <c r="P306" s="138"/>
      <c r="Q306" s="248"/>
      <c r="R306" s="112"/>
      <c r="S306" s="136"/>
      <c r="T306" s="249"/>
      <c r="U306" s="112"/>
      <c r="V306" s="138"/>
      <c r="W306" s="119"/>
      <c r="X306" s="138"/>
      <c r="Y306" s="119"/>
      <c r="Z306" s="138"/>
      <c r="AA306" s="119"/>
      <c r="AB306" s="138"/>
      <c r="AC306" s="248"/>
      <c r="AD306" s="112"/>
      <c r="AE306" s="138"/>
      <c r="AF306" s="122"/>
      <c r="AG306" s="138"/>
      <c r="AH306" s="122"/>
      <c r="AI306" s="138"/>
      <c r="AJ306" s="124"/>
      <c r="AK306" s="138"/>
      <c r="AL306" s="119"/>
      <c r="AM306" s="475"/>
      <c r="AN306" s="138"/>
      <c r="AO306" s="119"/>
      <c r="AP306" s="1041" t="str">
        <f>IF(AO306="","",IF(AO306="A",'7.パネルラジエーター設備費用算出シート'!$G$13,IF(AO306="B",'7.パネルラジエーター設備費用算出シート'!$N$13,IF(AO306="C",'7.パネルラジエーター設備費用算出シート'!$G$23,IF(AO306="D",'7.パネルラジエーター設備費用算出シート'!$N$23,IF(AO306="E",'7.パネルラジエーター設備費用算出シート'!$G$33,IF(AO306="F",'7.パネルラジエーター設備費用算出シート'!$N$33,IF(AO306="G",'7.パネルラジエーター設備費用算出シート'!$G$43,IF(AO306="H",'7.パネルラジエーター設備費用算出シート'!$N$43,IF(AO306="I",'7.パネルラジエーター設備費用算出シート'!$G$54,'7.パネルラジエーター設備費用算出シート'!$N$54))))))))))</f>
        <v/>
      </c>
      <c r="AQ306" s="138"/>
      <c r="AR306" s="122"/>
      <c r="AS306" s="1042"/>
      <c r="AT306" s="138"/>
      <c r="AU306" s="56"/>
      <c r="AV306" s="56"/>
      <c r="AW306" s="56"/>
      <c r="AX306" s="56"/>
      <c r="AY306" s="110"/>
      <c r="AZ306" s="56"/>
      <c r="BA306" s="56"/>
      <c r="BB306" s="110"/>
      <c r="BC306" s="56"/>
      <c r="BD306" s="56"/>
      <c r="BE306" s="56"/>
      <c r="BF306" s="56"/>
    </row>
    <row r="307" spans="1:58">
      <c r="B307" s="115">
        <v>295</v>
      </c>
      <c r="C307" s="156"/>
      <c r="D307" s="116"/>
      <c r="E307" s="141"/>
      <c r="F307" s="1030"/>
      <c r="G307" s="1030"/>
      <c r="H307" s="1034"/>
      <c r="I307" s="119"/>
      <c r="J307" s="120"/>
      <c r="K307" s="119"/>
      <c r="L307" s="1033" t="str">
        <f t="shared" si="16"/>
        <v/>
      </c>
      <c r="M307" s="1036" t="str">
        <f t="shared" si="17"/>
        <v/>
      </c>
      <c r="N307" s="1033" t="str">
        <f t="shared" si="18"/>
        <v/>
      </c>
      <c r="O307" s="1037">
        <f t="shared" si="19"/>
        <v>0</v>
      </c>
      <c r="P307" s="138"/>
      <c r="Q307" s="248"/>
      <c r="R307" s="112"/>
      <c r="S307" s="136"/>
      <c r="T307" s="249"/>
      <c r="U307" s="112"/>
      <c r="V307" s="138"/>
      <c r="W307" s="119"/>
      <c r="X307" s="138"/>
      <c r="Y307" s="119"/>
      <c r="Z307" s="138"/>
      <c r="AA307" s="119"/>
      <c r="AB307" s="138"/>
      <c r="AC307" s="248"/>
      <c r="AD307" s="112"/>
      <c r="AE307" s="138"/>
      <c r="AF307" s="122"/>
      <c r="AG307" s="138"/>
      <c r="AH307" s="122"/>
      <c r="AI307" s="138"/>
      <c r="AJ307" s="124"/>
      <c r="AK307" s="138"/>
      <c r="AL307" s="119"/>
      <c r="AM307" s="475"/>
      <c r="AN307" s="138"/>
      <c r="AO307" s="119"/>
      <c r="AP307" s="1041" t="str">
        <f>IF(AO307="","",IF(AO307="A",'7.パネルラジエーター設備費用算出シート'!$G$13,IF(AO307="B",'7.パネルラジエーター設備費用算出シート'!$N$13,IF(AO307="C",'7.パネルラジエーター設備費用算出シート'!$G$23,IF(AO307="D",'7.パネルラジエーター設備費用算出シート'!$N$23,IF(AO307="E",'7.パネルラジエーター設備費用算出シート'!$G$33,IF(AO307="F",'7.パネルラジエーター設備費用算出シート'!$N$33,IF(AO307="G",'7.パネルラジエーター設備費用算出シート'!$G$43,IF(AO307="H",'7.パネルラジエーター設備費用算出シート'!$N$43,IF(AO307="I",'7.パネルラジエーター設備費用算出シート'!$G$54,'7.パネルラジエーター設備費用算出シート'!$N$54))))))))))</f>
        <v/>
      </c>
      <c r="AQ307" s="138"/>
      <c r="AR307" s="122"/>
      <c r="AS307" s="1042"/>
      <c r="AT307" s="138"/>
    </row>
    <row r="308" spans="1:58">
      <c r="B308" s="115">
        <v>296</v>
      </c>
      <c r="C308" s="156"/>
      <c r="D308" s="116"/>
      <c r="E308" s="141"/>
      <c r="F308" s="1030"/>
      <c r="G308" s="1030"/>
      <c r="H308" s="1034"/>
      <c r="I308" s="119"/>
      <c r="J308" s="120"/>
      <c r="K308" s="119"/>
      <c r="L308" s="1033" t="str">
        <f t="shared" si="16"/>
        <v/>
      </c>
      <c r="M308" s="1036" t="str">
        <f t="shared" si="17"/>
        <v/>
      </c>
      <c r="N308" s="1033" t="str">
        <f t="shared" si="18"/>
        <v/>
      </c>
      <c r="O308" s="1037">
        <f t="shared" ref="O308:O313" si="20">IF(OR(L308="",M308="",N308=""),0,(700000*L308*M308*N308))</f>
        <v>0</v>
      </c>
      <c r="P308" s="138"/>
      <c r="Q308" s="248"/>
      <c r="R308" s="112"/>
      <c r="S308" s="136"/>
      <c r="T308" s="249"/>
      <c r="U308" s="112"/>
      <c r="V308" s="138"/>
      <c r="W308" s="119"/>
      <c r="X308" s="138"/>
      <c r="Y308" s="119"/>
      <c r="Z308" s="138"/>
      <c r="AA308" s="119"/>
      <c r="AB308" s="138"/>
      <c r="AC308" s="248"/>
      <c r="AD308" s="112"/>
      <c r="AE308" s="138"/>
      <c r="AF308" s="122"/>
      <c r="AG308" s="138"/>
      <c r="AH308" s="122"/>
      <c r="AI308" s="138"/>
      <c r="AJ308" s="124"/>
      <c r="AK308" s="138"/>
      <c r="AL308" s="119"/>
      <c r="AM308" s="475"/>
      <c r="AN308" s="138"/>
      <c r="AO308" s="119"/>
      <c r="AP308" s="1041" t="str">
        <f>IF(AO308="","",IF(AO308="A",'7.パネルラジエーター設備費用算出シート'!$G$13,IF(AO308="B",'7.パネルラジエーター設備費用算出シート'!$N$13,IF(AO308="C",'7.パネルラジエーター設備費用算出シート'!$G$23,IF(AO308="D",'7.パネルラジエーター設備費用算出シート'!$N$23,IF(AO308="E",'7.パネルラジエーター設備費用算出シート'!$G$33,IF(AO308="F",'7.パネルラジエーター設備費用算出シート'!$N$33,IF(AO308="G",'7.パネルラジエーター設備費用算出シート'!$G$43,IF(AO308="H",'7.パネルラジエーター設備費用算出シート'!$N$43,IF(AO308="I",'7.パネルラジエーター設備費用算出シート'!$G$54,'7.パネルラジエーター設備費用算出シート'!$N$54))))))))))</f>
        <v/>
      </c>
      <c r="AQ308" s="138"/>
      <c r="AR308" s="122"/>
      <c r="AS308" s="1042"/>
      <c r="AT308" s="138"/>
    </row>
    <row r="309" spans="1:58">
      <c r="B309" s="115">
        <v>297</v>
      </c>
      <c r="C309" s="156"/>
      <c r="D309" s="116"/>
      <c r="E309" s="141"/>
      <c r="F309" s="1030"/>
      <c r="G309" s="1030"/>
      <c r="H309" s="1034"/>
      <c r="I309" s="119"/>
      <c r="J309" s="120"/>
      <c r="K309" s="119"/>
      <c r="L309" s="1033" t="str">
        <f t="shared" si="16"/>
        <v/>
      </c>
      <c r="M309" s="1036" t="str">
        <f t="shared" si="17"/>
        <v/>
      </c>
      <c r="N309" s="1033" t="str">
        <f t="shared" si="18"/>
        <v/>
      </c>
      <c r="O309" s="1037">
        <f t="shared" si="20"/>
        <v>0</v>
      </c>
      <c r="P309" s="138"/>
      <c r="Q309" s="248"/>
      <c r="R309" s="112"/>
      <c r="S309" s="136"/>
      <c r="T309" s="249"/>
      <c r="U309" s="112"/>
      <c r="V309" s="138"/>
      <c r="W309" s="119"/>
      <c r="X309" s="138"/>
      <c r="Y309" s="119"/>
      <c r="Z309" s="138"/>
      <c r="AA309" s="119"/>
      <c r="AB309" s="138"/>
      <c r="AC309" s="248"/>
      <c r="AD309" s="112"/>
      <c r="AE309" s="138"/>
      <c r="AF309" s="122"/>
      <c r="AG309" s="138"/>
      <c r="AH309" s="122"/>
      <c r="AI309" s="138"/>
      <c r="AJ309" s="124"/>
      <c r="AK309" s="138"/>
      <c r="AL309" s="119"/>
      <c r="AM309" s="475"/>
      <c r="AN309" s="138"/>
      <c r="AO309" s="119"/>
      <c r="AP309" s="1041" t="str">
        <f>IF(AO309="","",IF(AO309="A",'7.パネルラジエーター設備費用算出シート'!$G$13,IF(AO309="B",'7.パネルラジエーター設備費用算出シート'!$N$13,IF(AO309="C",'7.パネルラジエーター設備費用算出シート'!$G$23,IF(AO309="D",'7.パネルラジエーター設備費用算出シート'!$N$23,IF(AO309="E",'7.パネルラジエーター設備費用算出シート'!$G$33,IF(AO309="F",'7.パネルラジエーター設備費用算出シート'!$N$33,IF(AO309="G",'7.パネルラジエーター設備費用算出シート'!$G$43,IF(AO309="H",'7.パネルラジエーター設備費用算出シート'!$N$43,IF(AO309="I",'7.パネルラジエーター設備費用算出シート'!$G$54,'7.パネルラジエーター設備費用算出シート'!$N$54))))))))))</f>
        <v/>
      </c>
      <c r="AQ309" s="138"/>
      <c r="AR309" s="122"/>
      <c r="AS309" s="1042"/>
      <c r="AT309" s="138"/>
    </row>
    <row r="310" spans="1:58">
      <c r="B310" s="115">
        <v>298</v>
      </c>
      <c r="C310" s="156"/>
      <c r="D310" s="116"/>
      <c r="E310" s="141"/>
      <c r="F310" s="1030"/>
      <c r="G310" s="1030"/>
      <c r="H310" s="1034"/>
      <c r="I310" s="119"/>
      <c r="J310" s="120"/>
      <c r="K310" s="119"/>
      <c r="L310" s="1033" t="str">
        <f t="shared" si="16"/>
        <v/>
      </c>
      <c r="M310" s="1036" t="str">
        <f t="shared" si="17"/>
        <v/>
      </c>
      <c r="N310" s="1033" t="str">
        <f t="shared" si="18"/>
        <v/>
      </c>
      <c r="O310" s="1037">
        <f t="shared" si="20"/>
        <v>0</v>
      </c>
      <c r="P310" s="138"/>
      <c r="Q310" s="248"/>
      <c r="R310" s="112"/>
      <c r="S310" s="136"/>
      <c r="T310" s="249"/>
      <c r="U310" s="112"/>
      <c r="V310" s="138"/>
      <c r="W310" s="119"/>
      <c r="X310" s="138"/>
      <c r="Y310" s="119"/>
      <c r="Z310" s="138"/>
      <c r="AA310" s="119"/>
      <c r="AB310" s="138"/>
      <c r="AC310" s="248"/>
      <c r="AD310" s="112"/>
      <c r="AE310" s="138"/>
      <c r="AF310" s="122"/>
      <c r="AG310" s="138"/>
      <c r="AH310" s="122"/>
      <c r="AI310" s="138"/>
      <c r="AJ310" s="124"/>
      <c r="AK310" s="138"/>
      <c r="AL310" s="119"/>
      <c r="AM310" s="475"/>
      <c r="AN310" s="138"/>
      <c r="AO310" s="119"/>
      <c r="AP310" s="1041" t="str">
        <f>IF(AO310="","",IF(AO310="A",'7.パネルラジエーター設備費用算出シート'!$G$13,IF(AO310="B",'7.パネルラジエーター設備費用算出シート'!$N$13,IF(AO310="C",'7.パネルラジエーター設備費用算出シート'!$G$23,IF(AO310="D",'7.パネルラジエーター設備費用算出シート'!$N$23,IF(AO310="E",'7.パネルラジエーター設備費用算出シート'!$G$33,IF(AO310="F",'7.パネルラジエーター設備費用算出シート'!$N$33,IF(AO310="G",'7.パネルラジエーター設備費用算出シート'!$G$43,IF(AO310="H",'7.パネルラジエーター設備費用算出シート'!$N$43,IF(AO310="I",'7.パネルラジエーター設備費用算出シート'!$G$54,'7.パネルラジエーター設備費用算出シート'!$N$54))))))))))</f>
        <v/>
      </c>
      <c r="AQ310" s="138"/>
      <c r="AR310" s="122"/>
      <c r="AS310" s="1042"/>
      <c r="AT310" s="138"/>
    </row>
    <row r="311" spans="1:58" s="95" customFormat="1">
      <c r="A311" s="140"/>
      <c r="B311" s="115">
        <v>299</v>
      </c>
      <c r="C311" s="156"/>
      <c r="D311" s="116"/>
      <c r="E311" s="141"/>
      <c r="F311" s="1030"/>
      <c r="G311" s="1030"/>
      <c r="H311" s="1034"/>
      <c r="I311" s="119"/>
      <c r="J311" s="120"/>
      <c r="K311" s="119"/>
      <c r="L311" s="1033" t="str">
        <f t="shared" si="16"/>
        <v/>
      </c>
      <c r="M311" s="1036" t="str">
        <f t="shared" si="17"/>
        <v/>
      </c>
      <c r="N311" s="1033" t="str">
        <f t="shared" si="18"/>
        <v/>
      </c>
      <c r="O311" s="1037">
        <f t="shared" si="20"/>
        <v>0</v>
      </c>
      <c r="P311" s="138"/>
      <c r="Q311" s="248"/>
      <c r="R311" s="112"/>
      <c r="S311" s="136"/>
      <c r="T311" s="249"/>
      <c r="U311" s="112"/>
      <c r="V311" s="138"/>
      <c r="W311" s="119"/>
      <c r="X311" s="138"/>
      <c r="Y311" s="119"/>
      <c r="Z311" s="138"/>
      <c r="AA311" s="119"/>
      <c r="AB311" s="138"/>
      <c r="AC311" s="248"/>
      <c r="AD311" s="112"/>
      <c r="AE311" s="138"/>
      <c r="AF311" s="122"/>
      <c r="AG311" s="138"/>
      <c r="AH311" s="122"/>
      <c r="AI311" s="138"/>
      <c r="AJ311" s="124"/>
      <c r="AK311" s="138"/>
      <c r="AL311" s="119"/>
      <c r="AM311" s="475"/>
      <c r="AN311" s="138"/>
      <c r="AO311" s="119"/>
      <c r="AP311" s="1041" t="str">
        <f>IF(AO311="","",IF(AO311="A",'7.パネルラジエーター設備費用算出シート'!$G$13,IF(AO311="B",'7.パネルラジエーター設備費用算出シート'!$N$13,IF(AO311="C",'7.パネルラジエーター設備費用算出シート'!$G$23,IF(AO311="D",'7.パネルラジエーター設備費用算出シート'!$N$23,IF(AO311="E",'7.パネルラジエーター設備費用算出シート'!$G$33,IF(AO311="F",'7.パネルラジエーター設備費用算出シート'!$N$33,IF(AO311="G",'7.パネルラジエーター設備費用算出シート'!$G$43,IF(AO311="H",'7.パネルラジエーター設備費用算出シート'!$N$43,IF(AO311="I",'7.パネルラジエーター設備費用算出シート'!$G$54,'7.パネルラジエーター設備費用算出シート'!$N$54))))))))))</f>
        <v/>
      </c>
      <c r="AQ311" s="138"/>
      <c r="AR311" s="122"/>
      <c r="AS311" s="1042"/>
      <c r="AT311" s="138"/>
      <c r="AY311" s="110"/>
      <c r="BB311" s="110"/>
    </row>
    <row r="312" spans="1:58">
      <c r="B312" s="115">
        <v>300</v>
      </c>
      <c r="C312" s="156"/>
      <c r="D312" s="116"/>
      <c r="E312" s="141"/>
      <c r="F312" s="1030"/>
      <c r="G312" s="1030"/>
      <c r="H312" s="1034"/>
      <c r="I312" s="119"/>
      <c r="J312" s="120"/>
      <c r="K312" s="119"/>
      <c r="L312" s="1033" t="str">
        <f t="shared" si="16"/>
        <v/>
      </c>
      <c r="M312" s="1036" t="str">
        <f t="shared" si="17"/>
        <v/>
      </c>
      <c r="N312" s="1033" t="str">
        <f t="shared" si="18"/>
        <v/>
      </c>
      <c r="O312" s="1037">
        <f t="shared" si="20"/>
        <v>0</v>
      </c>
      <c r="P312" s="138"/>
      <c r="Q312" s="248"/>
      <c r="R312" s="112"/>
      <c r="S312" s="136"/>
      <c r="T312" s="249"/>
      <c r="U312" s="112"/>
      <c r="V312" s="138"/>
      <c r="W312" s="119"/>
      <c r="X312" s="138"/>
      <c r="Y312" s="119"/>
      <c r="Z312" s="138"/>
      <c r="AA312" s="119"/>
      <c r="AB312" s="138"/>
      <c r="AC312" s="248"/>
      <c r="AD312" s="112"/>
      <c r="AE312" s="138"/>
      <c r="AF312" s="122"/>
      <c r="AG312" s="138"/>
      <c r="AH312" s="122"/>
      <c r="AI312" s="138"/>
      <c r="AJ312" s="124"/>
      <c r="AK312" s="138"/>
      <c r="AL312" s="119"/>
      <c r="AM312" s="475"/>
      <c r="AN312" s="138"/>
      <c r="AO312" s="119"/>
      <c r="AP312" s="1041" t="str">
        <f>IF(AO312="","",IF(AO312="A",'7.パネルラジエーター設備費用算出シート'!$G$13,IF(AO312="B",'7.パネルラジエーター設備費用算出シート'!$N$13,IF(AO312="C",'7.パネルラジエーター設備費用算出シート'!$G$23,IF(AO312="D",'7.パネルラジエーター設備費用算出シート'!$N$23,IF(AO312="E",'7.パネルラジエーター設備費用算出シート'!$G$33,IF(AO312="F",'7.パネルラジエーター設備費用算出シート'!$N$33,IF(AO312="G",'7.パネルラジエーター設備費用算出シート'!$G$43,IF(AO312="H",'7.パネルラジエーター設備費用算出シート'!$N$43,IF(AO312="I",'7.パネルラジエーター設備費用算出シート'!$G$54,'7.パネルラジエーター設備費用算出シート'!$N$54))))))))))</f>
        <v/>
      </c>
      <c r="AQ312" s="138"/>
      <c r="AR312" s="122"/>
      <c r="AS312" s="1042"/>
      <c r="AT312" s="138"/>
    </row>
    <row r="313" spans="1:58" ht="46.5" thickBot="1">
      <c r="B313" s="117">
        <v>301</v>
      </c>
      <c r="C313" s="157"/>
      <c r="D313" s="118"/>
      <c r="E313" s="142"/>
      <c r="F313" s="1031"/>
      <c r="G313" s="1031"/>
      <c r="H313" s="1035"/>
      <c r="I313" s="119"/>
      <c r="J313" s="120"/>
      <c r="K313" s="119"/>
      <c r="L313" s="1038" t="str">
        <f t="shared" si="16"/>
        <v/>
      </c>
      <c r="M313" s="1039" t="str">
        <f t="shared" si="17"/>
        <v/>
      </c>
      <c r="N313" s="1038" t="str">
        <f t="shared" si="18"/>
        <v/>
      </c>
      <c r="O313" s="1040">
        <f t="shared" si="20"/>
        <v>0</v>
      </c>
      <c r="P313" s="138"/>
      <c r="Q313" s="248"/>
      <c r="R313" s="121"/>
      <c r="S313" s="136"/>
      <c r="T313" s="249"/>
      <c r="U313" s="121"/>
      <c r="V313" s="138"/>
      <c r="W313" s="119"/>
      <c r="X313" s="138"/>
      <c r="Y313" s="119"/>
      <c r="Z313" s="138"/>
      <c r="AA313" s="119"/>
      <c r="AB313" s="138"/>
      <c r="AC313" s="248"/>
      <c r="AD313" s="112"/>
      <c r="AE313" s="138"/>
      <c r="AF313" s="123"/>
      <c r="AG313" s="138"/>
      <c r="AH313" s="122"/>
      <c r="AI313" s="138"/>
      <c r="AJ313" s="125"/>
      <c r="AK313" s="138"/>
      <c r="AL313" s="119"/>
      <c r="AM313" s="475"/>
      <c r="AN313" s="138"/>
      <c r="AO313" s="119"/>
      <c r="AP313" s="1041" t="str">
        <f>IF(AO313="","",IF(AO313="A",'7.パネルラジエーター設備費用算出シート'!$G$13,IF(AO313="B",'7.パネルラジエーター設備費用算出シート'!$N$13,IF(AO313="C",'7.パネルラジエーター設備費用算出シート'!$G$23,IF(AO313="D",'7.パネルラジエーター設備費用算出シート'!$N$23,IF(AO313="E",'7.パネルラジエーター設備費用算出シート'!$G$33,IF(AO313="F",'7.パネルラジエーター設備費用算出シート'!$N$33,IF(AO313="G",'7.パネルラジエーター設備費用算出シート'!$G$43,IF(AO313="H",'7.パネルラジエーター設備費用算出シート'!$N$43,IF(AO313="I",'7.パネルラジエーター設備費用算出シート'!$G$54,'7.パネルラジエーター設備費用算出シート'!$N$54))))))))))</f>
        <v/>
      </c>
      <c r="AQ313" s="138"/>
      <c r="AR313" s="122"/>
      <c r="AS313" s="1043"/>
      <c r="AT313" s="138"/>
    </row>
    <row r="314" spans="1:58">
      <c r="O314" s="87"/>
    </row>
  </sheetData>
  <sheetProtection formatRows="0" selectLockedCells="1"/>
  <dataConsolidate/>
  <mergeCells count="72">
    <mergeCell ref="AF11:AF12"/>
    <mergeCell ref="B7:E7"/>
    <mergeCell ref="B5:G5"/>
    <mergeCell ref="AZ8:BA11"/>
    <mergeCell ref="Q9:V9"/>
    <mergeCell ref="Y9:Z9"/>
    <mergeCell ref="AA9:AB10"/>
    <mergeCell ref="AC9:AE10"/>
    <mergeCell ref="AF9:AG10"/>
    <mergeCell ref="AJ9:AK10"/>
    <mergeCell ref="Q11:Q12"/>
    <mergeCell ref="R11:R12"/>
    <mergeCell ref="S11:S12"/>
    <mergeCell ref="AA11:AA12"/>
    <mergeCell ref="AB11:AB12"/>
    <mergeCell ref="AC11:AC12"/>
    <mergeCell ref="AE11:AE12"/>
    <mergeCell ref="BC8:BF8"/>
    <mergeCell ref="B9:B12"/>
    <mergeCell ref="C9:C12"/>
    <mergeCell ref="D9:D12"/>
    <mergeCell ref="E9:E12"/>
    <mergeCell ref="AH9:AI10"/>
    <mergeCell ref="Q10:S10"/>
    <mergeCell ref="T10:V10"/>
    <mergeCell ref="Y10:Z10"/>
    <mergeCell ref="F9:F12"/>
    <mergeCell ref="G9:G12"/>
    <mergeCell ref="H9:H12"/>
    <mergeCell ref="I9:J10"/>
    <mergeCell ref="BC9:BC12"/>
    <mergeCell ref="BD9:BF9"/>
    <mergeCell ref="AW10:AX11"/>
    <mergeCell ref="BD10:BD12"/>
    <mergeCell ref="BE10:BF10"/>
    <mergeCell ref="BF11:BF12"/>
    <mergeCell ref="BE11:BE12"/>
    <mergeCell ref="AG11:AG12"/>
    <mergeCell ref="AH11:AH12"/>
    <mergeCell ref="AI11:AI12"/>
    <mergeCell ref="AR11:AR12"/>
    <mergeCell ref="AS11:AS12"/>
    <mergeCell ref="AO9:AQ10"/>
    <mergeCell ref="AL9:AN10"/>
    <mergeCell ref="AM11:AM12"/>
    <mergeCell ref="AQ11:AQ12"/>
    <mergeCell ref="AP11:AP12"/>
    <mergeCell ref="T11:T12"/>
    <mergeCell ref="U11:U12"/>
    <mergeCell ref="V11:V12"/>
    <mergeCell ref="AR9:AT10"/>
    <mergeCell ref="W11:W12"/>
    <mergeCell ref="X11:X12"/>
    <mergeCell ref="AL11:AL12"/>
    <mergeCell ref="AN11:AN12"/>
    <mergeCell ref="Z11:Z12"/>
    <mergeCell ref="Y11:Y12"/>
    <mergeCell ref="AO11:AO12"/>
    <mergeCell ref="AT11:AT12"/>
    <mergeCell ref="AK11:AK12"/>
    <mergeCell ref="AJ11:AJ12"/>
    <mergeCell ref="W9:X10"/>
    <mergeCell ref="AD11:AD12"/>
    <mergeCell ref="F7:M7"/>
    <mergeCell ref="N7:Q7"/>
    <mergeCell ref="K9:P10"/>
    <mergeCell ref="I11:I12"/>
    <mergeCell ref="J11:J12"/>
    <mergeCell ref="K11:K12"/>
    <mergeCell ref="L11:N11"/>
    <mergeCell ref="O11:O12"/>
    <mergeCell ref="P11:P12"/>
  </mergeCells>
  <phoneticPr fontId="16"/>
  <conditionalFormatting sqref="K13:K313">
    <cfRule type="expression" dxfId="378" priority="17">
      <formula>$I13="中住戸"</formula>
    </cfRule>
  </conditionalFormatting>
  <conditionalFormatting sqref="AD13:AD313">
    <cfRule type="expression" dxfId="377" priority="16">
      <formula>AND(COUNTIF($AC13,"燃料*")=0,$AC13&lt;&gt;"")</formula>
    </cfRule>
  </conditionalFormatting>
  <conditionalFormatting sqref="I13:J313">
    <cfRule type="expression" dxfId="376" priority="11">
      <formula>OR(I13="角住戸",I13="最上階")</formula>
    </cfRule>
  </conditionalFormatting>
  <conditionalFormatting sqref="J13:J313">
    <cfRule type="expression" dxfId="375" priority="10">
      <formula>$J13="最下階"</formula>
    </cfRule>
  </conditionalFormatting>
  <conditionalFormatting sqref="A3">
    <cfRule type="expression" dxfId="374" priority="7">
      <formula>_xlfn.ISFORMULA(A3)=TRUE</formula>
    </cfRule>
  </conditionalFormatting>
  <conditionalFormatting sqref="AO9 AN12:AQ12">
    <cfRule type="expression" dxfId="373" priority="6">
      <formula>_xlfn.ISFORMULA(AN9)=TRUE</formula>
    </cfRule>
  </conditionalFormatting>
  <conditionalFormatting sqref="W1:X8">
    <cfRule type="expression" dxfId="372" priority="4">
      <formula>_xlfn.ISFORMULA(W1)=TRUE</formula>
    </cfRule>
  </conditionalFormatting>
  <conditionalFormatting sqref="AO9 AL9:AM9 AL12 AN12:AQ12">
    <cfRule type="expression" dxfId="371" priority="3">
      <formula>_xlfn.ISFORMULA(AL9)=TRUE</formula>
    </cfRule>
  </conditionalFormatting>
  <dataValidations count="17">
    <dataValidation imeMode="off" allowBlank="1" showInputMessage="1" showErrorMessage="1" sqref="C13:G313 R13:R1048576 AJ13:AJ313 U13:U313 AS13:AS313" xr:uid="{75C885E3-28E8-41A2-910F-0C967C0AC5D0}"/>
    <dataValidation type="whole" imeMode="off" allowBlank="1" showInputMessage="1" showErrorMessage="1" error="数字以外は入力しないでください" sqref="AF13:AF1048576 AF1:AF8" xr:uid="{2C4E9E78-325D-40A8-A097-B7614E5716D0}">
      <formula1>0</formula1>
      <formula2>1000</formula2>
    </dataValidation>
    <dataValidation type="whole" imeMode="off" allowBlank="1" showInputMessage="1" showErrorMessage="1" error="小数点切り捨ての整数で入力してください" sqref="H13:H1048576" xr:uid="{D52DBDC9-6A6B-4BF4-B59B-B64006DAB9C4}">
      <formula1>0</formula1>
      <formula2>1000</formula2>
    </dataValidation>
    <dataValidation type="list" allowBlank="1" showInputMessage="1" showErrorMessage="1" sqref="I13:I313" xr:uid="{01157AA9-7F16-4B93-8D2F-313C4BFDB623}">
      <formula1>"中住戸,角住戸"</formula1>
    </dataValidation>
    <dataValidation type="list" allowBlank="1" showInputMessage="1" showErrorMessage="1" sqref="J13:J313" xr:uid="{C2273698-1C57-4029-8FC4-9A4246708BED}">
      <formula1>"最下階,中間階,最上階"</formula1>
    </dataValidation>
    <dataValidation type="list" allowBlank="1" showInputMessage="1" showErrorMessage="1" sqref="K13:K313" xr:uid="{17B1AD1C-26EE-43D1-B6DE-6FA6C0A791AD}">
      <formula1>"該当"</formula1>
    </dataValidation>
    <dataValidation type="list" imeMode="off" allowBlank="1" showInputMessage="1" showErrorMessage="1" sqref="P13:P313 V13:V313 AK13:AK313 Z13:Z313 AB13:AB313 AG13:AG313 AE13:AE313 AI13:AI313 AT13:AT313 X13:X313 AQ13:AQ313 AN13:AN313 S13:S313" xr:uid="{D210D262-A49F-4CAA-894B-EC7BB2F9F9C6}">
      <formula1>"1,2,3,4,-"</formula1>
    </dataValidation>
    <dataValidation type="list" allowBlank="1" showInputMessage="1" showErrorMessage="1" sqref="AA13:AA313" xr:uid="{C5511184-34E1-4E2D-A683-898E47CA6817}">
      <formula1>"ダクト式第三種換気,ダクト式第一種換気,ダクト式第一種換気（熱交換有り）"</formula1>
    </dataValidation>
    <dataValidation type="list" allowBlank="1" showInputMessage="1" showErrorMessage="1" sqref="AD13:AD313" xr:uid="{8941EDBC-5D18-47B9-B36B-0FA6EAB92069}">
      <formula1>"寒冷地仕様,中小都市ガス事業者によるガス供給,LPガス仕様,国産天然ガスに対応する機種"</formula1>
    </dataValidation>
    <dataValidation type="list" allowBlank="1" showInputMessage="1" showErrorMessage="1" sqref="AH13:AH313" xr:uid="{D6A6BAF3-A98E-40C0-AB20-C96D845CFEC4}">
      <formula1>"有り,有り（ガス計測含む）,無し"</formula1>
    </dataValidation>
    <dataValidation type="list" allowBlank="1" showInputMessage="1" showErrorMessage="1" sqref="AC13:AC313" xr:uid="{9C6B1C06-DEB8-4E86-926A-E99F1FCC4A1E}">
      <formula1>"電気ヒートポンプ式給湯機（エコキュート等）,ガス潜熱回収型給湯機（エコジョーズ等）20号以下,ガス潜熱回収型給湯機（エコジョーズ等）24号,ハイブリッド給湯機,燃料電池（PEFC_700Ｗ以上）,燃料電池（SOFC_700Ｗ以上）,燃料電池（SOFC_400Ｗ以上）"</formula1>
    </dataValidation>
    <dataValidation type="list" allowBlank="1" showInputMessage="1" showErrorMessage="1" sqref="T13:T313 Q13:Q313" xr:uid="{B92AFB92-F600-4C78-B145-5BDBB1CA42C8}">
      <formula1>"2.2ｋＷ,2.5ｋＷ,2.8ｋＷ,3.6ｋＷ,4.0ｋＷ,5.6ｋＷ,6.3ｋＷ,7.1ｋＷ以上,設置なし"</formula1>
    </dataValidation>
    <dataValidation type="list" allowBlank="1" showInputMessage="1" showErrorMessage="1" sqref="AL13:AL313" xr:uid="{14C86482-67BB-4390-BEA7-731B278F2209}">
      <formula1>"2.6ｋＷ未満,2.6ｋＷ以上"</formula1>
    </dataValidation>
    <dataValidation type="list" allowBlank="1" showInputMessage="1" showErrorMessage="1" sqref="W13:W313" xr:uid="{B2992B39-8F55-44C9-AAD9-67EF716A6ACB}">
      <formula1>"2.8ｋＷ,3.6ｋＷ,4.0ｋＷ,5.6ｋＷ以上"</formula1>
    </dataValidation>
    <dataValidation type="list" allowBlank="1" showInputMessage="1" showErrorMessage="1" sqref="Y13:Y313" xr:uid="{3EA9D8D1-0A67-4BFC-A71B-92F874A31B24}">
      <formula1>"エアコン付温水床暖房 5.6ｋＷ未満,エアコン付温水床暖房 5.6ｋＷ以上,温水床暖房（給湯機と熱源兼用）,温水床暖房（専用熱源器）,設置なし"</formula1>
    </dataValidation>
    <dataValidation type="list" allowBlank="1" showInputMessage="1" showErrorMessage="1" sqref="AO13:AO313" xr:uid="{4F2B15CD-B218-4030-8F17-FFB1987C12D8}">
      <formula1>"A,B,C,D,E,F,G,H,I,J"</formula1>
    </dataValidation>
    <dataValidation type="list" allowBlank="1" showInputMessage="1" showErrorMessage="1" sqref="AR13:AR313" xr:uid="{27B1227E-3CC1-436C-867E-7B3CB99EEB07}">
      <formula1>"地中熱ヒートポンプ・システム,V2H充電設備（充放電設備）,地中熱ヒートポンプ・システム、V2H充電設備（充放電設備）"</formula1>
    </dataValidation>
  </dataValidations>
  <printOptions horizontalCentered="1"/>
  <pageMargins left="0.51181102362204722" right="0.11811023622047245" top="0.35433070866141736" bottom="0.35433070866141736" header="0.31496062992125984" footer="0.11811023622047245"/>
  <pageSetup paperSize="8" scale="47" fitToHeight="0" orientation="landscape" r:id="rId1"/>
  <headerFooter scaleWithDoc="0">
    <oddFooter>&amp;R&amp;K00-048R4中高層ZEH-M_ver.1</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E7BD-C1DC-4535-820D-4B1FD6B53E64}">
  <sheetPr>
    <pageSetUpPr fitToPage="1"/>
  </sheetPr>
  <dimension ref="B1:R54"/>
  <sheetViews>
    <sheetView showGridLines="0" view="pageBreakPreview" zoomScale="115" zoomScaleNormal="100" zoomScaleSheetLayoutView="115" workbookViewId="0">
      <selection activeCell="C7" sqref="C7"/>
    </sheetView>
  </sheetViews>
  <sheetFormatPr defaultColWidth="9" defaultRowHeight="13.5"/>
  <cols>
    <col min="1" max="1" width="1.5" style="781" customWidth="1"/>
    <col min="2" max="2" width="6.875" style="783" customWidth="1"/>
    <col min="3" max="4" width="9.75" style="781" customWidth="1"/>
    <col min="5" max="5" width="9.75" style="782" customWidth="1"/>
    <col min="6" max="6" width="9.75" style="781" customWidth="1"/>
    <col min="7" max="7" width="12.25" style="781" customWidth="1"/>
    <col min="8" max="8" width="1.5" style="781" customWidth="1"/>
    <col min="9" max="9" width="6.625" style="783" customWidth="1"/>
    <col min="10" max="11" width="9.75" style="781" customWidth="1"/>
    <col min="12" max="12" width="9.75" style="782" customWidth="1"/>
    <col min="13" max="13" width="9.75" style="781" customWidth="1"/>
    <col min="14" max="14" width="12.5" style="781" customWidth="1"/>
    <col min="15" max="15" width="1.375" style="781" customWidth="1"/>
    <col min="16" max="16" width="9" style="781"/>
    <col min="17" max="17" width="18.25" style="781" hidden="1" customWidth="1"/>
    <col min="18" max="18" width="7.875" style="781" hidden="1" customWidth="1"/>
    <col min="19" max="16384" width="9" style="781"/>
  </cols>
  <sheetData>
    <row r="1" spans="2:18" ht="17.25">
      <c r="B1" s="1116" t="s">
        <v>1278</v>
      </c>
    </row>
    <row r="2" spans="2:18" ht="26.25" customHeight="1">
      <c r="B2" s="780" t="s">
        <v>1221</v>
      </c>
    </row>
    <row r="3" spans="2:18" ht="30" customHeight="1">
      <c r="B3" s="784" t="s">
        <v>1165</v>
      </c>
      <c r="C3" s="785"/>
      <c r="D3" s="786"/>
      <c r="E3" s="787"/>
      <c r="F3" s="786"/>
      <c r="G3" s="786"/>
      <c r="H3" s="786"/>
      <c r="I3" s="788"/>
      <c r="J3" s="786"/>
      <c r="K3" s="786"/>
      <c r="L3" s="787"/>
      <c r="M3" s="786"/>
      <c r="N3" s="786"/>
    </row>
    <row r="4" spans="2:18" ht="12.75" customHeight="1" thickBot="1">
      <c r="B4" s="788"/>
      <c r="C4" s="789"/>
      <c r="D4" s="786"/>
      <c r="E4" s="787"/>
      <c r="F4" s="786"/>
      <c r="G4" s="786"/>
      <c r="H4" s="786"/>
      <c r="I4" s="788"/>
      <c r="J4" s="786"/>
      <c r="K4" s="786"/>
      <c r="L4" s="787"/>
      <c r="M4" s="786"/>
      <c r="N4" s="786"/>
      <c r="P4" s="790"/>
      <c r="Q4" s="781" t="s">
        <v>897</v>
      </c>
    </row>
    <row r="5" spans="2:18" ht="19.899999999999999" customHeight="1" thickBot="1">
      <c r="B5" s="1814" t="s">
        <v>926</v>
      </c>
      <c r="C5" s="1835" t="s">
        <v>898</v>
      </c>
      <c r="D5" s="1836"/>
      <c r="E5" s="1837"/>
      <c r="F5" s="1801" t="s">
        <v>899</v>
      </c>
      <c r="G5" s="1803" t="s">
        <v>761</v>
      </c>
      <c r="H5" s="791"/>
      <c r="I5" s="1838" t="s">
        <v>926</v>
      </c>
      <c r="J5" s="1816" t="s">
        <v>898</v>
      </c>
      <c r="K5" s="1817"/>
      <c r="L5" s="1818"/>
      <c r="M5" s="1801" t="s">
        <v>899</v>
      </c>
      <c r="N5" s="1803" t="s">
        <v>761</v>
      </c>
      <c r="O5" s="792"/>
    </row>
    <row r="6" spans="2:18" ht="19.899999999999999" customHeight="1" thickBot="1">
      <c r="B6" s="1815"/>
      <c r="C6" s="793" t="s">
        <v>1218</v>
      </c>
      <c r="D6" s="794" t="s">
        <v>1219</v>
      </c>
      <c r="E6" s="795" t="s">
        <v>1220</v>
      </c>
      <c r="F6" s="1802"/>
      <c r="G6" s="1804"/>
      <c r="H6" s="791"/>
      <c r="I6" s="1839"/>
      <c r="J6" s="793" t="s">
        <v>1218</v>
      </c>
      <c r="K6" s="794" t="s">
        <v>1219</v>
      </c>
      <c r="L6" s="795" t="s">
        <v>1220</v>
      </c>
      <c r="M6" s="1802"/>
      <c r="N6" s="1804"/>
      <c r="O6" s="796"/>
      <c r="Q6" s="797" t="s">
        <v>902</v>
      </c>
      <c r="R6" s="798" t="s">
        <v>903</v>
      </c>
    </row>
    <row r="7" spans="2:18" ht="30" customHeight="1" thickTop="1">
      <c r="B7" s="1805" t="s">
        <v>904</v>
      </c>
      <c r="C7" s="1044"/>
      <c r="D7" s="1045"/>
      <c r="E7" s="1046"/>
      <c r="F7" s="1047"/>
      <c r="G7" s="1130">
        <f>IF(OR(C7="",D7="",E7="",F7=""),0,ROUNDDOWN(IF(C7*D7/1000000&lt;$Q$7,$R$7,IF(C7*D7/1000000&lt;$Q$8,$R$8,IF(C7*D7/1000000&lt;$Q$9,$R$9,IF(C7*D7/1000000&lt;$Q$10,$R$10,$R$11))))*IF(AND(D7&lt;=$Q$19,E7&gt;=$Q$20),$R$19,IF(E7&lt;$Q$16,$R$16,IF(E7&lt;$Q$17,$R$17,IF(E7&gt;=$Q$18,$R$18))))*(C7*D7/1000000*F7),0)+F7*$R$25)</f>
        <v>0</v>
      </c>
      <c r="H7" s="799"/>
      <c r="I7" s="1827" t="s">
        <v>905</v>
      </c>
      <c r="J7" s="1044"/>
      <c r="K7" s="1045"/>
      <c r="L7" s="1046"/>
      <c r="M7" s="1047"/>
      <c r="N7" s="1130">
        <f>IF(OR(J7="",K7="",L7="",M7=""),0,ROUNDDOWN(IF(J7*K7/1000000&lt;$Q$7,$R$7,IF(J7*K7/1000000&lt;$Q$8,$R$8,IF(J7*K7/1000000&lt;$Q$9,$R$9,IF(J7*K7/1000000&lt;$Q$10,$R$10,$R$11))))*IF(AND(K7&lt;=$Q$19,L7&gt;=$Q$20),$R$19,IF(L7&lt;$Q$16,$R$16,IF(L7&lt;$Q$17,$R$17,IF(L7&gt;=$Q$18,$R$18))))*(J7*K7/1000000*M7),0)+M7*$R$25)</f>
        <v>0</v>
      </c>
      <c r="O7" s="796"/>
      <c r="Q7" s="800">
        <v>0.2</v>
      </c>
      <c r="R7" s="801">
        <v>220000</v>
      </c>
    </row>
    <row r="8" spans="2:18" ht="30" customHeight="1">
      <c r="B8" s="1806"/>
      <c r="C8" s="1044"/>
      <c r="D8" s="1045"/>
      <c r="E8" s="1046"/>
      <c r="F8" s="1047"/>
      <c r="G8" s="1130">
        <f t="shared" ref="G8:G12" si="0">IF(OR(C8="",D8="",E8="",F8=""),0,ROUNDDOWN(IF(C8*D8/1000000&lt;$Q$7,$R$7,IF(C8*D8/1000000&lt;$Q$8,$R$8,IF(C8*D8/1000000&lt;$Q$9,$R$9,IF(C8*D8/1000000&lt;$Q$10,$R$10,$R$11))))*IF(AND(D8&lt;=$Q$19,E8&gt;=$Q$20),$R$19,IF(E8&lt;$Q$16,$R$16,IF(E8&lt;$Q$17,$R$17,IF(E8&gt;=$Q$18,$R$18))))*(C8*D8/1000000*F8),0)+F8*$R$25)</f>
        <v>0</v>
      </c>
      <c r="H8" s="799"/>
      <c r="I8" s="1828"/>
      <c r="J8" s="1044"/>
      <c r="K8" s="1045"/>
      <c r="L8" s="1046"/>
      <c r="M8" s="1047"/>
      <c r="N8" s="1130">
        <f t="shared" ref="N8:N12" si="1">IF(OR(J8="",K8="",L8="",M8=""),0,ROUNDDOWN(IF(J8*K8/1000000&lt;$Q$7,$R$7,IF(J8*K8/1000000&lt;$Q$8,$R$8,IF(J8*K8/1000000&lt;$Q$9,$R$9,IF(J8*K8/1000000&lt;$Q$10,$R$10,$R$11))))*IF(AND(K8&lt;=$Q$19,L8&gt;=$Q$20),$R$19,IF(L8&lt;$Q$16,$R$16,IF(L8&lt;$Q$17,$R$17,IF(L8&gt;=$Q$18,$R$18))))*(J8*K8/1000000*M8),0)+M8*$R$25)</f>
        <v>0</v>
      </c>
      <c r="O8" s="796"/>
      <c r="Q8" s="802">
        <v>0.4</v>
      </c>
      <c r="R8" s="803">
        <v>130000</v>
      </c>
    </row>
    <row r="9" spans="2:18" ht="30" customHeight="1">
      <c r="B9" s="1806"/>
      <c r="C9" s="1048"/>
      <c r="D9" s="1049"/>
      <c r="E9" s="1050"/>
      <c r="F9" s="1051"/>
      <c r="G9" s="1130">
        <f t="shared" si="0"/>
        <v>0</v>
      </c>
      <c r="H9" s="799"/>
      <c r="I9" s="1828"/>
      <c r="J9" s="1048"/>
      <c r="K9" s="1049"/>
      <c r="L9" s="1050"/>
      <c r="M9" s="1051"/>
      <c r="N9" s="1130">
        <f t="shared" si="1"/>
        <v>0</v>
      </c>
      <c r="O9" s="796"/>
      <c r="Q9" s="802">
        <v>0.7</v>
      </c>
      <c r="R9" s="803">
        <v>90000</v>
      </c>
    </row>
    <row r="10" spans="2:18" ht="30" customHeight="1">
      <c r="B10" s="1806"/>
      <c r="C10" s="1048"/>
      <c r="D10" s="1049"/>
      <c r="E10" s="1050"/>
      <c r="F10" s="1051"/>
      <c r="G10" s="1130">
        <f t="shared" si="0"/>
        <v>0</v>
      </c>
      <c r="H10" s="799"/>
      <c r="I10" s="1828"/>
      <c r="J10" s="1048"/>
      <c r="K10" s="1049"/>
      <c r="L10" s="1050"/>
      <c r="M10" s="1051"/>
      <c r="N10" s="1130">
        <f t="shared" si="1"/>
        <v>0</v>
      </c>
      <c r="O10" s="796"/>
      <c r="Q10" s="802">
        <v>1</v>
      </c>
      <c r="R10" s="803">
        <v>70000</v>
      </c>
    </row>
    <row r="11" spans="2:18" ht="30" customHeight="1" thickBot="1">
      <c r="B11" s="1806"/>
      <c r="C11" s="1048"/>
      <c r="D11" s="1049"/>
      <c r="E11" s="1050"/>
      <c r="F11" s="1051"/>
      <c r="G11" s="1130">
        <f t="shared" si="0"/>
        <v>0</v>
      </c>
      <c r="H11" s="804"/>
      <c r="I11" s="1806"/>
      <c r="J11" s="1048"/>
      <c r="K11" s="1049"/>
      <c r="L11" s="1050"/>
      <c r="M11" s="1051"/>
      <c r="N11" s="1130">
        <f t="shared" si="1"/>
        <v>0</v>
      </c>
      <c r="O11" s="796"/>
      <c r="Q11" s="805">
        <v>1</v>
      </c>
      <c r="R11" s="806">
        <v>60000</v>
      </c>
    </row>
    <row r="12" spans="2:18" ht="30" customHeight="1" thickBot="1">
      <c r="B12" s="1806"/>
      <c r="C12" s="1052"/>
      <c r="D12" s="1053"/>
      <c r="E12" s="1054"/>
      <c r="F12" s="1055"/>
      <c r="G12" s="1130">
        <f t="shared" si="0"/>
        <v>0</v>
      </c>
      <c r="H12" s="804"/>
      <c r="I12" s="1806"/>
      <c r="J12" s="1052"/>
      <c r="K12" s="1053"/>
      <c r="L12" s="1054"/>
      <c r="M12" s="1055"/>
      <c r="N12" s="1130">
        <f t="shared" si="1"/>
        <v>0</v>
      </c>
      <c r="O12" s="796"/>
    </row>
    <row r="13" spans="2:18" ht="30" customHeight="1" thickTop="1" thickBot="1">
      <c r="B13" s="1807"/>
      <c r="C13" s="1829" t="s">
        <v>1015</v>
      </c>
      <c r="D13" s="1830"/>
      <c r="E13" s="1830"/>
      <c r="F13" s="1831"/>
      <c r="G13" s="1131">
        <f>SUM(G7:G12)</f>
        <v>0</v>
      </c>
      <c r="H13" s="804"/>
      <c r="I13" s="1807"/>
      <c r="J13" s="1832" t="s">
        <v>1015</v>
      </c>
      <c r="K13" s="1833"/>
      <c r="L13" s="1833"/>
      <c r="M13" s="1834"/>
      <c r="N13" s="1135">
        <f>SUM(N7:N12)</f>
        <v>0</v>
      </c>
      <c r="O13" s="796"/>
    </row>
    <row r="14" spans="2:18" s="812" customFormat="1" ht="9" customHeight="1" thickBot="1">
      <c r="B14" s="807"/>
      <c r="C14" s="808"/>
      <c r="D14" s="808"/>
      <c r="E14" s="808"/>
      <c r="F14" s="808"/>
      <c r="G14" s="809"/>
      <c r="H14" s="810"/>
      <c r="I14" s="808"/>
      <c r="J14" s="808"/>
      <c r="K14" s="808"/>
      <c r="L14" s="808"/>
      <c r="M14" s="807"/>
      <c r="N14" s="810"/>
      <c r="O14" s="811"/>
    </row>
    <row r="15" spans="2:18" ht="19.899999999999999" customHeight="1" thickBot="1">
      <c r="B15" s="1814" t="s">
        <v>926</v>
      </c>
      <c r="C15" s="1821" t="s">
        <v>898</v>
      </c>
      <c r="D15" s="1822"/>
      <c r="E15" s="1823"/>
      <c r="F15" s="1824" t="s">
        <v>899</v>
      </c>
      <c r="G15" s="1825" t="s">
        <v>761</v>
      </c>
      <c r="H15" s="791"/>
      <c r="I15" s="1826" t="s">
        <v>926</v>
      </c>
      <c r="J15" s="1821" t="s">
        <v>898</v>
      </c>
      <c r="K15" s="1822"/>
      <c r="L15" s="1823"/>
      <c r="M15" s="1801" t="s">
        <v>899</v>
      </c>
      <c r="N15" s="1819" t="s">
        <v>761</v>
      </c>
      <c r="O15" s="796"/>
      <c r="Q15" s="813" t="s">
        <v>906</v>
      </c>
      <c r="R15" s="814" t="s">
        <v>907</v>
      </c>
    </row>
    <row r="16" spans="2:18" ht="19.899999999999999" customHeight="1" thickBot="1">
      <c r="B16" s="1815"/>
      <c r="C16" s="793" t="s">
        <v>1218</v>
      </c>
      <c r="D16" s="794" t="s">
        <v>1219</v>
      </c>
      <c r="E16" s="795" t="s">
        <v>1220</v>
      </c>
      <c r="F16" s="1802"/>
      <c r="G16" s="1804"/>
      <c r="H16" s="815"/>
      <c r="I16" s="1815"/>
      <c r="J16" s="793" t="s">
        <v>1218</v>
      </c>
      <c r="K16" s="794" t="s">
        <v>1219</v>
      </c>
      <c r="L16" s="795" t="s">
        <v>1220</v>
      </c>
      <c r="M16" s="1802"/>
      <c r="N16" s="1820"/>
      <c r="O16" s="796"/>
      <c r="Q16" s="816">
        <v>75</v>
      </c>
      <c r="R16" s="817">
        <v>1</v>
      </c>
    </row>
    <row r="17" spans="2:18" ht="30" customHeight="1" thickTop="1">
      <c r="B17" s="1805" t="s">
        <v>908</v>
      </c>
      <c r="C17" s="1056"/>
      <c r="D17" s="1057"/>
      <c r="E17" s="1058"/>
      <c r="F17" s="1059"/>
      <c r="G17" s="1130">
        <f>IF(OR(C17="",D17="",E17="",F17=""),0,ROUNDDOWN(IF(C17*D17/1000000&lt;$Q$7,$R$7,IF(C17*D17/1000000&lt;$Q$8,$R$8,IF(C17*D17/1000000&lt;$Q$9,$R$9,IF(C17*D17/1000000&lt;$Q$10,$R$10,$R$11))))*IF(AND(D17&lt;=$Q$19,E17&gt;=$Q$20),$R$19,IF(E17&lt;$Q$16,$R$16,IF(E17&lt;$Q$17,$R$17,IF(E17&gt;=$Q$18,$R$18))))*(C17*D17/1000000*F17),0)+F17*$R$25)</f>
        <v>0</v>
      </c>
      <c r="H17" s="799"/>
      <c r="I17" s="1805" t="s">
        <v>901</v>
      </c>
      <c r="J17" s="1056"/>
      <c r="K17" s="1057"/>
      <c r="L17" s="1058"/>
      <c r="M17" s="1059"/>
      <c r="N17" s="1130">
        <f>IF(OR(J17="",K17="",L17="",M17=""),0,ROUNDDOWN(IF(J17*K17/1000000&lt;$Q$7,$R$7,IF(J17*K17/1000000&lt;$Q$8,$R$8,IF(J17*K17/1000000&lt;$Q$9,$R$9,IF(J17*K17/1000000&lt;$Q$10,$R$10,$R$11))))*IF(AND(K17&lt;=$Q$19,L17&gt;=$Q$20),$R$19,IF(L17&lt;$Q$16,$R$16,IF(L17&lt;$Q$17,$R$17,IF(L17&gt;=$Q$18,$R$18))))*(J17*K17/1000000*M17),0)+M17*$R$25)</f>
        <v>0</v>
      </c>
      <c r="O17" s="796"/>
      <c r="Q17" s="818">
        <v>150</v>
      </c>
      <c r="R17" s="819">
        <v>1.6</v>
      </c>
    </row>
    <row r="18" spans="2:18" ht="30" customHeight="1" thickBot="1">
      <c r="B18" s="1806"/>
      <c r="C18" s="1060"/>
      <c r="D18" s="1061"/>
      <c r="E18" s="1061"/>
      <c r="F18" s="1062"/>
      <c r="G18" s="1130">
        <f t="shared" ref="G18:G22" si="2">IF(OR(C18="",D18="",E18="",F18=""),0,ROUNDDOWN(IF(C18*D18/1000000&lt;$Q$7,$R$7,IF(C18*D18/1000000&lt;$Q$8,$R$8,IF(C18*D18/1000000&lt;$Q$9,$R$9,IF(C18*D18/1000000&lt;$Q$10,$R$10,$R$11))))*IF(AND(D18&lt;=$Q$19,E18&gt;=$Q$20),$R$19,IF(E18&lt;$Q$16,$R$16,IF(E18&lt;$Q$17,$R$17,IF(E18&gt;=$Q$18,$R$18))))*(C18*D18/1000000*F18),0)+F18*$R$25)</f>
        <v>0</v>
      </c>
      <c r="H18" s="804"/>
      <c r="I18" s="1806"/>
      <c r="J18" s="1060"/>
      <c r="K18" s="1061"/>
      <c r="L18" s="1061"/>
      <c r="M18" s="1062"/>
      <c r="N18" s="1130">
        <f t="shared" ref="N18:N22" si="3">IF(OR(J18="",K18="",L18="",M18=""),0,ROUNDDOWN(IF(J18*K18/1000000&lt;$Q$7,$R$7,IF(J18*K18/1000000&lt;$Q$8,$R$8,IF(J18*K18/1000000&lt;$Q$9,$R$9,IF(J18*K18/1000000&lt;$Q$10,$R$10,$R$11))))*IF(AND(K18&lt;=$Q$19,L18&gt;=$Q$20),$R$19,IF(L18&lt;$Q$16,$R$16,IF(L18&lt;$Q$17,$R$17,IF(L18&gt;=$Q$18,$R$18))))*(J18*K18/1000000*M18),0)+M18*$R$25)</f>
        <v>0</v>
      </c>
      <c r="O18" s="796"/>
      <c r="Q18" s="820">
        <v>150</v>
      </c>
      <c r="R18" s="821">
        <v>2.9</v>
      </c>
    </row>
    <row r="19" spans="2:18" ht="30" customHeight="1">
      <c r="B19" s="1806"/>
      <c r="C19" s="1060"/>
      <c r="D19" s="1061"/>
      <c r="E19" s="1061"/>
      <c r="F19" s="1062"/>
      <c r="G19" s="1130">
        <f t="shared" si="2"/>
        <v>0</v>
      </c>
      <c r="H19" s="804"/>
      <c r="I19" s="1806"/>
      <c r="J19" s="1060"/>
      <c r="K19" s="1061"/>
      <c r="L19" s="1061"/>
      <c r="M19" s="1062"/>
      <c r="N19" s="1130">
        <f t="shared" si="3"/>
        <v>0</v>
      </c>
      <c r="O19" s="796"/>
      <c r="Q19" s="822">
        <v>200</v>
      </c>
      <c r="R19" s="823">
        <v>3.4</v>
      </c>
    </row>
    <row r="20" spans="2:18" ht="30" customHeight="1" thickBot="1">
      <c r="B20" s="1806"/>
      <c r="C20" s="1060"/>
      <c r="D20" s="1061"/>
      <c r="E20" s="1061"/>
      <c r="F20" s="1062"/>
      <c r="G20" s="1130">
        <f t="shared" si="2"/>
        <v>0</v>
      </c>
      <c r="H20" s="804"/>
      <c r="I20" s="1806"/>
      <c r="J20" s="1060"/>
      <c r="K20" s="1061"/>
      <c r="L20" s="1061"/>
      <c r="M20" s="1062"/>
      <c r="N20" s="1130">
        <f t="shared" si="3"/>
        <v>0</v>
      </c>
      <c r="O20" s="796"/>
      <c r="Q20" s="824">
        <v>125</v>
      </c>
      <c r="R20" s="806"/>
    </row>
    <row r="21" spans="2:18" ht="30" customHeight="1" thickBot="1">
      <c r="B21" s="1806"/>
      <c r="C21" s="1060"/>
      <c r="D21" s="1061"/>
      <c r="E21" s="1061"/>
      <c r="F21" s="1062"/>
      <c r="G21" s="1130">
        <f t="shared" si="2"/>
        <v>0</v>
      </c>
      <c r="H21" s="804"/>
      <c r="I21" s="1806"/>
      <c r="J21" s="1060"/>
      <c r="K21" s="1061"/>
      <c r="L21" s="1061"/>
      <c r="M21" s="1062"/>
      <c r="N21" s="1130">
        <f t="shared" si="3"/>
        <v>0</v>
      </c>
      <c r="O21" s="796"/>
    </row>
    <row r="22" spans="2:18" ht="30" customHeight="1" thickBot="1">
      <c r="B22" s="1806"/>
      <c r="C22" s="1063"/>
      <c r="D22" s="1064"/>
      <c r="E22" s="1064"/>
      <c r="F22" s="1065"/>
      <c r="G22" s="1130">
        <f t="shared" si="2"/>
        <v>0</v>
      </c>
      <c r="H22" s="804"/>
      <c r="I22" s="1806"/>
      <c r="J22" s="1063"/>
      <c r="K22" s="1064"/>
      <c r="L22" s="1064"/>
      <c r="M22" s="1065"/>
      <c r="N22" s="1130">
        <f t="shared" si="3"/>
        <v>0</v>
      </c>
      <c r="O22" s="796"/>
      <c r="Q22" s="797" t="s">
        <v>909</v>
      </c>
      <c r="R22" s="798" t="s">
        <v>808</v>
      </c>
    </row>
    <row r="23" spans="2:18" ht="30" customHeight="1" thickTop="1" thickBot="1">
      <c r="B23" s="1807"/>
      <c r="C23" s="1811" t="s">
        <v>1015</v>
      </c>
      <c r="D23" s="1812"/>
      <c r="E23" s="1812"/>
      <c r="F23" s="1813"/>
      <c r="G23" s="1132">
        <f>SUM(G17:G22)</f>
        <v>0</v>
      </c>
      <c r="H23" s="804"/>
      <c r="I23" s="1807"/>
      <c r="J23" s="1811" t="s">
        <v>1015</v>
      </c>
      <c r="K23" s="1812"/>
      <c r="L23" s="1812"/>
      <c r="M23" s="1813"/>
      <c r="N23" s="1132">
        <f>SUM(N17:N22)</f>
        <v>0</v>
      </c>
      <c r="O23" s="796"/>
      <c r="Q23" s="825"/>
      <c r="R23" s="826"/>
    </row>
    <row r="24" spans="2:18" s="812" customFormat="1" ht="13.5" customHeight="1" thickBot="1">
      <c r="B24" s="807"/>
      <c r="C24" s="808"/>
      <c r="D24" s="808"/>
      <c r="E24" s="808"/>
      <c r="F24" s="808"/>
      <c r="G24" s="809"/>
      <c r="H24" s="810"/>
      <c r="I24" s="808"/>
      <c r="J24" s="808"/>
      <c r="K24" s="808"/>
      <c r="L24" s="808"/>
      <c r="M24" s="807"/>
      <c r="N24" s="810"/>
      <c r="O24" s="811"/>
    </row>
    <row r="25" spans="2:18" ht="19.899999999999999" customHeight="1">
      <c r="B25" s="1814" t="s">
        <v>926</v>
      </c>
      <c r="C25" s="1816" t="s">
        <v>898</v>
      </c>
      <c r="D25" s="1817"/>
      <c r="E25" s="1818"/>
      <c r="F25" s="1801" t="s">
        <v>899</v>
      </c>
      <c r="G25" s="1803" t="s">
        <v>761</v>
      </c>
      <c r="H25" s="791"/>
      <c r="I25" s="1814" t="s">
        <v>926</v>
      </c>
      <c r="J25" s="1816" t="s">
        <v>898</v>
      </c>
      <c r="K25" s="1817"/>
      <c r="L25" s="1818"/>
      <c r="M25" s="1801" t="s">
        <v>899</v>
      </c>
      <c r="N25" s="1803" t="s">
        <v>761</v>
      </c>
      <c r="O25" s="796"/>
      <c r="Q25" s="827">
        <v>1</v>
      </c>
      <c r="R25" s="801">
        <v>25000</v>
      </c>
    </row>
    <row r="26" spans="2:18" ht="19.899999999999999" customHeight="1" thickBot="1">
      <c r="B26" s="1815"/>
      <c r="C26" s="793" t="s">
        <v>1218</v>
      </c>
      <c r="D26" s="794" t="s">
        <v>1219</v>
      </c>
      <c r="E26" s="795" t="s">
        <v>1220</v>
      </c>
      <c r="F26" s="1802"/>
      <c r="G26" s="1804"/>
      <c r="H26" s="815"/>
      <c r="I26" s="1815"/>
      <c r="J26" s="793" t="s">
        <v>1218</v>
      </c>
      <c r="K26" s="794" t="s">
        <v>1219</v>
      </c>
      <c r="L26" s="795" t="s">
        <v>1220</v>
      </c>
      <c r="M26" s="1802"/>
      <c r="N26" s="1804"/>
      <c r="O26" s="796"/>
      <c r="Q26" s="828"/>
      <c r="R26" s="819"/>
    </row>
    <row r="27" spans="2:18" ht="30" customHeight="1" thickTop="1" thickBot="1">
      <c r="B27" s="1805" t="s">
        <v>910</v>
      </c>
      <c r="C27" s="1056"/>
      <c r="D27" s="1057"/>
      <c r="E27" s="1058"/>
      <c r="F27" s="1059"/>
      <c r="G27" s="1130">
        <f>IF(OR(C27="",D27="",E27="",F27=""),0,ROUNDDOWN(IF(C27*D27/1000000&lt;$Q$7,$R$7,IF(C27*D27/1000000&lt;$Q$8,$R$8,IF(C27*D27/1000000&lt;$Q$9,$R$9,IF(C27*D27/1000000&lt;$Q$10,$R$10,$R$11))))*IF(AND(D27&lt;=$Q$19,E27&gt;=$Q$20),$R$19,IF(E27&lt;$Q$16,$R$16,IF(E27&lt;$Q$17,$R$17,IF(E27&gt;=$Q$18,$R$18))))*(C27*D27/1000000*F27),0)+F27*$R$25)</f>
        <v>0</v>
      </c>
      <c r="H27" s="799"/>
      <c r="I27" s="1805" t="s">
        <v>911</v>
      </c>
      <c r="J27" s="1056"/>
      <c r="K27" s="1057"/>
      <c r="L27" s="1058"/>
      <c r="M27" s="1059"/>
      <c r="N27" s="1130">
        <f>IF(OR(J27="",K27="",L27="",M27=""),0,ROUNDDOWN(IF(J27*K27/1000000&lt;$Q$7,$R$7,IF(J27*K27/1000000&lt;$Q$8,$R$8,IF(J27*K27/1000000&lt;$Q$9,$R$9,IF(J27*K27/1000000&lt;$Q$10,$R$10,$R$11))))*IF(AND(K27&lt;=$Q$19,L27&gt;=$Q$20),$R$19,IF(L27&lt;$Q$16,$R$16,IF(L27&lt;$Q$17,$R$17,IF(L27&gt;=$Q$18,$R$18))))*(J27*K27/1000000*M27),0)+M27*$R$25)</f>
        <v>0</v>
      </c>
      <c r="O27" s="796"/>
      <c r="Q27" s="829"/>
      <c r="R27" s="821"/>
    </row>
    <row r="28" spans="2:18" ht="30" customHeight="1">
      <c r="B28" s="1806"/>
      <c r="C28" s="1060"/>
      <c r="D28" s="1061"/>
      <c r="E28" s="1061"/>
      <c r="F28" s="1062"/>
      <c r="G28" s="1130">
        <f t="shared" ref="G28:G32" si="4">IF(OR(C28="",D28="",E28="",F28=""),0,ROUNDDOWN(IF(C28*D28/1000000&lt;$Q$7,$R$7,IF(C28*D28/1000000&lt;$Q$8,$R$8,IF(C28*D28/1000000&lt;$Q$9,$R$9,IF(C28*D28/1000000&lt;$Q$10,$R$10,$R$11))))*IF(AND(D28&lt;=$Q$19,E28&gt;=$Q$20),$R$19,IF(E28&lt;$Q$16,$R$16,IF(E28&lt;$Q$17,$R$17,IF(E28&gt;=$Q$18,$R$18))))*(C28*D28/1000000*F28),0)+F28*$R$25)</f>
        <v>0</v>
      </c>
      <c r="H28" s="804"/>
      <c r="I28" s="1806"/>
      <c r="J28" s="1060"/>
      <c r="K28" s="1061"/>
      <c r="L28" s="1061"/>
      <c r="M28" s="1062"/>
      <c r="N28" s="1130">
        <f t="shared" ref="N28:N32" si="5">IF(OR(J28="",K28="",L28="",M28=""),0,ROUNDDOWN(IF(J28*K28/1000000&lt;$Q$7,$R$7,IF(J28*K28/1000000&lt;$Q$8,$R$8,IF(J28*K28/1000000&lt;$Q$9,$R$9,IF(J28*K28/1000000&lt;$Q$10,$R$10,$R$11))))*IF(AND(K28&lt;=$Q$19,L28&gt;=$Q$20),$R$19,IF(L28&lt;$Q$16,$R$16,IF(L28&lt;$Q$17,$R$17,IF(L28&gt;=$Q$18,$R$18))))*(J28*K28/1000000*M28),0)+M28*$R$25)</f>
        <v>0</v>
      </c>
      <c r="O28" s="796"/>
    </row>
    <row r="29" spans="2:18" ht="30" customHeight="1">
      <c r="B29" s="1806"/>
      <c r="C29" s="1060"/>
      <c r="D29" s="1061"/>
      <c r="E29" s="1061"/>
      <c r="F29" s="1062"/>
      <c r="G29" s="1130">
        <f t="shared" si="4"/>
        <v>0</v>
      </c>
      <c r="H29" s="804"/>
      <c r="I29" s="1806"/>
      <c r="J29" s="1060"/>
      <c r="K29" s="1061"/>
      <c r="L29" s="1061"/>
      <c r="M29" s="1062"/>
      <c r="N29" s="1130">
        <f t="shared" si="5"/>
        <v>0</v>
      </c>
      <c r="O29" s="796"/>
    </row>
    <row r="30" spans="2:18" ht="30" customHeight="1">
      <c r="B30" s="1806"/>
      <c r="C30" s="1060"/>
      <c r="D30" s="1061"/>
      <c r="E30" s="1061"/>
      <c r="F30" s="1062"/>
      <c r="G30" s="1130">
        <f t="shared" si="4"/>
        <v>0</v>
      </c>
      <c r="H30" s="804"/>
      <c r="I30" s="1806"/>
      <c r="J30" s="1060"/>
      <c r="K30" s="1061"/>
      <c r="L30" s="1061"/>
      <c r="M30" s="1062"/>
      <c r="N30" s="1130">
        <f t="shared" si="5"/>
        <v>0</v>
      </c>
      <c r="O30" s="796"/>
    </row>
    <row r="31" spans="2:18" ht="30" customHeight="1">
      <c r="B31" s="1806"/>
      <c r="C31" s="1060"/>
      <c r="D31" s="1061"/>
      <c r="E31" s="1061"/>
      <c r="F31" s="1062"/>
      <c r="G31" s="1130">
        <f t="shared" si="4"/>
        <v>0</v>
      </c>
      <c r="H31" s="804"/>
      <c r="I31" s="1806"/>
      <c r="J31" s="1060"/>
      <c r="K31" s="1061"/>
      <c r="L31" s="1061"/>
      <c r="M31" s="1062"/>
      <c r="N31" s="1130">
        <f t="shared" si="5"/>
        <v>0</v>
      </c>
      <c r="O31" s="796"/>
    </row>
    <row r="32" spans="2:18" ht="30" customHeight="1" thickBot="1">
      <c r="B32" s="1806"/>
      <c r="C32" s="1063"/>
      <c r="D32" s="1064"/>
      <c r="E32" s="1064"/>
      <c r="F32" s="1065"/>
      <c r="G32" s="1130">
        <f t="shared" si="4"/>
        <v>0</v>
      </c>
      <c r="H32" s="804"/>
      <c r="I32" s="1806"/>
      <c r="J32" s="1063"/>
      <c r="K32" s="1064"/>
      <c r="L32" s="1064"/>
      <c r="M32" s="1065"/>
      <c r="N32" s="1130">
        <f t="shared" si="5"/>
        <v>0</v>
      </c>
      <c r="O32" s="796"/>
    </row>
    <row r="33" spans="2:15" ht="30" customHeight="1" thickTop="1" thickBot="1">
      <c r="B33" s="1807"/>
      <c r="C33" s="1811" t="s">
        <v>1015</v>
      </c>
      <c r="D33" s="1812"/>
      <c r="E33" s="1812"/>
      <c r="F33" s="1813"/>
      <c r="G33" s="1132">
        <f>SUM(G27:G32)</f>
        <v>0</v>
      </c>
      <c r="H33" s="804"/>
      <c r="I33" s="1807"/>
      <c r="J33" s="1811" t="s">
        <v>1015</v>
      </c>
      <c r="K33" s="1812"/>
      <c r="L33" s="1812"/>
      <c r="M33" s="1813"/>
      <c r="N33" s="1132">
        <f>SUM(N27:N32)</f>
        <v>0</v>
      </c>
      <c r="O33" s="796"/>
    </row>
    <row r="34" spans="2:15" s="812" customFormat="1" ht="13.5" customHeight="1" thickBot="1">
      <c r="B34" s="807"/>
      <c r="C34" s="808"/>
      <c r="D34" s="808"/>
      <c r="E34" s="808"/>
      <c r="F34" s="808"/>
      <c r="G34" s="830"/>
      <c r="H34" s="810"/>
      <c r="I34" s="808"/>
      <c r="J34" s="808"/>
      <c r="K34" s="808"/>
      <c r="L34" s="808"/>
      <c r="M34" s="807"/>
      <c r="N34" s="810"/>
      <c r="O34" s="811"/>
    </row>
    <row r="35" spans="2:15" ht="19.899999999999999" customHeight="1">
      <c r="B35" s="1814" t="s">
        <v>926</v>
      </c>
      <c r="C35" s="1816" t="s">
        <v>898</v>
      </c>
      <c r="D35" s="1817"/>
      <c r="E35" s="1818"/>
      <c r="F35" s="1801" t="s">
        <v>899</v>
      </c>
      <c r="G35" s="1803" t="s">
        <v>761</v>
      </c>
      <c r="H35" s="791"/>
      <c r="I35" s="1814" t="s">
        <v>926</v>
      </c>
      <c r="J35" s="1816" t="s">
        <v>898</v>
      </c>
      <c r="K35" s="1817"/>
      <c r="L35" s="1818"/>
      <c r="M35" s="1801" t="s">
        <v>899</v>
      </c>
      <c r="N35" s="1803" t="s">
        <v>761</v>
      </c>
      <c r="O35" s="796"/>
    </row>
    <row r="36" spans="2:15" ht="19.899999999999999" customHeight="1" thickBot="1">
      <c r="B36" s="1815"/>
      <c r="C36" s="793" t="s">
        <v>1218</v>
      </c>
      <c r="D36" s="794" t="s">
        <v>1219</v>
      </c>
      <c r="E36" s="795" t="s">
        <v>1220</v>
      </c>
      <c r="F36" s="1802"/>
      <c r="G36" s="1804"/>
      <c r="H36" s="815"/>
      <c r="I36" s="1815"/>
      <c r="J36" s="793" t="s">
        <v>1218</v>
      </c>
      <c r="K36" s="794" t="s">
        <v>1219</v>
      </c>
      <c r="L36" s="795" t="s">
        <v>1220</v>
      </c>
      <c r="M36" s="1802"/>
      <c r="N36" s="1804"/>
      <c r="O36" s="796"/>
    </row>
    <row r="37" spans="2:15" ht="30" customHeight="1" thickTop="1">
      <c r="B37" s="1805" t="s">
        <v>912</v>
      </c>
      <c r="C37" s="1056"/>
      <c r="D37" s="1057"/>
      <c r="E37" s="1058"/>
      <c r="F37" s="1059"/>
      <c r="G37" s="1130">
        <f>IF(OR(C37="",D37="",E37="",F37=""),0,ROUNDDOWN(IF(C37*D37/1000000&lt;$Q$7,$R$7,IF(C37*D37/1000000&lt;$Q$8,$R$8,IF(C37*D37/1000000&lt;$Q$9,$R$9,IF(C37*D37/1000000&lt;$Q$10,$R$10,$R$11))))*IF(AND(D37&lt;=$Q$19,E37&gt;=$Q$20),$R$19,IF(E37&lt;$Q$16,$R$16,IF(E37&lt;$Q$17,$R$17,IF(E37&gt;=$Q$18,$R$18))))*(C37*D37/1000000*F37),0)+F37*$R$25)</f>
        <v>0</v>
      </c>
      <c r="H37" s="799"/>
      <c r="I37" s="1808" t="s">
        <v>900</v>
      </c>
      <c r="J37" s="1056"/>
      <c r="K37" s="1057"/>
      <c r="L37" s="1058"/>
      <c r="M37" s="1059"/>
      <c r="N37" s="1130">
        <f>IF(OR(J37="",K37="",L37="",M37=""),0,ROUNDDOWN(IF(J37*K37/1000000&lt;$Q$7,$R$7,IF(J37*K37/1000000&lt;$Q$8,$R$8,IF(J37*K37/1000000&lt;$Q$9,$R$9,IF(J37*K37/1000000&lt;$Q$10,$R$10,$R$11))))*IF(AND(K37&lt;=$Q$19,L37&gt;=$Q$20),$R$19,IF(L37&lt;$Q$16,$R$16,IF(L37&lt;$Q$17,$R$17,IF(L37&gt;=$Q$18,$R$18))))*(J37*K37/1000000*M37),0)+M37*$R$25)</f>
        <v>0</v>
      </c>
      <c r="O37" s="796"/>
    </row>
    <row r="38" spans="2:15" ht="30" customHeight="1">
      <c r="B38" s="1806"/>
      <c r="C38" s="1060"/>
      <c r="D38" s="1061"/>
      <c r="E38" s="1061"/>
      <c r="F38" s="1062"/>
      <c r="G38" s="1130">
        <f t="shared" ref="G38:G42" si="6">IF(OR(C38="",D38="",E38="",F38=""),0,ROUNDDOWN(IF(C38*D38/1000000&lt;$Q$7,$R$7,IF(C38*D38/1000000&lt;$Q$8,$R$8,IF(C38*D38/1000000&lt;$Q$9,$R$9,IF(C38*D38/1000000&lt;$Q$10,$R$10,$R$11))))*IF(AND(D38&lt;=$Q$19,E38&gt;=$Q$20),$R$19,IF(E38&lt;$Q$16,$R$16,IF(E38&lt;$Q$17,$R$17,IF(E38&gt;=$Q$18,$R$18))))*(C38*D38/1000000*F38),0)+F38*$R$25)</f>
        <v>0</v>
      </c>
      <c r="H38" s="804"/>
      <c r="I38" s="1809"/>
      <c r="J38" s="1060"/>
      <c r="K38" s="1061"/>
      <c r="L38" s="1061"/>
      <c r="M38" s="1062"/>
      <c r="N38" s="1130">
        <f t="shared" ref="N38:N42" si="7">IF(OR(J38="",K38="",L38="",M38=""),0,ROUNDDOWN(IF(J38*K38/1000000&lt;$Q$7,$R$7,IF(J38*K38/1000000&lt;$Q$8,$R$8,IF(J38*K38/1000000&lt;$Q$9,$R$9,IF(J38*K38/1000000&lt;$Q$10,$R$10,$R$11))))*IF(AND(K38&lt;=$Q$19,L38&gt;=$Q$20),$R$19,IF(L38&lt;$Q$16,$R$16,IF(L38&lt;$Q$17,$R$17,IF(L38&gt;=$Q$18,$R$18))))*(J38*K38/1000000*M38),0)+M38*$R$25)</f>
        <v>0</v>
      </c>
      <c r="O38" s="796"/>
    </row>
    <row r="39" spans="2:15" ht="30" customHeight="1">
      <c r="B39" s="1806"/>
      <c r="C39" s="1136"/>
      <c r="D39" s="1137"/>
      <c r="E39" s="1138"/>
      <c r="F39" s="1066"/>
      <c r="G39" s="1130">
        <f t="shared" si="6"/>
        <v>0</v>
      </c>
      <c r="H39" s="804"/>
      <c r="I39" s="1809"/>
      <c r="J39" s="1060"/>
      <c r="K39" s="1061"/>
      <c r="L39" s="1061"/>
      <c r="M39" s="1062"/>
      <c r="N39" s="1130">
        <f t="shared" si="7"/>
        <v>0</v>
      </c>
      <c r="O39" s="796"/>
    </row>
    <row r="40" spans="2:15" ht="30" customHeight="1">
      <c r="B40" s="1806"/>
      <c r="C40" s="1060"/>
      <c r="D40" s="1061"/>
      <c r="E40" s="1061"/>
      <c r="F40" s="1062"/>
      <c r="G40" s="1130">
        <f t="shared" si="6"/>
        <v>0</v>
      </c>
      <c r="H40" s="804"/>
      <c r="I40" s="1809"/>
      <c r="J40" s="1060"/>
      <c r="K40" s="1061"/>
      <c r="L40" s="1061"/>
      <c r="M40" s="1062"/>
      <c r="N40" s="1130">
        <f t="shared" si="7"/>
        <v>0</v>
      </c>
    </row>
    <row r="41" spans="2:15" ht="30" customHeight="1">
      <c r="B41" s="1806"/>
      <c r="C41" s="1060"/>
      <c r="D41" s="1061"/>
      <c r="E41" s="1061"/>
      <c r="F41" s="1062"/>
      <c r="G41" s="1130">
        <f t="shared" si="6"/>
        <v>0</v>
      </c>
      <c r="H41" s="804"/>
      <c r="I41" s="1809"/>
      <c r="J41" s="1060"/>
      <c r="K41" s="1061"/>
      <c r="L41" s="1061"/>
      <c r="M41" s="1062"/>
      <c r="N41" s="1130">
        <f t="shared" si="7"/>
        <v>0</v>
      </c>
    </row>
    <row r="42" spans="2:15" ht="30" customHeight="1" thickBot="1">
      <c r="B42" s="1806"/>
      <c r="C42" s="1063"/>
      <c r="D42" s="1064"/>
      <c r="E42" s="1064"/>
      <c r="F42" s="1065"/>
      <c r="G42" s="1133">
        <f t="shared" si="6"/>
        <v>0</v>
      </c>
      <c r="H42" s="804"/>
      <c r="I42" s="1809"/>
      <c r="J42" s="1063"/>
      <c r="K42" s="1064"/>
      <c r="L42" s="1064"/>
      <c r="M42" s="1065"/>
      <c r="N42" s="1130">
        <f t="shared" si="7"/>
        <v>0</v>
      </c>
    </row>
    <row r="43" spans="2:15" ht="30" customHeight="1" thickTop="1" thickBot="1">
      <c r="B43" s="1807"/>
      <c r="C43" s="1811" t="s">
        <v>1015</v>
      </c>
      <c r="D43" s="1812"/>
      <c r="E43" s="1812"/>
      <c r="F43" s="1813"/>
      <c r="G43" s="1134">
        <f>SUM(G37:G42)</f>
        <v>0</v>
      </c>
      <c r="H43" s="831"/>
      <c r="I43" s="1810"/>
      <c r="J43" s="1811" t="s">
        <v>1015</v>
      </c>
      <c r="K43" s="1812"/>
      <c r="L43" s="1812"/>
      <c r="M43" s="1813"/>
      <c r="N43" s="1132">
        <f>SUM(N37:N42)</f>
        <v>0</v>
      </c>
    </row>
    <row r="44" spans="2:15" ht="9" customHeight="1">
      <c r="H44" s="790"/>
    </row>
    <row r="45" spans="2:15" ht="14.25" thickBot="1"/>
    <row r="46" spans="2:15" ht="19.5" customHeight="1">
      <c r="B46" s="1814" t="s">
        <v>926</v>
      </c>
      <c r="C46" s="1816" t="s">
        <v>898</v>
      </c>
      <c r="D46" s="1817"/>
      <c r="E46" s="1818"/>
      <c r="F46" s="1801" t="s">
        <v>899</v>
      </c>
      <c r="G46" s="1803" t="s">
        <v>761</v>
      </c>
      <c r="I46" s="1814" t="s">
        <v>926</v>
      </c>
      <c r="J46" s="1816" t="s">
        <v>898</v>
      </c>
      <c r="K46" s="1817"/>
      <c r="L46" s="1818"/>
      <c r="M46" s="1801" t="s">
        <v>899</v>
      </c>
      <c r="N46" s="1803" t="s">
        <v>761</v>
      </c>
    </row>
    <row r="47" spans="2:15" ht="19.5" customHeight="1" thickBot="1">
      <c r="B47" s="1815"/>
      <c r="C47" s="793" t="s">
        <v>1218</v>
      </c>
      <c r="D47" s="794" t="s">
        <v>1219</v>
      </c>
      <c r="E47" s="795" t="s">
        <v>1220</v>
      </c>
      <c r="F47" s="1802"/>
      <c r="G47" s="1804"/>
      <c r="I47" s="1815"/>
      <c r="J47" s="793" t="s">
        <v>1218</v>
      </c>
      <c r="K47" s="794" t="s">
        <v>1219</v>
      </c>
      <c r="L47" s="795" t="s">
        <v>1220</v>
      </c>
      <c r="M47" s="1802"/>
      <c r="N47" s="1804"/>
    </row>
    <row r="48" spans="2:15" ht="30" customHeight="1" thickTop="1">
      <c r="B48" s="1805" t="s">
        <v>1163</v>
      </c>
      <c r="C48" s="1056"/>
      <c r="D48" s="1057"/>
      <c r="E48" s="1058"/>
      <c r="F48" s="1059"/>
      <c r="G48" s="1130">
        <f>IF(OR(C48="",D48="",E48="",F48=""),0,ROUNDDOWN(IF(C48*D48/1000000&lt;$Q$7,$R$7,IF(C48*D48/1000000&lt;$Q$8,$R$8,IF(C48*D48/1000000&lt;$Q$9,$R$9,IF(C48*D48/1000000&lt;$Q$10,$R$10,$R$11))))*IF(AND(D48&lt;=$Q$19,E48&gt;=$Q$20),$R$19,IF(E48&lt;$Q$16,$R$16,IF(E48&lt;$Q$17,$R$17,IF(E48&gt;=$Q$18,$R$18))))*(C48*D48/1000000*F48),0)+F48*$R$25)</f>
        <v>0</v>
      </c>
      <c r="I48" s="1808" t="s">
        <v>1164</v>
      </c>
      <c r="J48" s="1056"/>
      <c r="K48" s="1057"/>
      <c r="L48" s="1058"/>
      <c r="M48" s="1059"/>
      <c r="N48" s="1130">
        <f>IF(OR(J48="",K48="",L48="",M48=""),0,ROUNDDOWN(IF(J48*K48/1000000&lt;$Q$7,$R$7,IF(J48*K48/1000000&lt;$Q$8,$R$8,IF(J48*K48/1000000&lt;$Q$9,$R$9,IF(J48*K48/1000000&lt;$Q$10,$R$10,$R$11))))*IF(AND(K48&lt;=$Q$19,L48&gt;=$Q$20),$R$19,IF(L48&lt;$Q$16,$R$16,IF(L48&lt;$Q$17,$R$17,IF(L48&gt;=$Q$18,$R$18))))*(J48*K48/1000000*M48),0)+M48*$R$25)</f>
        <v>0</v>
      </c>
    </row>
    <row r="49" spans="2:14" ht="30" customHeight="1">
      <c r="B49" s="1806"/>
      <c r="C49" s="1060"/>
      <c r="D49" s="1061"/>
      <c r="E49" s="1061"/>
      <c r="F49" s="1062"/>
      <c r="G49" s="1130">
        <f t="shared" ref="G49:G53" si="8">IF(OR(C49="",D49="",E49="",F49=""),0,ROUNDDOWN(IF(C49*D49/1000000&lt;$Q$7,$R$7,IF(C49*D49/1000000&lt;$Q$8,$R$8,IF(C49*D49/1000000&lt;$Q$9,$R$9,IF(C49*D49/1000000&lt;$Q$10,$R$10,$R$11))))*IF(AND(D49&lt;=$Q$19,E49&gt;=$Q$20),$R$19,IF(E49&lt;$Q$16,$R$16,IF(E49&lt;$Q$17,$R$17,IF(E49&gt;=$Q$18,$R$18))))*(C49*D49/1000000*F49),0)+F49*$R$25)</f>
        <v>0</v>
      </c>
      <c r="I49" s="1809"/>
      <c r="J49" s="1060"/>
      <c r="K49" s="1061"/>
      <c r="L49" s="1061"/>
      <c r="M49" s="1062"/>
      <c r="N49" s="1130">
        <f t="shared" ref="N49:N53" si="9">IF(OR(J49="",K49="",L49="",M49=""),0,ROUNDDOWN(IF(J49*K49/1000000&lt;$Q$7,$R$7,IF(J49*K49/1000000&lt;$Q$8,$R$8,IF(J49*K49/1000000&lt;$Q$9,$R$9,IF(J49*K49/1000000&lt;$Q$10,$R$10,$R$11))))*IF(AND(K49&lt;=$Q$19,L49&gt;=$Q$20),$R$19,IF(L49&lt;$Q$16,$R$16,IF(L49&lt;$Q$17,$R$17,IF(L49&gt;=$Q$18,$R$18))))*(J49*K49/1000000*M49),0)+M49*$R$25)</f>
        <v>0</v>
      </c>
    </row>
    <row r="50" spans="2:14" ht="30" customHeight="1">
      <c r="B50" s="1806"/>
      <c r="C50" s="1060"/>
      <c r="D50" s="1061"/>
      <c r="E50" s="1061"/>
      <c r="F50" s="1066"/>
      <c r="G50" s="1130">
        <f t="shared" si="8"/>
        <v>0</v>
      </c>
      <c r="I50" s="1809"/>
      <c r="J50" s="1060"/>
      <c r="K50" s="1061"/>
      <c r="L50" s="1061"/>
      <c r="M50" s="1062"/>
      <c r="N50" s="1130">
        <f t="shared" si="9"/>
        <v>0</v>
      </c>
    </row>
    <row r="51" spans="2:14" ht="30" customHeight="1">
      <c r="B51" s="1806"/>
      <c r="C51" s="1060"/>
      <c r="D51" s="1061"/>
      <c r="E51" s="1061"/>
      <c r="F51" s="1062"/>
      <c r="G51" s="1130">
        <f t="shared" si="8"/>
        <v>0</v>
      </c>
      <c r="I51" s="1809"/>
      <c r="J51" s="1060"/>
      <c r="K51" s="1061"/>
      <c r="L51" s="1061"/>
      <c r="M51" s="1062"/>
      <c r="N51" s="1130">
        <f t="shared" si="9"/>
        <v>0</v>
      </c>
    </row>
    <row r="52" spans="2:14" ht="30" customHeight="1">
      <c r="B52" s="1806"/>
      <c r="C52" s="1060"/>
      <c r="D52" s="1061"/>
      <c r="E52" s="1061"/>
      <c r="F52" s="1062"/>
      <c r="G52" s="1130">
        <f t="shared" si="8"/>
        <v>0</v>
      </c>
      <c r="I52" s="1809"/>
      <c r="J52" s="1060"/>
      <c r="K52" s="1061"/>
      <c r="L52" s="1061"/>
      <c r="M52" s="1062"/>
      <c r="N52" s="1130">
        <f t="shared" si="9"/>
        <v>0</v>
      </c>
    </row>
    <row r="53" spans="2:14" ht="30" customHeight="1" thickBot="1">
      <c r="B53" s="1806"/>
      <c r="C53" s="1063"/>
      <c r="D53" s="1064"/>
      <c r="E53" s="1064"/>
      <c r="F53" s="1065"/>
      <c r="G53" s="1133">
        <f t="shared" si="8"/>
        <v>0</v>
      </c>
      <c r="I53" s="1809"/>
      <c r="J53" s="1063"/>
      <c r="K53" s="1064"/>
      <c r="L53" s="1064"/>
      <c r="M53" s="1065"/>
      <c r="N53" s="1130">
        <f t="shared" si="9"/>
        <v>0</v>
      </c>
    </row>
    <row r="54" spans="2:14" ht="30" customHeight="1" thickTop="1" thickBot="1">
      <c r="B54" s="1807"/>
      <c r="C54" s="1811" t="s">
        <v>410</v>
      </c>
      <c r="D54" s="1812"/>
      <c r="E54" s="1812"/>
      <c r="F54" s="1813"/>
      <c r="G54" s="1134">
        <f>SUM(G48:G53)</f>
        <v>0</v>
      </c>
      <c r="H54" s="835"/>
      <c r="I54" s="1810"/>
      <c r="J54" s="1811" t="s">
        <v>410</v>
      </c>
      <c r="K54" s="1812"/>
      <c r="L54" s="1812"/>
      <c r="M54" s="1813"/>
      <c r="N54" s="1132">
        <f>SUM(N48:N53)</f>
        <v>0</v>
      </c>
    </row>
  </sheetData>
  <sheetProtection sheet="1" selectLockedCells="1"/>
  <mergeCells count="60">
    <mergeCell ref="N46:N47"/>
    <mergeCell ref="I48:I54"/>
    <mergeCell ref="J54:M54"/>
    <mergeCell ref="B46:B47"/>
    <mergeCell ref="C46:E46"/>
    <mergeCell ref="F46:F47"/>
    <mergeCell ref="G46:G47"/>
    <mergeCell ref="B48:B54"/>
    <mergeCell ref="C54:F54"/>
    <mergeCell ref="I46:I47"/>
    <mergeCell ref="J46:L46"/>
    <mergeCell ref="M46:M47"/>
    <mergeCell ref="M5:M6"/>
    <mergeCell ref="N5:N6"/>
    <mergeCell ref="B7:B13"/>
    <mergeCell ref="I7:I13"/>
    <mergeCell ref="C13:F13"/>
    <mergeCell ref="J13:M13"/>
    <mergeCell ref="B5:B6"/>
    <mergeCell ref="C5:E5"/>
    <mergeCell ref="F5:F6"/>
    <mergeCell ref="G5:G6"/>
    <mergeCell ref="I5:I6"/>
    <mergeCell ref="J5:L5"/>
    <mergeCell ref="M15:M16"/>
    <mergeCell ref="N15:N16"/>
    <mergeCell ref="B17:B23"/>
    <mergeCell ref="I17:I23"/>
    <mergeCell ref="C23:F23"/>
    <mergeCell ref="J23:M23"/>
    <mergeCell ref="B15:B16"/>
    <mergeCell ref="C15:E15"/>
    <mergeCell ref="F15:F16"/>
    <mergeCell ref="G15:G16"/>
    <mergeCell ref="I15:I16"/>
    <mergeCell ref="J15:L15"/>
    <mergeCell ref="M25:M26"/>
    <mergeCell ref="N25:N26"/>
    <mergeCell ref="B27:B33"/>
    <mergeCell ref="I27:I33"/>
    <mergeCell ref="C33:F33"/>
    <mergeCell ref="J33:M33"/>
    <mergeCell ref="B25:B26"/>
    <mergeCell ref="C25:E25"/>
    <mergeCell ref="F25:F26"/>
    <mergeCell ref="G25:G26"/>
    <mergeCell ref="I25:I26"/>
    <mergeCell ref="J25:L25"/>
    <mergeCell ref="M35:M36"/>
    <mergeCell ref="N35:N36"/>
    <mergeCell ref="B37:B43"/>
    <mergeCell ref="I37:I43"/>
    <mergeCell ref="C43:F43"/>
    <mergeCell ref="J43:M43"/>
    <mergeCell ref="B35:B36"/>
    <mergeCell ref="C35:E35"/>
    <mergeCell ref="F35:F36"/>
    <mergeCell ref="G35:G36"/>
    <mergeCell ref="I35:I36"/>
    <mergeCell ref="J35:L35"/>
  </mergeCells>
  <phoneticPr fontId="16"/>
  <conditionalFormatting sqref="C8:F12 J17:M22 C17:F22 C27:F32 J27:M32 J37:M42 C37:F38 C40:F42 F39">
    <cfRule type="containsBlanks" dxfId="370" priority="11">
      <formula>LEN(TRIM(C8))=0</formula>
    </cfRule>
  </conditionalFormatting>
  <conditionalFormatting sqref="B2">
    <cfRule type="expression" dxfId="369" priority="10">
      <formula>_xlfn.ISFORMULA(B2)=TRUE</formula>
    </cfRule>
  </conditionalFormatting>
  <conditionalFormatting sqref="J49:M53">
    <cfRule type="containsBlanks" dxfId="368" priority="8">
      <formula>LEN(TRIM(J49))=0</formula>
    </cfRule>
  </conditionalFormatting>
  <conditionalFormatting sqref="C49:F53">
    <cfRule type="containsBlanks" dxfId="367" priority="9">
      <formula>LEN(TRIM(C49))=0</formula>
    </cfRule>
  </conditionalFormatting>
  <conditionalFormatting sqref="C48:F48">
    <cfRule type="containsBlanks" dxfId="366" priority="6">
      <formula>LEN(TRIM(C48))=0</formula>
    </cfRule>
  </conditionalFormatting>
  <conditionalFormatting sqref="J48:M48">
    <cfRule type="containsBlanks" dxfId="365" priority="5">
      <formula>LEN(TRIM(J48))=0</formula>
    </cfRule>
  </conditionalFormatting>
  <conditionalFormatting sqref="C7:F7">
    <cfRule type="containsBlanks" dxfId="364" priority="4">
      <formula>LEN(TRIM(C7))=0</formula>
    </cfRule>
  </conditionalFormatting>
  <conditionalFormatting sqref="J8:M12">
    <cfRule type="containsBlanks" dxfId="363" priority="3">
      <formula>LEN(TRIM(J8))=0</formula>
    </cfRule>
  </conditionalFormatting>
  <conditionalFormatting sqref="J7:M7">
    <cfRule type="containsBlanks" dxfId="362" priority="2">
      <formula>LEN(TRIM(J7))=0</formula>
    </cfRule>
  </conditionalFormatting>
  <conditionalFormatting sqref="C39:E39">
    <cfRule type="containsBlanks" dxfId="361" priority="1">
      <formula>LEN(TRIM(C39))=0</formula>
    </cfRule>
  </conditionalFormatting>
  <printOptions horizontalCentered="1"/>
  <pageMargins left="0.43307086614173229" right="0.35433070866141736" top="0.51181102362204722" bottom="0.15748031496062992" header="0.19685039370078741" footer="0.19685039370078741"/>
  <pageSetup paperSize="9" scale="57" orientation="portrait" r:id="rId1"/>
  <headerFooter scaleWithDoc="0">
    <oddFooter>&amp;R&amp;K848484R4中高層ZEH-M_ver.1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8F77-41E9-42D2-AD85-A7829352465A}">
  <dimension ref="A1:T45"/>
  <sheetViews>
    <sheetView showGridLines="0" view="pageBreakPreview" zoomScaleNormal="100" zoomScaleSheetLayoutView="100" workbookViewId="0">
      <selection activeCell="C11" sqref="C11"/>
    </sheetView>
  </sheetViews>
  <sheetFormatPr defaultColWidth="9" defaultRowHeight="13.5"/>
  <cols>
    <col min="1" max="1" width="3.875" style="666" customWidth="1"/>
    <col min="2" max="2" width="32" style="666" customWidth="1"/>
    <col min="3" max="3" width="7.875" style="666" customWidth="1"/>
    <col min="4" max="4" width="25.25" style="666" customWidth="1"/>
    <col min="5" max="5" width="10" style="666" customWidth="1"/>
    <col min="6" max="6" width="3.875" style="666" customWidth="1"/>
    <col min="7" max="7" width="32" style="666" customWidth="1"/>
    <col min="8" max="8" width="7.875" style="666" customWidth="1"/>
    <col min="9" max="9" width="25.25" style="666" customWidth="1"/>
    <col min="10" max="10" width="10" style="666" customWidth="1"/>
    <col min="11" max="11" width="3.875" style="666" customWidth="1"/>
    <col min="12" max="12" width="32" style="666" customWidth="1"/>
    <col min="13" max="13" width="7.875" style="666" customWidth="1"/>
    <col min="14" max="14" width="25.25" style="666" customWidth="1"/>
    <col min="15" max="15" width="10" style="666" customWidth="1"/>
    <col min="16" max="16" width="3.75" style="666" customWidth="1"/>
    <col min="17" max="17" width="32" style="666" customWidth="1"/>
    <col min="18" max="18" width="7.875" style="666" customWidth="1"/>
    <col min="19" max="19" width="25.25" style="666" customWidth="1"/>
    <col min="20" max="20" width="10" style="666" customWidth="1"/>
    <col min="21" max="16384" width="9" style="666"/>
  </cols>
  <sheetData>
    <row r="1" spans="1:20" ht="17.25">
      <c r="A1" s="1116" t="s">
        <v>1277</v>
      </c>
    </row>
    <row r="2" spans="1:20" s="665" customFormat="1" ht="24.75" customHeight="1">
      <c r="A2" s="714" t="s">
        <v>1053</v>
      </c>
    </row>
    <row r="3" spans="1:20" s="665" customFormat="1" ht="6" customHeight="1">
      <c r="A3" s="667"/>
    </row>
    <row r="4" spans="1:20" ht="20.25" customHeight="1">
      <c r="A4" s="321"/>
      <c r="B4" s="713" t="s">
        <v>1233</v>
      </c>
      <c r="C4" s="668"/>
      <c r="D4" s="668"/>
      <c r="E4" s="668"/>
      <c r="F4" s="668"/>
      <c r="G4" s="713" t="s">
        <v>1236</v>
      </c>
      <c r="H4" s="668"/>
      <c r="I4" s="668"/>
      <c r="J4" s="669"/>
      <c r="K4" s="668"/>
      <c r="L4" s="713" t="s">
        <v>1235</v>
      </c>
      <c r="M4" s="668"/>
      <c r="N4" s="668"/>
      <c r="O4" s="668"/>
      <c r="P4" s="321"/>
      <c r="Q4" s="713" t="s">
        <v>1234</v>
      </c>
      <c r="R4" s="321"/>
      <c r="S4" s="321"/>
      <c r="T4" s="668"/>
    </row>
    <row r="5" spans="1:20" ht="7.5" customHeight="1">
      <c r="A5" s="321"/>
      <c r="B5" s="670"/>
      <c r="C5" s="670"/>
      <c r="D5" s="670"/>
      <c r="E5" s="671"/>
      <c r="F5" s="672"/>
      <c r="G5" s="670"/>
      <c r="H5" s="670"/>
      <c r="I5" s="670"/>
      <c r="J5" s="671"/>
      <c r="K5" s="671"/>
      <c r="L5" s="670"/>
      <c r="M5" s="670"/>
      <c r="N5" s="670"/>
      <c r="O5" s="671"/>
      <c r="P5" s="321"/>
      <c r="Q5" s="321"/>
      <c r="R5" s="321"/>
      <c r="S5" s="321"/>
      <c r="T5" s="670"/>
    </row>
    <row r="6" spans="1:20" ht="9" customHeight="1">
      <c r="A6" s="321"/>
      <c r="B6" s="674"/>
      <c r="C6" s="675"/>
      <c r="D6" s="1016"/>
      <c r="E6" s="675"/>
      <c r="F6" s="675"/>
      <c r="G6" s="676"/>
      <c r="H6" s="676"/>
      <c r="I6" s="670"/>
      <c r="J6" s="675"/>
      <c r="K6" s="677"/>
      <c r="L6" s="678"/>
      <c r="M6" s="678"/>
      <c r="N6" s="678"/>
      <c r="O6" s="675"/>
      <c r="P6" s="321"/>
      <c r="Q6" s="321"/>
      <c r="R6" s="321"/>
      <c r="S6" s="321"/>
      <c r="T6" s="675"/>
    </row>
    <row r="7" spans="1:20" ht="18.75" customHeight="1">
      <c r="A7" s="321"/>
      <c r="B7" s="1845" t="s">
        <v>422</v>
      </c>
      <c r="C7" s="1846"/>
      <c r="D7" s="1847"/>
      <c r="E7" s="679"/>
      <c r="F7" s="680"/>
      <c r="G7" s="1845" t="s">
        <v>419</v>
      </c>
      <c r="H7" s="1846"/>
      <c r="I7" s="1847"/>
      <c r="J7" s="679"/>
      <c r="K7" s="673"/>
      <c r="L7" s="1845" t="s">
        <v>420</v>
      </c>
      <c r="M7" s="1846"/>
      <c r="N7" s="1847"/>
      <c r="O7" s="679"/>
      <c r="P7" s="321"/>
      <c r="Q7" s="1845" t="s">
        <v>421</v>
      </c>
      <c r="R7" s="1846"/>
      <c r="S7" s="1847"/>
      <c r="T7" s="679"/>
    </row>
    <row r="8" spans="1:20" ht="11.25" customHeight="1">
      <c r="A8" s="321"/>
      <c r="B8" s="93"/>
      <c r="C8" s="93"/>
      <c r="D8" s="681"/>
      <c r="E8" s="682"/>
      <c r="F8" s="93"/>
      <c r="G8" s="93"/>
      <c r="H8" s="93"/>
      <c r="I8" s="93"/>
      <c r="J8" s="682"/>
      <c r="K8" s="673"/>
      <c r="L8" s="93"/>
      <c r="M8" s="93"/>
      <c r="N8" s="93"/>
      <c r="O8" s="682"/>
      <c r="P8" s="321"/>
      <c r="Q8" s="93"/>
      <c r="R8" s="93"/>
      <c r="S8" s="93"/>
      <c r="T8" s="682"/>
    </row>
    <row r="9" spans="1:20" ht="14.25">
      <c r="A9" s="321"/>
      <c r="B9" s="240" t="s">
        <v>1118</v>
      </c>
      <c r="C9" s="321"/>
      <c r="D9" s="321"/>
      <c r="E9" s="684"/>
      <c r="F9" s="321"/>
      <c r="G9" s="240" t="s">
        <v>1118</v>
      </c>
      <c r="H9" s="321"/>
      <c r="I9" s="321"/>
      <c r="J9" s="684"/>
      <c r="K9" s="673"/>
      <c r="L9" s="240" t="s">
        <v>1118</v>
      </c>
      <c r="M9" s="321"/>
      <c r="N9" s="321"/>
      <c r="O9" s="684"/>
      <c r="P9" s="321"/>
      <c r="Q9" s="240" t="s">
        <v>1118</v>
      </c>
      <c r="R9" s="321"/>
      <c r="S9" s="321"/>
      <c r="T9" s="685"/>
    </row>
    <row r="10" spans="1:20" s="736" customFormat="1" ht="17.25" customHeight="1">
      <c r="A10" s="19"/>
      <c r="B10" s="733" t="s">
        <v>927</v>
      </c>
      <c r="C10" s="733" t="s">
        <v>889</v>
      </c>
      <c r="D10" s="733" t="s">
        <v>890</v>
      </c>
      <c r="E10" s="734"/>
      <c r="F10" s="19"/>
      <c r="G10" s="733" t="s">
        <v>927</v>
      </c>
      <c r="H10" s="733" t="s">
        <v>889</v>
      </c>
      <c r="I10" s="733" t="s">
        <v>890</v>
      </c>
      <c r="J10" s="734"/>
      <c r="K10" s="735"/>
      <c r="L10" s="733" t="s">
        <v>927</v>
      </c>
      <c r="M10" s="733" t="s">
        <v>889</v>
      </c>
      <c r="N10" s="733" t="s">
        <v>890</v>
      </c>
      <c r="O10" s="734"/>
      <c r="P10" s="19"/>
      <c r="Q10" s="733" t="s">
        <v>927</v>
      </c>
      <c r="R10" s="733" t="s">
        <v>889</v>
      </c>
      <c r="S10" s="733" t="s">
        <v>890</v>
      </c>
      <c r="T10" s="734"/>
    </row>
    <row r="11" spans="1:20" s="736" customFormat="1" ht="20.25" customHeight="1">
      <c r="A11" s="19"/>
      <c r="B11" s="994" t="s">
        <v>948</v>
      </c>
      <c r="C11" s="1070"/>
      <c r="D11" s="1021">
        <f>C11*'9.共用部空調設備費用算出シート'!$E$12</f>
        <v>0</v>
      </c>
      <c r="E11" s="737"/>
      <c r="F11" s="19"/>
      <c r="G11" s="994" t="s">
        <v>948</v>
      </c>
      <c r="H11" s="1070"/>
      <c r="I11" s="1021">
        <f>H11*'9.共用部空調設備費用算出シート'!$E$12</f>
        <v>0</v>
      </c>
      <c r="J11" s="737"/>
      <c r="K11" s="738"/>
      <c r="L11" s="999" t="s">
        <v>948</v>
      </c>
      <c r="M11" s="1067"/>
      <c r="N11" s="1021">
        <f>M11*'9.共用部空調設備費用算出シート'!$E$12</f>
        <v>0</v>
      </c>
      <c r="O11" s="737"/>
      <c r="P11" s="19"/>
      <c r="Q11" s="994" t="s">
        <v>948</v>
      </c>
      <c r="R11" s="1067"/>
      <c r="S11" s="1021">
        <f>R11*'9.共用部空調設備費用算出シート'!$E$12</f>
        <v>0</v>
      </c>
      <c r="T11" s="737"/>
    </row>
    <row r="12" spans="1:20" s="736" customFormat="1" ht="20.25" customHeight="1">
      <c r="A12" s="19"/>
      <c r="B12" s="994" t="s">
        <v>949</v>
      </c>
      <c r="C12" s="1070"/>
      <c r="D12" s="1021">
        <f>C12*'9.共用部空調設備費用算出シート'!$K$12</f>
        <v>0</v>
      </c>
      <c r="E12" s="737"/>
      <c r="F12" s="19"/>
      <c r="G12" s="994" t="s">
        <v>949</v>
      </c>
      <c r="H12" s="1070"/>
      <c r="I12" s="1021">
        <f>H12*'9.共用部空調設備費用算出シート'!$K$12</f>
        <v>0</v>
      </c>
      <c r="J12" s="737"/>
      <c r="K12" s="738"/>
      <c r="L12" s="999" t="s">
        <v>949</v>
      </c>
      <c r="M12" s="1067"/>
      <c r="N12" s="1021">
        <f>M12*'9.共用部空調設備費用算出シート'!$K$12</f>
        <v>0</v>
      </c>
      <c r="O12" s="737"/>
      <c r="P12" s="19"/>
      <c r="Q12" s="994" t="s">
        <v>949</v>
      </c>
      <c r="R12" s="1067"/>
      <c r="S12" s="1021">
        <f>R12*'9.共用部空調設備費用算出シート'!$K$12</f>
        <v>0</v>
      </c>
      <c r="T12" s="737"/>
    </row>
    <row r="13" spans="1:20" s="736" customFormat="1" ht="20.25" customHeight="1">
      <c r="A13" s="19"/>
      <c r="B13" s="994" t="s">
        <v>950</v>
      </c>
      <c r="C13" s="1070"/>
      <c r="D13" s="1021">
        <f>C13*'9.共用部空調設備費用算出シート'!$E$21</f>
        <v>0</v>
      </c>
      <c r="E13" s="737"/>
      <c r="F13" s="19"/>
      <c r="G13" s="994" t="s">
        <v>950</v>
      </c>
      <c r="H13" s="1070"/>
      <c r="I13" s="1021">
        <f>H13*'9.共用部空調設備費用算出シート'!$E$21</f>
        <v>0</v>
      </c>
      <c r="J13" s="737"/>
      <c r="K13" s="19"/>
      <c r="L13" s="994" t="s">
        <v>950</v>
      </c>
      <c r="M13" s="1067"/>
      <c r="N13" s="1021">
        <f>M13*'9.共用部空調設備費用算出シート'!$E$21</f>
        <v>0</v>
      </c>
      <c r="O13" s="737"/>
      <c r="P13" s="19"/>
      <c r="Q13" s="994" t="s">
        <v>950</v>
      </c>
      <c r="R13" s="1067"/>
      <c r="S13" s="1021">
        <f>R13*'9.共用部空調設備費用算出シート'!$E$21</f>
        <v>0</v>
      </c>
      <c r="T13" s="737"/>
    </row>
    <row r="14" spans="1:20" s="736" customFormat="1" ht="20.25" customHeight="1">
      <c r="A14" s="19"/>
      <c r="B14" s="994" t="s">
        <v>951</v>
      </c>
      <c r="C14" s="1070"/>
      <c r="D14" s="1021">
        <f>C14*'9.共用部空調設備費用算出シート'!$K$21</f>
        <v>0</v>
      </c>
      <c r="E14" s="737"/>
      <c r="F14" s="19"/>
      <c r="G14" s="994" t="s">
        <v>951</v>
      </c>
      <c r="H14" s="1070"/>
      <c r="I14" s="1021">
        <f>H14*'9.共用部空調設備費用算出シート'!$K$21</f>
        <v>0</v>
      </c>
      <c r="J14" s="737"/>
      <c r="K14" s="19"/>
      <c r="L14" s="994" t="s">
        <v>951</v>
      </c>
      <c r="M14" s="1067"/>
      <c r="N14" s="1021">
        <f>M14*'9.共用部空調設備費用算出シート'!$K$21</f>
        <v>0</v>
      </c>
      <c r="O14" s="737"/>
      <c r="P14" s="19"/>
      <c r="Q14" s="994" t="s">
        <v>951</v>
      </c>
      <c r="R14" s="1067"/>
      <c r="S14" s="1021">
        <f>R14*'9.共用部空調設備費用算出シート'!$K$21</f>
        <v>0</v>
      </c>
      <c r="T14" s="737"/>
    </row>
    <row r="15" spans="1:20" s="736" customFormat="1" ht="20.25" customHeight="1">
      <c r="A15" s="19"/>
      <c r="B15" s="994" t="s">
        <v>952</v>
      </c>
      <c r="C15" s="1070"/>
      <c r="D15" s="1021">
        <f>C15*'9.共用部空調設備費用算出シート'!$E$30</f>
        <v>0</v>
      </c>
      <c r="E15" s="737"/>
      <c r="F15" s="19"/>
      <c r="G15" s="994" t="s">
        <v>952</v>
      </c>
      <c r="H15" s="1070"/>
      <c r="I15" s="1021">
        <f>H15*'9.共用部空調設備費用算出シート'!$E$30</f>
        <v>0</v>
      </c>
      <c r="J15" s="737"/>
      <c r="K15" s="19"/>
      <c r="L15" s="994" t="s">
        <v>952</v>
      </c>
      <c r="M15" s="1067"/>
      <c r="N15" s="1021">
        <f>M15*'9.共用部空調設備費用算出シート'!$E$30</f>
        <v>0</v>
      </c>
      <c r="O15" s="737"/>
      <c r="P15" s="19"/>
      <c r="Q15" s="994" t="s">
        <v>952</v>
      </c>
      <c r="R15" s="1067"/>
      <c r="S15" s="1021">
        <f>R15*'9.共用部空調設備費用算出シート'!$E$30</f>
        <v>0</v>
      </c>
      <c r="T15" s="737"/>
    </row>
    <row r="16" spans="1:20" s="736" customFormat="1" ht="20.25" customHeight="1">
      <c r="A16" s="19"/>
      <c r="B16" s="994" t="s">
        <v>953</v>
      </c>
      <c r="C16" s="1070"/>
      <c r="D16" s="1021">
        <f>C16*'9.共用部空調設備費用算出シート'!$K$30</f>
        <v>0</v>
      </c>
      <c r="E16" s="737"/>
      <c r="F16" s="19"/>
      <c r="G16" s="994" t="s">
        <v>953</v>
      </c>
      <c r="H16" s="1070"/>
      <c r="I16" s="1021">
        <f>H16*'9.共用部空調設備費用算出シート'!$K$30</f>
        <v>0</v>
      </c>
      <c r="J16" s="737"/>
      <c r="K16" s="19"/>
      <c r="L16" s="994" t="s">
        <v>953</v>
      </c>
      <c r="M16" s="1067"/>
      <c r="N16" s="1021">
        <f>M16*'9.共用部空調設備費用算出シート'!$K$30</f>
        <v>0</v>
      </c>
      <c r="O16" s="737"/>
      <c r="P16" s="19"/>
      <c r="Q16" s="994" t="s">
        <v>953</v>
      </c>
      <c r="R16" s="1067"/>
      <c r="S16" s="1021">
        <f>R16*'9.共用部空調設備費用算出シート'!$K$30</f>
        <v>0</v>
      </c>
      <c r="T16" s="737"/>
    </row>
    <row r="17" spans="1:20" s="736" customFormat="1" ht="20.25" customHeight="1">
      <c r="A17" s="19"/>
      <c r="B17" s="994" t="s">
        <v>954</v>
      </c>
      <c r="C17" s="1070"/>
      <c r="D17" s="1021">
        <f>C17*'9.共用部空調設備費用算出シート'!$E$39</f>
        <v>0</v>
      </c>
      <c r="E17" s="737"/>
      <c r="F17" s="19"/>
      <c r="G17" s="994" t="s">
        <v>954</v>
      </c>
      <c r="H17" s="1070"/>
      <c r="I17" s="1021">
        <f>H17*'9.共用部空調設備費用算出シート'!$E$39</f>
        <v>0</v>
      </c>
      <c r="J17" s="737"/>
      <c r="K17" s="19"/>
      <c r="L17" s="994" t="s">
        <v>954</v>
      </c>
      <c r="M17" s="1067"/>
      <c r="N17" s="1021">
        <f>M17*'9.共用部空調設備費用算出シート'!$E$39</f>
        <v>0</v>
      </c>
      <c r="O17" s="737"/>
      <c r="P17" s="19"/>
      <c r="Q17" s="994" t="s">
        <v>954</v>
      </c>
      <c r="R17" s="1067"/>
      <c r="S17" s="1021">
        <f>R17*'9.共用部空調設備費用算出シート'!$E$39</f>
        <v>0</v>
      </c>
      <c r="T17" s="737"/>
    </row>
    <row r="18" spans="1:20" s="736" customFormat="1" ht="20.25" customHeight="1">
      <c r="A18" s="19"/>
      <c r="B18" s="994" t="s">
        <v>955</v>
      </c>
      <c r="C18" s="1070"/>
      <c r="D18" s="1021">
        <f>C18*'9.共用部空調設備費用算出シート'!$K$39</f>
        <v>0</v>
      </c>
      <c r="E18" s="737"/>
      <c r="F18" s="19"/>
      <c r="G18" s="996" t="s">
        <v>955</v>
      </c>
      <c r="H18" s="1070"/>
      <c r="I18" s="1021">
        <f>H18*'9.共用部空調設備費用算出シート'!$K$39</f>
        <v>0</v>
      </c>
      <c r="J18" s="737"/>
      <c r="K18" s="19"/>
      <c r="L18" s="994" t="s">
        <v>955</v>
      </c>
      <c r="M18" s="1067"/>
      <c r="N18" s="1021">
        <f>M18*'9.共用部空調設備費用算出シート'!$K$39</f>
        <v>0</v>
      </c>
      <c r="O18" s="737"/>
      <c r="P18" s="738"/>
      <c r="Q18" s="994" t="s">
        <v>955</v>
      </c>
      <c r="R18" s="1067"/>
      <c r="S18" s="1021">
        <f>R18*'9.共用部空調設備費用算出シート'!$K$39</f>
        <v>0</v>
      </c>
      <c r="T18" s="737"/>
    </row>
    <row r="19" spans="1:20" s="736" customFormat="1" ht="20.25" customHeight="1">
      <c r="A19" s="19"/>
      <c r="B19" s="994" t="s">
        <v>1173</v>
      </c>
      <c r="C19" s="1070"/>
      <c r="D19" s="1021">
        <f>C19*'9.共用部空調設備費用算出シート'!$E$48</f>
        <v>0</v>
      </c>
      <c r="E19" s="737"/>
      <c r="F19" s="19"/>
      <c r="G19" s="996" t="s">
        <v>1173</v>
      </c>
      <c r="H19" s="1070"/>
      <c r="I19" s="1021">
        <f>H19*'9.共用部空調設備費用算出シート'!$E$48</f>
        <v>0</v>
      </c>
      <c r="J19" s="737"/>
      <c r="K19" s="19"/>
      <c r="L19" s="994" t="s">
        <v>1173</v>
      </c>
      <c r="M19" s="1067"/>
      <c r="N19" s="1021">
        <f>M19*'9.共用部空調設備費用算出シート'!$E$48</f>
        <v>0</v>
      </c>
      <c r="O19" s="836"/>
      <c r="P19" s="19"/>
      <c r="Q19" s="994" t="s">
        <v>1173</v>
      </c>
      <c r="R19" s="1067"/>
      <c r="S19" s="1021">
        <f>R19*'9.共用部空調設備費用算出シート'!$E$48</f>
        <v>0</v>
      </c>
      <c r="T19" s="737"/>
    </row>
    <row r="20" spans="1:20" s="736" customFormat="1" ht="20.25" customHeight="1" thickBot="1">
      <c r="A20" s="19"/>
      <c r="B20" s="995" t="s">
        <v>1174</v>
      </c>
      <c r="C20" s="1071"/>
      <c r="D20" s="1022">
        <f>C20*'9.共用部空調設備費用算出シート'!$K$48</f>
        <v>0</v>
      </c>
      <c r="E20" s="737"/>
      <c r="F20" s="19"/>
      <c r="G20" s="996" t="s">
        <v>1174</v>
      </c>
      <c r="H20" s="1072"/>
      <c r="I20" s="1021">
        <f>H20*'9.共用部空調設備費用算出シート'!$K$48</f>
        <v>0</v>
      </c>
      <c r="J20" s="737"/>
      <c r="K20" s="19"/>
      <c r="L20" s="1000" t="s">
        <v>1174</v>
      </c>
      <c r="M20" s="1069"/>
      <c r="N20" s="1021">
        <f>M20*'9.共用部空調設備費用算出シート'!$K$48</f>
        <v>0</v>
      </c>
      <c r="O20" s="737"/>
      <c r="P20" s="19"/>
      <c r="Q20" s="1000" t="s">
        <v>1174</v>
      </c>
      <c r="R20" s="1069"/>
      <c r="S20" s="1021">
        <f>R20*'9.共用部空調設備費用算出シート'!$K$48</f>
        <v>0</v>
      </c>
      <c r="T20" s="737"/>
    </row>
    <row r="21" spans="1:20" s="736" customFormat="1" ht="22.5" customHeight="1" thickTop="1">
      <c r="A21" s="19"/>
      <c r="B21" s="1848" t="s">
        <v>895</v>
      </c>
      <c r="C21" s="1848"/>
      <c r="D21" s="1023">
        <f>SUM(D11:D20)</f>
        <v>0</v>
      </c>
      <c r="E21" s="737"/>
      <c r="F21" s="19"/>
      <c r="G21" s="1849" t="s">
        <v>895</v>
      </c>
      <c r="H21" s="1849"/>
      <c r="I21" s="1025">
        <f>SUM(I11:I20)</f>
        <v>0</v>
      </c>
      <c r="J21" s="737"/>
      <c r="K21" s="19"/>
      <c r="L21" s="1849" t="s">
        <v>895</v>
      </c>
      <c r="M21" s="1849"/>
      <c r="N21" s="1025">
        <f>SUM(N11:N20)</f>
        <v>0</v>
      </c>
      <c r="O21" s="737"/>
      <c r="P21" s="19"/>
      <c r="Q21" s="1849" t="s">
        <v>895</v>
      </c>
      <c r="R21" s="1849"/>
      <c r="S21" s="1025">
        <f>SUM(S11:S20)</f>
        <v>0</v>
      </c>
      <c r="T21" s="737"/>
    </row>
    <row r="22" spans="1:20">
      <c r="A22" s="321"/>
      <c r="B22" s="321"/>
      <c r="C22" s="321"/>
      <c r="D22" s="321"/>
      <c r="E22" s="321"/>
      <c r="F22" s="321"/>
      <c r="G22" s="321"/>
      <c r="H22" s="321"/>
      <c r="I22" s="673"/>
      <c r="J22" s="321"/>
      <c r="K22" s="321"/>
      <c r="L22" s="321"/>
      <c r="M22" s="321"/>
      <c r="N22" s="321"/>
      <c r="O22" s="321"/>
      <c r="P22" s="321"/>
      <c r="Q22" s="321"/>
      <c r="R22" s="321"/>
      <c r="S22" s="321"/>
      <c r="T22" s="321"/>
    </row>
    <row r="23" spans="1:20" ht="14.25">
      <c r="A23" s="321"/>
      <c r="B23" s="240" t="s">
        <v>1119</v>
      </c>
      <c r="C23" s="321"/>
      <c r="D23" s="321"/>
      <c r="E23" s="321"/>
      <c r="F23" s="321"/>
      <c r="G23" s="240" t="s">
        <v>1119</v>
      </c>
      <c r="H23" s="321"/>
      <c r="I23" s="321"/>
      <c r="J23" s="321"/>
      <c r="K23" s="321"/>
      <c r="L23" s="240" t="s">
        <v>1119</v>
      </c>
      <c r="M23" s="321"/>
      <c r="N23" s="321"/>
      <c r="O23" s="321"/>
      <c r="P23" s="321"/>
      <c r="Q23" s="240" t="s">
        <v>1119</v>
      </c>
      <c r="R23" s="321"/>
      <c r="S23" s="321"/>
      <c r="T23" s="321"/>
    </row>
    <row r="24" spans="1:20" s="736" customFormat="1" ht="17.25" customHeight="1">
      <c r="A24" s="19"/>
      <c r="B24" s="733" t="s">
        <v>891</v>
      </c>
      <c r="C24" s="733" t="s">
        <v>1054</v>
      </c>
      <c r="D24" s="733" t="s">
        <v>892</v>
      </c>
      <c r="E24" s="734"/>
      <c r="F24" s="19"/>
      <c r="G24" s="733" t="s">
        <v>891</v>
      </c>
      <c r="H24" s="733" t="s">
        <v>1054</v>
      </c>
      <c r="I24" s="733" t="s">
        <v>892</v>
      </c>
      <c r="J24" s="734"/>
      <c r="K24" s="19"/>
      <c r="L24" s="733" t="s">
        <v>891</v>
      </c>
      <c r="M24" s="733" t="s">
        <v>1054</v>
      </c>
      <c r="N24" s="733" t="s">
        <v>892</v>
      </c>
      <c r="O24" s="734"/>
      <c r="P24" s="19"/>
      <c r="Q24" s="733" t="s">
        <v>891</v>
      </c>
      <c r="R24" s="733" t="s">
        <v>1054</v>
      </c>
      <c r="S24" s="733" t="s">
        <v>892</v>
      </c>
      <c r="T24" s="734"/>
    </row>
    <row r="25" spans="1:20" s="736" customFormat="1" ht="20.25" customHeight="1">
      <c r="A25" s="19"/>
      <c r="B25" s="994" t="s">
        <v>943</v>
      </c>
      <c r="C25" s="1070"/>
      <c r="D25" s="1021">
        <f>C25*60000</f>
        <v>0</v>
      </c>
      <c r="E25" s="739"/>
      <c r="F25" s="19"/>
      <c r="G25" s="994" t="s">
        <v>943</v>
      </c>
      <c r="H25" s="1070"/>
      <c r="I25" s="1021">
        <f>H25*60000</f>
        <v>0</v>
      </c>
      <c r="J25" s="739"/>
      <c r="K25" s="19"/>
      <c r="L25" s="994" t="s">
        <v>943</v>
      </c>
      <c r="M25" s="1067"/>
      <c r="N25" s="1021">
        <f>M25*60000</f>
        <v>0</v>
      </c>
      <c r="O25" s="739"/>
      <c r="P25" s="19"/>
      <c r="Q25" s="994" t="s">
        <v>943</v>
      </c>
      <c r="R25" s="1067"/>
      <c r="S25" s="1021">
        <f>R25*60000</f>
        <v>0</v>
      </c>
      <c r="T25" s="739"/>
    </row>
    <row r="26" spans="1:20" s="736" customFormat="1" ht="20.25" customHeight="1">
      <c r="A26" s="19"/>
      <c r="B26" s="994" t="s">
        <v>944</v>
      </c>
      <c r="C26" s="1070"/>
      <c r="D26" s="1021">
        <f>C26*90000</f>
        <v>0</v>
      </c>
      <c r="E26" s="739"/>
      <c r="F26" s="19"/>
      <c r="G26" s="994" t="s">
        <v>944</v>
      </c>
      <c r="H26" s="1070"/>
      <c r="I26" s="1021">
        <f>H26*90000</f>
        <v>0</v>
      </c>
      <c r="J26" s="739"/>
      <c r="K26" s="19"/>
      <c r="L26" s="994" t="s">
        <v>944</v>
      </c>
      <c r="M26" s="1067"/>
      <c r="N26" s="1021">
        <f>M26*90000</f>
        <v>0</v>
      </c>
      <c r="O26" s="739"/>
      <c r="P26" s="19"/>
      <c r="Q26" s="994" t="s">
        <v>944</v>
      </c>
      <c r="R26" s="1067"/>
      <c r="S26" s="1021">
        <f>R26*90000</f>
        <v>0</v>
      </c>
      <c r="T26" s="739"/>
    </row>
    <row r="27" spans="1:20" s="736" customFormat="1" ht="20.25" customHeight="1">
      <c r="A27" s="19"/>
      <c r="B27" s="994" t="s">
        <v>945</v>
      </c>
      <c r="C27" s="1070"/>
      <c r="D27" s="1021">
        <f>C27*60000</f>
        <v>0</v>
      </c>
      <c r="E27" s="739"/>
      <c r="F27" s="19"/>
      <c r="G27" s="994" t="s">
        <v>945</v>
      </c>
      <c r="H27" s="1070"/>
      <c r="I27" s="1021">
        <f>H27*60000</f>
        <v>0</v>
      </c>
      <c r="J27" s="739"/>
      <c r="K27" s="19"/>
      <c r="L27" s="994" t="s">
        <v>945</v>
      </c>
      <c r="M27" s="1067"/>
      <c r="N27" s="1021">
        <f>M27*60000</f>
        <v>0</v>
      </c>
      <c r="O27" s="739"/>
      <c r="P27" s="19"/>
      <c r="Q27" s="994" t="s">
        <v>945</v>
      </c>
      <c r="R27" s="1067"/>
      <c r="S27" s="1021">
        <f>R27*60000</f>
        <v>0</v>
      </c>
      <c r="T27" s="739"/>
    </row>
    <row r="28" spans="1:20" s="736" customFormat="1" ht="20.25" customHeight="1">
      <c r="A28" s="19"/>
      <c r="B28" s="994" t="s">
        <v>946</v>
      </c>
      <c r="C28" s="1070"/>
      <c r="D28" s="1021">
        <f>C28*210000</f>
        <v>0</v>
      </c>
      <c r="E28" s="739"/>
      <c r="F28" s="19"/>
      <c r="G28" s="994" t="s">
        <v>946</v>
      </c>
      <c r="H28" s="1070"/>
      <c r="I28" s="1021">
        <f>H28*210000</f>
        <v>0</v>
      </c>
      <c r="J28" s="739"/>
      <c r="K28" s="19"/>
      <c r="L28" s="994" t="s">
        <v>946</v>
      </c>
      <c r="M28" s="1067"/>
      <c r="N28" s="1021">
        <f>M28*210000</f>
        <v>0</v>
      </c>
      <c r="O28" s="739"/>
      <c r="P28" s="19"/>
      <c r="Q28" s="994" t="s">
        <v>946</v>
      </c>
      <c r="R28" s="1067"/>
      <c r="S28" s="1021">
        <f>R28*210000</f>
        <v>0</v>
      </c>
      <c r="T28" s="739"/>
    </row>
    <row r="29" spans="1:20" s="736" customFormat="1" ht="20.25" customHeight="1" thickBot="1">
      <c r="A29" s="19"/>
      <c r="B29" s="995" t="s">
        <v>947</v>
      </c>
      <c r="C29" s="1071"/>
      <c r="D29" s="1022">
        <f>C29*240000</f>
        <v>0</v>
      </c>
      <c r="E29" s="739"/>
      <c r="F29" s="19"/>
      <c r="G29" s="995" t="s">
        <v>947</v>
      </c>
      <c r="H29" s="1071"/>
      <c r="I29" s="1022">
        <f>H29*240000</f>
        <v>0</v>
      </c>
      <c r="J29" s="739"/>
      <c r="K29" s="19"/>
      <c r="L29" s="995" t="s">
        <v>947</v>
      </c>
      <c r="M29" s="1068"/>
      <c r="N29" s="1022">
        <f>M29*240000</f>
        <v>0</v>
      </c>
      <c r="O29" s="739"/>
      <c r="P29" s="19"/>
      <c r="Q29" s="995" t="s">
        <v>947</v>
      </c>
      <c r="R29" s="1068"/>
      <c r="S29" s="1022">
        <f>R29*240000</f>
        <v>0</v>
      </c>
      <c r="T29" s="739"/>
    </row>
    <row r="30" spans="1:20" s="736" customFormat="1" ht="22.5" customHeight="1" thickTop="1">
      <c r="A30" s="19"/>
      <c r="B30" s="1848" t="s">
        <v>895</v>
      </c>
      <c r="C30" s="1848"/>
      <c r="D30" s="1023">
        <f>SUM(D25:D29)</f>
        <v>0</v>
      </c>
      <c r="E30" s="739"/>
      <c r="F30" s="19"/>
      <c r="G30" s="1849" t="s">
        <v>895</v>
      </c>
      <c r="H30" s="1849"/>
      <c r="I30" s="1025">
        <f>SUM(I25:I29)</f>
        <v>0</v>
      </c>
      <c r="J30" s="739"/>
      <c r="K30" s="19"/>
      <c r="L30" s="1849" t="s">
        <v>895</v>
      </c>
      <c r="M30" s="1849"/>
      <c r="N30" s="1025">
        <f>SUM(N25:N29)</f>
        <v>0</v>
      </c>
      <c r="O30" s="739"/>
      <c r="P30" s="19"/>
      <c r="Q30" s="1849" t="s">
        <v>895</v>
      </c>
      <c r="R30" s="1849"/>
      <c r="S30" s="1025">
        <f>SUM(S25:S29)</f>
        <v>0</v>
      </c>
      <c r="T30" s="739"/>
    </row>
    <row r="31" spans="1:20">
      <c r="A31" s="321"/>
      <c r="B31" s="321"/>
      <c r="C31" s="321"/>
      <c r="D31" s="321"/>
      <c r="E31" s="685"/>
      <c r="F31" s="321"/>
      <c r="G31" s="321"/>
      <c r="H31" s="321"/>
      <c r="I31" s="321"/>
      <c r="J31" s="685"/>
      <c r="K31" s="321"/>
      <c r="L31" s="321"/>
      <c r="M31" s="321"/>
      <c r="N31" s="321"/>
      <c r="O31" s="685"/>
      <c r="P31" s="321"/>
      <c r="Q31" s="673"/>
      <c r="R31" s="673"/>
      <c r="S31" s="673"/>
      <c r="T31" s="685"/>
    </row>
    <row r="32" spans="1:20" ht="14.25">
      <c r="A32" s="321"/>
      <c r="B32" s="240" t="s">
        <v>1120</v>
      </c>
      <c r="C32" s="321"/>
      <c r="D32" s="321"/>
      <c r="E32" s="685"/>
      <c r="F32" s="321"/>
      <c r="G32" s="240" t="s">
        <v>1120</v>
      </c>
      <c r="H32" s="321"/>
      <c r="I32" s="321"/>
      <c r="J32" s="685"/>
      <c r="K32" s="321"/>
      <c r="L32" s="240" t="s">
        <v>1120</v>
      </c>
      <c r="M32" s="321"/>
      <c r="N32" s="321"/>
      <c r="O32" s="685"/>
      <c r="P32" s="321"/>
      <c r="Q32" s="240" t="s">
        <v>1120</v>
      </c>
      <c r="R32" s="321"/>
      <c r="S32" s="321"/>
      <c r="T32" s="685"/>
    </row>
    <row r="33" spans="1:20" s="736" customFormat="1" ht="17.25" customHeight="1">
      <c r="A33" s="19"/>
      <c r="B33" s="733" t="s">
        <v>891</v>
      </c>
      <c r="C33" s="733" t="s">
        <v>1054</v>
      </c>
      <c r="D33" s="733" t="s">
        <v>892</v>
      </c>
      <c r="E33" s="734"/>
      <c r="F33" s="19"/>
      <c r="G33" s="733" t="s">
        <v>891</v>
      </c>
      <c r="H33" s="733" t="s">
        <v>1054</v>
      </c>
      <c r="I33" s="733" t="s">
        <v>892</v>
      </c>
      <c r="J33" s="734"/>
      <c r="K33" s="19"/>
      <c r="L33" s="733" t="s">
        <v>891</v>
      </c>
      <c r="M33" s="733" t="s">
        <v>1054</v>
      </c>
      <c r="N33" s="733" t="s">
        <v>892</v>
      </c>
      <c r="O33" s="734"/>
      <c r="P33" s="19"/>
      <c r="Q33" s="733" t="s">
        <v>891</v>
      </c>
      <c r="R33" s="733" t="s">
        <v>1054</v>
      </c>
      <c r="S33" s="733" t="s">
        <v>892</v>
      </c>
      <c r="T33" s="734"/>
    </row>
    <row r="34" spans="1:20" s="736" customFormat="1" ht="48" customHeight="1">
      <c r="A34" s="19"/>
      <c r="B34" s="997" t="s">
        <v>1126</v>
      </c>
      <c r="C34" s="1070"/>
      <c r="D34" s="1021">
        <f>C34*8000</f>
        <v>0</v>
      </c>
      <c r="E34" s="739"/>
      <c r="F34" s="19"/>
      <c r="G34" s="997" t="s">
        <v>1126</v>
      </c>
      <c r="H34" s="1070"/>
      <c r="I34" s="1021">
        <f>H34*8000</f>
        <v>0</v>
      </c>
      <c r="J34" s="739"/>
      <c r="K34" s="19"/>
      <c r="L34" s="997" t="s">
        <v>1126</v>
      </c>
      <c r="M34" s="1067"/>
      <c r="N34" s="1021">
        <f>M34*8000</f>
        <v>0</v>
      </c>
      <c r="O34" s="739"/>
      <c r="P34" s="19"/>
      <c r="Q34" s="997" t="s">
        <v>1126</v>
      </c>
      <c r="R34" s="1067"/>
      <c r="S34" s="1021">
        <f>R34*8000</f>
        <v>0</v>
      </c>
      <c r="T34" s="739"/>
    </row>
    <row r="35" spans="1:20" s="736" customFormat="1" ht="48" customHeight="1" thickBot="1">
      <c r="A35" s="19"/>
      <c r="B35" s="998" t="s">
        <v>1127</v>
      </c>
      <c r="C35" s="1071"/>
      <c r="D35" s="1022">
        <f>C35*10000</f>
        <v>0</v>
      </c>
      <c r="E35" s="739"/>
      <c r="F35" s="19"/>
      <c r="G35" s="998" t="s">
        <v>1127</v>
      </c>
      <c r="H35" s="1071"/>
      <c r="I35" s="1022">
        <f>H35*10000</f>
        <v>0</v>
      </c>
      <c r="J35" s="739"/>
      <c r="K35" s="19"/>
      <c r="L35" s="998" t="s">
        <v>1127</v>
      </c>
      <c r="M35" s="1068"/>
      <c r="N35" s="1022">
        <f>M35*10000</f>
        <v>0</v>
      </c>
      <c r="O35" s="739"/>
      <c r="P35" s="19"/>
      <c r="Q35" s="998" t="s">
        <v>1127</v>
      </c>
      <c r="R35" s="1068"/>
      <c r="S35" s="1022">
        <f>R35*10000</f>
        <v>0</v>
      </c>
      <c r="T35" s="739"/>
    </row>
    <row r="36" spans="1:20" s="736" customFormat="1" ht="23.25" customHeight="1" thickTop="1">
      <c r="A36" s="19"/>
      <c r="B36" s="1848" t="s">
        <v>895</v>
      </c>
      <c r="C36" s="1848"/>
      <c r="D36" s="1023">
        <f>SUM(D34:D35)</f>
        <v>0</v>
      </c>
      <c r="E36" s="739"/>
      <c r="F36" s="19"/>
      <c r="G36" s="1849" t="s">
        <v>895</v>
      </c>
      <c r="H36" s="1849"/>
      <c r="I36" s="1025">
        <f>SUM(I34:I35)</f>
        <v>0</v>
      </c>
      <c r="J36" s="739"/>
      <c r="K36" s="19"/>
      <c r="L36" s="1849" t="s">
        <v>895</v>
      </c>
      <c r="M36" s="1849"/>
      <c r="N36" s="1025">
        <f>SUM(N34:N35)</f>
        <v>0</v>
      </c>
      <c r="O36" s="739"/>
      <c r="P36" s="19"/>
      <c r="Q36" s="1849" t="s">
        <v>895</v>
      </c>
      <c r="R36" s="1849"/>
      <c r="S36" s="1025">
        <f>SUM(S34:S35)</f>
        <v>0</v>
      </c>
      <c r="T36" s="739"/>
    </row>
    <row r="37" spans="1:20">
      <c r="A37" s="321"/>
      <c r="B37" s="321"/>
      <c r="C37" s="321"/>
      <c r="D37" s="321"/>
      <c r="E37" s="685"/>
      <c r="F37" s="321"/>
      <c r="G37" s="321"/>
      <c r="H37" s="321"/>
      <c r="I37" s="321"/>
      <c r="J37" s="685"/>
      <c r="K37" s="321"/>
      <c r="L37" s="321"/>
      <c r="M37" s="321"/>
      <c r="N37" s="321"/>
      <c r="O37" s="685"/>
      <c r="P37" s="321"/>
      <c r="Q37" s="321"/>
      <c r="R37" s="321"/>
      <c r="S37" s="321"/>
      <c r="T37" s="685"/>
    </row>
    <row r="38" spans="1:20" ht="14.25">
      <c r="A38" s="321"/>
      <c r="B38" s="240" t="s">
        <v>1125</v>
      </c>
      <c r="C38" s="321"/>
      <c r="D38" s="321"/>
      <c r="E38" s="321"/>
      <c r="F38" s="321"/>
      <c r="G38" s="240" t="s">
        <v>1125</v>
      </c>
      <c r="H38" s="321"/>
      <c r="I38" s="321"/>
      <c r="J38" s="321"/>
      <c r="K38" s="321"/>
      <c r="L38" s="240" t="s">
        <v>1125</v>
      </c>
      <c r="M38" s="321"/>
      <c r="N38" s="321"/>
      <c r="O38" s="321"/>
      <c r="P38" s="321"/>
      <c r="Q38" s="240" t="s">
        <v>1125</v>
      </c>
      <c r="R38" s="321"/>
      <c r="S38" s="321"/>
      <c r="T38" s="321"/>
    </row>
    <row r="39" spans="1:20" s="736" customFormat="1" ht="17.25" customHeight="1">
      <c r="B39" s="1840" t="s">
        <v>1121</v>
      </c>
      <c r="C39" s="1841"/>
      <c r="D39" s="733" t="s">
        <v>892</v>
      </c>
      <c r="G39" s="1840" t="s">
        <v>1121</v>
      </c>
      <c r="H39" s="1841"/>
      <c r="I39" s="733" t="s">
        <v>892</v>
      </c>
      <c r="L39" s="1840" t="s">
        <v>1121</v>
      </c>
      <c r="M39" s="1841"/>
      <c r="N39" s="733" t="s">
        <v>892</v>
      </c>
      <c r="Q39" s="1840" t="s">
        <v>1121</v>
      </c>
      <c r="R39" s="1841"/>
      <c r="S39" s="733" t="s">
        <v>892</v>
      </c>
    </row>
    <row r="40" spans="1:20" s="736" customFormat="1" ht="20.25" customHeight="1">
      <c r="B40" s="1842" t="s">
        <v>1122</v>
      </c>
      <c r="C40" s="1842"/>
      <c r="D40" s="1021">
        <f>D21</f>
        <v>0</v>
      </c>
      <c r="G40" s="1842" t="s">
        <v>1122</v>
      </c>
      <c r="H40" s="1842"/>
      <c r="I40" s="1021">
        <f>I21</f>
        <v>0</v>
      </c>
      <c r="L40" s="1842" t="s">
        <v>1122</v>
      </c>
      <c r="M40" s="1842"/>
      <c r="N40" s="1021">
        <f>N21</f>
        <v>0</v>
      </c>
      <c r="Q40" s="1842" t="s">
        <v>1122</v>
      </c>
      <c r="R40" s="1842"/>
      <c r="S40" s="1021">
        <f>S21</f>
        <v>0</v>
      </c>
    </row>
    <row r="41" spans="1:20" s="736" customFormat="1" ht="20.25" customHeight="1">
      <c r="B41" s="1842" t="s">
        <v>1123</v>
      </c>
      <c r="C41" s="1842"/>
      <c r="D41" s="1021">
        <f>D30</f>
        <v>0</v>
      </c>
      <c r="G41" s="1842" t="s">
        <v>1123</v>
      </c>
      <c r="H41" s="1842"/>
      <c r="I41" s="1021">
        <f>I30</f>
        <v>0</v>
      </c>
      <c r="L41" s="1842" t="s">
        <v>1123</v>
      </c>
      <c r="M41" s="1842"/>
      <c r="N41" s="1021">
        <f>N30</f>
        <v>0</v>
      </c>
      <c r="Q41" s="1842" t="s">
        <v>1123</v>
      </c>
      <c r="R41" s="1842"/>
      <c r="S41" s="1021">
        <f>S30</f>
        <v>0</v>
      </c>
    </row>
    <row r="42" spans="1:20" s="736" customFormat="1" ht="20.25" customHeight="1">
      <c r="B42" s="1842" t="s">
        <v>1124</v>
      </c>
      <c r="C42" s="1842"/>
      <c r="D42" s="1021">
        <f>D36</f>
        <v>0</v>
      </c>
      <c r="G42" s="1842" t="s">
        <v>1124</v>
      </c>
      <c r="H42" s="1842"/>
      <c r="I42" s="1021">
        <f>I36</f>
        <v>0</v>
      </c>
      <c r="L42" s="1842" t="s">
        <v>1124</v>
      </c>
      <c r="M42" s="1842"/>
      <c r="N42" s="1021">
        <f>N36</f>
        <v>0</v>
      </c>
      <c r="Q42" s="1842" t="s">
        <v>1124</v>
      </c>
      <c r="R42" s="1842"/>
      <c r="S42" s="1021">
        <f>S36</f>
        <v>0</v>
      </c>
    </row>
    <row r="43" spans="1:20" s="736" customFormat="1" ht="20.25" customHeight="1" thickBot="1">
      <c r="B43" s="1844" t="s">
        <v>1180</v>
      </c>
      <c r="C43" s="1844"/>
      <c r="D43" s="1024">
        <f>'10.費用明細書（共用部）'!I71</f>
        <v>0</v>
      </c>
      <c r="G43" s="1844" t="s">
        <v>1181</v>
      </c>
      <c r="H43" s="1844"/>
      <c r="I43" s="1024">
        <f>'10.費用明細書（共用部）'!U71</f>
        <v>0</v>
      </c>
      <c r="L43" s="1844" t="s">
        <v>1181</v>
      </c>
      <c r="M43" s="1844"/>
      <c r="N43" s="1024">
        <f>'10.費用明細書（共用部）'!AG71</f>
        <v>0</v>
      </c>
      <c r="Q43" s="1844" t="s">
        <v>1181</v>
      </c>
      <c r="R43" s="1844"/>
      <c r="S43" s="1024">
        <f>'10.費用明細書（共用部）'!AS71</f>
        <v>0</v>
      </c>
    </row>
    <row r="44" spans="1:20" s="736" customFormat="1" ht="20.25" customHeight="1" thickTop="1">
      <c r="B44" s="1843" t="s">
        <v>1128</v>
      </c>
      <c r="C44" s="1843"/>
      <c r="D44" s="1023">
        <f>SUM(D40:D43)</f>
        <v>0</v>
      </c>
      <c r="G44" s="1843" t="s">
        <v>1128</v>
      </c>
      <c r="H44" s="1843"/>
      <c r="I44" s="1023">
        <f>SUM(I40:I43)</f>
        <v>0</v>
      </c>
      <c r="L44" s="1843" t="s">
        <v>1128</v>
      </c>
      <c r="M44" s="1843"/>
      <c r="N44" s="1023">
        <f>SUM(N40:N43)</f>
        <v>0</v>
      </c>
      <c r="Q44" s="1843" t="s">
        <v>1128</v>
      </c>
      <c r="R44" s="1843"/>
      <c r="S44" s="1023">
        <f>SUM(S40:S43)</f>
        <v>0</v>
      </c>
    </row>
    <row r="45" spans="1:20" ht="5.25" customHeight="1"/>
  </sheetData>
  <sheetProtection sheet="1" selectLockedCells="1"/>
  <mergeCells count="40">
    <mergeCell ref="B7:D7"/>
    <mergeCell ref="G7:I7"/>
    <mergeCell ref="L7:N7"/>
    <mergeCell ref="Q7:S7"/>
    <mergeCell ref="B36:C36"/>
    <mergeCell ref="G36:H36"/>
    <mergeCell ref="L36:M36"/>
    <mergeCell ref="Q36:R36"/>
    <mergeCell ref="B21:C21"/>
    <mergeCell ref="G21:H21"/>
    <mergeCell ref="L21:M21"/>
    <mergeCell ref="Q21:R21"/>
    <mergeCell ref="B30:C30"/>
    <mergeCell ref="G30:H30"/>
    <mergeCell ref="L30:M30"/>
    <mergeCell ref="Q30:R30"/>
    <mergeCell ref="B39:C39"/>
    <mergeCell ref="B42:C42"/>
    <mergeCell ref="B41:C41"/>
    <mergeCell ref="B40:C40"/>
    <mergeCell ref="B44:C44"/>
    <mergeCell ref="B43:C43"/>
    <mergeCell ref="G39:H39"/>
    <mergeCell ref="G40:H40"/>
    <mergeCell ref="G41:H41"/>
    <mergeCell ref="G42:H42"/>
    <mergeCell ref="G44:H44"/>
    <mergeCell ref="G43:H43"/>
    <mergeCell ref="L39:M39"/>
    <mergeCell ref="L40:M40"/>
    <mergeCell ref="L41:M41"/>
    <mergeCell ref="L42:M42"/>
    <mergeCell ref="L44:M44"/>
    <mergeCell ref="L43:M43"/>
    <mergeCell ref="Q39:R39"/>
    <mergeCell ref="Q40:R40"/>
    <mergeCell ref="Q41:R41"/>
    <mergeCell ref="Q42:R42"/>
    <mergeCell ref="Q44:R44"/>
    <mergeCell ref="Q43:R43"/>
  </mergeCells>
  <phoneticPr fontId="16"/>
  <conditionalFormatting sqref="C11:C20">
    <cfRule type="containsBlanks" dxfId="360" priority="36">
      <formula>LEN(TRIM(C11))=0</formula>
    </cfRule>
  </conditionalFormatting>
  <conditionalFormatting sqref="C25:C29 C34:C35">
    <cfRule type="containsBlanks" dxfId="359" priority="34">
      <formula>LEN(TRIM(C25))=0</formula>
    </cfRule>
  </conditionalFormatting>
  <conditionalFormatting sqref="H11:H20">
    <cfRule type="containsBlanks" dxfId="358" priority="33">
      <formula>LEN(TRIM(H11))=0</formula>
    </cfRule>
  </conditionalFormatting>
  <conditionalFormatting sqref="H25:H29 H34:H35">
    <cfRule type="containsBlanks" dxfId="357" priority="32">
      <formula>LEN(TRIM(H25))=0</formula>
    </cfRule>
  </conditionalFormatting>
  <conditionalFormatting sqref="M11:M20">
    <cfRule type="containsBlanks" dxfId="356" priority="31">
      <formula>LEN(TRIM(M11))=0</formula>
    </cfRule>
  </conditionalFormatting>
  <conditionalFormatting sqref="M25:M29 M34:M35">
    <cfRule type="containsBlanks" dxfId="355" priority="30">
      <formula>LEN(TRIM(M25))=0</formula>
    </cfRule>
  </conditionalFormatting>
  <conditionalFormatting sqref="R11:R20">
    <cfRule type="containsBlanks" dxfId="354" priority="29">
      <formula>LEN(TRIM(R11))=0</formula>
    </cfRule>
  </conditionalFormatting>
  <conditionalFormatting sqref="R25:R29 R34:R35">
    <cfRule type="containsBlanks" dxfId="353" priority="28">
      <formula>LEN(TRIM(R25))=0</formula>
    </cfRule>
  </conditionalFormatting>
  <printOptions horizontalCentered="1"/>
  <pageMargins left="0.70866141732283472" right="0.70866141732283472" top="0.74803149606299213" bottom="0.74803149606299213" header="0.31496062992125984" footer="0.31496062992125984"/>
  <pageSetup paperSize="9" scale="87" orientation="portrait" r:id="rId1"/>
  <headerFooter scaleWithDoc="0">
    <oddFooter>&amp;R&amp;K848484R4中高層ZEH-M_ver.1</oddFooter>
  </headerFooter>
  <colBreaks count="3" manualBreakCount="3">
    <brk id="5" min="2" max="42" man="1"/>
    <brk id="10" min="2" max="42" man="1"/>
    <brk id="15" min="2" max="42" man="1"/>
  </colBreaks>
  <extLst>
    <ext xmlns:x14="http://schemas.microsoft.com/office/spreadsheetml/2009/9/main" uri="{78C0D931-6437-407d-A8EE-F0AAD7539E65}">
      <x14:conditionalFormattings>
        <x14:conditionalFormatting xmlns:xm="http://schemas.microsoft.com/office/excel/2006/main">
          <x14:cfRule type="expression" priority="10" id="{85BF6EC6-29CF-4317-81D3-4E2D77A50995}">
            <xm:f>入力シート!$F$13="単年度事業"</xm:f>
            <x14:dxf>
              <fill>
                <patternFill>
                  <bgColor theme="0" tint="-0.499984740745262"/>
                </patternFill>
              </fill>
            </x14:dxf>
          </x14:cfRule>
          <xm:sqref>F3:T37 F39:T45 F38 H38:K38 M38:P38 R38:T38</xm:sqref>
        </x14:conditionalFormatting>
        <x14:conditionalFormatting xmlns:xm="http://schemas.microsoft.com/office/excel/2006/main">
          <x14:cfRule type="expression" priority="9" id="{F8A21785-C8CD-414D-83B0-C6F249598567}">
            <xm:f>入力シート!$F$13="2年度事業（1年目）"</xm:f>
            <x14:dxf>
              <fill>
                <patternFill>
                  <bgColor theme="0" tint="-0.499984740745262"/>
                </patternFill>
              </fill>
            </x14:dxf>
          </x14:cfRule>
          <xm:sqref>K3:T37 K39:T45 K38 M38:P38 R38:T38</xm:sqref>
        </x14:conditionalFormatting>
        <x14:conditionalFormatting xmlns:xm="http://schemas.microsoft.com/office/excel/2006/main">
          <x14:cfRule type="expression" priority="7" id="{DC36F966-0B8D-4BED-8A52-21310DC35692}">
            <xm:f>入力シート!$F$13="3年度事業（1年目）"</xm:f>
            <x14:dxf>
              <fill>
                <patternFill>
                  <bgColor theme="0" tint="-0.499984740745262"/>
                </patternFill>
              </fill>
            </x14:dxf>
          </x14:cfRule>
          <xm:sqref>P3:T37 P39:T45 P38 R38:T38</xm:sqref>
        </x14:conditionalFormatting>
        <x14:conditionalFormatting xmlns:xm="http://schemas.microsoft.com/office/excel/2006/main">
          <x14:cfRule type="expression" priority="6" id="{3C790195-3871-4086-A2F8-E6AA7F8BC941}">
            <xm:f>入力シート!$F$13="2年度事業（1年目）"</xm:f>
            <x14:dxf>
              <fill>
                <patternFill>
                  <bgColor theme="0" tint="-0.499984740745262"/>
                </patternFill>
              </fill>
            </x14:dxf>
          </x14:cfRule>
          <x14:cfRule type="expression" priority="3" id="{7579E0E8-DC93-48D4-84F4-267F46B168DE}">
            <xm:f>入力シート!$F$13="単年度事業"</xm:f>
            <x14:dxf>
              <fill>
                <patternFill>
                  <bgColor theme="0" tint="-0.499984740745262"/>
                </patternFill>
              </fill>
            </x14:dxf>
          </x14:cfRule>
          <xm:sqref>L38</xm:sqref>
        </x14:conditionalFormatting>
        <x14:conditionalFormatting xmlns:xm="http://schemas.microsoft.com/office/excel/2006/main">
          <x14:cfRule type="expression" priority="5" id="{BD9B7B89-2F30-4922-8D21-F3AC6C673105}">
            <xm:f>入力シート!$F$13="2年度事業（1年目）"</xm:f>
            <x14:dxf>
              <fill>
                <patternFill>
                  <bgColor theme="0" tint="-0.499984740745262"/>
                </patternFill>
              </fill>
            </x14:dxf>
          </x14:cfRule>
          <x14:cfRule type="expression" priority="2" id="{3E5E9086-0F5A-4D2B-8E32-6CCD5634FD08}">
            <xm:f>入力シート!$F$13="単年度事業"</xm:f>
            <x14:dxf>
              <fill>
                <patternFill>
                  <bgColor theme="0" tint="-0.499984740745262"/>
                </patternFill>
              </fill>
            </x14:dxf>
          </x14:cfRule>
          <x14:cfRule type="expression" priority="1" id="{46431683-D344-4B9F-9BCA-E0FD23BF5723}">
            <xm:f>入力シート!$F$13="3年度事業（1年目）"</xm:f>
            <x14:dxf>
              <fill>
                <patternFill>
                  <bgColor theme="0" tint="-0.499984740745262"/>
                </patternFill>
              </fill>
            </x14:dxf>
          </x14:cfRule>
          <xm:sqref>Q38</xm:sqref>
        </x14:conditionalFormatting>
        <x14:conditionalFormatting xmlns:xm="http://schemas.microsoft.com/office/excel/2006/main">
          <x14:cfRule type="expression" priority="4" id="{70D39CF0-7613-4D50-9AC8-A2E7E02C4609}">
            <xm:f>入力シート!$F$13="単年度事業"</xm:f>
            <x14:dxf>
              <fill>
                <patternFill>
                  <bgColor theme="0" tint="-0.499984740745262"/>
                </patternFill>
              </fill>
            </x14:dxf>
          </x14:cfRule>
          <xm:sqref>G38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9D13-B686-4CCE-BE15-627B8652A91D}">
  <sheetPr>
    <pageSetUpPr fitToPage="1"/>
  </sheetPr>
  <dimension ref="A1:O49"/>
  <sheetViews>
    <sheetView showGridLines="0" view="pageBreakPreview" zoomScale="115" zoomScaleNormal="100" zoomScaleSheetLayoutView="115" workbookViewId="0">
      <selection activeCell="B7" sqref="B7:B11"/>
    </sheetView>
  </sheetViews>
  <sheetFormatPr defaultColWidth="9" defaultRowHeight="13.5"/>
  <cols>
    <col min="1" max="1" width="8.75" style="655" customWidth="1"/>
    <col min="2" max="4" width="8.75" style="654" customWidth="1"/>
    <col min="5" max="5" width="12" style="654" customWidth="1"/>
    <col min="6" max="6" width="1.375" style="654" customWidth="1"/>
    <col min="7" max="7" width="8.75" style="655" customWidth="1"/>
    <col min="8" max="10" width="8.75" style="654" customWidth="1"/>
    <col min="11" max="11" width="12" style="654" customWidth="1"/>
    <col min="12" max="12" width="0.875" style="654" customWidth="1"/>
    <col min="13" max="13" width="9" style="654"/>
    <col min="14" max="14" width="19.125" style="654" hidden="1" customWidth="1"/>
    <col min="15" max="15" width="15.625" style="654" hidden="1" customWidth="1"/>
    <col min="16" max="16384" width="9" style="654"/>
  </cols>
  <sheetData>
    <row r="1" spans="1:15">
      <c r="A1" s="653" t="s">
        <v>1278</v>
      </c>
    </row>
    <row r="2" spans="1:15" ht="19.5" customHeight="1">
      <c r="A2" s="653" t="s">
        <v>1223</v>
      </c>
    </row>
    <row r="3" spans="1:15" ht="24" customHeight="1">
      <c r="A3" s="715" t="s">
        <v>1225</v>
      </c>
      <c r="B3" s="716"/>
      <c r="C3" s="716"/>
      <c r="D3" s="716"/>
      <c r="E3" s="716"/>
      <c r="F3" s="716"/>
      <c r="G3" s="717"/>
      <c r="H3" s="716"/>
      <c r="I3" s="716"/>
      <c r="J3" s="716"/>
      <c r="K3" s="716"/>
    </row>
    <row r="4" spans="1:15" ht="5.25" customHeight="1" thickBot="1">
      <c r="A4" s="717"/>
      <c r="B4" s="1850"/>
      <c r="C4" s="1850"/>
      <c r="D4" s="1850"/>
      <c r="E4" s="1850"/>
      <c r="F4" s="1850"/>
      <c r="G4" s="1850"/>
      <c r="H4" s="1850"/>
      <c r="I4" s="1850"/>
      <c r="J4" s="1850"/>
      <c r="K4" s="1850"/>
    </row>
    <row r="5" spans="1:15" ht="18.75" customHeight="1" thickBot="1">
      <c r="A5" s="1851" t="s">
        <v>1091</v>
      </c>
      <c r="B5" s="1853" t="s">
        <v>928</v>
      </c>
      <c r="C5" s="1854"/>
      <c r="D5" s="1855" t="s">
        <v>899</v>
      </c>
      <c r="E5" s="1857" t="s">
        <v>761</v>
      </c>
      <c r="F5" s="718"/>
      <c r="G5" s="1851" t="s">
        <v>1091</v>
      </c>
      <c r="H5" s="1853" t="s">
        <v>928</v>
      </c>
      <c r="I5" s="1854"/>
      <c r="J5" s="1855" t="s">
        <v>899</v>
      </c>
      <c r="K5" s="1857" t="s">
        <v>761</v>
      </c>
      <c r="L5" s="656"/>
      <c r="N5" s="654" t="s">
        <v>929</v>
      </c>
    </row>
    <row r="6" spans="1:15" ht="18.75" customHeight="1" thickBot="1">
      <c r="A6" s="1852"/>
      <c r="B6" s="719" t="s">
        <v>930</v>
      </c>
      <c r="C6" s="720" t="s">
        <v>931</v>
      </c>
      <c r="D6" s="1856"/>
      <c r="E6" s="1858"/>
      <c r="F6" s="718"/>
      <c r="G6" s="1852"/>
      <c r="H6" s="719" t="s">
        <v>930</v>
      </c>
      <c r="I6" s="720" t="s">
        <v>931</v>
      </c>
      <c r="J6" s="1856"/>
      <c r="K6" s="1858"/>
      <c r="L6" s="657"/>
      <c r="N6" s="1859" t="s">
        <v>932</v>
      </c>
      <c r="O6" s="1860"/>
    </row>
    <row r="7" spans="1:15" ht="26.45" customHeight="1" thickTop="1">
      <c r="A7" s="1861" t="s">
        <v>933</v>
      </c>
      <c r="B7" s="1868"/>
      <c r="C7" s="1073"/>
      <c r="D7" s="1076"/>
      <c r="E7" s="721"/>
      <c r="F7" s="722"/>
      <c r="G7" s="1861" t="s">
        <v>934</v>
      </c>
      <c r="H7" s="1868"/>
      <c r="I7" s="1073"/>
      <c r="J7" s="1076"/>
      <c r="K7" s="721"/>
      <c r="L7" s="657"/>
      <c r="N7" s="1864" t="s">
        <v>930</v>
      </c>
      <c r="O7" s="658">
        <v>25000</v>
      </c>
    </row>
    <row r="8" spans="1:15" ht="26.45" customHeight="1">
      <c r="A8" s="1862"/>
      <c r="B8" s="1869"/>
      <c r="C8" s="1074"/>
      <c r="D8" s="1077"/>
      <c r="E8" s="723"/>
      <c r="F8" s="722"/>
      <c r="G8" s="1862"/>
      <c r="H8" s="1869"/>
      <c r="I8" s="1074"/>
      <c r="J8" s="1077"/>
      <c r="K8" s="723"/>
      <c r="L8" s="657"/>
      <c r="N8" s="1865"/>
      <c r="O8" s="659">
        <v>100000</v>
      </c>
    </row>
    <row r="9" spans="1:15" ht="26.45" customHeight="1">
      <c r="A9" s="1862"/>
      <c r="B9" s="1869"/>
      <c r="C9" s="1074"/>
      <c r="D9" s="1077"/>
      <c r="E9" s="723"/>
      <c r="F9" s="722"/>
      <c r="G9" s="1862"/>
      <c r="H9" s="1869"/>
      <c r="I9" s="1074"/>
      <c r="J9" s="1077"/>
      <c r="K9" s="723"/>
      <c r="L9" s="657"/>
      <c r="N9" s="660" t="s">
        <v>931</v>
      </c>
      <c r="O9" s="661">
        <v>180000</v>
      </c>
    </row>
    <row r="10" spans="1:15" ht="26.45" customHeight="1" thickBot="1">
      <c r="A10" s="1862"/>
      <c r="B10" s="1869"/>
      <c r="C10" s="1074"/>
      <c r="D10" s="1077"/>
      <c r="E10" s="723"/>
      <c r="F10" s="722"/>
      <c r="G10" s="1862"/>
      <c r="H10" s="1869"/>
      <c r="I10" s="1074"/>
      <c r="J10" s="1077"/>
      <c r="K10" s="723"/>
      <c r="L10" s="657"/>
      <c r="N10" s="662" t="s">
        <v>935</v>
      </c>
      <c r="O10" s="663">
        <v>100000</v>
      </c>
    </row>
    <row r="11" spans="1:15" ht="26.45" customHeight="1">
      <c r="A11" s="1862"/>
      <c r="B11" s="1870"/>
      <c r="C11" s="1075"/>
      <c r="D11" s="1078"/>
      <c r="E11" s="724"/>
      <c r="F11" s="725"/>
      <c r="G11" s="1862"/>
      <c r="H11" s="1870"/>
      <c r="I11" s="1075"/>
      <c r="J11" s="1078"/>
      <c r="K11" s="724"/>
      <c r="L11" s="657"/>
    </row>
    <row r="12" spans="1:15" ht="26.25" customHeight="1" thickBot="1">
      <c r="A12" s="1863"/>
      <c r="B12" s="1866" t="s">
        <v>1222</v>
      </c>
      <c r="C12" s="1867"/>
      <c r="D12" s="1079"/>
      <c r="E12" s="1026">
        <f>(B7*$O$7+IF(B7=0,0,$O$8)+SUM(D7:D11)*$O$9+D12*$O$10)</f>
        <v>0</v>
      </c>
      <c r="F12" s="722"/>
      <c r="G12" s="1863"/>
      <c r="H12" s="1866" t="s">
        <v>1222</v>
      </c>
      <c r="I12" s="1867"/>
      <c r="J12" s="1079"/>
      <c r="K12" s="1026">
        <f>(H7*$O$7+IF(H7=0,0,$O$8)+SUM(J7:J11)*$O$9+J12*$O$10)</f>
        <v>0</v>
      </c>
      <c r="L12" s="657"/>
    </row>
    <row r="13" spans="1:15" s="712" customFormat="1" ht="8.25" customHeight="1" thickBot="1">
      <c r="A13" s="727"/>
      <c r="B13" s="726"/>
      <c r="C13" s="726"/>
      <c r="D13" s="726"/>
      <c r="E13" s="726"/>
      <c r="F13" s="726"/>
      <c r="G13" s="726"/>
      <c r="H13" s="726"/>
      <c r="I13" s="726"/>
      <c r="J13" s="726"/>
      <c r="K13" s="726"/>
      <c r="L13" s="710"/>
    </row>
    <row r="14" spans="1:15" ht="18.75" customHeight="1">
      <c r="A14" s="1851" t="s">
        <v>1091</v>
      </c>
      <c r="B14" s="1853" t="s">
        <v>928</v>
      </c>
      <c r="C14" s="1854"/>
      <c r="D14" s="1855" t="s">
        <v>899</v>
      </c>
      <c r="E14" s="1857" t="s">
        <v>761</v>
      </c>
      <c r="F14" s="718"/>
      <c r="G14" s="1851" t="s">
        <v>1091</v>
      </c>
      <c r="H14" s="1853" t="s">
        <v>928</v>
      </c>
      <c r="I14" s="1854"/>
      <c r="J14" s="1855" t="s">
        <v>899</v>
      </c>
      <c r="K14" s="1857" t="s">
        <v>761</v>
      </c>
      <c r="L14" s="657"/>
      <c r="N14" s="711"/>
      <c r="O14" s="711"/>
    </row>
    <row r="15" spans="1:15" ht="18.75" customHeight="1" thickBot="1">
      <c r="A15" s="1852"/>
      <c r="B15" s="719" t="s">
        <v>930</v>
      </c>
      <c r="C15" s="720" t="s">
        <v>931</v>
      </c>
      <c r="D15" s="1856"/>
      <c r="E15" s="1858"/>
      <c r="F15" s="718"/>
      <c r="G15" s="1852"/>
      <c r="H15" s="719" t="s">
        <v>930</v>
      </c>
      <c r="I15" s="720" t="s">
        <v>931</v>
      </c>
      <c r="J15" s="1856"/>
      <c r="K15" s="1858"/>
      <c r="L15" s="657"/>
      <c r="N15" s="1871"/>
      <c r="O15" s="1871"/>
    </row>
    <row r="16" spans="1:15" ht="26.45" customHeight="1" thickTop="1">
      <c r="A16" s="1861" t="s">
        <v>936</v>
      </c>
      <c r="B16" s="1868"/>
      <c r="C16" s="1073"/>
      <c r="D16" s="1076"/>
      <c r="E16" s="721"/>
      <c r="F16" s="722"/>
      <c r="G16" s="1861" t="s">
        <v>937</v>
      </c>
      <c r="H16" s="1868"/>
      <c r="I16" s="1073"/>
      <c r="J16" s="1076"/>
      <c r="K16" s="721"/>
      <c r="L16" s="657"/>
      <c r="N16" s="858"/>
      <c r="O16" s="859"/>
    </row>
    <row r="17" spans="1:15" ht="26.45" customHeight="1">
      <c r="A17" s="1862"/>
      <c r="B17" s="1869"/>
      <c r="C17" s="1074"/>
      <c r="D17" s="1077"/>
      <c r="E17" s="723"/>
      <c r="F17" s="722"/>
      <c r="G17" s="1862"/>
      <c r="H17" s="1869"/>
      <c r="I17" s="1074"/>
      <c r="J17" s="1077"/>
      <c r="K17" s="723"/>
      <c r="L17" s="657"/>
      <c r="N17" s="858"/>
      <c r="O17" s="859"/>
    </row>
    <row r="18" spans="1:15" ht="26.45" customHeight="1">
      <c r="A18" s="1862"/>
      <c r="B18" s="1869"/>
      <c r="C18" s="1074"/>
      <c r="D18" s="1077"/>
      <c r="E18" s="723"/>
      <c r="F18" s="722"/>
      <c r="G18" s="1862"/>
      <c r="H18" s="1869"/>
      <c r="I18" s="1074"/>
      <c r="J18" s="1077"/>
      <c r="K18" s="723"/>
      <c r="L18" s="657"/>
      <c r="N18" s="858"/>
      <c r="O18" s="859"/>
    </row>
    <row r="19" spans="1:15" ht="26.45" customHeight="1">
      <c r="A19" s="1862"/>
      <c r="B19" s="1869"/>
      <c r="C19" s="1074"/>
      <c r="D19" s="1077"/>
      <c r="E19" s="723"/>
      <c r="F19" s="722"/>
      <c r="G19" s="1862"/>
      <c r="H19" s="1869"/>
      <c r="I19" s="1074"/>
      <c r="J19" s="1077"/>
      <c r="K19" s="723"/>
      <c r="L19" s="657"/>
      <c r="N19" s="858"/>
      <c r="O19" s="859"/>
    </row>
    <row r="20" spans="1:15" ht="26.45" customHeight="1">
      <c r="A20" s="1862"/>
      <c r="B20" s="1870"/>
      <c r="C20" s="1075"/>
      <c r="D20" s="1078"/>
      <c r="E20" s="724"/>
      <c r="F20" s="725"/>
      <c r="G20" s="1862"/>
      <c r="H20" s="1870"/>
      <c r="I20" s="1075"/>
      <c r="J20" s="1078"/>
      <c r="K20" s="724"/>
      <c r="L20" s="657"/>
      <c r="N20" s="711"/>
      <c r="O20" s="859"/>
    </row>
    <row r="21" spans="1:15" ht="26.45" customHeight="1" thickBot="1">
      <c r="A21" s="1863"/>
      <c r="B21" s="1866" t="s">
        <v>1222</v>
      </c>
      <c r="C21" s="1867"/>
      <c r="D21" s="1079"/>
      <c r="E21" s="1026">
        <f>(B16*$O$7+IF(B16=0,0,$O$8)+SUM(D16:D20)*$O$9+D21*$O$10)</f>
        <v>0</v>
      </c>
      <c r="F21" s="722"/>
      <c r="G21" s="1863"/>
      <c r="H21" s="1866" t="s">
        <v>1222</v>
      </c>
      <c r="I21" s="1867"/>
      <c r="J21" s="1079"/>
      <c r="K21" s="1026">
        <f>(H16*$O$7+IF(H16=0,0,$O$8)+SUM(J16:J20)*$O$9+J21*$O$10)</f>
        <v>0</v>
      </c>
      <c r="L21" s="657"/>
      <c r="N21" s="711"/>
      <c r="O21" s="859"/>
    </row>
    <row r="22" spans="1:15" s="712" customFormat="1" ht="8.25" customHeight="1" thickBot="1">
      <c r="A22" s="727"/>
      <c r="B22" s="726"/>
      <c r="C22" s="726"/>
      <c r="D22" s="726"/>
      <c r="E22" s="726"/>
      <c r="F22" s="726"/>
      <c r="G22" s="726"/>
      <c r="H22" s="726"/>
      <c r="I22" s="726"/>
      <c r="J22" s="726"/>
      <c r="K22" s="726"/>
      <c r="L22" s="710"/>
    </row>
    <row r="23" spans="1:15" ht="18.75" customHeight="1">
      <c r="A23" s="1851" t="s">
        <v>1091</v>
      </c>
      <c r="B23" s="1853" t="s">
        <v>928</v>
      </c>
      <c r="C23" s="1854"/>
      <c r="D23" s="1855" t="s">
        <v>899</v>
      </c>
      <c r="E23" s="1857" t="s">
        <v>761</v>
      </c>
      <c r="F23" s="718"/>
      <c r="G23" s="1851" t="s">
        <v>1091</v>
      </c>
      <c r="H23" s="1853" t="s">
        <v>928</v>
      </c>
      <c r="I23" s="1854"/>
      <c r="J23" s="1855" t="s">
        <v>899</v>
      </c>
      <c r="K23" s="1857" t="s">
        <v>761</v>
      </c>
      <c r="L23" s="657"/>
      <c r="N23" s="711"/>
      <c r="O23" s="859"/>
    </row>
    <row r="24" spans="1:15" ht="18.75" customHeight="1" thickBot="1">
      <c r="A24" s="1852"/>
      <c r="B24" s="719" t="s">
        <v>930</v>
      </c>
      <c r="C24" s="720" t="s">
        <v>931</v>
      </c>
      <c r="D24" s="1856"/>
      <c r="E24" s="1858"/>
      <c r="F24" s="718"/>
      <c r="G24" s="1852"/>
      <c r="H24" s="719" t="s">
        <v>930</v>
      </c>
      <c r="I24" s="720" t="s">
        <v>931</v>
      </c>
      <c r="J24" s="1856"/>
      <c r="K24" s="1858"/>
      <c r="L24" s="657"/>
      <c r="N24" s="860"/>
      <c r="O24" s="859"/>
    </row>
    <row r="25" spans="1:15" ht="26.45" customHeight="1" thickTop="1">
      <c r="A25" s="1861" t="s">
        <v>938</v>
      </c>
      <c r="B25" s="1868"/>
      <c r="C25" s="1073"/>
      <c r="D25" s="1076"/>
      <c r="E25" s="721"/>
      <c r="F25" s="722"/>
      <c r="G25" s="1861" t="s">
        <v>939</v>
      </c>
      <c r="H25" s="1868"/>
      <c r="I25" s="1073"/>
      <c r="J25" s="1076"/>
      <c r="K25" s="721"/>
      <c r="L25" s="657"/>
      <c r="N25" s="711"/>
      <c r="O25" s="711"/>
    </row>
    <row r="26" spans="1:15" ht="26.45" customHeight="1">
      <c r="A26" s="1862"/>
      <c r="B26" s="1869"/>
      <c r="C26" s="1074"/>
      <c r="D26" s="1077"/>
      <c r="E26" s="723"/>
      <c r="F26" s="722"/>
      <c r="G26" s="1862"/>
      <c r="H26" s="1869"/>
      <c r="I26" s="1074"/>
      <c r="J26" s="1077"/>
      <c r="K26" s="723"/>
      <c r="L26" s="657"/>
    </row>
    <row r="27" spans="1:15" ht="26.45" customHeight="1">
      <c r="A27" s="1862"/>
      <c r="B27" s="1869"/>
      <c r="C27" s="1074"/>
      <c r="D27" s="1077"/>
      <c r="E27" s="723"/>
      <c r="F27" s="722"/>
      <c r="G27" s="1862"/>
      <c r="H27" s="1869"/>
      <c r="I27" s="1074"/>
      <c r="J27" s="1077"/>
      <c r="K27" s="723"/>
      <c r="L27" s="657"/>
    </row>
    <row r="28" spans="1:15" ht="26.45" customHeight="1">
      <c r="A28" s="1862"/>
      <c r="B28" s="1869"/>
      <c r="C28" s="1074"/>
      <c r="D28" s="1077"/>
      <c r="E28" s="723"/>
      <c r="F28" s="722"/>
      <c r="G28" s="1862"/>
      <c r="H28" s="1869"/>
      <c r="I28" s="1074"/>
      <c r="J28" s="1077"/>
      <c r="K28" s="723"/>
      <c r="L28" s="657"/>
    </row>
    <row r="29" spans="1:15" ht="26.45" customHeight="1">
      <c r="A29" s="1862"/>
      <c r="B29" s="1870"/>
      <c r="C29" s="1075"/>
      <c r="D29" s="1078"/>
      <c r="E29" s="724"/>
      <c r="F29" s="725"/>
      <c r="G29" s="1862"/>
      <c r="H29" s="1870"/>
      <c r="I29" s="1075"/>
      <c r="J29" s="1078"/>
      <c r="K29" s="724"/>
      <c r="L29" s="657"/>
    </row>
    <row r="30" spans="1:15" ht="26.45" customHeight="1" thickBot="1">
      <c r="A30" s="1863"/>
      <c r="B30" s="1866" t="s">
        <v>1222</v>
      </c>
      <c r="C30" s="1867"/>
      <c r="D30" s="1079"/>
      <c r="E30" s="1026">
        <f>(B25*$O$7+IF(B25=0,0,$O$8)+SUM(D25:D29)*$O$9+D30*$O$10)</f>
        <v>0</v>
      </c>
      <c r="F30" s="722"/>
      <c r="G30" s="1863"/>
      <c r="H30" s="1866" t="s">
        <v>1222</v>
      </c>
      <c r="I30" s="1867"/>
      <c r="J30" s="1079"/>
      <c r="K30" s="1026">
        <f>(H25*$O$7+IF(H25=0,0,$O$8)+SUM(J25:J29)*$O$9+J30*$O$10)</f>
        <v>0</v>
      </c>
      <c r="L30" s="657"/>
    </row>
    <row r="31" spans="1:15" s="712" customFormat="1" ht="8.25" customHeight="1" thickBot="1">
      <c r="A31" s="727"/>
      <c r="B31" s="726"/>
      <c r="C31" s="726"/>
      <c r="D31" s="726"/>
      <c r="E31" s="726"/>
      <c r="F31" s="726"/>
      <c r="G31" s="726"/>
      <c r="H31" s="726"/>
      <c r="I31" s="726"/>
      <c r="J31" s="726"/>
      <c r="K31" s="727"/>
      <c r="L31" s="710"/>
    </row>
    <row r="32" spans="1:15" ht="18.75" customHeight="1">
      <c r="A32" s="1851" t="s">
        <v>1091</v>
      </c>
      <c r="B32" s="1853" t="s">
        <v>928</v>
      </c>
      <c r="C32" s="1854"/>
      <c r="D32" s="1855" t="s">
        <v>899</v>
      </c>
      <c r="E32" s="1875" t="s">
        <v>761</v>
      </c>
      <c r="F32" s="718"/>
      <c r="G32" s="1851" t="s">
        <v>1091</v>
      </c>
      <c r="H32" s="1853" t="s">
        <v>928</v>
      </c>
      <c r="I32" s="1854"/>
      <c r="J32" s="1855" t="s">
        <v>899</v>
      </c>
      <c r="K32" s="1857" t="s">
        <v>761</v>
      </c>
      <c r="L32" s="657"/>
    </row>
    <row r="33" spans="1:13" ht="18.75" customHeight="1" thickBot="1">
      <c r="A33" s="1852"/>
      <c r="B33" s="719" t="s">
        <v>930</v>
      </c>
      <c r="C33" s="720" t="s">
        <v>931</v>
      </c>
      <c r="D33" s="1856"/>
      <c r="E33" s="1876"/>
      <c r="F33" s="718"/>
      <c r="G33" s="1852"/>
      <c r="H33" s="719" t="s">
        <v>930</v>
      </c>
      <c r="I33" s="720" t="s">
        <v>931</v>
      </c>
      <c r="J33" s="1856"/>
      <c r="K33" s="1858"/>
      <c r="L33" s="657"/>
    </row>
    <row r="34" spans="1:13" ht="26.45" customHeight="1" thickTop="1">
      <c r="A34" s="1861" t="s">
        <v>940</v>
      </c>
      <c r="B34" s="1868"/>
      <c r="C34" s="1073"/>
      <c r="D34" s="1076"/>
      <c r="E34" s="721"/>
      <c r="F34" s="722"/>
      <c r="G34" s="1872" t="s">
        <v>941</v>
      </c>
      <c r="H34" s="1868"/>
      <c r="I34" s="1073"/>
      <c r="J34" s="1076"/>
      <c r="K34" s="721"/>
      <c r="L34" s="657"/>
    </row>
    <row r="35" spans="1:13" ht="26.45" customHeight="1">
      <c r="A35" s="1862"/>
      <c r="B35" s="1869"/>
      <c r="C35" s="1074"/>
      <c r="D35" s="1077"/>
      <c r="E35" s="723"/>
      <c r="F35" s="722"/>
      <c r="G35" s="1873"/>
      <c r="H35" s="1869"/>
      <c r="I35" s="1074"/>
      <c r="J35" s="1077"/>
      <c r="K35" s="723"/>
      <c r="L35" s="657"/>
      <c r="M35" s="711"/>
    </row>
    <row r="36" spans="1:13" ht="26.45" customHeight="1">
      <c r="A36" s="1862"/>
      <c r="B36" s="1869"/>
      <c r="C36" s="1074"/>
      <c r="D36" s="1077"/>
      <c r="E36" s="723"/>
      <c r="F36" s="722"/>
      <c r="G36" s="1873"/>
      <c r="H36" s="1869"/>
      <c r="I36" s="1074"/>
      <c r="J36" s="1077"/>
      <c r="K36" s="723"/>
      <c r="L36" s="657"/>
    </row>
    <row r="37" spans="1:13" ht="26.45" customHeight="1">
      <c r="A37" s="1862"/>
      <c r="B37" s="1869"/>
      <c r="C37" s="1074"/>
      <c r="D37" s="1077"/>
      <c r="E37" s="723"/>
      <c r="F37" s="722"/>
      <c r="G37" s="1873"/>
      <c r="H37" s="1869"/>
      <c r="I37" s="1074"/>
      <c r="J37" s="1077"/>
      <c r="K37" s="723"/>
    </row>
    <row r="38" spans="1:13" ht="26.45" customHeight="1">
      <c r="A38" s="1862"/>
      <c r="B38" s="1870"/>
      <c r="C38" s="1075"/>
      <c r="D38" s="1078"/>
      <c r="E38" s="724"/>
      <c r="F38" s="725"/>
      <c r="G38" s="1873"/>
      <c r="H38" s="1870"/>
      <c r="I38" s="1075"/>
      <c r="J38" s="1078"/>
      <c r="K38" s="724"/>
    </row>
    <row r="39" spans="1:13" ht="26.45" customHeight="1" thickBot="1">
      <c r="A39" s="1863"/>
      <c r="B39" s="1866" t="s">
        <v>1222</v>
      </c>
      <c r="C39" s="1867"/>
      <c r="D39" s="1079"/>
      <c r="E39" s="1026">
        <f>(B34*$O$7+IF(B34=0,0,$O$8)+SUM(D34:D38)*$O$9+D39*$O$10)</f>
        <v>0</v>
      </c>
      <c r="F39" s="722"/>
      <c r="G39" s="1874"/>
      <c r="H39" s="1866" t="s">
        <v>1222</v>
      </c>
      <c r="I39" s="1867"/>
      <c r="J39" s="1079"/>
      <c r="K39" s="1026">
        <f>(H34*$O$7+IF(H34=0,0,$O$8)+SUM(J34:J38)*$O$9+J39*$O$10)</f>
        <v>0</v>
      </c>
    </row>
    <row r="40" spans="1:13" ht="6" customHeight="1" thickBot="1">
      <c r="A40" s="848"/>
      <c r="F40" s="711"/>
    </row>
    <row r="41" spans="1:13" ht="18.75" customHeight="1">
      <c r="A41" s="1851" t="s">
        <v>1091</v>
      </c>
      <c r="B41" s="1853" t="s">
        <v>928</v>
      </c>
      <c r="C41" s="1854"/>
      <c r="D41" s="1855" t="s">
        <v>899</v>
      </c>
      <c r="E41" s="1875" t="s">
        <v>761</v>
      </c>
      <c r="F41" s="718"/>
      <c r="G41" s="1851" t="s">
        <v>1091</v>
      </c>
      <c r="H41" s="1853" t="s">
        <v>928</v>
      </c>
      <c r="I41" s="1854"/>
      <c r="J41" s="1855" t="s">
        <v>899</v>
      </c>
      <c r="K41" s="1857" t="s">
        <v>761</v>
      </c>
    </row>
    <row r="42" spans="1:13" ht="18.75" customHeight="1" thickBot="1">
      <c r="A42" s="1852"/>
      <c r="B42" s="719" t="s">
        <v>930</v>
      </c>
      <c r="C42" s="720" t="s">
        <v>931</v>
      </c>
      <c r="D42" s="1856"/>
      <c r="E42" s="1876"/>
      <c r="F42" s="718"/>
      <c r="G42" s="1852"/>
      <c r="H42" s="719" t="s">
        <v>930</v>
      </c>
      <c r="I42" s="720" t="s">
        <v>931</v>
      </c>
      <c r="J42" s="1856"/>
      <c r="K42" s="1858"/>
    </row>
    <row r="43" spans="1:13" ht="26.25" customHeight="1" thickTop="1">
      <c r="A43" s="1861" t="s">
        <v>1171</v>
      </c>
      <c r="B43" s="1868"/>
      <c r="C43" s="1073"/>
      <c r="D43" s="1076"/>
      <c r="E43" s="721"/>
      <c r="F43" s="722"/>
      <c r="G43" s="1872" t="s">
        <v>1172</v>
      </c>
      <c r="H43" s="1868"/>
      <c r="I43" s="1073"/>
      <c r="J43" s="1076"/>
      <c r="K43" s="721"/>
    </row>
    <row r="44" spans="1:13" ht="26.25" customHeight="1">
      <c r="A44" s="1862"/>
      <c r="B44" s="1869"/>
      <c r="C44" s="1074"/>
      <c r="D44" s="1077"/>
      <c r="E44" s="723"/>
      <c r="F44" s="722"/>
      <c r="G44" s="1873"/>
      <c r="H44" s="1869"/>
      <c r="I44" s="1074"/>
      <c r="J44" s="1077"/>
      <c r="K44" s="723"/>
    </row>
    <row r="45" spans="1:13" ht="26.25" customHeight="1">
      <c r="A45" s="1862"/>
      <c r="B45" s="1869"/>
      <c r="C45" s="1074"/>
      <c r="D45" s="1077"/>
      <c r="E45" s="723"/>
      <c r="F45" s="722"/>
      <c r="G45" s="1873"/>
      <c r="H45" s="1869"/>
      <c r="I45" s="1074"/>
      <c r="J45" s="1077"/>
      <c r="K45" s="723"/>
    </row>
    <row r="46" spans="1:13" ht="26.25" customHeight="1">
      <c r="A46" s="1862"/>
      <c r="B46" s="1869"/>
      <c r="C46" s="1074"/>
      <c r="D46" s="1077"/>
      <c r="E46" s="723"/>
      <c r="F46" s="722"/>
      <c r="G46" s="1873"/>
      <c r="H46" s="1869"/>
      <c r="I46" s="1074"/>
      <c r="J46" s="1077"/>
      <c r="K46" s="723"/>
    </row>
    <row r="47" spans="1:13" ht="26.25" customHeight="1">
      <c r="A47" s="1862"/>
      <c r="B47" s="1870"/>
      <c r="C47" s="1075"/>
      <c r="D47" s="1078"/>
      <c r="E47" s="724"/>
      <c r="F47" s="725"/>
      <c r="G47" s="1873"/>
      <c r="H47" s="1870"/>
      <c r="I47" s="1075"/>
      <c r="J47" s="1078"/>
      <c r="K47" s="724"/>
    </row>
    <row r="48" spans="1:13" ht="26.25" customHeight="1" thickBot="1">
      <c r="A48" s="1863"/>
      <c r="B48" s="1866" t="s">
        <v>1222</v>
      </c>
      <c r="C48" s="1867"/>
      <c r="D48" s="1079"/>
      <c r="E48" s="1026">
        <f>(B43*$O$7+IF(B43=0,0,$O$8)+SUM(D43:D47)*$O$9+D48*$O$10)</f>
        <v>0</v>
      </c>
      <c r="F48" s="722"/>
      <c r="G48" s="1874"/>
      <c r="H48" s="1866" t="s">
        <v>1222</v>
      </c>
      <c r="I48" s="1867"/>
      <c r="J48" s="1079"/>
      <c r="K48" s="1026">
        <f>(H43*$O$7+IF(H43=0,0,$O$8)+SUM(J43:J47)*$O$9+J48*$O$10)</f>
        <v>0</v>
      </c>
    </row>
    <row r="49" spans="1:1">
      <c r="A49" s="849"/>
    </row>
  </sheetData>
  <sheetProtection sheet="1" selectLockedCells="1"/>
  <mergeCells count="74">
    <mergeCell ref="H41:I41"/>
    <mergeCell ref="J41:J42"/>
    <mergeCell ref="K41:K42"/>
    <mergeCell ref="A43:A48"/>
    <mergeCell ref="G43:G48"/>
    <mergeCell ref="B48:C48"/>
    <mergeCell ref="H48:I48"/>
    <mergeCell ref="A41:A42"/>
    <mergeCell ref="B41:C41"/>
    <mergeCell ref="D41:D42"/>
    <mergeCell ref="E41:E42"/>
    <mergeCell ref="G41:G42"/>
    <mergeCell ref="B43:B47"/>
    <mergeCell ref="H43:H47"/>
    <mergeCell ref="J32:J33"/>
    <mergeCell ref="K32:K33"/>
    <mergeCell ref="A34:A39"/>
    <mergeCell ref="G34:G39"/>
    <mergeCell ref="B39:C39"/>
    <mergeCell ref="H39:I39"/>
    <mergeCell ref="A32:A33"/>
    <mergeCell ref="B32:C32"/>
    <mergeCell ref="D32:D33"/>
    <mergeCell ref="E32:E33"/>
    <mergeCell ref="G32:G33"/>
    <mergeCell ref="H32:I32"/>
    <mergeCell ref="B34:B38"/>
    <mergeCell ref="H34:H38"/>
    <mergeCell ref="J23:J24"/>
    <mergeCell ref="K23:K24"/>
    <mergeCell ref="A25:A30"/>
    <mergeCell ref="G25:G30"/>
    <mergeCell ref="B30:C30"/>
    <mergeCell ref="H30:I30"/>
    <mergeCell ref="A23:A24"/>
    <mergeCell ref="B23:C23"/>
    <mergeCell ref="D23:D24"/>
    <mergeCell ref="E23:E24"/>
    <mergeCell ref="G23:G24"/>
    <mergeCell ref="H23:I23"/>
    <mergeCell ref="B25:B29"/>
    <mergeCell ref="H25:H29"/>
    <mergeCell ref="J14:J15"/>
    <mergeCell ref="K14:K15"/>
    <mergeCell ref="N15:O15"/>
    <mergeCell ref="A16:A21"/>
    <mergeCell ref="G16:G21"/>
    <mergeCell ref="B21:C21"/>
    <mergeCell ref="H21:I21"/>
    <mergeCell ref="A14:A15"/>
    <mergeCell ref="B14:C14"/>
    <mergeCell ref="D14:D15"/>
    <mergeCell ref="E14:E15"/>
    <mergeCell ref="G14:G15"/>
    <mergeCell ref="H14:I14"/>
    <mergeCell ref="B16:B20"/>
    <mergeCell ref="H16:H20"/>
    <mergeCell ref="N6:O6"/>
    <mergeCell ref="A7:A12"/>
    <mergeCell ref="G7:G12"/>
    <mergeCell ref="N7:N8"/>
    <mergeCell ref="B12:C12"/>
    <mergeCell ref="H12:I12"/>
    <mergeCell ref="B7:B11"/>
    <mergeCell ref="H7:H11"/>
    <mergeCell ref="B4:K4"/>
    <mergeCell ref="A5:A6"/>
    <mergeCell ref="B5:C5"/>
    <mergeCell ref="D5:D6"/>
    <mergeCell ref="E5:E6"/>
    <mergeCell ref="G5:G6"/>
    <mergeCell ref="H5:I5"/>
    <mergeCell ref="J5:J6"/>
    <mergeCell ref="K5:K6"/>
  </mergeCells>
  <phoneticPr fontId="16"/>
  <conditionalFormatting sqref="B7 C8:D11 D12">
    <cfRule type="containsBlanks" dxfId="343" priority="27">
      <formula>LEN(TRIM(B7))=0</formula>
    </cfRule>
  </conditionalFormatting>
  <conditionalFormatting sqref="C7:D7">
    <cfRule type="containsBlanks" dxfId="342" priority="28">
      <formula>LEN(TRIM(C7))=0</formula>
    </cfRule>
  </conditionalFormatting>
  <conditionalFormatting sqref="H7 I8:J11 J12">
    <cfRule type="containsBlanks" dxfId="341" priority="3">
      <formula>LEN(TRIM(H7))=0</formula>
    </cfRule>
  </conditionalFormatting>
  <conditionalFormatting sqref="I7:J7">
    <cfRule type="containsBlanks" dxfId="340" priority="4">
      <formula>LEN(TRIM(I7))=0</formula>
    </cfRule>
  </conditionalFormatting>
  <conditionalFormatting sqref="H43 I44:J47 J48 B43 C44:D47 D48 H34 I35:J38 J39 B34 C35:D38 D39 H25 I26:J29 J30 B25 C26:D29 D30 H16 I17:J20 J21 B16 C17:D20 D21">
    <cfRule type="containsBlanks" dxfId="339" priority="1">
      <formula>LEN(TRIM(B16))=0</formula>
    </cfRule>
  </conditionalFormatting>
  <conditionalFormatting sqref="I43:J43 C43:D43 I34:J34 C34:D34 I25:J25 C25:D25 I16:J16 C16:D16">
    <cfRule type="containsBlanks" dxfId="338" priority="2">
      <formula>LEN(TRIM(C16))=0</formula>
    </cfRule>
  </conditionalFormatting>
  <dataValidations count="2">
    <dataValidation type="whole" allowBlank="1" showInputMessage="1" showErrorMessage="1" sqref="D8:D11 J26:J29 D35:D38 J8:J11 D17:D20 J17:J20 D26:D29 J35:J38 D44:D47 J44:J47" xr:uid="{B6B8DE4B-AC25-469D-B9B9-770E9A195C40}">
      <formula1>0</formula1>
      <formula2>100</formula2>
    </dataValidation>
    <dataValidation type="whole" allowBlank="1" showInputMessage="1" showErrorMessage="1" sqref="D12 D21 J21 J30 D30 D39 J39 D48 J48 J12" xr:uid="{764BE28A-7A9F-434E-9C25-9269DAE919C8}">
      <formula1>0</formula1>
      <formula2>SUM(D7:D11)</formula2>
    </dataValidation>
  </dataValidations>
  <printOptions horizontalCentered="1"/>
  <pageMargins left="0.43307086614173229" right="0.35433070866141736" top="0.51181102362204722" bottom="0.15748031496062992" header="0.19685039370078741" footer="0.19685039370078741"/>
  <pageSetup paperSize="9" scale="75" orientation="portrait" r:id="rId1"/>
  <headerFooter scaleWithDoc="0">
    <oddFooter>&amp;R&amp;K848484R4中高層ZEH-M_ver.1</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259-2F78-4596-9668-CFBA1008917F}">
  <dimension ref="A1:AV71"/>
  <sheetViews>
    <sheetView showGridLines="0" view="pageBreakPreview" zoomScale="70" zoomScaleNormal="100" zoomScaleSheetLayoutView="70" workbookViewId="0">
      <selection activeCell="B16" sqref="B16"/>
    </sheetView>
  </sheetViews>
  <sheetFormatPr defaultColWidth="9" defaultRowHeight="24"/>
  <cols>
    <col min="1" max="1" width="2.625" style="147" customWidth="1"/>
    <col min="2" max="2" width="30.625" style="96" customWidth="1"/>
    <col min="3" max="3" width="20.625" style="96" customWidth="1"/>
    <col min="4" max="4" width="6.625" style="96" customWidth="1"/>
    <col min="5" max="5" width="10.625" style="97" customWidth="1"/>
    <col min="6" max="6" width="5.625" style="96" customWidth="1"/>
    <col min="7" max="7" width="13.625" style="96" customWidth="1"/>
    <col min="8" max="8" width="5.625" style="96" customWidth="1"/>
    <col min="9" max="9" width="13.625" style="96" customWidth="1"/>
    <col min="10" max="10" width="5.625" style="96" customWidth="1"/>
    <col min="11" max="11" width="13.625" style="96" customWidth="1"/>
    <col min="12" max="12" width="20.625" style="96" customWidth="1"/>
    <col min="13" max="13" width="1.625" style="104" customWidth="1"/>
    <col min="14" max="14" width="30.625" style="96" customWidth="1"/>
    <col min="15" max="15" width="20.625" style="96" customWidth="1"/>
    <col min="16" max="16" width="6.625" style="96" customWidth="1"/>
    <col min="17" max="17" width="10.625" style="97" customWidth="1"/>
    <col min="18" max="18" width="5.625" style="96" customWidth="1"/>
    <col min="19" max="19" width="13.625" style="96" customWidth="1"/>
    <col min="20" max="20" width="5.625" style="96" customWidth="1"/>
    <col min="21" max="21" width="13.625" style="96" customWidth="1"/>
    <col min="22" max="22" width="5.625" style="96" customWidth="1"/>
    <col min="23" max="23" width="13.625" style="96" customWidth="1"/>
    <col min="24" max="24" width="20.625" style="96" customWidth="1"/>
    <col min="25" max="25" width="1.625" style="104" customWidth="1"/>
    <col min="26" max="26" width="30.625" style="96" customWidth="1"/>
    <col min="27" max="27" width="20.625" style="96" customWidth="1"/>
    <col min="28" max="28" width="6.625" style="96" customWidth="1"/>
    <col min="29" max="29" width="10.625" style="97" customWidth="1"/>
    <col min="30" max="30" width="5.625" style="96" customWidth="1"/>
    <col min="31" max="31" width="13.625" style="96" customWidth="1"/>
    <col min="32" max="32" width="5.625" style="96" customWidth="1"/>
    <col min="33" max="33" width="13.625" style="96" customWidth="1"/>
    <col min="34" max="34" width="5.625" style="96" customWidth="1"/>
    <col min="35" max="35" width="13.625" style="96" customWidth="1"/>
    <col min="36" max="36" width="20.625" style="96" customWidth="1"/>
    <col min="37" max="37" width="1.625" style="104" customWidth="1"/>
    <col min="38" max="38" width="30.625" style="96" customWidth="1"/>
    <col min="39" max="39" width="20.625" style="96" customWidth="1"/>
    <col min="40" max="40" width="6.625" style="96" customWidth="1"/>
    <col min="41" max="41" width="10.625" style="97" customWidth="1"/>
    <col min="42" max="42" width="5.625" style="96" customWidth="1"/>
    <col min="43" max="43" width="13.625" style="96" customWidth="1"/>
    <col min="44" max="44" width="5.625" style="96" customWidth="1"/>
    <col min="45" max="45" width="13.625" style="96" customWidth="1"/>
    <col min="46" max="46" width="5.625" style="96" customWidth="1"/>
    <col min="47" max="47" width="13.625" style="96" customWidth="1"/>
    <col min="48" max="48" width="20.625" style="96" customWidth="1"/>
    <col min="49" max="54" width="9" style="106"/>
    <col min="55" max="55" width="9" style="106" customWidth="1"/>
    <col min="56" max="16384" width="9" style="106"/>
  </cols>
  <sheetData>
    <row r="1" spans="1:48" ht="18.75">
      <c r="A1" s="379" t="s">
        <v>1217</v>
      </c>
    </row>
    <row r="2" spans="1:48" s="385" customFormat="1" ht="18.75">
      <c r="A2" s="379" t="s">
        <v>681</v>
      </c>
      <c r="B2" s="379"/>
      <c r="C2" s="384"/>
      <c r="D2" s="380"/>
      <c r="E2" s="381"/>
      <c r="F2" s="380"/>
      <c r="G2" s="380"/>
      <c r="H2" s="380"/>
      <c r="I2" s="380"/>
      <c r="J2" s="382"/>
      <c r="K2" s="382"/>
      <c r="L2" s="382"/>
      <c r="M2" s="400"/>
      <c r="N2" s="384"/>
      <c r="O2" s="384"/>
      <c r="P2" s="380"/>
      <c r="Q2" s="381"/>
      <c r="R2" s="380"/>
      <c r="S2" s="380"/>
      <c r="T2" s="380"/>
      <c r="U2" s="380"/>
      <c r="V2" s="382"/>
      <c r="W2" s="382"/>
      <c r="X2" s="382"/>
      <c r="Y2" s="400"/>
      <c r="Z2" s="384"/>
      <c r="AA2" s="384"/>
      <c r="AB2" s="380"/>
      <c r="AC2" s="381"/>
      <c r="AD2" s="380"/>
      <c r="AE2" s="380"/>
      <c r="AF2" s="380"/>
      <c r="AG2" s="380"/>
      <c r="AH2" s="382"/>
      <c r="AI2" s="382"/>
      <c r="AJ2" s="382"/>
      <c r="AK2" s="400"/>
      <c r="AL2" s="384"/>
      <c r="AM2" s="384"/>
      <c r="AN2" s="380"/>
      <c r="AO2" s="381"/>
      <c r="AP2" s="380"/>
      <c r="AQ2" s="380"/>
      <c r="AR2" s="380"/>
      <c r="AS2" s="380"/>
      <c r="AT2" s="382"/>
      <c r="AU2" s="382"/>
      <c r="AV2" s="382"/>
    </row>
    <row r="3" spans="1:48" s="393" customFormat="1" ht="18.75">
      <c r="A3" s="386" t="s">
        <v>492</v>
      </c>
      <c r="B3" s="386"/>
      <c r="C3" s="387"/>
      <c r="D3" s="387"/>
      <c r="E3" s="388"/>
      <c r="F3" s="389"/>
      <c r="G3" s="389"/>
      <c r="H3" s="390"/>
      <c r="I3" s="391"/>
      <c r="J3" s="391"/>
      <c r="K3" s="392"/>
      <c r="L3" s="391"/>
      <c r="M3" s="400"/>
      <c r="N3" s="387"/>
      <c r="O3" s="387"/>
      <c r="P3" s="387"/>
      <c r="Q3" s="388"/>
      <c r="R3" s="389"/>
      <c r="S3" s="389"/>
      <c r="T3" s="390"/>
      <c r="U3" s="391"/>
      <c r="V3" s="391"/>
      <c r="W3" s="392"/>
      <c r="X3" s="391"/>
      <c r="Y3" s="400"/>
      <c r="Z3" s="387"/>
      <c r="AA3" s="387"/>
      <c r="AB3" s="387"/>
      <c r="AC3" s="388"/>
      <c r="AD3" s="389"/>
      <c r="AE3" s="389"/>
      <c r="AF3" s="390"/>
      <c r="AG3" s="391"/>
      <c r="AH3" s="391"/>
      <c r="AI3" s="392"/>
      <c r="AJ3" s="391"/>
      <c r="AK3" s="400"/>
      <c r="AL3" s="387"/>
      <c r="AM3" s="387"/>
      <c r="AN3" s="387"/>
      <c r="AO3" s="388"/>
      <c r="AP3" s="389"/>
      <c r="AQ3" s="389"/>
      <c r="AR3" s="390"/>
      <c r="AS3" s="391"/>
      <c r="AT3" s="391"/>
      <c r="AU3" s="392"/>
      <c r="AV3" s="391"/>
    </row>
    <row r="4" spans="1:48" s="399" customFormat="1" ht="18.75">
      <c r="A4" s="386" t="s">
        <v>682</v>
      </c>
      <c r="B4" s="386"/>
      <c r="C4" s="394"/>
      <c r="D4" s="394"/>
      <c r="E4" s="394"/>
      <c r="F4" s="395"/>
      <c r="G4" s="395"/>
      <c r="H4" s="396"/>
      <c r="I4" s="397"/>
      <c r="J4" s="397"/>
      <c r="K4" s="398"/>
      <c r="L4" s="397"/>
      <c r="M4" s="400"/>
      <c r="N4" s="394"/>
      <c r="O4" s="394"/>
      <c r="P4" s="394"/>
      <c r="Q4" s="394"/>
      <c r="R4" s="395"/>
      <c r="S4" s="395"/>
      <c r="T4" s="396"/>
      <c r="U4" s="397"/>
      <c r="V4" s="397"/>
      <c r="W4" s="398"/>
      <c r="X4" s="397"/>
      <c r="Y4" s="400"/>
      <c r="Z4" s="394"/>
      <c r="AA4" s="394"/>
      <c r="AB4" s="394"/>
      <c r="AC4" s="394"/>
      <c r="AD4" s="395"/>
      <c r="AE4" s="395"/>
      <c r="AF4" s="396"/>
      <c r="AG4" s="397"/>
      <c r="AH4" s="397"/>
      <c r="AI4" s="398"/>
      <c r="AJ4" s="397"/>
      <c r="AK4" s="400"/>
      <c r="AL4" s="394"/>
      <c r="AM4" s="394"/>
      <c r="AN4" s="394"/>
      <c r="AO4" s="394"/>
      <c r="AP4" s="395"/>
      <c r="AQ4" s="395"/>
      <c r="AR4" s="396"/>
      <c r="AS4" s="397"/>
      <c r="AT4" s="397"/>
      <c r="AU4" s="398"/>
      <c r="AV4" s="397"/>
    </row>
    <row r="5" spans="1:48" s="399" customFormat="1" ht="18.75">
      <c r="A5" s="386" t="s">
        <v>683</v>
      </c>
      <c r="B5" s="386"/>
      <c r="C5" s="394"/>
      <c r="D5" s="394"/>
      <c r="E5" s="394"/>
      <c r="F5" s="395"/>
      <c r="G5" s="395"/>
      <c r="H5" s="396"/>
      <c r="I5" s="397"/>
      <c r="J5" s="397"/>
      <c r="K5" s="398"/>
      <c r="L5" s="397"/>
      <c r="M5" s="383"/>
      <c r="N5" s="394"/>
      <c r="O5" s="394"/>
      <c r="P5" s="394"/>
      <c r="Q5" s="394"/>
      <c r="R5" s="395"/>
      <c r="S5" s="395"/>
      <c r="T5" s="396"/>
      <c r="U5" s="397"/>
      <c r="V5" s="397"/>
      <c r="W5" s="398"/>
      <c r="X5" s="397"/>
      <c r="Y5" s="383"/>
      <c r="Z5" s="394"/>
      <c r="AA5" s="394"/>
      <c r="AB5" s="394"/>
      <c r="AC5" s="394"/>
      <c r="AD5" s="395"/>
      <c r="AE5" s="395"/>
      <c r="AF5" s="396"/>
      <c r="AG5" s="397"/>
      <c r="AH5" s="397"/>
      <c r="AI5" s="398"/>
      <c r="AJ5" s="397"/>
      <c r="AK5" s="383"/>
      <c r="AL5" s="394"/>
      <c r="AM5" s="394"/>
      <c r="AN5" s="394"/>
      <c r="AO5" s="394"/>
      <c r="AP5" s="395"/>
      <c r="AQ5" s="395"/>
      <c r="AR5" s="396"/>
      <c r="AS5" s="397"/>
      <c r="AT5" s="397"/>
      <c r="AU5" s="398"/>
      <c r="AV5" s="397"/>
    </row>
    <row r="6" spans="1:48" s="164" customFormat="1" ht="14.25">
      <c r="B6" s="165"/>
      <c r="C6" s="166"/>
      <c r="D6" s="166"/>
      <c r="E6" s="166"/>
      <c r="F6" s="167"/>
      <c r="G6" s="167"/>
      <c r="H6" s="168"/>
      <c r="I6" s="169"/>
      <c r="J6" s="169"/>
      <c r="K6" s="170"/>
      <c r="L6" s="169"/>
      <c r="M6" s="1"/>
      <c r="N6" s="166"/>
      <c r="O6" s="166"/>
      <c r="P6" s="166"/>
      <c r="Q6" s="166"/>
      <c r="R6" s="167"/>
      <c r="S6" s="167"/>
      <c r="T6" s="168"/>
      <c r="U6" s="169"/>
      <c r="V6" s="169"/>
      <c r="W6" s="170"/>
      <c r="X6" s="169"/>
      <c r="Y6" s="1"/>
      <c r="Z6" s="166"/>
      <c r="AA6" s="166"/>
      <c r="AB6" s="166"/>
      <c r="AC6" s="166"/>
      <c r="AD6" s="167"/>
      <c r="AE6" s="167"/>
      <c r="AF6" s="168"/>
      <c r="AG6" s="169"/>
      <c r="AH6" s="169"/>
      <c r="AI6" s="170"/>
      <c r="AJ6" s="169"/>
      <c r="AK6" s="1"/>
      <c r="AL6" s="166"/>
      <c r="AM6" s="166"/>
      <c r="AN6" s="166"/>
      <c r="AO6" s="166"/>
      <c r="AP6" s="167"/>
      <c r="AQ6" s="167"/>
      <c r="AR6" s="168"/>
      <c r="AS6" s="169"/>
      <c r="AT6" s="169"/>
      <c r="AU6" s="170"/>
      <c r="AV6" s="169"/>
    </row>
    <row r="7" spans="1:48">
      <c r="B7" s="1907" t="s">
        <v>1237</v>
      </c>
      <c r="C7" s="1907"/>
      <c r="D7" s="1907"/>
      <c r="E7" s="1907"/>
      <c r="F7" s="1907"/>
      <c r="G7" s="1907"/>
      <c r="H7" s="1907"/>
      <c r="I7" s="1907"/>
      <c r="J7" s="1907"/>
      <c r="K7" s="1907"/>
      <c r="L7" s="1907"/>
      <c r="N7" s="1907" t="s">
        <v>1238</v>
      </c>
      <c r="O7" s="1907"/>
      <c r="P7" s="1907"/>
      <c r="Q7" s="1907"/>
      <c r="R7" s="1907"/>
      <c r="S7" s="1907"/>
      <c r="T7" s="1907"/>
      <c r="U7" s="1907"/>
      <c r="V7" s="1907"/>
      <c r="W7" s="1907"/>
      <c r="X7" s="1907"/>
      <c r="Z7" s="1907" t="s">
        <v>1239</v>
      </c>
      <c r="AA7" s="1907"/>
      <c r="AB7" s="1907"/>
      <c r="AC7" s="1907"/>
      <c r="AD7" s="1907"/>
      <c r="AE7" s="1907"/>
      <c r="AF7" s="1907"/>
      <c r="AG7" s="1907"/>
      <c r="AH7" s="1907"/>
      <c r="AI7" s="1907"/>
      <c r="AJ7" s="1907"/>
      <c r="AL7" s="1907" t="s">
        <v>1240</v>
      </c>
      <c r="AM7" s="1907"/>
      <c r="AN7" s="1907"/>
      <c r="AO7" s="1907"/>
      <c r="AP7" s="1907"/>
      <c r="AQ7" s="1907"/>
      <c r="AR7" s="1907"/>
      <c r="AS7" s="1907"/>
      <c r="AT7" s="1907"/>
      <c r="AU7" s="1907"/>
      <c r="AV7" s="1907"/>
    </row>
    <row r="8" spans="1:48" ht="17.25">
      <c r="A8" s="149"/>
      <c r="B8" s="412"/>
      <c r="C8" s="412"/>
      <c r="D8" s="412"/>
      <c r="E8" s="413"/>
      <c r="F8" s="412"/>
      <c r="G8" s="412"/>
      <c r="H8" s="412"/>
      <c r="I8" s="412"/>
      <c r="J8" s="412"/>
      <c r="K8" s="412"/>
      <c r="L8" s="412"/>
      <c r="M8" s="108"/>
      <c r="N8" s="412"/>
      <c r="O8" s="412"/>
      <c r="P8" s="412"/>
      <c r="Q8" s="413"/>
      <c r="R8" s="412"/>
      <c r="S8" s="412"/>
      <c r="T8" s="412"/>
      <c r="U8" s="412"/>
      <c r="V8" s="412"/>
      <c r="W8" s="412"/>
      <c r="X8" s="412"/>
      <c r="Y8" s="108"/>
      <c r="Z8" s="412"/>
      <c r="AA8" s="412"/>
      <c r="AB8" s="412"/>
      <c r="AC8" s="413"/>
      <c r="AD8" s="412"/>
      <c r="AE8" s="412"/>
      <c r="AF8" s="412"/>
      <c r="AG8" s="412"/>
      <c r="AH8" s="412"/>
      <c r="AI8" s="412"/>
      <c r="AJ8" s="412"/>
      <c r="AK8" s="108"/>
      <c r="AL8" s="412"/>
      <c r="AM8" s="412"/>
      <c r="AN8" s="412"/>
      <c r="AO8" s="413"/>
      <c r="AP8" s="412"/>
      <c r="AQ8" s="412"/>
      <c r="AR8" s="412"/>
      <c r="AS8" s="412"/>
      <c r="AT8" s="412"/>
      <c r="AU8" s="412"/>
      <c r="AV8" s="412"/>
    </row>
    <row r="9" spans="1:48">
      <c r="B9" s="415" t="s">
        <v>395</v>
      </c>
      <c r="C9" s="1908" t="s">
        <v>417</v>
      </c>
      <c r="D9" s="1908"/>
      <c r="E9" s="1908"/>
      <c r="F9" s="145"/>
      <c r="G9" s="145"/>
      <c r="H9" s="414"/>
      <c r="I9" s="416"/>
      <c r="J9" s="417"/>
      <c r="K9" s="417"/>
      <c r="L9" s="417"/>
      <c r="M9" s="108"/>
      <c r="N9" s="415" t="s">
        <v>395</v>
      </c>
      <c r="O9" s="1908" t="s">
        <v>417</v>
      </c>
      <c r="P9" s="1908"/>
      <c r="Q9" s="1908"/>
      <c r="R9" s="145"/>
      <c r="S9" s="145"/>
      <c r="T9" s="414"/>
      <c r="U9" s="416"/>
      <c r="V9" s="417"/>
      <c r="W9" s="417"/>
      <c r="X9" s="417"/>
      <c r="Y9" s="108"/>
      <c r="Z9" s="415" t="s">
        <v>395</v>
      </c>
      <c r="AA9" s="1908" t="s">
        <v>417</v>
      </c>
      <c r="AB9" s="1908"/>
      <c r="AC9" s="1908"/>
      <c r="AD9" s="145"/>
      <c r="AE9" s="145"/>
      <c r="AF9" s="414"/>
      <c r="AG9" s="416"/>
      <c r="AH9" s="417"/>
      <c r="AI9" s="417"/>
      <c r="AJ9" s="417"/>
      <c r="AK9" s="108"/>
      <c r="AL9" s="415" t="s">
        <v>395</v>
      </c>
      <c r="AM9" s="1908" t="s">
        <v>417</v>
      </c>
      <c r="AN9" s="1908"/>
      <c r="AO9" s="1908"/>
      <c r="AP9" s="145"/>
      <c r="AQ9" s="145"/>
      <c r="AR9" s="414"/>
      <c r="AS9" s="416"/>
      <c r="AT9" s="417"/>
      <c r="AU9" s="417"/>
      <c r="AV9" s="417"/>
    </row>
    <row r="10" spans="1:48">
      <c r="B10" s="415" t="s">
        <v>396</v>
      </c>
      <c r="C10" s="1908" t="s">
        <v>418</v>
      </c>
      <c r="D10" s="1908"/>
      <c r="E10" s="1908"/>
      <c r="F10" s="145"/>
      <c r="G10" s="145"/>
      <c r="H10" s="414"/>
      <c r="I10" s="416"/>
      <c r="J10" s="417"/>
      <c r="K10" s="417"/>
      <c r="L10" s="417"/>
      <c r="M10" s="108"/>
      <c r="N10" s="415" t="s">
        <v>396</v>
      </c>
      <c r="O10" s="1908" t="s">
        <v>418</v>
      </c>
      <c r="P10" s="1908"/>
      <c r="Q10" s="1908"/>
      <c r="R10" s="145"/>
      <c r="S10" s="145"/>
      <c r="T10" s="414"/>
      <c r="U10" s="416"/>
      <c r="V10" s="417"/>
      <c r="W10" s="417"/>
      <c r="X10" s="417"/>
      <c r="Y10" s="108"/>
      <c r="Z10" s="415" t="s">
        <v>396</v>
      </c>
      <c r="AA10" s="1908" t="s">
        <v>418</v>
      </c>
      <c r="AB10" s="1908"/>
      <c r="AC10" s="1908"/>
      <c r="AD10" s="145"/>
      <c r="AE10" s="145"/>
      <c r="AF10" s="414"/>
      <c r="AG10" s="416"/>
      <c r="AH10" s="417"/>
      <c r="AI10" s="417"/>
      <c r="AJ10" s="417"/>
      <c r="AK10" s="108"/>
      <c r="AL10" s="415" t="s">
        <v>396</v>
      </c>
      <c r="AM10" s="1908" t="s">
        <v>418</v>
      </c>
      <c r="AN10" s="1908"/>
      <c r="AO10" s="1908"/>
      <c r="AP10" s="145"/>
      <c r="AQ10" s="145"/>
      <c r="AR10" s="414"/>
      <c r="AS10" s="416"/>
      <c r="AT10" s="417"/>
      <c r="AU10" s="417"/>
      <c r="AV10" s="417"/>
    </row>
    <row r="11" spans="1:48" ht="17.25">
      <c r="A11" s="149"/>
      <c r="M11" s="108"/>
      <c r="N11" s="102"/>
      <c r="P11" s="102"/>
      <c r="Q11" s="103"/>
      <c r="R11" s="102"/>
      <c r="S11" s="102"/>
      <c r="T11" s="102"/>
      <c r="U11" s="102"/>
      <c r="V11" s="102"/>
      <c r="W11" s="102"/>
      <c r="X11" s="102"/>
      <c r="Y11" s="108"/>
      <c r="Z11" s="102"/>
      <c r="AB11" s="102"/>
      <c r="AC11" s="103"/>
      <c r="AD11" s="102"/>
      <c r="AE11" s="102"/>
      <c r="AF11" s="102"/>
      <c r="AG11" s="102"/>
      <c r="AH11" s="102"/>
      <c r="AI11" s="102"/>
      <c r="AJ11" s="102"/>
      <c r="AK11" s="108"/>
      <c r="AL11" s="102"/>
      <c r="AN11" s="102"/>
      <c r="AO11" s="103"/>
      <c r="AP11" s="102"/>
      <c r="AQ11" s="102"/>
      <c r="AR11" s="102"/>
      <c r="AS11" s="102"/>
      <c r="AT11" s="102"/>
      <c r="AU11" s="102"/>
      <c r="AV11" s="102"/>
    </row>
    <row r="12" spans="1:48" ht="24.75" thickBot="1">
      <c r="B12" s="1904" t="s">
        <v>422</v>
      </c>
      <c r="C12" s="1905"/>
      <c r="D12" s="1905"/>
      <c r="E12" s="1905"/>
      <c r="F12" s="1905"/>
      <c r="G12" s="1905"/>
      <c r="H12" s="1905"/>
      <c r="I12" s="1905"/>
      <c r="J12" s="1905"/>
      <c r="K12" s="1905"/>
      <c r="L12" s="1906"/>
      <c r="N12" s="1904" t="s">
        <v>419</v>
      </c>
      <c r="O12" s="1905"/>
      <c r="P12" s="1905"/>
      <c r="Q12" s="1905"/>
      <c r="R12" s="1905"/>
      <c r="S12" s="1905"/>
      <c r="T12" s="1905"/>
      <c r="U12" s="1905"/>
      <c r="V12" s="1905"/>
      <c r="W12" s="1905"/>
      <c r="X12" s="1906"/>
      <c r="Z12" s="1904" t="s">
        <v>420</v>
      </c>
      <c r="AA12" s="1905"/>
      <c r="AB12" s="1905"/>
      <c r="AC12" s="1905"/>
      <c r="AD12" s="1905"/>
      <c r="AE12" s="1905"/>
      <c r="AF12" s="1905"/>
      <c r="AG12" s="1905"/>
      <c r="AH12" s="1905"/>
      <c r="AI12" s="1905"/>
      <c r="AJ12" s="1906"/>
      <c r="AL12" s="1904" t="s">
        <v>421</v>
      </c>
      <c r="AM12" s="1905"/>
      <c r="AN12" s="1905"/>
      <c r="AO12" s="1905"/>
      <c r="AP12" s="1905"/>
      <c r="AQ12" s="1905"/>
      <c r="AR12" s="1905"/>
      <c r="AS12" s="1905"/>
      <c r="AT12" s="1905"/>
      <c r="AU12" s="1905"/>
      <c r="AV12" s="1906"/>
    </row>
    <row r="13" spans="1:48" s="105" customFormat="1" ht="17.25">
      <c r="A13" s="148"/>
      <c r="B13" s="1885" t="s">
        <v>397</v>
      </c>
      <c r="C13" s="1894" t="s">
        <v>474</v>
      </c>
      <c r="D13" s="1888" t="s">
        <v>398</v>
      </c>
      <c r="E13" s="1891" t="s">
        <v>716</v>
      </c>
      <c r="F13" s="1892"/>
      <c r="G13" s="1892"/>
      <c r="H13" s="1892"/>
      <c r="I13" s="1892"/>
      <c r="J13" s="1892"/>
      <c r="K13" s="1893"/>
      <c r="L13" s="1899" t="s">
        <v>400</v>
      </c>
      <c r="M13" s="104"/>
      <c r="N13" s="1885" t="s">
        <v>397</v>
      </c>
      <c r="O13" s="1894" t="s">
        <v>474</v>
      </c>
      <c r="P13" s="1888" t="s">
        <v>398</v>
      </c>
      <c r="Q13" s="1891" t="s">
        <v>399</v>
      </c>
      <c r="R13" s="1892"/>
      <c r="S13" s="1892"/>
      <c r="T13" s="1892"/>
      <c r="U13" s="1892"/>
      <c r="V13" s="1892"/>
      <c r="W13" s="1893"/>
      <c r="X13" s="1899" t="s">
        <v>400</v>
      </c>
      <c r="Y13" s="104"/>
      <c r="Z13" s="1885" t="s">
        <v>397</v>
      </c>
      <c r="AA13" s="1894" t="s">
        <v>474</v>
      </c>
      <c r="AB13" s="1888" t="s">
        <v>398</v>
      </c>
      <c r="AC13" s="1891" t="s">
        <v>399</v>
      </c>
      <c r="AD13" s="1892"/>
      <c r="AE13" s="1892"/>
      <c r="AF13" s="1892"/>
      <c r="AG13" s="1892"/>
      <c r="AH13" s="1892"/>
      <c r="AI13" s="1893"/>
      <c r="AJ13" s="1899" t="s">
        <v>400</v>
      </c>
      <c r="AK13" s="104"/>
      <c r="AL13" s="1885" t="s">
        <v>397</v>
      </c>
      <c r="AM13" s="1894" t="s">
        <v>474</v>
      </c>
      <c r="AN13" s="1888" t="s">
        <v>398</v>
      </c>
      <c r="AO13" s="1891" t="s">
        <v>399</v>
      </c>
      <c r="AP13" s="1892"/>
      <c r="AQ13" s="1892"/>
      <c r="AR13" s="1892"/>
      <c r="AS13" s="1892"/>
      <c r="AT13" s="1892"/>
      <c r="AU13" s="1893"/>
      <c r="AV13" s="1899" t="s">
        <v>400</v>
      </c>
    </row>
    <row r="14" spans="1:48" s="105" customFormat="1" ht="17.25">
      <c r="A14" s="148"/>
      <c r="B14" s="1886"/>
      <c r="C14" s="1895"/>
      <c r="D14" s="1889"/>
      <c r="E14" s="1881" t="s">
        <v>401</v>
      </c>
      <c r="F14" s="1883" t="s">
        <v>402</v>
      </c>
      <c r="G14" s="1884"/>
      <c r="H14" s="1897" t="s">
        <v>403</v>
      </c>
      <c r="I14" s="1898"/>
      <c r="J14" s="1879" t="s">
        <v>404</v>
      </c>
      <c r="K14" s="1880"/>
      <c r="L14" s="1900"/>
      <c r="M14" s="104"/>
      <c r="N14" s="1886"/>
      <c r="O14" s="1895"/>
      <c r="P14" s="1889"/>
      <c r="Q14" s="1881" t="s">
        <v>401</v>
      </c>
      <c r="R14" s="1883" t="s">
        <v>402</v>
      </c>
      <c r="S14" s="1884"/>
      <c r="T14" s="1897" t="s">
        <v>403</v>
      </c>
      <c r="U14" s="1898"/>
      <c r="V14" s="1879" t="s">
        <v>404</v>
      </c>
      <c r="W14" s="1880"/>
      <c r="X14" s="1900"/>
      <c r="Y14" s="104"/>
      <c r="Z14" s="1886"/>
      <c r="AA14" s="1895"/>
      <c r="AB14" s="1889"/>
      <c r="AC14" s="1881" t="s">
        <v>401</v>
      </c>
      <c r="AD14" s="1883" t="s">
        <v>402</v>
      </c>
      <c r="AE14" s="1884"/>
      <c r="AF14" s="1897" t="s">
        <v>403</v>
      </c>
      <c r="AG14" s="1898"/>
      <c r="AH14" s="1879" t="s">
        <v>404</v>
      </c>
      <c r="AI14" s="1880"/>
      <c r="AJ14" s="1900"/>
      <c r="AK14" s="104"/>
      <c r="AL14" s="1886"/>
      <c r="AM14" s="1895"/>
      <c r="AN14" s="1889"/>
      <c r="AO14" s="1881" t="s">
        <v>401</v>
      </c>
      <c r="AP14" s="1883" t="s">
        <v>402</v>
      </c>
      <c r="AQ14" s="1884"/>
      <c r="AR14" s="1897" t="s">
        <v>403</v>
      </c>
      <c r="AS14" s="1898"/>
      <c r="AT14" s="1879" t="s">
        <v>404</v>
      </c>
      <c r="AU14" s="1880"/>
      <c r="AV14" s="1900"/>
    </row>
    <row r="15" spans="1:48" s="105" customFormat="1" ht="18" thickBot="1">
      <c r="A15" s="148"/>
      <c r="B15" s="1887"/>
      <c r="C15" s="1896"/>
      <c r="D15" s="1890"/>
      <c r="E15" s="1882"/>
      <c r="F15" s="101" t="s">
        <v>405</v>
      </c>
      <c r="G15" s="101" t="s">
        <v>406</v>
      </c>
      <c r="H15" s="100" t="s">
        <v>405</v>
      </c>
      <c r="I15" s="100" t="s">
        <v>406</v>
      </c>
      <c r="J15" s="60" t="s">
        <v>405</v>
      </c>
      <c r="K15" s="60" t="s">
        <v>406</v>
      </c>
      <c r="L15" s="1901"/>
      <c r="M15" s="104"/>
      <c r="N15" s="1887"/>
      <c r="O15" s="1896"/>
      <c r="P15" s="1890"/>
      <c r="Q15" s="1882"/>
      <c r="R15" s="101" t="s">
        <v>405</v>
      </c>
      <c r="S15" s="101" t="s">
        <v>406</v>
      </c>
      <c r="T15" s="100" t="s">
        <v>405</v>
      </c>
      <c r="U15" s="100" t="s">
        <v>406</v>
      </c>
      <c r="V15" s="60" t="s">
        <v>405</v>
      </c>
      <c r="W15" s="60" t="s">
        <v>406</v>
      </c>
      <c r="X15" s="1901"/>
      <c r="Y15" s="104"/>
      <c r="Z15" s="1887"/>
      <c r="AA15" s="1896"/>
      <c r="AB15" s="1890"/>
      <c r="AC15" s="1882"/>
      <c r="AD15" s="101" t="s">
        <v>405</v>
      </c>
      <c r="AE15" s="101" t="s">
        <v>406</v>
      </c>
      <c r="AF15" s="100" t="s">
        <v>405</v>
      </c>
      <c r="AG15" s="100" t="s">
        <v>406</v>
      </c>
      <c r="AH15" s="60" t="s">
        <v>405</v>
      </c>
      <c r="AI15" s="60" t="s">
        <v>406</v>
      </c>
      <c r="AJ15" s="1901"/>
      <c r="AK15" s="104"/>
      <c r="AL15" s="1887"/>
      <c r="AM15" s="1896"/>
      <c r="AN15" s="1890"/>
      <c r="AO15" s="1882"/>
      <c r="AP15" s="101" t="s">
        <v>405</v>
      </c>
      <c r="AQ15" s="101" t="s">
        <v>406</v>
      </c>
      <c r="AR15" s="100" t="s">
        <v>405</v>
      </c>
      <c r="AS15" s="100" t="s">
        <v>406</v>
      </c>
      <c r="AT15" s="60" t="s">
        <v>405</v>
      </c>
      <c r="AU15" s="60" t="s">
        <v>406</v>
      </c>
      <c r="AV15" s="1901"/>
    </row>
    <row r="16" spans="1:48" s="105" customFormat="1">
      <c r="A16" s="146"/>
      <c r="B16" s="171"/>
      <c r="C16" s="172"/>
      <c r="D16" s="173"/>
      <c r="E16" s="1080"/>
      <c r="F16" s="1081"/>
      <c r="G16" s="1082">
        <f t="shared" ref="G16:G25" si="0">INT(E16*F16)</f>
        <v>0</v>
      </c>
      <c r="H16" s="1083"/>
      <c r="I16" s="1084">
        <f t="shared" ref="I16:I25" si="1">INT(E16*H16)</f>
        <v>0</v>
      </c>
      <c r="J16" s="1085">
        <f t="shared" ref="J16:K25" si="2">F16-H16</f>
        <v>0</v>
      </c>
      <c r="K16" s="1085">
        <f t="shared" si="2"/>
        <v>0</v>
      </c>
      <c r="L16" s="178"/>
      <c r="M16" s="104"/>
      <c r="N16" s="171"/>
      <c r="O16" s="172"/>
      <c r="P16" s="173"/>
      <c r="Q16" s="1080"/>
      <c r="R16" s="1081"/>
      <c r="S16" s="1082">
        <f t="shared" ref="S16:S25" si="3">INT(Q16*R16)</f>
        <v>0</v>
      </c>
      <c r="T16" s="1083"/>
      <c r="U16" s="1084">
        <f t="shared" ref="U16:U25" si="4">INT(Q16*T16)</f>
        <v>0</v>
      </c>
      <c r="V16" s="1085">
        <f t="shared" ref="V16:V25" si="5">R16-T16</f>
        <v>0</v>
      </c>
      <c r="W16" s="1085">
        <f t="shared" ref="W16:W25" si="6">S16-U16</f>
        <v>0</v>
      </c>
      <c r="X16" s="178"/>
      <c r="Y16" s="104"/>
      <c r="Z16" s="171"/>
      <c r="AA16" s="172"/>
      <c r="AB16" s="173"/>
      <c r="AC16" s="1080"/>
      <c r="AD16" s="1081"/>
      <c r="AE16" s="1082">
        <f t="shared" ref="AE16:AE25" si="7">INT(AC16*AD16)</f>
        <v>0</v>
      </c>
      <c r="AF16" s="1083"/>
      <c r="AG16" s="1084">
        <f t="shared" ref="AG16:AG25" si="8">INT(AC16*AF16)</f>
        <v>0</v>
      </c>
      <c r="AH16" s="1085">
        <f t="shared" ref="AH16:AH25" si="9">AD16-AF16</f>
        <v>0</v>
      </c>
      <c r="AI16" s="1085">
        <f t="shared" ref="AI16:AI25" si="10">AE16-AG16</f>
        <v>0</v>
      </c>
      <c r="AJ16" s="178"/>
      <c r="AK16" s="104"/>
      <c r="AL16" s="171"/>
      <c r="AM16" s="172"/>
      <c r="AN16" s="173"/>
      <c r="AO16" s="1080"/>
      <c r="AP16" s="1081"/>
      <c r="AQ16" s="1082">
        <f t="shared" ref="AQ16:AQ25" si="11">INT(AO16*AP16)</f>
        <v>0</v>
      </c>
      <c r="AR16" s="1083"/>
      <c r="AS16" s="1084">
        <f t="shared" ref="AS16:AS25" si="12">INT(AO16*AR16)</f>
        <v>0</v>
      </c>
      <c r="AT16" s="1085">
        <f t="shared" ref="AT16:AT25" si="13">AP16-AR16</f>
        <v>0</v>
      </c>
      <c r="AU16" s="1085">
        <f t="shared" ref="AU16:AU25" si="14">AQ16-AS16</f>
        <v>0</v>
      </c>
      <c r="AV16" s="178"/>
    </row>
    <row r="17" spans="1:48" s="105" customFormat="1">
      <c r="A17" s="146"/>
      <c r="B17" s="174"/>
      <c r="C17" s="175"/>
      <c r="D17" s="173"/>
      <c r="E17" s="1080"/>
      <c r="F17" s="1081"/>
      <c r="G17" s="1082">
        <f t="shared" si="0"/>
        <v>0</v>
      </c>
      <c r="H17" s="1083"/>
      <c r="I17" s="1084">
        <f t="shared" si="1"/>
        <v>0</v>
      </c>
      <c r="J17" s="1085">
        <f t="shared" si="2"/>
        <v>0</v>
      </c>
      <c r="K17" s="1085">
        <f t="shared" si="2"/>
        <v>0</v>
      </c>
      <c r="L17" s="178"/>
      <c r="M17" s="104"/>
      <c r="N17" s="174"/>
      <c r="O17" s="175"/>
      <c r="P17" s="173"/>
      <c r="Q17" s="1080"/>
      <c r="R17" s="1081"/>
      <c r="S17" s="1082">
        <f t="shared" si="3"/>
        <v>0</v>
      </c>
      <c r="T17" s="1083"/>
      <c r="U17" s="1084">
        <f t="shared" si="4"/>
        <v>0</v>
      </c>
      <c r="V17" s="1085">
        <f t="shared" si="5"/>
        <v>0</v>
      </c>
      <c r="W17" s="1085">
        <f t="shared" si="6"/>
        <v>0</v>
      </c>
      <c r="X17" s="178"/>
      <c r="Y17" s="104"/>
      <c r="Z17" s="174"/>
      <c r="AA17" s="175"/>
      <c r="AB17" s="173"/>
      <c r="AC17" s="1080"/>
      <c r="AD17" s="1081"/>
      <c r="AE17" s="1082">
        <f t="shared" si="7"/>
        <v>0</v>
      </c>
      <c r="AF17" s="1083"/>
      <c r="AG17" s="1084">
        <f t="shared" si="8"/>
        <v>0</v>
      </c>
      <c r="AH17" s="1085">
        <f t="shared" si="9"/>
        <v>0</v>
      </c>
      <c r="AI17" s="1085">
        <f t="shared" si="10"/>
        <v>0</v>
      </c>
      <c r="AJ17" s="178"/>
      <c r="AK17" s="104"/>
      <c r="AL17" s="174"/>
      <c r="AM17" s="175"/>
      <c r="AN17" s="173"/>
      <c r="AO17" s="1080"/>
      <c r="AP17" s="1081"/>
      <c r="AQ17" s="1082">
        <f t="shared" si="11"/>
        <v>0</v>
      </c>
      <c r="AR17" s="1083"/>
      <c r="AS17" s="1084">
        <f t="shared" si="12"/>
        <v>0</v>
      </c>
      <c r="AT17" s="1085">
        <f t="shared" si="13"/>
        <v>0</v>
      </c>
      <c r="AU17" s="1085">
        <f t="shared" si="14"/>
        <v>0</v>
      </c>
      <c r="AV17" s="178"/>
    </row>
    <row r="18" spans="1:48" s="105" customFormat="1">
      <c r="A18" s="146"/>
      <c r="B18" s="174"/>
      <c r="C18" s="175"/>
      <c r="D18" s="173"/>
      <c r="E18" s="1080"/>
      <c r="F18" s="1081"/>
      <c r="G18" s="1082">
        <f t="shared" si="0"/>
        <v>0</v>
      </c>
      <c r="H18" s="1083"/>
      <c r="I18" s="1084">
        <f t="shared" si="1"/>
        <v>0</v>
      </c>
      <c r="J18" s="1085">
        <f t="shared" si="2"/>
        <v>0</v>
      </c>
      <c r="K18" s="1085">
        <f t="shared" si="2"/>
        <v>0</v>
      </c>
      <c r="L18" s="178"/>
      <c r="M18" s="104"/>
      <c r="N18" s="174"/>
      <c r="O18" s="175"/>
      <c r="P18" s="173"/>
      <c r="Q18" s="1080"/>
      <c r="R18" s="1081"/>
      <c r="S18" s="1082">
        <f t="shared" si="3"/>
        <v>0</v>
      </c>
      <c r="T18" s="1083"/>
      <c r="U18" s="1084">
        <f t="shared" si="4"/>
        <v>0</v>
      </c>
      <c r="V18" s="1085">
        <f t="shared" si="5"/>
        <v>0</v>
      </c>
      <c r="W18" s="1085">
        <f t="shared" si="6"/>
        <v>0</v>
      </c>
      <c r="X18" s="178"/>
      <c r="Y18" s="104"/>
      <c r="Z18" s="174"/>
      <c r="AA18" s="175"/>
      <c r="AB18" s="173"/>
      <c r="AC18" s="1080"/>
      <c r="AD18" s="1081"/>
      <c r="AE18" s="1082">
        <f t="shared" si="7"/>
        <v>0</v>
      </c>
      <c r="AF18" s="1083"/>
      <c r="AG18" s="1084">
        <f t="shared" si="8"/>
        <v>0</v>
      </c>
      <c r="AH18" s="1085">
        <f t="shared" si="9"/>
        <v>0</v>
      </c>
      <c r="AI18" s="1085">
        <f t="shared" si="10"/>
        <v>0</v>
      </c>
      <c r="AJ18" s="178"/>
      <c r="AK18" s="104"/>
      <c r="AL18" s="174"/>
      <c r="AM18" s="175"/>
      <c r="AN18" s="173"/>
      <c r="AO18" s="1080"/>
      <c r="AP18" s="1081"/>
      <c r="AQ18" s="1082">
        <f t="shared" si="11"/>
        <v>0</v>
      </c>
      <c r="AR18" s="1083"/>
      <c r="AS18" s="1084">
        <f t="shared" si="12"/>
        <v>0</v>
      </c>
      <c r="AT18" s="1085">
        <f t="shared" si="13"/>
        <v>0</v>
      </c>
      <c r="AU18" s="1085">
        <f t="shared" si="14"/>
        <v>0</v>
      </c>
      <c r="AV18" s="178"/>
    </row>
    <row r="19" spans="1:48" s="105" customFormat="1">
      <c r="A19" s="146"/>
      <c r="B19" s="174"/>
      <c r="C19" s="175"/>
      <c r="D19" s="173"/>
      <c r="E19" s="1080"/>
      <c r="F19" s="1081"/>
      <c r="G19" s="1082">
        <f t="shared" si="0"/>
        <v>0</v>
      </c>
      <c r="H19" s="1083"/>
      <c r="I19" s="1084">
        <f t="shared" si="1"/>
        <v>0</v>
      </c>
      <c r="J19" s="1085">
        <f t="shared" si="2"/>
        <v>0</v>
      </c>
      <c r="K19" s="1085">
        <f t="shared" si="2"/>
        <v>0</v>
      </c>
      <c r="L19" s="178"/>
      <c r="M19" s="104"/>
      <c r="N19" s="174"/>
      <c r="O19" s="175"/>
      <c r="P19" s="173"/>
      <c r="Q19" s="1080"/>
      <c r="R19" s="1081"/>
      <c r="S19" s="1082">
        <f t="shared" si="3"/>
        <v>0</v>
      </c>
      <c r="T19" s="1083"/>
      <c r="U19" s="1084">
        <f t="shared" si="4"/>
        <v>0</v>
      </c>
      <c r="V19" s="1085">
        <f t="shared" si="5"/>
        <v>0</v>
      </c>
      <c r="W19" s="1085">
        <f t="shared" si="6"/>
        <v>0</v>
      </c>
      <c r="X19" s="178"/>
      <c r="Y19" s="104"/>
      <c r="Z19" s="174"/>
      <c r="AA19" s="175"/>
      <c r="AB19" s="173"/>
      <c r="AC19" s="1080"/>
      <c r="AD19" s="1081"/>
      <c r="AE19" s="1082">
        <f t="shared" si="7"/>
        <v>0</v>
      </c>
      <c r="AF19" s="1083"/>
      <c r="AG19" s="1084">
        <f t="shared" si="8"/>
        <v>0</v>
      </c>
      <c r="AH19" s="1085">
        <f t="shared" si="9"/>
        <v>0</v>
      </c>
      <c r="AI19" s="1085">
        <f t="shared" si="10"/>
        <v>0</v>
      </c>
      <c r="AJ19" s="178"/>
      <c r="AK19" s="104"/>
      <c r="AL19" s="174"/>
      <c r="AM19" s="175"/>
      <c r="AN19" s="173"/>
      <c r="AO19" s="1080"/>
      <c r="AP19" s="1081"/>
      <c r="AQ19" s="1082">
        <f t="shared" si="11"/>
        <v>0</v>
      </c>
      <c r="AR19" s="1083"/>
      <c r="AS19" s="1084">
        <f t="shared" si="12"/>
        <v>0</v>
      </c>
      <c r="AT19" s="1085">
        <f t="shared" si="13"/>
        <v>0</v>
      </c>
      <c r="AU19" s="1085">
        <f t="shared" si="14"/>
        <v>0</v>
      </c>
      <c r="AV19" s="178"/>
    </row>
    <row r="20" spans="1:48" s="105" customFormat="1">
      <c r="A20" s="146"/>
      <c r="B20" s="174"/>
      <c r="C20" s="175"/>
      <c r="D20" s="173"/>
      <c r="E20" s="1080"/>
      <c r="F20" s="1081"/>
      <c r="G20" s="1082">
        <f t="shared" si="0"/>
        <v>0</v>
      </c>
      <c r="H20" s="1083"/>
      <c r="I20" s="1084">
        <f t="shared" si="1"/>
        <v>0</v>
      </c>
      <c r="J20" s="1085">
        <f t="shared" si="2"/>
        <v>0</v>
      </c>
      <c r="K20" s="1085">
        <f t="shared" si="2"/>
        <v>0</v>
      </c>
      <c r="L20" s="178"/>
      <c r="M20" s="104"/>
      <c r="N20" s="174"/>
      <c r="O20" s="175"/>
      <c r="P20" s="173"/>
      <c r="Q20" s="1080"/>
      <c r="R20" s="1081"/>
      <c r="S20" s="1082">
        <f t="shared" si="3"/>
        <v>0</v>
      </c>
      <c r="T20" s="1083"/>
      <c r="U20" s="1084">
        <f t="shared" si="4"/>
        <v>0</v>
      </c>
      <c r="V20" s="1085">
        <f t="shared" si="5"/>
        <v>0</v>
      </c>
      <c r="W20" s="1085">
        <f t="shared" si="6"/>
        <v>0</v>
      </c>
      <c r="X20" s="178"/>
      <c r="Y20" s="104"/>
      <c r="Z20" s="174"/>
      <c r="AA20" s="175"/>
      <c r="AB20" s="173"/>
      <c r="AC20" s="1080"/>
      <c r="AD20" s="1081"/>
      <c r="AE20" s="1082">
        <f t="shared" si="7"/>
        <v>0</v>
      </c>
      <c r="AF20" s="1083"/>
      <c r="AG20" s="1084">
        <f t="shared" si="8"/>
        <v>0</v>
      </c>
      <c r="AH20" s="1085">
        <f t="shared" si="9"/>
        <v>0</v>
      </c>
      <c r="AI20" s="1085">
        <f t="shared" si="10"/>
        <v>0</v>
      </c>
      <c r="AJ20" s="178"/>
      <c r="AK20" s="104"/>
      <c r="AL20" s="174"/>
      <c r="AM20" s="175"/>
      <c r="AN20" s="173"/>
      <c r="AO20" s="1080"/>
      <c r="AP20" s="1081"/>
      <c r="AQ20" s="1082">
        <f t="shared" si="11"/>
        <v>0</v>
      </c>
      <c r="AR20" s="1083"/>
      <c r="AS20" s="1084">
        <f t="shared" si="12"/>
        <v>0</v>
      </c>
      <c r="AT20" s="1085">
        <f t="shared" si="13"/>
        <v>0</v>
      </c>
      <c r="AU20" s="1085">
        <f t="shared" si="14"/>
        <v>0</v>
      </c>
      <c r="AV20" s="178"/>
    </row>
    <row r="21" spans="1:48" s="105" customFormat="1">
      <c r="A21" s="146"/>
      <c r="B21" s="174"/>
      <c r="C21" s="175"/>
      <c r="D21" s="173"/>
      <c r="E21" s="1080"/>
      <c r="F21" s="1081"/>
      <c r="G21" s="1082">
        <f t="shared" si="0"/>
        <v>0</v>
      </c>
      <c r="H21" s="1083"/>
      <c r="I21" s="1084">
        <f t="shared" si="1"/>
        <v>0</v>
      </c>
      <c r="J21" s="1085">
        <f t="shared" si="2"/>
        <v>0</v>
      </c>
      <c r="K21" s="1085">
        <f t="shared" si="2"/>
        <v>0</v>
      </c>
      <c r="L21" s="178"/>
      <c r="M21" s="104"/>
      <c r="N21" s="174"/>
      <c r="O21" s="175"/>
      <c r="P21" s="173"/>
      <c r="Q21" s="1080"/>
      <c r="R21" s="1081"/>
      <c r="S21" s="1082">
        <f t="shared" si="3"/>
        <v>0</v>
      </c>
      <c r="T21" s="1083"/>
      <c r="U21" s="1084">
        <f t="shared" si="4"/>
        <v>0</v>
      </c>
      <c r="V21" s="1085">
        <f t="shared" si="5"/>
        <v>0</v>
      </c>
      <c r="W21" s="1085">
        <f t="shared" si="6"/>
        <v>0</v>
      </c>
      <c r="X21" s="178"/>
      <c r="Y21" s="104"/>
      <c r="Z21" s="174"/>
      <c r="AA21" s="175"/>
      <c r="AB21" s="173"/>
      <c r="AC21" s="1080"/>
      <c r="AD21" s="1081"/>
      <c r="AE21" s="1082">
        <f t="shared" si="7"/>
        <v>0</v>
      </c>
      <c r="AF21" s="1083"/>
      <c r="AG21" s="1084">
        <f t="shared" si="8"/>
        <v>0</v>
      </c>
      <c r="AH21" s="1085">
        <f t="shared" si="9"/>
        <v>0</v>
      </c>
      <c r="AI21" s="1085">
        <f t="shared" si="10"/>
        <v>0</v>
      </c>
      <c r="AJ21" s="178"/>
      <c r="AK21" s="104"/>
      <c r="AL21" s="174"/>
      <c r="AM21" s="175"/>
      <c r="AN21" s="173"/>
      <c r="AO21" s="1080"/>
      <c r="AP21" s="1081"/>
      <c r="AQ21" s="1082">
        <f t="shared" si="11"/>
        <v>0</v>
      </c>
      <c r="AR21" s="1083"/>
      <c r="AS21" s="1084">
        <f t="shared" si="12"/>
        <v>0</v>
      </c>
      <c r="AT21" s="1085">
        <f t="shared" si="13"/>
        <v>0</v>
      </c>
      <c r="AU21" s="1085">
        <f t="shared" si="14"/>
        <v>0</v>
      </c>
      <c r="AV21" s="178"/>
    </row>
    <row r="22" spans="1:48" s="105" customFormat="1">
      <c r="A22" s="146"/>
      <c r="B22" s="174"/>
      <c r="C22" s="175"/>
      <c r="D22" s="173"/>
      <c r="E22" s="1080"/>
      <c r="F22" s="1081"/>
      <c r="G22" s="1082">
        <f t="shared" si="0"/>
        <v>0</v>
      </c>
      <c r="H22" s="1083"/>
      <c r="I22" s="1084">
        <f t="shared" si="1"/>
        <v>0</v>
      </c>
      <c r="J22" s="1085">
        <f t="shared" si="2"/>
        <v>0</v>
      </c>
      <c r="K22" s="1085">
        <f t="shared" si="2"/>
        <v>0</v>
      </c>
      <c r="L22" s="178"/>
      <c r="M22" s="104"/>
      <c r="N22" s="174"/>
      <c r="O22" s="175"/>
      <c r="P22" s="173"/>
      <c r="Q22" s="1080"/>
      <c r="R22" s="1081"/>
      <c r="S22" s="1082">
        <f t="shared" si="3"/>
        <v>0</v>
      </c>
      <c r="T22" s="1083"/>
      <c r="U22" s="1084">
        <f t="shared" si="4"/>
        <v>0</v>
      </c>
      <c r="V22" s="1085">
        <f t="shared" si="5"/>
        <v>0</v>
      </c>
      <c r="W22" s="1085">
        <f t="shared" si="6"/>
        <v>0</v>
      </c>
      <c r="X22" s="178"/>
      <c r="Y22" s="104"/>
      <c r="Z22" s="174"/>
      <c r="AA22" s="175"/>
      <c r="AB22" s="173"/>
      <c r="AC22" s="1080"/>
      <c r="AD22" s="1081"/>
      <c r="AE22" s="1082">
        <f t="shared" si="7"/>
        <v>0</v>
      </c>
      <c r="AF22" s="1083"/>
      <c r="AG22" s="1084">
        <f t="shared" si="8"/>
        <v>0</v>
      </c>
      <c r="AH22" s="1085">
        <f t="shared" si="9"/>
        <v>0</v>
      </c>
      <c r="AI22" s="1085">
        <f t="shared" si="10"/>
        <v>0</v>
      </c>
      <c r="AJ22" s="178"/>
      <c r="AK22" s="104"/>
      <c r="AL22" s="174"/>
      <c r="AM22" s="175"/>
      <c r="AN22" s="173"/>
      <c r="AO22" s="1080"/>
      <c r="AP22" s="1081"/>
      <c r="AQ22" s="1082">
        <f t="shared" si="11"/>
        <v>0</v>
      </c>
      <c r="AR22" s="1083"/>
      <c r="AS22" s="1084">
        <f t="shared" si="12"/>
        <v>0</v>
      </c>
      <c r="AT22" s="1085">
        <f t="shared" si="13"/>
        <v>0</v>
      </c>
      <c r="AU22" s="1085">
        <f t="shared" si="14"/>
        <v>0</v>
      </c>
      <c r="AV22" s="178"/>
    </row>
    <row r="23" spans="1:48" s="105" customFormat="1">
      <c r="A23" s="146"/>
      <c r="B23" s="174"/>
      <c r="C23" s="175"/>
      <c r="D23" s="173"/>
      <c r="E23" s="1080"/>
      <c r="F23" s="1081"/>
      <c r="G23" s="1082">
        <f t="shared" si="0"/>
        <v>0</v>
      </c>
      <c r="H23" s="1083"/>
      <c r="I23" s="1084">
        <f t="shared" si="1"/>
        <v>0</v>
      </c>
      <c r="J23" s="1085">
        <f t="shared" si="2"/>
        <v>0</v>
      </c>
      <c r="K23" s="1085">
        <f t="shared" si="2"/>
        <v>0</v>
      </c>
      <c r="L23" s="178"/>
      <c r="M23" s="104"/>
      <c r="N23" s="174"/>
      <c r="O23" s="175"/>
      <c r="P23" s="173"/>
      <c r="Q23" s="1080"/>
      <c r="R23" s="1081"/>
      <c r="S23" s="1082">
        <f t="shared" si="3"/>
        <v>0</v>
      </c>
      <c r="T23" s="1083"/>
      <c r="U23" s="1084">
        <f t="shared" si="4"/>
        <v>0</v>
      </c>
      <c r="V23" s="1085">
        <f t="shared" si="5"/>
        <v>0</v>
      </c>
      <c r="W23" s="1085">
        <f t="shared" si="6"/>
        <v>0</v>
      </c>
      <c r="X23" s="178"/>
      <c r="Y23" s="104"/>
      <c r="Z23" s="174"/>
      <c r="AA23" s="175"/>
      <c r="AB23" s="173"/>
      <c r="AC23" s="1080"/>
      <c r="AD23" s="1081"/>
      <c r="AE23" s="1082">
        <f t="shared" si="7"/>
        <v>0</v>
      </c>
      <c r="AF23" s="1083"/>
      <c r="AG23" s="1084">
        <f t="shared" si="8"/>
        <v>0</v>
      </c>
      <c r="AH23" s="1085">
        <f t="shared" si="9"/>
        <v>0</v>
      </c>
      <c r="AI23" s="1085">
        <f t="shared" si="10"/>
        <v>0</v>
      </c>
      <c r="AJ23" s="178"/>
      <c r="AK23" s="104"/>
      <c r="AL23" s="174"/>
      <c r="AM23" s="175"/>
      <c r="AN23" s="173"/>
      <c r="AO23" s="1080"/>
      <c r="AP23" s="1081"/>
      <c r="AQ23" s="1082">
        <f t="shared" si="11"/>
        <v>0</v>
      </c>
      <c r="AR23" s="1083"/>
      <c r="AS23" s="1084">
        <f t="shared" si="12"/>
        <v>0</v>
      </c>
      <c r="AT23" s="1085">
        <f t="shared" si="13"/>
        <v>0</v>
      </c>
      <c r="AU23" s="1085">
        <f t="shared" si="14"/>
        <v>0</v>
      </c>
      <c r="AV23" s="178"/>
    </row>
    <row r="24" spans="1:48" s="105" customFormat="1">
      <c r="A24" s="146"/>
      <c r="B24" s="174"/>
      <c r="C24" s="175"/>
      <c r="D24" s="173"/>
      <c r="E24" s="1080"/>
      <c r="F24" s="1081"/>
      <c r="G24" s="1082">
        <f t="shared" si="0"/>
        <v>0</v>
      </c>
      <c r="H24" s="1083"/>
      <c r="I24" s="1084">
        <f t="shared" si="1"/>
        <v>0</v>
      </c>
      <c r="J24" s="1085">
        <f t="shared" si="2"/>
        <v>0</v>
      </c>
      <c r="K24" s="1085">
        <f t="shared" si="2"/>
        <v>0</v>
      </c>
      <c r="L24" s="178"/>
      <c r="M24" s="104"/>
      <c r="N24" s="174"/>
      <c r="O24" s="175"/>
      <c r="P24" s="173"/>
      <c r="Q24" s="1080"/>
      <c r="R24" s="1081"/>
      <c r="S24" s="1082">
        <f t="shared" si="3"/>
        <v>0</v>
      </c>
      <c r="T24" s="1083"/>
      <c r="U24" s="1084">
        <f t="shared" si="4"/>
        <v>0</v>
      </c>
      <c r="V24" s="1085">
        <f t="shared" si="5"/>
        <v>0</v>
      </c>
      <c r="W24" s="1085">
        <f t="shared" si="6"/>
        <v>0</v>
      </c>
      <c r="X24" s="178"/>
      <c r="Y24" s="104"/>
      <c r="Z24" s="174"/>
      <c r="AA24" s="175"/>
      <c r="AB24" s="173"/>
      <c r="AC24" s="1080"/>
      <c r="AD24" s="1081"/>
      <c r="AE24" s="1082">
        <f t="shared" si="7"/>
        <v>0</v>
      </c>
      <c r="AF24" s="1083"/>
      <c r="AG24" s="1084">
        <f t="shared" si="8"/>
        <v>0</v>
      </c>
      <c r="AH24" s="1085">
        <f t="shared" si="9"/>
        <v>0</v>
      </c>
      <c r="AI24" s="1085">
        <f t="shared" si="10"/>
        <v>0</v>
      </c>
      <c r="AJ24" s="178"/>
      <c r="AK24" s="104"/>
      <c r="AL24" s="174"/>
      <c r="AM24" s="175"/>
      <c r="AN24" s="173"/>
      <c r="AO24" s="1080"/>
      <c r="AP24" s="1081"/>
      <c r="AQ24" s="1082">
        <f t="shared" si="11"/>
        <v>0</v>
      </c>
      <c r="AR24" s="1083"/>
      <c r="AS24" s="1084">
        <f t="shared" si="12"/>
        <v>0</v>
      </c>
      <c r="AT24" s="1085">
        <f t="shared" si="13"/>
        <v>0</v>
      </c>
      <c r="AU24" s="1085">
        <f t="shared" si="14"/>
        <v>0</v>
      </c>
      <c r="AV24" s="178"/>
    </row>
    <row r="25" spans="1:48" s="105" customFormat="1" ht="24.75" thickBot="1">
      <c r="A25" s="146"/>
      <c r="B25" s="176"/>
      <c r="C25" s="1128"/>
      <c r="D25" s="177"/>
      <c r="E25" s="1086"/>
      <c r="F25" s="1087"/>
      <c r="G25" s="1088">
        <f t="shared" si="0"/>
        <v>0</v>
      </c>
      <c r="H25" s="1089"/>
      <c r="I25" s="1090">
        <f t="shared" si="1"/>
        <v>0</v>
      </c>
      <c r="J25" s="1091">
        <f t="shared" si="2"/>
        <v>0</v>
      </c>
      <c r="K25" s="1091">
        <f t="shared" si="2"/>
        <v>0</v>
      </c>
      <c r="L25" s="179"/>
      <c r="M25" s="104"/>
      <c r="N25" s="176"/>
      <c r="O25" s="1128"/>
      <c r="P25" s="177"/>
      <c r="Q25" s="1086"/>
      <c r="R25" s="1087"/>
      <c r="S25" s="1088">
        <f t="shared" si="3"/>
        <v>0</v>
      </c>
      <c r="T25" s="1089"/>
      <c r="U25" s="1090">
        <f t="shared" si="4"/>
        <v>0</v>
      </c>
      <c r="V25" s="1091">
        <f t="shared" si="5"/>
        <v>0</v>
      </c>
      <c r="W25" s="1091">
        <f t="shared" si="6"/>
        <v>0</v>
      </c>
      <c r="X25" s="179"/>
      <c r="Y25" s="104"/>
      <c r="Z25" s="176"/>
      <c r="AA25" s="1128"/>
      <c r="AB25" s="177"/>
      <c r="AC25" s="1086"/>
      <c r="AD25" s="1087"/>
      <c r="AE25" s="1088">
        <f t="shared" si="7"/>
        <v>0</v>
      </c>
      <c r="AF25" s="1089"/>
      <c r="AG25" s="1090">
        <f t="shared" si="8"/>
        <v>0</v>
      </c>
      <c r="AH25" s="1091">
        <f t="shared" si="9"/>
        <v>0</v>
      </c>
      <c r="AI25" s="1091">
        <f t="shared" si="10"/>
        <v>0</v>
      </c>
      <c r="AJ25" s="179"/>
      <c r="AK25" s="104"/>
      <c r="AL25" s="176"/>
      <c r="AM25" s="1128"/>
      <c r="AN25" s="177"/>
      <c r="AO25" s="1086"/>
      <c r="AP25" s="1087"/>
      <c r="AQ25" s="1088">
        <f t="shared" si="11"/>
        <v>0</v>
      </c>
      <c r="AR25" s="1089"/>
      <c r="AS25" s="1090">
        <f t="shared" si="12"/>
        <v>0</v>
      </c>
      <c r="AT25" s="1091">
        <f t="shared" si="13"/>
        <v>0</v>
      </c>
      <c r="AU25" s="1091">
        <f t="shared" si="14"/>
        <v>0</v>
      </c>
      <c r="AV25" s="179"/>
    </row>
    <row r="26" spans="1:48" s="105" customFormat="1" ht="25.5" thickTop="1" thickBot="1">
      <c r="A26" s="146"/>
      <c r="B26" s="1877" t="s">
        <v>411</v>
      </c>
      <c r="C26" s="1878"/>
      <c r="D26" s="1878"/>
      <c r="E26" s="1878"/>
      <c r="F26" s="1092"/>
      <c r="G26" s="1092">
        <f>SUM(G16:G25)</f>
        <v>0</v>
      </c>
      <c r="H26" s="1093"/>
      <c r="I26" s="1093">
        <f>SUM(I16:I25)</f>
        <v>0</v>
      </c>
      <c r="J26" s="1094"/>
      <c r="K26" s="1094">
        <f>SUM(K16:K25)</f>
        <v>0</v>
      </c>
      <c r="L26" s="99"/>
      <c r="M26" s="104"/>
      <c r="N26" s="1877" t="s">
        <v>411</v>
      </c>
      <c r="O26" s="1878"/>
      <c r="P26" s="1878"/>
      <c r="Q26" s="1878"/>
      <c r="R26" s="1092"/>
      <c r="S26" s="1092">
        <f>SUM(S16:S25)</f>
        <v>0</v>
      </c>
      <c r="T26" s="1093"/>
      <c r="U26" s="1093">
        <f>SUM(U16:U25)</f>
        <v>0</v>
      </c>
      <c r="V26" s="1094"/>
      <c r="W26" s="1094">
        <f>SUM(W16:W25)</f>
        <v>0</v>
      </c>
      <c r="X26" s="99"/>
      <c r="Y26" s="104"/>
      <c r="Z26" s="1877" t="s">
        <v>411</v>
      </c>
      <c r="AA26" s="1878"/>
      <c r="AB26" s="1878"/>
      <c r="AC26" s="1878"/>
      <c r="AD26" s="1092"/>
      <c r="AE26" s="1092">
        <f>SUM(AE16:AE25)</f>
        <v>0</v>
      </c>
      <c r="AF26" s="1093"/>
      <c r="AG26" s="1093">
        <f>SUM(AG16:AG25)</f>
        <v>0</v>
      </c>
      <c r="AH26" s="1094"/>
      <c r="AI26" s="1094">
        <f>SUM(AI16:AI25)</f>
        <v>0</v>
      </c>
      <c r="AJ26" s="99"/>
      <c r="AK26" s="104"/>
      <c r="AL26" s="1877" t="s">
        <v>411</v>
      </c>
      <c r="AM26" s="1878"/>
      <c r="AN26" s="1878"/>
      <c r="AO26" s="1878"/>
      <c r="AP26" s="1092"/>
      <c r="AQ26" s="1092">
        <f>SUM(AQ16:AQ25)</f>
        <v>0</v>
      </c>
      <c r="AR26" s="1093"/>
      <c r="AS26" s="1093">
        <f>SUM(AS16:AS25)</f>
        <v>0</v>
      </c>
      <c r="AT26" s="1094"/>
      <c r="AU26" s="1094">
        <f>SUM(AU16:AU25)</f>
        <v>0</v>
      </c>
      <c r="AV26" s="99"/>
    </row>
    <row r="27" spans="1:48" s="105" customFormat="1">
      <c r="A27" s="146"/>
      <c r="B27" s="171"/>
      <c r="C27" s="172"/>
      <c r="D27" s="173"/>
      <c r="E27" s="1080"/>
      <c r="F27" s="1081"/>
      <c r="G27" s="1082">
        <f t="shared" ref="G27:G34" si="15">INT(E27*F27)</f>
        <v>0</v>
      </c>
      <c r="H27" s="1083"/>
      <c r="I27" s="1084">
        <f t="shared" ref="I27:I34" si="16">INT(E27*H27)</f>
        <v>0</v>
      </c>
      <c r="J27" s="1085">
        <f t="shared" ref="J27:J34" si="17">F27-H27</f>
        <v>0</v>
      </c>
      <c r="K27" s="1085">
        <f t="shared" ref="K27:K34" si="18">G27-I27</f>
        <v>0</v>
      </c>
      <c r="L27" s="178"/>
      <c r="M27" s="104"/>
      <c r="N27" s="171"/>
      <c r="O27" s="172"/>
      <c r="P27" s="173"/>
      <c r="Q27" s="1080"/>
      <c r="R27" s="1081"/>
      <c r="S27" s="1082">
        <f t="shared" ref="S27:S36" si="19">INT(Q27*R27)</f>
        <v>0</v>
      </c>
      <c r="T27" s="1083"/>
      <c r="U27" s="1084">
        <f t="shared" ref="U27:U36" si="20">INT(Q27*T27)</f>
        <v>0</v>
      </c>
      <c r="V27" s="1085">
        <f t="shared" ref="V27:V36" si="21">R27-T27</f>
        <v>0</v>
      </c>
      <c r="W27" s="1085">
        <f t="shared" ref="W27:W36" si="22">S27-U27</f>
        <v>0</v>
      </c>
      <c r="X27" s="178"/>
      <c r="Y27" s="104"/>
      <c r="Z27" s="171"/>
      <c r="AA27" s="172"/>
      <c r="AB27" s="173"/>
      <c r="AC27" s="1080"/>
      <c r="AD27" s="1081"/>
      <c r="AE27" s="1082">
        <f t="shared" ref="AE27:AE36" si="23">INT(AC27*AD27)</f>
        <v>0</v>
      </c>
      <c r="AF27" s="1083"/>
      <c r="AG27" s="1084">
        <f t="shared" ref="AG27:AG36" si="24">INT(AC27*AF27)</f>
        <v>0</v>
      </c>
      <c r="AH27" s="1085">
        <f t="shared" ref="AH27:AH36" si="25">AD27-AF27</f>
        <v>0</v>
      </c>
      <c r="AI27" s="1085">
        <f t="shared" ref="AI27:AI36" si="26">AE27-AG27</f>
        <v>0</v>
      </c>
      <c r="AJ27" s="178"/>
      <c r="AK27" s="104"/>
      <c r="AL27" s="171"/>
      <c r="AM27" s="172"/>
      <c r="AN27" s="173"/>
      <c r="AO27" s="1080"/>
      <c r="AP27" s="1081"/>
      <c r="AQ27" s="1082">
        <f t="shared" ref="AQ27:AQ36" si="27">INT(AO27*AP27)</f>
        <v>0</v>
      </c>
      <c r="AR27" s="1083"/>
      <c r="AS27" s="1084">
        <f t="shared" ref="AS27:AS36" si="28">INT(AO27*AR27)</f>
        <v>0</v>
      </c>
      <c r="AT27" s="1085">
        <f t="shared" ref="AT27:AT36" si="29">AP27-AR27</f>
        <v>0</v>
      </c>
      <c r="AU27" s="1085">
        <f t="shared" ref="AU27:AU36" si="30">AQ27-AS27</f>
        <v>0</v>
      </c>
      <c r="AV27" s="178"/>
    </row>
    <row r="28" spans="1:48" s="105" customFormat="1">
      <c r="A28" s="146"/>
      <c r="B28" s="174"/>
      <c r="C28" s="175"/>
      <c r="D28" s="173"/>
      <c r="E28" s="1080"/>
      <c r="F28" s="1081"/>
      <c r="G28" s="1082">
        <f t="shared" si="15"/>
        <v>0</v>
      </c>
      <c r="H28" s="1083"/>
      <c r="I28" s="1084">
        <f t="shared" si="16"/>
        <v>0</v>
      </c>
      <c r="J28" s="1085">
        <f t="shared" si="17"/>
        <v>0</v>
      </c>
      <c r="K28" s="1085">
        <f t="shared" si="18"/>
        <v>0</v>
      </c>
      <c r="L28" s="178"/>
      <c r="M28" s="104"/>
      <c r="N28" s="174"/>
      <c r="O28" s="175"/>
      <c r="P28" s="173"/>
      <c r="Q28" s="1080"/>
      <c r="R28" s="1081"/>
      <c r="S28" s="1082">
        <f t="shared" si="19"/>
        <v>0</v>
      </c>
      <c r="T28" s="1083"/>
      <c r="U28" s="1084">
        <f t="shared" si="20"/>
        <v>0</v>
      </c>
      <c r="V28" s="1085">
        <f t="shared" si="21"/>
        <v>0</v>
      </c>
      <c r="W28" s="1085">
        <f t="shared" si="22"/>
        <v>0</v>
      </c>
      <c r="X28" s="178"/>
      <c r="Y28" s="104"/>
      <c r="Z28" s="174"/>
      <c r="AA28" s="175"/>
      <c r="AB28" s="173"/>
      <c r="AC28" s="1080"/>
      <c r="AD28" s="1081"/>
      <c r="AE28" s="1082">
        <f t="shared" si="23"/>
        <v>0</v>
      </c>
      <c r="AF28" s="1083"/>
      <c r="AG28" s="1084">
        <f t="shared" si="24"/>
        <v>0</v>
      </c>
      <c r="AH28" s="1085">
        <f t="shared" si="25"/>
        <v>0</v>
      </c>
      <c r="AI28" s="1085">
        <f t="shared" si="26"/>
        <v>0</v>
      </c>
      <c r="AJ28" s="178"/>
      <c r="AK28" s="104"/>
      <c r="AL28" s="174"/>
      <c r="AM28" s="175"/>
      <c r="AN28" s="173"/>
      <c r="AO28" s="1080"/>
      <c r="AP28" s="1081"/>
      <c r="AQ28" s="1082">
        <f t="shared" si="27"/>
        <v>0</v>
      </c>
      <c r="AR28" s="1083"/>
      <c r="AS28" s="1084">
        <f t="shared" si="28"/>
        <v>0</v>
      </c>
      <c r="AT28" s="1085">
        <f t="shared" si="29"/>
        <v>0</v>
      </c>
      <c r="AU28" s="1085">
        <f t="shared" si="30"/>
        <v>0</v>
      </c>
      <c r="AV28" s="178"/>
    </row>
    <row r="29" spans="1:48" s="105" customFormat="1">
      <c r="A29" s="146"/>
      <c r="B29" s="174"/>
      <c r="C29" s="175"/>
      <c r="D29" s="173"/>
      <c r="E29" s="1080"/>
      <c r="F29" s="1081"/>
      <c r="G29" s="1082">
        <f t="shared" si="15"/>
        <v>0</v>
      </c>
      <c r="H29" s="1083"/>
      <c r="I29" s="1084">
        <f t="shared" si="16"/>
        <v>0</v>
      </c>
      <c r="J29" s="1085">
        <f t="shared" si="17"/>
        <v>0</v>
      </c>
      <c r="K29" s="1085">
        <f t="shared" si="18"/>
        <v>0</v>
      </c>
      <c r="L29" s="178"/>
      <c r="M29" s="104"/>
      <c r="N29" s="174"/>
      <c r="O29" s="175"/>
      <c r="P29" s="173"/>
      <c r="Q29" s="1080"/>
      <c r="R29" s="1081"/>
      <c r="S29" s="1082">
        <f t="shared" si="19"/>
        <v>0</v>
      </c>
      <c r="T29" s="1083"/>
      <c r="U29" s="1084">
        <f t="shared" si="20"/>
        <v>0</v>
      </c>
      <c r="V29" s="1085">
        <f t="shared" si="21"/>
        <v>0</v>
      </c>
      <c r="W29" s="1085">
        <f t="shared" si="22"/>
        <v>0</v>
      </c>
      <c r="X29" s="178"/>
      <c r="Y29" s="104"/>
      <c r="Z29" s="174"/>
      <c r="AA29" s="175"/>
      <c r="AB29" s="173"/>
      <c r="AC29" s="1080"/>
      <c r="AD29" s="1081"/>
      <c r="AE29" s="1082">
        <f t="shared" si="23"/>
        <v>0</v>
      </c>
      <c r="AF29" s="1083"/>
      <c r="AG29" s="1084">
        <f t="shared" si="24"/>
        <v>0</v>
      </c>
      <c r="AH29" s="1085">
        <f t="shared" si="25"/>
        <v>0</v>
      </c>
      <c r="AI29" s="1085">
        <f t="shared" si="26"/>
        <v>0</v>
      </c>
      <c r="AJ29" s="178"/>
      <c r="AK29" s="104"/>
      <c r="AL29" s="174"/>
      <c r="AM29" s="175"/>
      <c r="AN29" s="173"/>
      <c r="AO29" s="1080"/>
      <c r="AP29" s="1081"/>
      <c r="AQ29" s="1082">
        <f t="shared" si="27"/>
        <v>0</v>
      </c>
      <c r="AR29" s="1083"/>
      <c r="AS29" s="1084">
        <f t="shared" si="28"/>
        <v>0</v>
      </c>
      <c r="AT29" s="1085">
        <f t="shared" si="29"/>
        <v>0</v>
      </c>
      <c r="AU29" s="1085">
        <f t="shared" si="30"/>
        <v>0</v>
      </c>
      <c r="AV29" s="178"/>
    </row>
    <row r="30" spans="1:48" s="105" customFormat="1">
      <c r="A30" s="146"/>
      <c r="B30" s="174"/>
      <c r="C30" s="175"/>
      <c r="D30" s="173"/>
      <c r="E30" s="1080"/>
      <c r="F30" s="1081"/>
      <c r="G30" s="1082">
        <f t="shared" si="15"/>
        <v>0</v>
      </c>
      <c r="H30" s="1083"/>
      <c r="I30" s="1084">
        <f t="shared" si="16"/>
        <v>0</v>
      </c>
      <c r="J30" s="1085">
        <f t="shared" si="17"/>
        <v>0</v>
      </c>
      <c r="K30" s="1085">
        <f t="shared" si="18"/>
        <v>0</v>
      </c>
      <c r="L30" s="178"/>
      <c r="M30" s="104"/>
      <c r="N30" s="174"/>
      <c r="O30" s="175"/>
      <c r="P30" s="173"/>
      <c r="Q30" s="1080"/>
      <c r="R30" s="1081"/>
      <c r="S30" s="1082">
        <f t="shared" si="19"/>
        <v>0</v>
      </c>
      <c r="T30" s="1083"/>
      <c r="U30" s="1084">
        <f t="shared" si="20"/>
        <v>0</v>
      </c>
      <c r="V30" s="1085">
        <f t="shared" si="21"/>
        <v>0</v>
      </c>
      <c r="W30" s="1085">
        <f t="shared" si="22"/>
        <v>0</v>
      </c>
      <c r="X30" s="178"/>
      <c r="Y30" s="104"/>
      <c r="Z30" s="174"/>
      <c r="AA30" s="175"/>
      <c r="AB30" s="173"/>
      <c r="AC30" s="1080"/>
      <c r="AD30" s="1081"/>
      <c r="AE30" s="1082">
        <f t="shared" si="23"/>
        <v>0</v>
      </c>
      <c r="AF30" s="1083"/>
      <c r="AG30" s="1084">
        <f t="shared" si="24"/>
        <v>0</v>
      </c>
      <c r="AH30" s="1085">
        <f t="shared" si="25"/>
        <v>0</v>
      </c>
      <c r="AI30" s="1085">
        <f t="shared" si="26"/>
        <v>0</v>
      </c>
      <c r="AJ30" s="178"/>
      <c r="AK30" s="104"/>
      <c r="AL30" s="174"/>
      <c r="AM30" s="175"/>
      <c r="AN30" s="173"/>
      <c r="AO30" s="1080"/>
      <c r="AP30" s="1081"/>
      <c r="AQ30" s="1082">
        <f t="shared" si="27"/>
        <v>0</v>
      </c>
      <c r="AR30" s="1083"/>
      <c r="AS30" s="1084">
        <f t="shared" si="28"/>
        <v>0</v>
      </c>
      <c r="AT30" s="1085">
        <f t="shared" si="29"/>
        <v>0</v>
      </c>
      <c r="AU30" s="1085">
        <f t="shared" si="30"/>
        <v>0</v>
      </c>
      <c r="AV30" s="178"/>
    </row>
    <row r="31" spans="1:48" s="105" customFormat="1">
      <c r="A31" s="146"/>
      <c r="B31" s="174"/>
      <c r="C31" s="175"/>
      <c r="D31" s="173"/>
      <c r="E31" s="1080"/>
      <c r="F31" s="1081"/>
      <c r="G31" s="1082">
        <f t="shared" si="15"/>
        <v>0</v>
      </c>
      <c r="H31" s="1083"/>
      <c r="I31" s="1084">
        <f t="shared" si="16"/>
        <v>0</v>
      </c>
      <c r="J31" s="1085">
        <f t="shared" si="17"/>
        <v>0</v>
      </c>
      <c r="K31" s="1085">
        <f t="shared" si="18"/>
        <v>0</v>
      </c>
      <c r="L31" s="178"/>
      <c r="M31" s="104"/>
      <c r="N31" s="174"/>
      <c r="O31" s="175"/>
      <c r="P31" s="173"/>
      <c r="Q31" s="1080"/>
      <c r="R31" s="1081"/>
      <c r="S31" s="1082">
        <f t="shared" si="19"/>
        <v>0</v>
      </c>
      <c r="T31" s="1083"/>
      <c r="U31" s="1084">
        <f t="shared" si="20"/>
        <v>0</v>
      </c>
      <c r="V31" s="1085">
        <f t="shared" si="21"/>
        <v>0</v>
      </c>
      <c r="W31" s="1085">
        <f t="shared" si="22"/>
        <v>0</v>
      </c>
      <c r="X31" s="178"/>
      <c r="Y31" s="104"/>
      <c r="Z31" s="174"/>
      <c r="AA31" s="175"/>
      <c r="AB31" s="173"/>
      <c r="AC31" s="1080"/>
      <c r="AD31" s="1081"/>
      <c r="AE31" s="1082">
        <f t="shared" si="23"/>
        <v>0</v>
      </c>
      <c r="AF31" s="1083"/>
      <c r="AG31" s="1084">
        <f t="shared" si="24"/>
        <v>0</v>
      </c>
      <c r="AH31" s="1085">
        <f t="shared" si="25"/>
        <v>0</v>
      </c>
      <c r="AI31" s="1085">
        <f t="shared" si="26"/>
        <v>0</v>
      </c>
      <c r="AJ31" s="178"/>
      <c r="AK31" s="104"/>
      <c r="AL31" s="174"/>
      <c r="AM31" s="175"/>
      <c r="AN31" s="173"/>
      <c r="AO31" s="1080"/>
      <c r="AP31" s="1081"/>
      <c r="AQ31" s="1082">
        <f t="shared" si="27"/>
        <v>0</v>
      </c>
      <c r="AR31" s="1083"/>
      <c r="AS31" s="1084">
        <f t="shared" si="28"/>
        <v>0</v>
      </c>
      <c r="AT31" s="1085">
        <f t="shared" si="29"/>
        <v>0</v>
      </c>
      <c r="AU31" s="1085">
        <f t="shared" si="30"/>
        <v>0</v>
      </c>
      <c r="AV31" s="178"/>
    </row>
    <row r="32" spans="1:48" s="105" customFormat="1">
      <c r="A32" s="146"/>
      <c r="B32" s="174"/>
      <c r="C32" s="175"/>
      <c r="D32" s="173"/>
      <c r="E32" s="1080"/>
      <c r="F32" s="1081"/>
      <c r="G32" s="1082">
        <f t="shared" si="15"/>
        <v>0</v>
      </c>
      <c r="H32" s="1083"/>
      <c r="I32" s="1084">
        <f t="shared" si="16"/>
        <v>0</v>
      </c>
      <c r="J32" s="1085">
        <f t="shared" si="17"/>
        <v>0</v>
      </c>
      <c r="K32" s="1085">
        <f t="shared" si="18"/>
        <v>0</v>
      </c>
      <c r="L32" s="178"/>
      <c r="M32" s="104"/>
      <c r="N32" s="174"/>
      <c r="O32" s="175"/>
      <c r="P32" s="173"/>
      <c r="Q32" s="1080"/>
      <c r="R32" s="1081"/>
      <c r="S32" s="1082">
        <f t="shared" si="19"/>
        <v>0</v>
      </c>
      <c r="T32" s="1083"/>
      <c r="U32" s="1084">
        <f t="shared" si="20"/>
        <v>0</v>
      </c>
      <c r="V32" s="1085">
        <f t="shared" si="21"/>
        <v>0</v>
      </c>
      <c r="W32" s="1085">
        <f t="shared" si="22"/>
        <v>0</v>
      </c>
      <c r="X32" s="178"/>
      <c r="Y32" s="104"/>
      <c r="Z32" s="174"/>
      <c r="AA32" s="175"/>
      <c r="AB32" s="173"/>
      <c r="AC32" s="1080"/>
      <c r="AD32" s="1081"/>
      <c r="AE32" s="1082">
        <f t="shared" si="23"/>
        <v>0</v>
      </c>
      <c r="AF32" s="1083"/>
      <c r="AG32" s="1084">
        <f t="shared" si="24"/>
        <v>0</v>
      </c>
      <c r="AH32" s="1085">
        <f t="shared" si="25"/>
        <v>0</v>
      </c>
      <c r="AI32" s="1085">
        <f t="shared" si="26"/>
        <v>0</v>
      </c>
      <c r="AJ32" s="178"/>
      <c r="AK32" s="104"/>
      <c r="AL32" s="174"/>
      <c r="AM32" s="175"/>
      <c r="AN32" s="173"/>
      <c r="AO32" s="1080"/>
      <c r="AP32" s="1081"/>
      <c r="AQ32" s="1082">
        <f t="shared" si="27"/>
        <v>0</v>
      </c>
      <c r="AR32" s="1083"/>
      <c r="AS32" s="1084">
        <f t="shared" si="28"/>
        <v>0</v>
      </c>
      <c r="AT32" s="1085">
        <f t="shared" si="29"/>
        <v>0</v>
      </c>
      <c r="AU32" s="1085">
        <f t="shared" si="30"/>
        <v>0</v>
      </c>
      <c r="AV32" s="178"/>
    </row>
    <row r="33" spans="1:48" s="105" customFormat="1">
      <c r="A33" s="146"/>
      <c r="B33" s="174"/>
      <c r="C33" s="175"/>
      <c r="D33" s="173"/>
      <c r="E33" s="1080"/>
      <c r="F33" s="1081"/>
      <c r="G33" s="1082">
        <f t="shared" si="15"/>
        <v>0</v>
      </c>
      <c r="H33" s="1083"/>
      <c r="I33" s="1084">
        <f t="shared" si="16"/>
        <v>0</v>
      </c>
      <c r="J33" s="1085">
        <f t="shared" si="17"/>
        <v>0</v>
      </c>
      <c r="K33" s="1085">
        <f t="shared" si="18"/>
        <v>0</v>
      </c>
      <c r="L33" s="178"/>
      <c r="M33" s="104"/>
      <c r="N33" s="174"/>
      <c r="O33" s="175"/>
      <c r="P33" s="173"/>
      <c r="Q33" s="1080"/>
      <c r="R33" s="1081"/>
      <c r="S33" s="1082">
        <f t="shared" si="19"/>
        <v>0</v>
      </c>
      <c r="T33" s="1083"/>
      <c r="U33" s="1084">
        <f t="shared" si="20"/>
        <v>0</v>
      </c>
      <c r="V33" s="1085">
        <f t="shared" si="21"/>
        <v>0</v>
      </c>
      <c r="W33" s="1085">
        <f t="shared" si="22"/>
        <v>0</v>
      </c>
      <c r="X33" s="178"/>
      <c r="Y33" s="104"/>
      <c r="Z33" s="174"/>
      <c r="AA33" s="175"/>
      <c r="AB33" s="173"/>
      <c r="AC33" s="1080"/>
      <c r="AD33" s="1081"/>
      <c r="AE33" s="1082">
        <f t="shared" si="23"/>
        <v>0</v>
      </c>
      <c r="AF33" s="1083"/>
      <c r="AG33" s="1084">
        <f t="shared" si="24"/>
        <v>0</v>
      </c>
      <c r="AH33" s="1085">
        <f t="shared" si="25"/>
        <v>0</v>
      </c>
      <c r="AI33" s="1085">
        <f t="shared" si="26"/>
        <v>0</v>
      </c>
      <c r="AJ33" s="178"/>
      <c r="AK33" s="104"/>
      <c r="AL33" s="174"/>
      <c r="AM33" s="175"/>
      <c r="AN33" s="173"/>
      <c r="AO33" s="1080"/>
      <c r="AP33" s="1081"/>
      <c r="AQ33" s="1082">
        <f t="shared" si="27"/>
        <v>0</v>
      </c>
      <c r="AR33" s="1083"/>
      <c r="AS33" s="1084">
        <f t="shared" si="28"/>
        <v>0</v>
      </c>
      <c r="AT33" s="1085">
        <f t="shared" si="29"/>
        <v>0</v>
      </c>
      <c r="AU33" s="1085">
        <f t="shared" si="30"/>
        <v>0</v>
      </c>
      <c r="AV33" s="178"/>
    </row>
    <row r="34" spans="1:48" s="105" customFormat="1">
      <c r="A34" s="146"/>
      <c r="B34" s="174"/>
      <c r="C34" s="175"/>
      <c r="D34" s="173"/>
      <c r="E34" s="1080"/>
      <c r="F34" s="1081"/>
      <c r="G34" s="1082">
        <f t="shared" si="15"/>
        <v>0</v>
      </c>
      <c r="H34" s="1083"/>
      <c r="I34" s="1084">
        <f t="shared" si="16"/>
        <v>0</v>
      </c>
      <c r="J34" s="1085">
        <f t="shared" si="17"/>
        <v>0</v>
      </c>
      <c r="K34" s="1085">
        <f t="shared" si="18"/>
        <v>0</v>
      </c>
      <c r="L34" s="178"/>
      <c r="M34" s="104"/>
      <c r="N34" s="174"/>
      <c r="O34" s="175"/>
      <c r="P34" s="173"/>
      <c r="Q34" s="1080"/>
      <c r="R34" s="1081"/>
      <c r="S34" s="1082">
        <f t="shared" si="19"/>
        <v>0</v>
      </c>
      <c r="T34" s="1083"/>
      <c r="U34" s="1084">
        <f t="shared" si="20"/>
        <v>0</v>
      </c>
      <c r="V34" s="1085">
        <f t="shared" si="21"/>
        <v>0</v>
      </c>
      <c r="W34" s="1085">
        <f t="shared" si="22"/>
        <v>0</v>
      </c>
      <c r="X34" s="178"/>
      <c r="Y34" s="104"/>
      <c r="Z34" s="174"/>
      <c r="AA34" s="175"/>
      <c r="AB34" s="173"/>
      <c r="AC34" s="1080"/>
      <c r="AD34" s="1081"/>
      <c r="AE34" s="1082">
        <f t="shared" si="23"/>
        <v>0</v>
      </c>
      <c r="AF34" s="1083"/>
      <c r="AG34" s="1084">
        <f t="shared" si="24"/>
        <v>0</v>
      </c>
      <c r="AH34" s="1085">
        <f t="shared" si="25"/>
        <v>0</v>
      </c>
      <c r="AI34" s="1085">
        <f t="shared" si="26"/>
        <v>0</v>
      </c>
      <c r="AJ34" s="178"/>
      <c r="AK34" s="104"/>
      <c r="AL34" s="174"/>
      <c r="AM34" s="175"/>
      <c r="AN34" s="173"/>
      <c r="AO34" s="1080"/>
      <c r="AP34" s="1081"/>
      <c r="AQ34" s="1082">
        <f t="shared" si="27"/>
        <v>0</v>
      </c>
      <c r="AR34" s="1083"/>
      <c r="AS34" s="1084">
        <f t="shared" si="28"/>
        <v>0</v>
      </c>
      <c r="AT34" s="1085">
        <f t="shared" si="29"/>
        <v>0</v>
      </c>
      <c r="AU34" s="1085">
        <f t="shared" si="30"/>
        <v>0</v>
      </c>
      <c r="AV34" s="178"/>
    </row>
    <row r="35" spans="1:48" s="105" customFormat="1">
      <c r="A35" s="146"/>
      <c r="B35" s="174"/>
      <c r="C35" s="175"/>
      <c r="D35" s="173"/>
      <c r="E35" s="1080"/>
      <c r="F35" s="1081"/>
      <c r="G35" s="1082">
        <f>INT(E35*F35)</f>
        <v>0</v>
      </c>
      <c r="H35" s="1083"/>
      <c r="I35" s="1084">
        <f>INT(E35*H35)</f>
        <v>0</v>
      </c>
      <c r="J35" s="1085">
        <f>F35-H35</f>
        <v>0</v>
      </c>
      <c r="K35" s="1085">
        <f>G35-I35</f>
        <v>0</v>
      </c>
      <c r="L35" s="178"/>
      <c r="M35" s="104"/>
      <c r="N35" s="174"/>
      <c r="O35" s="175"/>
      <c r="P35" s="173"/>
      <c r="Q35" s="1080"/>
      <c r="R35" s="1081"/>
      <c r="S35" s="1082">
        <f t="shared" si="19"/>
        <v>0</v>
      </c>
      <c r="T35" s="1083"/>
      <c r="U35" s="1084">
        <f t="shared" si="20"/>
        <v>0</v>
      </c>
      <c r="V35" s="1085">
        <f t="shared" si="21"/>
        <v>0</v>
      </c>
      <c r="W35" s="1085">
        <f t="shared" si="22"/>
        <v>0</v>
      </c>
      <c r="X35" s="178"/>
      <c r="Y35" s="104"/>
      <c r="Z35" s="174"/>
      <c r="AA35" s="175"/>
      <c r="AB35" s="173"/>
      <c r="AC35" s="1080"/>
      <c r="AD35" s="1081"/>
      <c r="AE35" s="1082">
        <f t="shared" si="23"/>
        <v>0</v>
      </c>
      <c r="AF35" s="1083"/>
      <c r="AG35" s="1084">
        <f t="shared" si="24"/>
        <v>0</v>
      </c>
      <c r="AH35" s="1085">
        <f t="shared" si="25"/>
        <v>0</v>
      </c>
      <c r="AI35" s="1085">
        <f t="shared" si="26"/>
        <v>0</v>
      </c>
      <c r="AJ35" s="178"/>
      <c r="AK35" s="104"/>
      <c r="AL35" s="174"/>
      <c r="AM35" s="175"/>
      <c r="AN35" s="173"/>
      <c r="AO35" s="1080"/>
      <c r="AP35" s="1081"/>
      <c r="AQ35" s="1082">
        <f t="shared" si="27"/>
        <v>0</v>
      </c>
      <c r="AR35" s="1083"/>
      <c r="AS35" s="1084">
        <f t="shared" si="28"/>
        <v>0</v>
      </c>
      <c r="AT35" s="1085">
        <f t="shared" si="29"/>
        <v>0</v>
      </c>
      <c r="AU35" s="1085">
        <f t="shared" si="30"/>
        <v>0</v>
      </c>
      <c r="AV35" s="178"/>
    </row>
    <row r="36" spans="1:48" s="105" customFormat="1" ht="24.75" thickBot="1">
      <c r="A36" s="146"/>
      <c r="B36" s="176"/>
      <c r="C36" s="1128"/>
      <c r="D36" s="177"/>
      <c r="E36" s="1086"/>
      <c r="F36" s="1087"/>
      <c r="G36" s="1088">
        <f>INT(E36*F36)</f>
        <v>0</v>
      </c>
      <c r="H36" s="1089"/>
      <c r="I36" s="1090">
        <f>INT(E36*H36)</f>
        <v>0</v>
      </c>
      <c r="J36" s="1091">
        <f>F36-H36</f>
        <v>0</v>
      </c>
      <c r="K36" s="1091">
        <f>G36-I36</f>
        <v>0</v>
      </c>
      <c r="L36" s="178"/>
      <c r="M36" s="104"/>
      <c r="N36" s="176"/>
      <c r="O36" s="1128"/>
      <c r="P36" s="177"/>
      <c r="Q36" s="1086"/>
      <c r="R36" s="1087"/>
      <c r="S36" s="1088">
        <f t="shared" si="19"/>
        <v>0</v>
      </c>
      <c r="T36" s="1089"/>
      <c r="U36" s="1090">
        <f t="shared" si="20"/>
        <v>0</v>
      </c>
      <c r="V36" s="1091">
        <f t="shared" si="21"/>
        <v>0</v>
      </c>
      <c r="W36" s="1091">
        <f t="shared" si="22"/>
        <v>0</v>
      </c>
      <c r="X36" s="178"/>
      <c r="Y36" s="104"/>
      <c r="Z36" s="176"/>
      <c r="AA36" s="1128"/>
      <c r="AB36" s="177"/>
      <c r="AC36" s="1086"/>
      <c r="AD36" s="1087"/>
      <c r="AE36" s="1088">
        <f t="shared" si="23"/>
        <v>0</v>
      </c>
      <c r="AF36" s="1089"/>
      <c r="AG36" s="1090">
        <f t="shared" si="24"/>
        <v>0</v>
      </c>
      <c r="AH36" s="1091">
        <f t="shared" si="25"/>
        <v>0</v>
      </c>
      <c r="AI36" s="1091">
        <f t="shared" si="26"/>
        <v>0</v>
      </c>
      <c r="AJ36" s="178"/>
      <c r="AK36" s="104"/>
      <c r="AL36" s="176"/>
      <c r="AM36" s="1128"/>
      <c r="AN36" s="177"/>
      <c r="AO36" s="1086"/>
      <c r="AP36" s="1087"/>
      <c r="AQ36" s="1088">
        <f t="shared" si="27"/>
        <v>0</v>
      </c>
      <c r="AR36" s="1089"/>
      <c r="AS36" s="1090">
        <f t="shared" si="28"/>
        <v>0</v>
      </c>
      <c r="AT36" s="1091">
        <f t="shared" si="29"/>
        <v>0</v>
      </c>
      <c r="AU36" s="1091">
        <f t="shared" si="30"/>
        <v>0</v>
      </c>
      <c r="AV36" s="178"/>
    </row>
    <row r="37" spans="1:48" s="105" customFormat="1" ht="25.5" thickTop="1" thickBot="1">
      <c r="A37" s="146"/>
      <c r="B37" s="1877" t="s">
        <v>472</v>
      </c>
      <c r="C37" s="1878"/>
      <c r="D37" s="1878"/>
      <c r="E37" s="1878"/>
      <c r="F37" s="1092"/>
      <c r="G37" s="1092">
        <f>SUM(G27:G36)</f>
        <v>0</v>
      </c>
      <c r="H37" s="1093"/>
      <c r="I37" s="1093">
        <f>SUM(I27:I36)</f>
        <v>0</v>
      </c>
      <c r="J37" s="1094"/>
      <c r="K37" s="1094">
        <f>SUM(K27:K36)</f>
        <v>0</v>
      </c>
      <c r="L37" s="99"/>
      <c r="M37" s="104"/>
      <c r="N37" s="1877" t="s">
        <v>472</v>
      </c>
      <c r="O37" s="1878"/>
      <c r="P37" s="1878"/>
      <c r="Q37" s="1878"/>
      <c r="R37" s="1092"/>
      <c r="S37" s="1092">
        <f>SUM(S27:S36)</f>
        <v>0</v>
      </c>
      <c r="T37" s="1093"/>
      <c r="U37" s="1093">
        <f>SUM(U27:U36)</f>
        <v>0</v>
      </c>
      <c r="V37" s="1094"/>
      <c r="W37" s="1094">
        <f>SUM(W27:W36)</f>
        <v>0</v>
      </c>
      <c r="X37" s="99"/>
      <c r="Y37" s="104"/>
      <c r="Z37" s="1877" t="s">
        <v>472</v>
      </c>
      <c r="AA37" s="1878"/>
      <c r="AB37" s="1878"/>
      <c r="AC37" s="1878"/>
      <c r="AD37" s="1092"/>
      <c r="AE37" s="1092">
        <f>SUM(AE27:AE36)</f>
        <v>0</v>
      </c>
      <c r="AF37" s="1093"/>
      <c r="AG37" s="1093">
        <f>SUM(AG27:AG36)</f>
        <v>0</v>
      </c>
      <c r="AH37" s="1094"/>
      <c r="AI37" s="1094">
        <f>SUM(AI27:AI36)</f>
        <v>0</v>
      </c>
      <c r="AJ37" s="99"/>
      <c r="AK37" s="104"/>
      <c r="AL37" s="1877" t="s">
        <v>472</v>
      </c>
      <c r="AM37" s="1878"/>
      <c r="AN37" s="1878"/>
      <c r="AO37" s="1878"/>
      <c r="AP37" s="1092"/>
      <c r="AQ37" s="1092">
        <f>SUM(AQ27:AQ36)</f>
        <v>0</v>
      </c>
      <c r="AR37" s="1093"/>
      <c r="AS37" s="1093">
        <f>SUM(AS27:AS36)</f>
        <v>0</v>
      </c>
      <c r="AT37" s="1094"/>
      <c r="AU37" s="1094">
        <f>SUM(AU27:AU36)</f>
        <v>0</v>
      </c>
      <c r="AV37" s="99"/>
    </row>
    <row r="38" spans="1:48" s="105" customFormat="1">
      <c r="A38" s="146"/>
      <c r="B38" s="171"/>
      <c r="C38" s="172"/>
      <c r="D38" s="173"/>
      <c r="E38" s="1080"/>
      <c r="F38" s="1081"/>
      <c r="G38" s="1082">
        <f t="shared" ref="G38:G47" si="31">INT(E38*F38)</f>
        <v>0</v>
      </c>
      <c r="H38" s="1083"/>
      <c r="I38" s="1084">
        <f t="shared" ref="I38:I47" si="32">INT(E38*H38)</f>
        <v>0</v>
      </c>
      <c r="J38" s="1085">
        <f t="shared" ref="J38:J47" si="33">F38-H38</f>
        <v>0</v>
      </c>
      <c r="K38" s="1085">
        <f t="shared" ref="K38:K47" si="34">G38-I38</f>
        <v>0</v>
      </c>
      <c r="L38" s="178"/>
      <c r="M38" s="104"/>
      <c r="N38" s="171"/>
      <c r="O38" s="172"/>
      <c r="P38" s="173"/>
      <c r="Q38" s="1080"/>
      <c r="R38" s="1081"/>
      <c r="S38" s="1082">
        <f t="shared" ref="S38:S47" si="35">INT(Q38*R38)</f>
        <v>0</v>
      </c>
      <c r="T38" s="1083"/>
      <c r="U38" s="1084">
        <f t="shared" ref="U38:U47" si="36">INT(Q38*T38)</f>
        <v>0</v>
      </c>
      <c r="V38" s="1085">
        <f t="shared" ref="V38:V47" si="37">R38-T38</f>
        <v>0</v>
      </c>
      <c r="W38" s="1085">
        <f t="shared" ref="W38:W47" si="38">S38-U38</f>
        <v>0</v>
      </c>
      <c r="X38" s="178"/>
      <c r="Y38" s="104"/>
      <c r="Z38" s="171"/>
      <c r="AA38" s="172"/>
      <c r="AB38" s="173"/>
      <c r="AC38" s="1080"/>
      <c r="AD38" s="1081"/>
      <c r="AE38" s="1082">
        <f t="shared" ref="AE38:AE47" si="39">INT(AC38*AD38)</f>
        <v>0</v>
      </c>
      <c r="AF38" s="1083"/>
      <c r="AG38" s="1084">
        <f t="shared" ref="AG38:AG47" si="40">INT(AC38*AF38)</f>
        <v>0</v>
      </c>
      <c r="AH38" s="1085">
        <f t="shared" ref="AH38:AH47" si="41">AD38-AF38</f>
        <v>0</v>
      </c>
      <c r="AI38" s="1085">
        <f t="shared" ref="AI38:AI47" si="42">AE38-AG38</f>
        <v>0</v>
      </c>
      <c r="AJ38" s="178"/>
      <c r="AK38" s="104"/>
      <c r="AL38" s="171"/>
      <c r="AM38" s="172"/>
      <c r="AN38" s="173"/>
      <c r="AO38" s="1080"/>
      <c r="AP38" s="1081"/>
      <c r="AQ38" s="1082">
        <f t="shared" ref="AQ38:AQ47" si="43">INT(AO38*AP38)</f>
        <v>0</v>
      </c>
      <c r="AR38" s="1083"/>
      <c r="AS38" s="1084">
        <f t="shared" ref="AS38:AS47" si="44">INT(AO38*AR38)</f>
        <v>0</v>
      </c>
      <c r="AT38" s="1085">
        <f t="shared" ref="AT38:AT47" si="45">AP38-AR38</f>
        <v>0</v>
      </c>
      <c r="AU38" s="1085">
        <f t="shared" ref="AU38:AU47" si="46">AQ38-AS38</f>
        <v>0</v>
      </c>
      <c r="AV38" s="178"/>
    </row>
    <row r="39" spans="1:48" s="105" customFormat="1">
      <c r="A39" s="146"/>
      <c r="B39" s="174"/>
      <c r="C39" s="175"/>
      <c r="D39" s="173"/>
      <c r="E39" s="1080"/>
      <c r="F39" s="1081"/>
      <c r="G39" s="1082">
        <f t="shared" si="31"/>
        <v>0</v>
      </c>
      <c r="H39" s="1083"/>
      <c r="I39" s="1084">
        <f t="shared" si="32"/>
        <v>0</v>
      </c>
      <c r="J39" s="1085">
        <f t="shared" si="33"/>
        <v>0</v>
      </c>
      <c r="K39" s="1085">
        <f t="shared" si="34"/>
        <v>0</v>
      </c>
      <c r="L39" s="178"/>
      <c r="M39" s="104"/>
      <c r="N39" s="174"/>
      <c r="O39" s="175"/>
      <c r="P39" s="173"/>
      <c r="Q39" s="1080"/>
      <c r="R39" s="1081"/>
      <c r="S39" s="1082">
        <f t="shared" si="35"/>
        <v>0</v>
      </c>
      <c r="T39" s="1083"/>
      <c r="U39" s="1084">
        <f t="shared" si="36"/>
        <v>0</v>
      </c>
      <c r="V39" s="1085">
        <f t="shared" si="37"/>
        <v>0</v>
      </c>
      <c r="W39" s="1085">
        <f t="shared" si="38"/>
        <v>0</v>
      </c>
      <c r="X39" s="178"/>
      <c r="Y39" s="104"/>
      <c r="Z39" s="174"/>
      <c r="AA39" s="175"/>
      <c r="AB39" s="173"/>
      <c r="AC39" s="1080"/>
      <c r="AD39" s="1081"/>
      <c r="AE39" s="1082">
        <f t="shared" si="39"/>
        <v>0</v>
      </c>
      <c r="AF39" s="1083"/>
      <c r="AG39" s="1084">
        <f t="shared" si="40"/>
        <v>0</v>
      </c>
      <c r="AH39" s="1085">
        <f t="shared" si="41"/>
        <v>0</v>
      </c>
      <c r="AI39" s="1085">
        <f t="shared" si="42"/>
        <v>0</v>
      </c>
      <c r="AJ39" s="178"/>
      <c r="AK39" s="104"/>
      <c r="AL39" s="174"/>
      <c r="AM39" s="175"/>
      <c r="AN39" s="173"/>
      <c r="AO39" s="1080"/>
      <c r="AP39" s="1081"/>
      <c r="AQ39" s="1082">
        <f t="shared" si="43"/>
        <v>0</v>
      </c>
      <c r="AR39" s="1083"/>
      <c r="AS39" s="1084">
        <f t="shared" si="44"/>
        <v>0</v>
      </c>
      <c r="AT39" s="1085">
        <f t="shared" si="45"/>
        <v>0</v>
      </c>
      <c r="AU39" s="1085">
        <f t="shared" si="46"/>
        <v>0</v>
      </c>
      <c r="AV39" s="178"/>
    </row>
    <row r="40" spans="1:48" s="105" customFormat="1">
      <c r="A40" s="146"/>
      <c r="B40" s="174"/>
      <c r="C40" s="175"/>
      <c r="D40" s="173"/>
      <c r="E40" s="1080"/>
      <c r="F40" s="1081"/>
      <c r="G40" s="1082">
        <f t="shared" si="31"/>
        <v>0</v>
      </c>
      <c r="H40" s="1083"/>
      <c r="I40" s="1084">
        <f t="shared" si="32"/>
        <v>0</v>
      </c>
      <c r="J40" s="1085">
        <f t="shared" si="33"/>
        <v>0</v>
      </c>
      <c r="K40" s="1085">
        <f t="shared" si="34"/>
        <v>0</v>
      </c>
      <c r="L40" s="178"/>
      <c r="M40" s="104"/>
      <c r="N40" s="174"/>
      <c r="O40" s="175"/>
      <c r="P40" s="173"/>
      <c r="Q40" s="1080"/>
      <c r="R40" s="1081"/>
      <c r="S40" s="1082">
        <f t="shared" si="35"/>
        <v>0</v>
      </c>
      <c r="T40" s="1083"/>
      <c r="U40" s="1084">
        <f t="shared" si="36"/>
        <v>0</v>
      </c>
      <c r="V40" s="1085">
        <f t="shared" si="37"/>
        <v>0</v>
      </c>
      <c r="W40" s="1085">
        <f t="shared" si="38"/>
        <v>0</v>
      </c>
      <c r="X40" s="178"/>
      <c r="Y40" s="104"/>
      <c r="Z40" s="174"/>
      <c r="AA40" s="175"/>
      <c r="AB40" s="173"/>
      <c r="AC40" s="1080"/>
      <c r="AD40" s="1081"/>
      <c r="AE40" s="1082">
        <f t="shared" si="39"/>
        <v>0</v>
      </c>
      <c r="AF40" s="1083"/>
      <c r="AG40" s="1084">
        <f t="shared" si="40"/>
        <v>0</v>
      </c>
      <c r="AH40" s="1085">
        <f t="shared" si="41"/>
        <v>0</v>
      </c>
      <c r="AI40" s="1085">
        <f t="shared" si="42"/>
        <v>0</v>
      </c>
      <c r="AJ40" s="178"/>
      <c r="AK40" s="104"/>
      <c r="AL40" s="174"/>
      <c r="AM40" s="175"/>
      <c r="AN40" s="173"/>
      <c r="AO40" s="1080"/>
      <c r="AP40" s="1081"/>
      <c r="AQ40" s="1082">
        <f t="shared" si="43"/>
        <v>0</v>
      </c>
      <c r="AR40" s="1083"/>
      <c r="AS40" s="1084">
        <f t="shared" si="44"/>
        <v>0</v>
      </c>
      <c r="AT40" s="1085">
        <f t="shared" si="45"/>
        <v>0</v>
      </c>
      <c r="AU40" s="1085">
        <f t="shared" si="46"/>
        <v>0</v>
      </c>
      <c r="AV40" s="178"/>
    </row>
    <row r="41" spans="1:48" s="105" customFormat="1">
      <c r="A41" s="146"/>
      <c r="B41" s="174"/>
      <c r="C41" s="175"/>
      <c r="D41" s="173"/>
      <c r="E41" s="1080"/>
      <c r="F41" s="1081"/>
      <c r="G41" s="1082">
        <f t="shared" si="31"/>
        <v>0</v>
      </c>
      <c r="H41" s="1083"/>
      <c r="I41" s="1084">
        <f t="shared" si="32"/>
        <v>0</v>
      </c>
      <c r="J41" s="1085">
        <f t="shared" si="33"/>
        <v>0</v>
      </c>
      <c r="K41" s="1085">
        <f t="shared" si="34"/>
        <v>0</v>
      </c>
      <c r="L41" s="178"/>
      <c r="M41" s="104"/>
      <c r="N41" s="174"/>
      <c r="O41" s="175"/>
      <c r="P41" s="173"/>
      <c r="Q41" s="1080"/>
      <c r="R41" s="1081"/>
      <c r="S41" s="1082">
        <f t="shared" si="35"/>
        <v>0</v>
      </c>
      <c r="T41" s="1083"/>
      <c r="U41" s="1084">
        <f t="shared" si="36"/>
        <v>0</v>
      </c>
      <c r="V41" s="1085">
        <f t="shared" si="37"/>
        <v>0</v>
      </c>
      <c r="W41" s="1085">
        <f t="shared" si="38"/>
        <v>0</v>
      </c>
      <c r="X41" s="178"/>
      <c r="Y41" s="104"/>
      <c r="Z41" s="174"/>
      <c r="AA41" s="175"/>
      <c r="AB41" s="173"/>
      <c r="AC41" s="1080"/>
      <c r="AD41" s="1081"/>
      <c r="AE41" s="1082">
        <f t="shared" si="39"/>
        <v>0</v>
      </c>
      <c r="AF41" s="1083"/>
      <c r="AG41" s="1084">
        <f t="shared" si="40"/>
        <v>0</v>
      </c>
      <c r="AH41" s="1085">
        <f t="shared" si="41"/>
        <v>0</v>
      </c>
      <c r="AI41" s="1085">
        <f t="shared" si="42"/>
        <v>0</v>
      </c>
      <c r="AJ41" s="178"/>
      <c r="AK41" s="104"/>
      <c r="AL41" s="174"/>
      <c r="AM41" s="175"/>
      <c r="AN41" s="173"/>
      <c r="AO41" s="1080"/>
      <c r="AP41" s="1081"/>
      <c r="AQ41" s="1082">
        <f t="shared" si="43"/>
        <v>0</v>
      </c>
      <c r="AR41" s="1083"/>
      <c r="AS41" s="1084">
        <f t="shared" si="44"/>
        <v>0</v>
      </c>
      <c r="AT41" s="1085">
        <f t="shared" si="45"/>
        <v>0</v>
      </c>
      <c r="AU41" s="1085">
        <f t="shared" si="46"/>
        <v>0</v>
      </c>
      <c r="AV41" s="178"/>
    </row>
    <row r="42" spans="1:48" s="105" customFormat="1">
      <c r="A42" s="146"/>
      <c r="B42" s="174"/>
      <c r="C42" s="175"/>
      <c r="D42" s="173"/>
      <c r="E42" s="1080"/>
      <c r="F42" s="1081"/>
      <c r="G42" s="1082">
        <f t="shared" si="31"/>
        <v>0</v>
      </c>
      <c r="H42" s="1083"/>
      <c r="I42" s="1084">
        <f t="shared" si="32"/>
        <v>0</v>
      </c>
      <c r="J42" s="1085">
        <f t="shared" si="33"/>
        <v>0</v>
      </c>
      <c r="K42" s="1085">
        <f t="shared" si="34"/>
        <v>0</v>
      </c>
      <c r="L42" s="178"/>
      <c r="M42" s="104"/>
      <c r="N42" s="174"/>
      <c r="O42" s="175"/>
      <c r="P42" s="173"/>
      <c r="Q42" s="1080"/>
      <c r="R42" s="1081"/>
      <c r="S42" s="1082">
        <f t="shared" si="35"/>
        <v>0</v>
      </c>
      <c r="T42" s="1083"/>
      <c r="U42" s="1084">
        <f t="shared" si="36"/>
        <v>0</v>
      </c>
      <c r="V42" s="1085">
        <f t="shared" si="37"/>
        <v>0</v>
      </c>
      <c r="W42" s="1085">
        <f t="shared" si="38"/>
        <v>0</v>
      </c>
      <c r="X42" s="178"/>
      <c r="Y42" s="104"/>
      <c r="Z42" s="174"/>
      <c r="AA42" s="175"/>
      <c r="AB42" s="173"/>
      <c r="AC42" s="1080"/>
      <c r="AD42" s="1081"/>
      <c r="AE42" s="1082">
        <f t="shared" si="39"/>
        <v>0</v>
      </c>
      <c r="AF42" s="1083"/>
      <c r="AG42" s="1084">
        <f t="shared" si="40"/>
        <v>0</v>
      </c>
      <c r="AH42" s="1085">
        <f t="shared" si="41"/>
        <v>0</v>
      </c>
      <c r="AI42" s="1085">
        <f t="shared" si="42"/>
        <v>0</v>
      </c>
      <c r="AJ42" s="178"/>
      <c r="AK42" s="104"/>
      <c r="AL42" s="174"/>
      <c r="AM42" s="175"/>
      <c r="AN42" s="173"/>
      <c r="AO42" s="1080"/>
      <c r="AP42" s="1081"/>
      <c r="AQ42" s="1082">
        <f t="shared" si="43"/>
        <v>0</v>
      </c>
      <c r="AR42" s="1083"/>
      <c r="AS42" s="1084">
        <f t="shared" si="44"/>
        <v>0</v>
      </c>
      <c r="AT42" s="1085">
        <f t="shared" si="45"/>
        <v>0</v>
      </c>
      <c r="AU42" s="1085">
        <f t="shared" si="46"/>
        <v>0</v>
      </c>
      <c r="AV42" s="178"/>
    </row>
    <row r="43" spans="1:48" s="105" customFormat="1">
      <c r="A43" s="146"/>
      <c r="B43" s="174"/>
      <c r="C43" s="175"/>
      <c r="D43" s="173"/>
      <c r="E43" s="1080"/>
      <c r="F43" s="1081"/>
      <c r="G43" s="1082">
        <f t="shared" si="31"/>
        <v>0</v>
      </c>
      <c r="H43" s="1083"/>
      <c r="I43" s="1084">
        <f t="shared" si="32"/>
        <v>0</v>
      </c>
      <c r="J43" s="1085">
        <f t="shared" si="33"/>
        <v>0</v>
      </c>
      <c r="K43" s="1085">
        <f t="shared" si="34"/>
        <v>0</v>
      </c>
      <c r="L43" s="178"/>
      <c r="M43" s="104"/>
      <c r="N43" s="174"/>
      <c r="O43" s="175"/>
      <c r="P43" s="173"/>
      <c r="Q43" s="1080"/>
      <c r="R43" s="1081"/>
      <c r="S43" s="1082">
        <f t="shared" si="35"/>
        <v>0</v>
      </c>
      <c r="T43" s="1083"/>
      <c r="U43" s="1084">
        <f t="shared" si="36"/>
        <v>0</v>
      </c>
      <c r="V43" s="1085">
        <f t="shared" si="37"/>
        <v>0</v>
      </c>
      <c r="W43" s="1085">
        <f t="shared" si="38"/>
        <v>0</v>
      </c>
      <c r="X43" s="178"/>
      <c r="Y43" s="104"/>
      <c r="Z43" s="174"/>
      <c r="AA43" s="175"/>
      <c r="AB43" s="173"/>
      <c r="AC43" s="1080"/>
      <c r="AD43" s="1081"/>
      <c r="AE43" s="1082">
        <f t="shared" si="39"/>
        <v>0</v>
      </c>
      <c r="AF43" s="1083"/>
      <c r="AG43" s="1084">
        <f t="shared" si="40"/>
        <v>0</v>
      </c>
      <c r="AH43" s="1085">
        <f t="shared" si="41"/>
        <v>0</v>
      </c>
      <c r="AI43" s="1085">
        <f t="shared" si="42"/>
        <v>0</v>
      </c>
      <c r="AJ43" s="178"/>
      <c r="AK43" s="104"/>
      <c r="AL43" s="174"/>
      <c r="AM43" s="175"/>
      <c r="AN43" s="173"/>
      <c r="AO43" s="1080"/>
      <c r="AP43" s="1081"/>
      <c r="AQ43" s="1082">
        <f t="shared" si="43"/>
        <v>0</v>
      </c>
      <c r="AR43" s="1083"/>
      <c r="AS43" s="1084">
        <f t="shared" si="44"/>
        <v>0</v>
      </c>
      <c r="AT43" s="1085">
        <f t="shared" si="45"/>
        <v>0</v>
      </c>
      <c r="AU43" s="1085">
        <f t="shared" si="46"/>
        <v>0</v>
      </c>
      <c r="AV43" s="178"/>
    </row>
    <row r="44" spans="1:48" s="105" customFormat="1">
      <c r="A44" s="146"/>
      <c r="B44" s="174"/>
      <c r="C44" s="175"/>
      <c r="D44" s="173"/>
      <c r="E44" s="1080"/>
      <c r="F44" s="1081"/>
      <c r="G44" s="1082">
        <f t="shared" si="31"/>
        <v>0</v>
      </c>
      <c r="H44" s="1083"/>
      <c r="I44" s="1084">
        <f t="shared" si="32"/>
        <v>0</v>
      </c>
      <c r="J44" s="1085">
        <f t="shared" si="33"/>
        <v>0</v>
      </c>
      <c r="K44" s="1085">
        <f t="shared" si="34"/>
        <v>0</v>
      </c>
      <c r="L44" s="178"/>
      <c r="M44" s="104"/>
      <c r="N44" s="174"/>
      <c r="O44" s="175"/>
      <c r="P44" s="173"/>
      <c r="Q44" s="1080"/>
      <c r="R44" s="1081"/>
      <c r="S44" s="1082">
        <f t="shared" si="35"/>
        <v>0</v>
      </c>
      <c r="T44" s="1083"/>
      <c r="U44" s="1084">
        <f t="shared" si="36"/>
        <v>0</v>
      </c>
      <c r="V44" s="1085">
        <f t="shared" si="37"/>
        <v>0</v>
      </c>
      <c r="W44" s="1085">
        <f t="shared" si="38"/>
        <v>0</v>
      </c>
      <c r="X44" s="178"/>
      <c r="Y44" s="104"/>
      <c r="Z44" s="174"/>
      <c r="AA44" s="175"/>
      <c r="AB44" s="173"/>
      <c r="AC44" s="1080"/>
      <c r="AD44" s="1081"/>
      <c r="AE44" s="1082">
        <f t="shared" si="39"/>
        <v>0</v>
      </c>
      <c r="AF44" s="1083"/>
      <c r="AG44" s="1084">
        <f t="shared" si="40"/>
        <v>0</v>
      </c>
      <c r="AH44" s="1085">
        <f t="shared" si="41"/>
        <v>0</v>
      </c>
      <c r="AI44" s="1085">
        <f t="shared" si="42"/>
        <v>0</v>
      </c>
      <c r="AJ44" s="178"/>
      <c r="AK44" s="104"/>
      <c r="AL44" s="174"/>
      <c r="AM44" s="175"/>
      <c r="AN44" s="173"/>
      <c r="AO44" s="1080"/>
      <c r="AP44" s="1081"/>
      <c r="AQ44" s="1082">
        <f t="shared" si="43"/>
        <v>0</v>
      </c>
      <c r="AR44" s="1083"/>
      <c r="AS44" s="1084">
        <f t="shared" si="44"/>
        <v>0</v>
      </c>
      <c r="AT44" s="1085">
        <f t="shared" si="45"/>
        <v>0</v>
      </c>
      <c r="AU44" s="1085">
        <f t="shared" si="46"/>
        <v>0</v>
      </c>
      <c r="AV44" s="178"/>
    </row>
    <row r="45" spans="1:48" s="105" customFormat="1">
      <c r="A45" s="146"/>
      <c r="B45" s="174"/>
      <c r="C45" s="175"/>
      <c r="D45" s="173"/>
      <c r="E45" s="1080"/>
      <c r="F45" s="1081"/>
      <c r="G45" s="1082">
        <f t="shared" si="31"/>
        <v>0</v>
      </c>
      <c r="H45" s="1083"/>
      <c r="I45" s="1084">
        <f t="shared" si="32"/>
        <v>0</v>
      </c>
      <c r="J45" s="1085">
        <f t="shared" si="33"/>
        <v>0</v>
      </c>
      <c r="K45" s="1085">
        <f t="shared" si="34"/>
        <v>0</v>
      </c>
      <c r="L45" s="178"/>
      <c r="M45" s="104"/>
      <c r="N45" s="174"/>
      <c r="O45" s="175"/>
      <c r="P45" s="173"/>
      <c r="Q45" s="1080"/>
      <c r="R45" s="1081"/>
      <c r="S45" s="1082">
        <f t="shared" si="35"/>
        <v>0</v>
      </c>
      <c r="T45" s="1083"/>
      <c r="U45" s="1084">
        <f t="shared" si="36"/>
        <v>0</v>
      </c>
      <c r="V45" s="1085">
        <f t="shared" si="37"/>
        <v>0</v>
      </c>
      <c r="W45" s="1085">
        <f t="shared" si="38"/>
        <v>0</v>
      </c>
      <c r="X45" s="178"/>
      <c r="Y45" s="104"/>
      <c r="Z45" s="174"/>
      <c r="AA45" s="175"/>
      <c r="AB45" s="173"/>
      <c r="AC45" s="1080"/>
      <c r="AD45" s="1081"/>
      <c r="AE45" s="1082">
        <f t="shared" si="39"/>
        <v>0</v>
      </c>
      <c r="AF45" s="1083"/>
      <c r="AG45" s="1084">
        <f t="shared" si="40"/>
        <v>0</v>
      </c>
      <c r="AH45" s="1085">
        <f t="shared" si="41"/>
        <v>0</v>
      </c>
      <c r="AI45" s="1085">
        <f t="shared" si="42"/>
        <v>0</v>
      </c>
      <c r="AJ45" s="178"/>
      <c r="AK45" s="104"/>
      <c r="AL45" s="174"/>
      <c r="AM45" s="175"/>
      <c r="AN45" s="173"/>
      <c r="AO45" s="1080"/>
      <c r="AP45" s="1081"/>
      <c r="AQ45" s="1082">
        <f t="shared" si="43"/>
        <v>0</v>
      </c>
      <c r="AR45" s="1083"/>
      <c r="AS45" s="1084">
        <f t="shared" si="44"/>
        <v>0</v>
      </c>
      <c r="AT45" s="1085">
        <f t="shared" si="45"/>
        <v>0</v>
      </c>
      <c r="AU45" s="1085">
        <f t="shared" si="46"/>
        <v>0</v>
      </c>
      <c r="AV45" s="178"/>
    </row>
    <row r="46" spans="1:48" s="105" customFormat="1">
      <c r="A46" s="146"/>
      <c r="B46" s="174"/>
      <c r="C46" s="175"/>
      <c r="D46" s="173"/>
      <c r="E46" s="1080"/>
      <c r="F46" s="1081"/>
      <c r="G46" s="1082">
        <f t="shared" si="31"/>
        <v>0</v>
      </c>
      <c r="H46" s="1083"/>
      <c r="I46" s="1084">
        <f t="shared" si="32"/>
        <v>0</v>
      </c>
      <c r="J46" s="1085">
        <f t="shared" si="33"/>
        <v>0</v>
      </c>
      <c r="K46" s="1085">
        <f t="shared" si="34"/>
        <v>0</v>
      </c>
      <c r="L46" s="178"/>
      <c r="M46" s="104"/>
      <c r="N46" s="174"/>
      <c r="O46" s="175"/>
      <c r="P46" s="173"/>
      <c r="Q46" s="1080"/>
      <c r="R46" s="1081"/>
      <c r="S46" s="1082">
        <f t="shared" si="35"/>
        <v>0</v>
      </c>
      <c r="T46" s="1083"/>
      <c r="U46" s="1084">
        <f t="shared" si="36"/>
        <v>0</v>
      </c>
      <c r="V46" s="1085">
        <f t="shared" si="37"/>
        <v>0</v>
      </c>
      <c r="W46" s="1085">
        <f t="shared" si="38"/>
        <v>0</v>
      </c>
      <c r="X46" s="178"/>
      <c r="Y46" s="104"/>
      <c r="Z46" s="174"/>
      <c r="AA46" s="175"/>
      <c r="AB46" s="173"/>
      <c r="AC46" s="1080"/>
      <c r="AD46" s="1081"/>
      <c r="AE46" s="1082">
        <f t="shared" si="39"/>
        <v>0</v>
      </c>
      <c r="AF46" s="1083"/>
      <c r="AG46" s="1084">
        <f t="shared" si="40"/>
        <v>0</v>
      </c>
      <c r="AH46" s="1085">
        <f t="shared" si="41"/>
        <v>0</v>
      </c>
      <c r="AI46" s="1085">
        <f t="shared" si="42"/>
        <v>0</v>
      </c>
      <c r="AJ46" s="178"/>
      <c r="AK46" s="104"/>
      <c r="AL46" s="174"/>
      <c r="AM46" s="175"/>
      <c r="AN46" s="173"/>
      <c r="AO46" s="1080"/>
      <c r="AP46" s="1081"/>
      <c r="AQ46" s="1082">
        <f t="shared" si="43"/>
        <v>0</v>
      </c>
      <c r="AR46" s="1083"/>
      <c r="AS46" s="1084">
        <f t="shared" si="44"/>
        <v>0</v>
      </c>
      <c r="AT46" s="1085">
        <f t="shared" si="45"/>
        <v>0</v>
      </c>
      <c r="AU46" s="1085">
        <f t="shared" si="46"/>
        <v>0</v>
      </c>
      <c r="AV46" s="178"/>
    </row>
    <row r="47" spans="1:48" s="105" customFormat="1" ht="24.75" thickBot="1">
      <c r="A47" s="146"/>
      <c r="B47" s="176"/>
      <c r="C47" s="1128"/>
      <c r="D47" s="177"/>
      <c r="E47" s="1086"/>
      <c r="F47" s="1087"/>
      <c r="G47" s="1088">
        <f t="shared" si="31"/>
        <v>0</v>
      </c>
      <c r="H47" s="1089"/>
      <c r="I47" s="1090">
        <f t="shared" si="32"/>
        <v>0</v>
      </c>
      <c r="J47" s="1091">
        <f t="shared" si="33"/>
        <v>0</v>
      </c>
      <c r="K47" s="1091">
        <f t="shared" si="34"/>
        <v>0</v>
      </c>
      <c r="L47" s="179"/>
      <c r="M47" s="104"/>
      <c r="N47" s="176"/>
      <c r="O47" s="1128"/>
      <c r="P47" s="177"/>
      <c r="Q47" s="1086"/>
      <c r="R47" s="1087"/>
      <c r="S47" s="1088">
        <f t="shared" si="35"/>
        <v>0</v>
      </c>
      <c r="T47" s="1089"/>
      <c r="U47" s="1090">
        <f t="shared" si="36"/>
        <v>0</v>
      </c>
      <c r="V47" s="1091">
        <f t="shared" si="37"/>
        <v>0</v>
      </c>
      <c r="W47" s="1091">
        <f t="shared" si="38"/>
        <v>0</v>
      </c>
      <c r="X47" s="179"/>
      <c r="Y47" s="104"/>
      <c r="Z47" s="176"/>
      <c r="AA47" s="1128"/>
      <c r="AB47" s="177"/>
      <c r="AC47" s="1086"/>
      <c r="AD47" s="1087"/>
      <c r="AE47" s="1088">
        <f t="shared" si="39"/>
        <v>0</v>
      </c>
      <c r="AF47" s="1089"/>
      <c r="AG47" s="1090">
        <f t="shared" si="40"/>
        <v>0</v>
      </c>
      <c r="AH47" s="1091">
        <f t="shared" si="41"/>
        <v>0</v>
      </c>
      <c r="AI47" s="1091">
        <f t="shared" si="42"/>
        <v>0</v>
      </c>
      <c r="AJ47" s="179"/>
      <c r="AK47" s="104"/>
      <c r="AL47" s="176"/>
      <c r="AM47" s="1128"/>
      <c r="AN47" s="177"/>
      <c r="AO47" s="1086"/>
      <c r="AP47" s="1087"/>
      <c r="AQ47" s="1088">
        <f t="shared" si="43"/>
        <v>0</v>
      </c>
      <c r="AR47" s="1089"/>
      <c r="AS47" s="1090">
        <f t="shared" si="44"/>
        <v>0</v>
      </c>
      <c r="AT47" s="1091">
        <f t="shared" si="45"/>
        <v>0</v>
      </c>
      <c r="AU47" s="1091">
        <f t="shared" si="46"/>
        <v>0</v>
      </c>
      <c r="AV47" s="179"/>
    </row>
    <row r="48" spans="1:48" s="105" customFormat="1" ht="25.5" thickTop="1" thickBot="1">
      <c r="A48" s="146"/>
      <c r="B48" s="1877" t="s">
        <v>471</v>
      </c>
      <c r="C48" s="1878"/>
      <c r="D48" s="1878"/>
      <c r="E48" s="1878"/>
      <c r="F48" s="1092"/>
      <c r="G48" s="1092">
        <f>SUM(G38:G47)</f>
        <v>0</v>
      </c>
      <c r="H48" s="1093"/>
      <c r="I48" s="1093">
        <f>SUM(I38:I47)</f>
        <v>0</v>
      </c>
      <c r="J48" s="1094"/>
      <c r="K48" s="1094">
        <f>SUM(K38:K47)</f>
        <v>0</v>
      </c>
      <c r="L48" s="98"/>
      <c r="M48" s="104"/>
      <c r="N48" s="1877" t="s">
        <v>471</v>
      </c>
      <c r="O48" s="1878"/>
      <c r="P48" s="1878"/>
      <c r="Q48" s="1878"/>
      <c r="R48" s="1092"/>
      <c r="S48" s="1092">
        <f>SUM(S38:S47)</f>
        <v>0</v>
      </c>
      <c r="T48" s="1093"/>
      <c r="U48" s="1093">
        <f>SUM(U38:U47)</f>
        <v>0</v>
      </c>
      <c r="V48" s="1094"/>
      <c r="W48" s="1094">
        <f>SUM(W38:W47)</f>
        <v>0</v>
      </c>
      <c r="X48" s="98"/>
      <c r="Y48" s="104"/>
      <c r="Z48" s="1877" t="s">
        <v>471</v>
      </c>
      <c r="AA48" s="1878"/>
      <c r="AB48" s="1878"/>
      <c r="AC48" s="1878"/>
      <c r="AD48" s="1092"/>
      <c r="AE48" s="1092">
        <f>SUM(AE38:AE47)</f>
        <v>0</v>
      </c>
      <c r="AF48" s="1093"/>
      <c r="AG48" s="1093">
        <f>SUM(AG38:AG47)</f>
        <v>0</v>
      </c>
      <c r="AH48" s="1094"/>
      <c r="AI48" s="1094">
        <f>SUM(AI38:AI47)</f>
        <v>0</v>
      </c>
      <c r="AJ48" s="98"/>
      <c r="AK48" s="104"/>
      <c r="AL48" s="1877" t="s">
        <v>471</v>
      </c>
      <c r="AM48" s="1878"/>
      <c r="AN48" s="1878"/>
      <c r="AO48" s="1878"/>
      <c r="AP48" s="1092"/>
      <c r="AQ48" s="1092">
        <f>SUM(AQ38:AQ47)</f>
        <v>0</v>
      </c>
      <c r="AR48" s="1093"/>
      <c r="AS48" s="1093">
        <f>SUM(AS38:AS47)</f>
        <v>0</v>
      </c>
      <c r="AT48" s="1094"/>
      <c r="AU48" s="1094">
        <f>SUM(AU38:AU47)</f>
        <v>0</v>
      </c>
      <c r="AV48" s="98"/>
    </row>
    <row r="49" spans="1:48" s="105" customFormat="1">
      <c r="A49" s="146"/>
      <c r="B49" s="171"/>
      <c r="C49" s="172"/>
      <c r="D49" s="173"/>
      <c r="E49" s="1080"/>
      <c r="F49" s="1081"/>
      <c r="G49" s="1082">
        <f t="shared" ref="G49:G58" si="47">INT(E49*F49)</f>
        <v>0</v>
      </c>
      <c r="H49" s="1083"/>
      <c r="I49" s="1084">
        <f t="shared" ref="I49:I58" si="48">INT(E49*H49)</f>
        <v>0</v>
      </c>
      <c r="J49" s="1085">
        <f t="shared" ref="J49:J58" si="49">F49-H49</f>
        <v>0</v>
      </c>
      <c r="K49" s="1085">
        <f t="shared" ref="K49:K58" si="50">G49-I49</f>
        <v>0</v>
      </c>
      <c r="L49" s="178"/>
      <c r="M49" s="104"/>
      <c r="N49" s="171"/>
      <c r="O49" s="172"/>
      <c r="P49" s="173"/>
      <c r="Q49" s="1080"/>
      <c r="R49" s="1081"/>
      <c r="S49" s="1082">
        <f t="shared" ref="S49:S58" si="51">INT(Q49*R49)</f>
        <v>0</v>
      </c>
      <c r="T49" s="1083"/>
      <c r="U49" s="1084">
        <f t="shared" ref="U49:U58" si="52">INT(Q49*T49)</f>
        <v>0</v>
      </c>
      <c r="V49" s="1085">
        <f t="shared" ref="V49:V58" si="53">R49-T49</f>
        <v>0</v>
      </c>
      <c r="W49" s="1085">
        <f t="shared" ref="W49:W58" si="54">S49-U49</f>
        <v>0</v>
      </c>
      <c r="X49" s="178"/>
      <c r="Y49" s="104"/>
      <c r="Z49" s="171"/>
      <c r="AA49" s="172"/>
      <c r="AB49" s="173"/>
      <c r="AC49" s="1080"/>
      <c r="AD49" s="1081"/>
      <c r="AE49" s="1082">
        <f t="shared" ref="AE49:AE58" si="55">INT(AC49*AD49)</f>
        <v>0</v>
      </c>
      <c r="AF49" s="1083"/>
      <c r="AG49" s="1084">
        <f t="shared" ref="AG49:AG58" si="56">INT(AC49*AF49)</f>
        <v>0</v>
      </c>
      <c r="AH49" s="1085">
        <f t="shared" ref="AH49:AH58" si="57">AD49-AF49</f>
        <v>0</v>
      </c>
      <c r="AI49" s="1085">
        <f t="shared" ref="AI49:AI58" si="58">AE49-AG49</f>
        <v>0</v>
      </c>
      <c r="AJ49" s="178"/>
      <c r="AK49" s="104"/>
      <c r="AL49" s="171"/>
      <c r="AM49" s="172"/>
      <c r="AN49" s="173"/>
      <c r="AO49" s="1080"/>
      <c r="AP49" s="1081"/>
      <c r="AQ49" s="1082">
        <f t="shared" ref="AQ49:AQ58" si="59">INT(AO49*AP49)</f>
        <v>0</v>
      </c>
      <c r="AR49" s="1083"/>
      <c r="AS49" s="1084">
        <f t="shared" ref="AS49:AS58" si="60">INT(AO49*AR49)</f>
        <v>0</v>
      </c>
      <c r="AT49" s="1085">
        <f t="shared" ref="AT49:AT58" si="61">AP49-AR49</f>
        <v>0</v>
      </c>
      <c r="AU49" s="1085">
        <f t="shared" ref="AU49:AU58" si="62">AQ49-AS49</f>
        <v>0</v>
      </c>
      <c r="AV49" s="178"/>
    </row>
    <row r="50" spans="1:48" s="105" customFormat="1">
      <c r="A50" s="146"/>
      <c r="B50" s="174"/>
      <c r="C50" s="175"/>
      <c r="D50" s="173"/>
      <c r="E50" s="1080"/>
      <c r="F50" s="1081"/>
      <c r="G50" s="1082">
        <f t="shared" si="47"/>
        <v>0</v>
      </c>
      <c r="H50" s="1083"/>
      <c r="I50" s="1084">
        <f t="shared" si="48"/>
        <v>0</v>
      </c>
      <c r="J50" s="1085">
        <f t="shared" si="49"/>
        <v>0</v>
      </c>
      <c r="K50" s="1085">
        <f t="shared" si="50"/>
        <v>0</v>
      </c>
      <c r="L50" s="178"/>
      <c r="M50" s="104"/>
      <c r="N50" s="174"/>
      <c r="O50" s="175"/>
      <c r="P50" s="173"/>
      <c r="Q50" s="1080"/>
      <c r="R50" s="1081"/>
      <c r="S50" s="1082">
        <f t="shared" si="51"/>
        <v>0</v>
      </c>
      <c r="T50" s="1083"/>
      <c r="U50" s="1084">
        <f t="shared" si="52"/>
        <v>0</v>
      </c>
      <c r="V50" s="1085">
        <f t="shared" si="53"/>
        <v>0</v>
      </c>
      <c r="W50" s="1085">
        <f t="shared" si="54"/>
        <v>0</v>
      </c>
      <c r="X50" s="178"/>
      <c r="Y50" s="104"/>
      <c r="Z50" s="174"/>
      <c r="AA50" s="175"/>
      <c r="AB50" s="173"/>
      <c r="AC50" s="1080"/>
      <c r="AD50" s="1081"/>
      <c r="AE50" s="1082">
        <f t="shared" si="55"/>
        <v>0</v>
      </c>
      <c r="AF50" s="1083"/>
      <c r="AG50" s="1084">
        <f t="shared" si="56"/>
        <v>0</v>
      </c>
      <c r="AH50" s="1085">
        <f t="shared" si="57"/>
        <v>0</v>
      </c>
      <c r="AI50" s="1085">
        <f t="shared" si="58"/>
        <v>0</v>
      </c>
      <c r="AJ50" s="178"/>
      <c r="AK50" s="104"/>
      <c r="AL50" s="174"/>
      <c r="AM50" s="175"/>
      <c r="AN50" s="173"/>
      <c r="AO50" s="1080"/>
      <c r="AP50" s="1081"/>
      <c r="AQ50" s="1082">
        <f t="shared" si="59"/>
        <v>0</v>
      </c>
      <c r="AR50" s="1083"/>
      <c r="AS50" s="1084">
        <f t="shared" si="60"/>
        <v>0</v>
      </c>
      <c r="AT50" s="1085">
        <f t="shared" si="61"/>
        <v>0</v>
      </c>
      <c r="AU50" s="1085">
        <f t="shared" si="62"/>
        <v>0</v>
      </c>
      <c r="AV50" s="178"/>
    </row>
    <row r="51" spans="1:48" s="105" customFormat="1">
      <c r="A51" s="146"/>
      <c r="B51" s="174"/>
      <c r="C51" s="175"/>
      <c r="D51" s="173"/>
      <c r="E51" s="1080"/>
      <c r="F51" s="1081"/>
      <c r="G51" s="1082">
        <f t="shared" si="47"/>
        <v>0</v>
      </c>
      <c r="H51" s="1083"/>
      <c r="I51" s="1084">
        <f t="shared" si="48"/>
        <v>0</v>
      </c>
      <c r="J51" s="1085">
        <f t="shared" si="49"/>
        <v>0</v>
      </c>
      <c r="K51" s="1085">
        <f t="shared" si="50"/>
        <v>0</v>
      </c>
      <c r="L51" s="178"/>
      <c r="M51" s="104"/>
      <c r="N51" s="174"/>
      <c r="O51" s="175"/>
      <c r="P51" s="173"/>
      <c r="Q51" s="1080"/>
      <c r="R51" s="1081"/>
      <c r="S51" s="1082">
        <f t="shared" si="51"/>
        <v>0</v>
      </c>
      <c r="T51" s="1083"/>
      <c r="U51" s="1084">
        <f t="shared" si="52"/>
        <v>0</v>
      </c>
      <c r="V51" s="1085">
        <f t="shared" si="53"/>
        <v>0</v>
      </c>
      <c r="W51" s="1085">
        <f t="shared" si="54"/>
        <v>0</v>
      </c>
      <c r="X51" s="178"/>
      <c r="Y51" s="104"/>
      <c r="Z51" s="174"/>
      <c r="AA51" s="175"/>
      <c r="AB51" s="173"/>
      <c r="AC51" s="1080"/>
      <c r="AD51" s="1081"/>
      <c r="AE51" s="1082">
        <f t="shared" si="55"/>
        <v>0</v>
      </c>
      <c r="AF51" s="1083"/>
      <c r="AG51" s="1084">
        <f t="shared" si="56"/>
        <v>0</v>
      </c>
      <c r="AH51" s="1085">
        <f t="shared" si="57"/>
        <v>0</v>
      </c>
      <c r="AI51" s="1085">
        <f t="shared" si="58"/>
        <v>0</v>
      </c>
      <c r="AJ51" s="178"/>
      <c r="AK51" s="104"/>
      <c r="AL51" s="174"/>
      <c r="AM51" s="175"/>
      <c r="AN51" s="173"/>
      <c r="AO51" s="1080"/>
      <c r="AP51" s="1081"/>
      <c r="AQ51" s="1082">
        <f t="shared" si="59"/>
        <v>0</v>
      </c>
      <c r="AR51" s="1083"/>
      <c r="AS51" s="1084">
        <f t="shared" si="60"/>
        <v>0</v>
      </c>
      <c r="AT51" s="1085">
        <f t="shared" si="61"/>
        <v>0</v>
      </c>
      <c r="AU51" s="1085">
        <f t="shared" si="62"/>
        <v>0</v>
      </c>
      <c r="AV51" s="178"/>
    </row>
    <row r="52" spans="1:48" s="105" customFormat="1">
      <c r="A52" s="146"/>
      <c r="B52" s="174"/>
      <c r="C52" s="175"/>
      <c r="D52" s="173"/>
      <c r="E52" s="1080"/>
      <c r="F52" s="1081"/>
      <c r="G52" s="1082">
        <f t="shared" si="47"/>
        <v>0</v>
      </c>
      <c r="H52" s="1083"/>
      <c r="I52" s="1084">
        <f t="shared" si="48"/>
        <v>0</v>
      </c>
      <c r="J52" s="1085">
        <f t="shared" si="49"/>
        <v>0</v>
      </c>
      <c r="K52" s="1085">
        <f t="shared" si="50"/>
        <v>0</v>
      </c>
      <c r="L52" s="178"/>
      <c r="M52" s="104"/>
      <c r="N52" s="174"/>
      <c r="O52" s="175"/>
      <c r="P52" s="173"/>
      <c r="Q52" s="1080"/>
      <c r="R52" s="1081"/>
      <c r="S52" s="1082">
        <f t="shared" si="51"/>
        <v>0</v>
      </c>
      <c r="T52" s="1083"/>
      <c r="U52" s="1084">
        <f t="shared" si="52"/>
        <v>0</v>
      </c>
      <c r="V52" s="1085">
        <f t="shared" si="53"/>
        <v>0</v>
      </c>
      <c r="W52" s="1085">
        <f t="shared" si="54"/>
        <v>0</v>
      </c>
      <c r="X52" s="178"/>
      <c r="Y52" s="104"/>
      <c r="Z52" s="174"/>
      <c r="AA52" s="175"/>
      <c r="AB52" s="173"/>
      <c r="AC52" s="1080"/>
      <c r="AD52" s="1081"/>
      <c r="AE52" s="1082">
        <f t="shared" si="55"/>
        <v>0</v>
      </c>
      <c r="AF52" s="1083"/>
      <c r="AG52" s="1084">
        <f t="shared" si="56"/>
        <v>0</v>
      </c>
      <c r="AH52" s="1085">
        <f t="shared" si="57"/>
        <v>0</v>
      </c>
      <c r="AI52" s="1085">
        <f t="shared" si="58"/>
        <v>0</v>
      </c>
      <c r="AJ52" s="178"/>
      <c r="AK52" s="104"/>
      <c r="AL52" s="174"/>
      <c r="AM52" s="175"/>
      <c r="AN52" s="173"/>
      <c r="AO52" s="1080"/>
      <c r="AP52" s="1081"/>
      <c r="AQ52" s="1082">
        <f t="shared" si="59"/>
        <v>0</v>
      </c>
      <c r="AR52" s="1083"/>
      <c r="AS52" s="1084">
        <f t="shared" si="60"/>
        <v>0</v>
      </c>
      <c r="AT52" s="1085">
        <f t="shared" si="61"/>
        <v>0</v>
      </c>
      <c r="AU52" s="1085">
        <f t="shared" si="62"/>
        <v>0</v>
      </c>
      <c r="AV52" s="178"/>
    </row>
    <row r="53" spans="1:48" s="105" customFormat="1">
      <c r="A53" s="146"/>
      <c r="B53" s="174"/>
      <c r="C53" s="175"/>
      <c r="D53" s="173"/>
      <c r="E53" s="1080"/>
      <c r="F53" s="1081"/>
      <c r="G53" s="1082">
        <f t="shared" si="47"/>
        <v>0</v>
      </c>
      <c r="H53" s="1083"/>
      <c r="I53" s="1084">
        <f t="shared" si="48"/>
        <v>0</v>
      </c>
      <c r="J53" s="1085">
        <f t="shared" si="49"/>
        <v>0</v>
      </c>
      <c r="K53" s="1085">
        <f t="shared" si="50"/>
        <v>0</v>
      </c>
      <c r="L53" s="178"/>
      <c r="M53" s="104"/>
      <c r="N53" s="174"/>
      <c r="O53" s="175"/>
      <c r="P53" s="173"/>
      <c r="Q53" s="1080"/>
      <c r="R53" s="1081"/>
      <c r="S53" s="1082">
        <f t="shared" si="51"/>
        <v>0</v>
      </c>
      <c r="T53" s="1083"/>
      <c r="U53" s="1084">
        <f t="shared" si="52"/>
        <v>0</v>
      </c>
      <c r="V53" s="1085">
        <f t="shared" si="53"/>
        <v>0</v>
      </c>
      <c r="W53" s="1085">
        <f t="shared" si="54"/>
        <v>0</v>
      </c>
      <c r="X53" s="178"/>
      <c r="Y53" s="104"/>
      <c r="Z53" s="174"/>
      <c r="AA53" s="175"/>
      <c r="AB53" s="173"/>
      <c r="AC53" s="1080"/>
      <c r="AD53" s="1081"/>
      <c r="AE53" s="1082">
        <f t="shared" si="55"/>
        <v>0</v>
      </c>
      <c r="AF53" s="1083"/>
      <c r="AG53" s="1084">
        <f t="shared" si="56"/>
        <v>0</v>
      </c>
      <c r="AH53" s="1085">
        <f t="shared" si="57"/>
        <v>0</v>
      </c>
      <c r="AI53" s="1085">
        <f t="shared" si="58"/>
        <v>0</v>
      </c>
      <c r="AJ53" s="178"/>
      <c r="AK53" s="104"/>
      <c r="AL53" s="174"/>
      <c r="AM53" s="175"/>
      <c r="AN53" s="173"/>
      <c r="AO53" s="1080"/>
      <c r="AP53" s="1081"/>
      <c r="AQ53" s="1082">
        <f t="shared" si="59"/>
        <v>0</v>
      </c>
      <c r="AR53" s="1083"/>
      <c r="AS53" s="1084">
        <f t="shared" si="60"/>
        <v>0</v>
      </c>
      <c r="AT53" s="1085">
        <f t="shared" si="61"/>
        <v>0</v>
      </c>
      <c r="AU53" s="1085">
        <f t="shared" si="62"/>
        <v>0</v>
      </c>
      <c r="AV53" s="178"/>
    </row>
    <row r="54" spans="1:48" s="105" customFormat="1">
      <c r="A54" s="146"/>
      <c r="B54" s="174"/>
      <c r="C54" s="175"/>
      <c r="D54" s="173"/>
      <c r="E54" s="1080"/>
      <c r="F54" s="1081"/>
      <c r="G54" s="1082">
        <f t="shared" si="47"/>
        <v>0</v>
      </c>
      <c r="H54" s="1083"/>
      <c r="I54" s="1084">
        <f t="shared" si="48"/>
        <v>0</v>
      </c>
      <c r="J54" s="1085">
        <f t="shared" si="49"/>
        <v>0</v>
      </c>
      <c r="K54" s="1085">
        <f t="shared" si="50"/>
        <v>0</v>
      </c>
      <c r="L54" s="178"/>
      <c r="M54" s="104"/>
      <c r="N54" s="174"/>
      <c r="O54" s="175"/>
      <c r="P54" s="173"/>
      <c r="Q54" s="1080"/>
      <c r="R54" s="1081"/>
      <c r="S54" s="1082">
        <f t="shared" si="51"/>
        <v>0</v>
      </c>
      <c r="T54" s="1083"/>
      <c r="U54" s="1084">
        <f t="shared" si="52"/>
        <v>0</v>
      </c>
      <c r="V54" s="1085">
        <f t="shared" si="53"/>
        <v>0</v>
      </c>
      <c r="W54" s="1085">
        <f t="shared" si="54"/>
        <v>0</v>
      </c>
      <c r="X54" s="178"/>
      <c r="Y54" s="104"/>
      <c r="Z54" s="174"/>
      <c r="AA54" s="175"/>
      <c r="AB54" s="173"/>
      <c r="AC54" s="1080"/>
      <c r="AD54" s="1081"/>
      <c r="AE54" s="1082">
        <f t="shared" si="55"/>
        <v>0</v>
      </c>
      <c r="AF54" s="1083"/>
      <c r="AG54" s="1084">
        <f t="shared" si="56"/>
        <v>0</v>
      </c>
      <c r="AH54" s="1085">
        <f t="shared" si="57"/>
        <v>0</v>
      </c>
      <c r="AI54" s="1085">
        <f t="shared" si="58"/>
        <v>0</v>
      </c>
      <c r="AJ54" s="178"/>
      <c r="AK54" s="104"/>
      <c r="AL54" s="174"/>
      <c r="AM54" s="175"/>
      <c r="AN54" s="173"/>
      <c r="AO54" s="1080"/>
      <c r="AP54" s="1081"/>
      <c r="AQ54" s="1082">
        <f t="shared" si="59"/>
        <v>0</v>
      </c>
      <c r="AR54" s="1083"/>
      <c r="AS54" s="1084">
        <f t="shared" si="60"/>
        <v>0</v>
      </c>
      <c r="AT54" s="1085">
        <f t="shared" si="61"/>
        <v>0</v>
      </c>
      <c r="AU54" s="1085">
        <f t="shared" si="62"/>
        <v>0</v>
      </c>
      <c r="AV54" s="178"/>
    </row>
    <row r="55" spans="1:48" s="105" customFormat="1">
      <c r="A55" s="146"/>
      <c r="B55" s="174"/>
      <c r="C55" s="175"/>
      <c r="D55" s="173"/>
      <c r="E55" s="1080"/>
      <c r="F55" s="1081"/>
      <c r="G55" s="1082">
        <f t="shared" si="47"/>
        <v>0</v>
      </c>
      <c r="H55" s="1083"/>
      <c r="I55" s="1084">
        <f t="shared" si="48"/>
        <v>0</v>
      </c>
      <c r="J55" s="1085">
        <f t="shared" si="49"/>
        <v>0</v>
      </c>
      <c r="K55" s="1085">
        <f t="shared" si="50"/>
        <v>0</v>
      </c>
      <c r="L55" s="178"/>
      <c r="M55" s="104"/>
      <c r="N55" s="174"/>
      <c r="O55" s="175"/>
      <c r="P55" s="173"/>
      <c r="Q55" s="1080"/>
      <c r="R55" s="1081"/>
      <c r="S55" s="1082">
        <f t="shared" si="51"/>
        <v>0</v>
      </c>
      <c r="T55" s="1083"/>
      <c r="U55" s="1084">
        <f t="shared" si="52"/>
        <v>0</v>
      </c>
      <c r="V55" s="1085">
        <f t="shared" si="53"/>
        <v>0</v>
      </c>
      <c r="W55" s="1085">
        <f t="shared" si="54"/>
        <v>0</v>
      </c>
      <c r="X55" s="178"/>
      <c r="Y55" s="104"/>
      <c r="Z55" s="174"/>
      <c r="AA55" s="175"/>
      <c r="AB55" s="173"/>
      <c r="AC55" s="1080"/>
      <c r="AD55" s="1081"/>
      <c r="AE55" s="1082">
        <f t="shared" si="55"/>
        <v>0</v>
      </c>
      <c r="AF55" s="1083"/>
      <c r="AG55" s="1084">
        <f t="shared" si="56"/>
        <v>0</v>
      </c>
      <c r="AH55" s="1085">
        <f t="shared" si="57"/>
        <v>0</v>
      </c>
      <c r="AI55" s="1085">
        <f t="shared" si="58"/>
        <v>0</v>
      </c>
      <c r="AJ55" s="178"/>
      <c r="AK55" s="104"/>
      <c r="AL55" s="174"/>
      <c r="AM55" s="175"/>
      <c r="AN55" s="173"/>
      <c r="AO55" s="1080"/>
      <c r="AP55" s="1081"/>
      <c r="AQ55" s="1082">
        <f t="shared" si="59"/>
        <v>0</v>
      </c>
      <c r="AR55" s="1083"/>
      <c r="AS55" s="1084">
        <f t="shared" si="60"/>
        <v>0</v>
      </c>
      <c r="AT55" s="1085">
        <f t="shared" si="61"/>
        <v>0</v>
      </c>
      <c r="AU55" s="1085">
        <f t="shared" si="62"/>
        <v>0</v>
      </c>
      <c r="AV55" s="178"/>
    </row>
    <row r="56" spans="1:48" s="105" customFormat="1">
      <c r="A56" s="146"/>
      <c r="B56" s="174"/>
      <c r="C56" s="175"/>
      <c r="D56" s="173"/>
      <c r="E56" s="1080"/>
      <c r="F56" s="1081"/>
      <c r="G56" s="1082">
        <f t="shared" si="47"/>
        <v>0</v>
      </c>
      <c r="H56" s="1083"/>
      <c r="I56" s="1084">
        <f t="shared" si="48"/>
        <v>0</v>
      </c>
      <c r="J56" s="1085">
        <f t="shared" si="49"/>
        <v>0</v>
      </c>
      <c r="K56" s="1085">
        <f t="shared" si="50"/>
        <v>0</v>
      </c>
      <c r="L56" s="178"/>
      <c r="M56" s="104"/>
      <c r="N56" s="174"/>
      <c r="O56" s="175"/>
      <c r="P56" s="173"/>
      <c r="Q56" s="1080"/>
      <c r="R56" s="1081"/>
      <c r="S56" s="1082">
        <f t="shared" si="51"/>
        <v>0</v>
      </c>
      <c r="T56" s="1083"/>
      <c r="U56" s="1084">
        <f t="shared" si="52"/>
        <v>0</v>
      </c>
      <c r="V56" s="1085">
        <f t="shared" si="53"/>
        <v>0</v>
      </c>
      <c r="W56" s="1085">
        <f t="shared" si="54"/>
        <v>0</v>
      </c>
      <c r="X56" s="178"/>
      <c r="Y56" s="104"/>
      <c r="Z56" s="174"/>
      <c r="AA56" s="175"/>
      <c r="AB56" s="173"/>
      <c r="AC56" s="1080"/>
      <c r="AD56" s="1081"/>
      <c r="AE56" s="1082">
        <f t="shared" si="55"/>
        <v>0</v>
      </c>
      <c r="AF56" s="1083"/>
      <c r="AG56" s="1084">
        <f t="shared" si="56"/>
        <v>0</v>
      </c>
      <c r="AH56" s="1085">
        <f t="shared" si="57"/>
        <v>0</v>
      </c>
      <c r="AI56" s="1085">
        <f t="shared" si="58"/>
        <v>0</v>
      </c>
      <c r="AJ56" s="178"/>
      <c r="AK56" s="104"/>
      <c r="AL56" s="174"/>
      <c r="AM56" s="175"/>
      <c r="AN56" s="173"/>
      <c r="AO56" s="1080"/>
      <c r="AP56" s="1081"/>
      <c r="AQ56" s="1082">
        <f t="shared" si="59"/>
        <v>0</v>
      </c>
      <c r="AR56" s="1083"/>
      <c r="AS56" s="1084">
        <f t="shared" si="60"/>
        <v>0</v>
      </c>
      <c r="AT56" s="1085">
        <f t="shared" si="61"/>
        <v>0</v>
      </c>
      <c r="AU56" s="1085">
        <f t="shared" si="62"/>
        <v>0</v>
      </c>
      <c r="AV56" s="178"/>
    </row>
    <row r="57" spans="1:48" s="105" customFormat="1">
      <c r="A57" s="146"/>
      <c r="B57" s="174"/>
      <c r="C57" s="175"/>
      <c r="D57" s="173"/>
      <c r="E57" s="1080"/>
      <c r="F57" s="1081"/>
      <c r="G57" s="1082">
        <f t="shared" si="47"/>
        <v>0</v>
      </c>
      <c r="H57" s="1083"/>
      <c r="I57" s="1084">
        <f t="shared" si="48"/>
        <v>0</v>
      </c>
      <c r="J57" s="1085">
        <f t="shared" si="49"/>
        <v>0</v>
      </c>
      <c r="K57" s="1085">
        <f t="shared" si="50"/>
        <v>0</v>
      </c>
      <c r="L57" s="178"/>
      <c r="M57" s="104"/>
      <c r="N57" s="174"/>
      <c r="O57" s="175"/>
      <c r="P57" s="173"/>
      <c r="Q57" s="1080"/>
      <c r="R57" s="1081"/>
      <c r="S57" s="1082">
        <f t="shared" si="51"/>
        <v>0</v>
      </c>
      <c r="T57" s="1083"/>
      <c r="U57" s="1084">
        <f t="shared" si="52"/>
        <v>0</v>
      </c>
      <c r="V57" s="1085">
        <f t="shared" si="53"/>
        <v>0</v>
      </c>
      <c r="W57" s="1085">
        <f t="shared" si="54"/>
        <v>0</v>
      </c>
      <c r="X57" s="178"/>
      <c r="Y57" s="104"/>
      <c r="Z57" s="174"/>
      <c r="AA57" s="175"/>
      <c r="AB57" s="173"/>
      <c r="AC57" s="1080"/>
      <c r="AD57" s="1081"/>
      <c r="AE57" s="1082">
        <f t="shared" si="55"/>
        <v>0</v>
      </c>
      <c r="AF57" s="1083"/>
      <c r="AG57" s="1084">
        <f t="shared" si="56"/>
        <v>0</v>
      </c>
      <c r="AH57" s="1085">
        <f t="shared" si="57"/>
        <v>0</v>
      </c>
      <c r="AI57" s="1085">
        <f t="shared" si="58"/>
        <v>0</v>
      </c>
      <c r="AJ57" s="178"/>
      <c r="AK57" s="104"/>
      <c r="AL57" s="174"/>
      <c r="AM57" s="175"/>
      <c r="AN57" s="173"/>
      <c r="AO57" s="1080"/>
      <c r="AP57" s="1081"/>
      <c r="AQ57" s="1082">
        <f t="shared" si="59"/>
        <v>0</v>
      </c>
      <c r="AR57" s="1083"/>
      <c r="AS57" s="1084">
        <f t="shared" si="60"/>
        <v>0</v>
      </c>
      <c r="AT57" s="1085">
        <f t="shared" si="61"/>
        <v>0</v>
      </c>
      <c r="AU57" s="1085">
        <f t="shared" si="62"/>
        <v>0</v>
      </c>
      <c r="AV57" s="178"/>
    </row>
    <row r="58" spans="1:48" s="105" customFormat="1" ht="24.75" thickBot="1">
      <c r="A58" s="146"/>
      <c r="B58" s="176"/>
      <c r="C58" s="1128"/>
      <c r="D58" s="177"/>
      <c r="E58" s="1086"/>
      <c r="F58" s="1087"/>
      <c r="G58" s="1088">
        <f t="shared" si="47"/>
        <v>0</v>
      </c>
      <c r="H58" s="1089"/>
      <c r="I58" s="1090">
        <f t="shared" si="48"/>
        <v>0</v>
      </c>
      <c r="J58" s="1091">
        <f t="shared" si="49"/>
        <v>0</v>
      </c>
      <c r="K58" s="1091">
        <f t="shared" si="50"/>
        <v>0</v>
      </c>
      <c r="L58" s="179"/>
      <c r="M58" s="104"/>
      <c r="N58" s="176"/>
      <c r="O58" s="1128"/>
      <c r="P58" s="177"/>
      <c r="Q58" s="1086"/>
      <c r="R58" s="1087"/>
      <c r="S58" s="1088">
        <f t="shared" si="51"/>
        <v>0</v>
      </c>
      <c r="T58" s="1089"/>
      <c r="U58" s="1090">
        <f t="shared" si="52"/>
        <v>0</v>
      </c>
      <c r="V58" s="1091">
        <f t="shared" si="53"/>
        <v>0</v>
      </c>
      <c r="W58" s="1091">
        <f t="shared" si="54"/>
        <v>0</v>
      </c>
      <c r="X58" s="179"/>
      <c r="Y58" s="104"/>
      <c r="Z58" s="176"/>
      <c r="AA58" s="1128"/>
      <c r="AB58" s="177"/>
      <c r="AC58" s="1086"/>
      <c r="AD58" s="1087"/>
      <c r="AE58" s="1088">
        <f t="shared" si="55"/>
        <v>0</v>
      </c>
      <c r="AF58" s="1089"/>
      <c r="AG58" s="1090">
        <f t="shared" si="56"/>
        <v>0</v>
      </c>
      <c r="AH58" s="1091">
        <f t="shared" si="57"/>
        <v>0</v>
      </c>
      <c r="AI58" s="1091">
        <f t="shared" si="58"/>
        <v>0</v>
      </c>
      <c r="AJ58" s="179"/>
      <c r="AK58" s="104"/>
      <c r="AL58" s="176"/>
      <c r="AM58" s="1128"/>
      <c r="AN58" s="177"/>
      <c r="AO58" s="1086"/>
      <c r="AP58" s="1087"/>
      <c r="AQ58" s="1088">
        <f t="shared" si="59"/>
        <v>0</v>
      </c>
      <c r="AR58" s="1089"/>
      <c r="AS58" s="1090">
        <f t="shared" si="60"/>
        <v>0</v>
      </c>
      <c r="AT58" s="1091">
        <f t="shared" si="61"/>
        <v>0</v>
      </c>
      <c r="AU58" s="1091">
        <f t="shared" si="62"/>
        <v>0</v>
      </c>
      <c r="AV58" s="179"/>
    </row>
    <row r="59" spans="1:48" s="105" customFormat="1" ht="25.5" thickTop="1" thickBot="1">
      <c r="A59" s="146"/>
      <c r="B59" s="1877" t="s">
        <v>518</v>
      </c>
      <c r="C59" s="1878"/>
      <c r="D59" s="1878"/>
      <c r="E59" s="1878"/>
      <c r="F59" s="1092"/>
      <c r="G59" s="1092">
        <f>SUM(G49:G58)</f>
        <v>0</v>
      </c>
      <c r="H59" s="1093"/>
      <c r="I59" s="1093">
        <f>SUM(I49:I58)</f>
        <v>0</v>
      </c>
      <c r="J59" s="1094"/>
      <c r="K59" s="1094">
        <f>SUM(K49:K58)</f>
        <v>0</v>
      </c>
      <c r="L59" s="98"/>
      <c r="M59" s="104"/>
      <c r="N59" s="1877" t="s">
        <v>518</v>
      </c>
      <c r="O59" s="1878"/>
      <c r="P59" s="1878"/>
      <c r="Q59" s="1878"/>
      <c r="R59" s="1092"/>
      <c r="S59" s="1092">
        <f>SUM(S49:S58)</f>
        <v>0</v>
      </c>
      <c r="T59" s="1093"/>
      <c r="U59" s="1093">
        <f>SUM(U49:U58)</f>
        <v>0</v>
      </c>
      <c r="V59" s="1094"/>
      <c r="W59" s="1094">
        <f>SUM(W49:W58)</f>
        <v>0</v>
      </c>
      <c r="X59" s="98"/>
      <c r="Y59" s="104"/>
      <c r="Z59" s="1877" t="s">
        <v>518</v>
      </c>
      <c r="AA59" s="1878"/>
      <c r="AB59" s="1878"/>
      <c r="AC59" s="1878"/>
      <c r="AD59" s="1092"/>
      <c r="AE59" s="1092">
        <f>SUM(AE49:AE58)</f>
        <v>0</v>
      </c>
      <c r="AF59" s="1093"/>
      <c r="AG59" s="1093">
        <f>SUM(AG49:AG58)</f>
        <v>0</v>
      </c>
      <c r="AH59" s="1094"/>
      <c r="AI59" s="1094">
        <f>SUM(AI49:AI58)</f>
        <v>0</v>
      </c>
      <c r="AJ59" s="98"/>
      <c r="AK59" s="104"/>
      <c r="AL59" s="1877" t="s">
        <v>518</v>
      </c>
      <c r="AM59" s="1878"/>
      <c r="AN59" s="1878"/>
      <c r="AO59" s="1878"/>
      <c r="AP59" s="1092"/>
      <c r="AQ59" s="1092">
        <f>SUM(AQ49:AQ58)</f>
        <v>0</v>
      </c>
      <c r="AR59" s="1093"/>
      <c r="AS59" s="1093">
        <f>SUM(AS49:AS58)</f>
        <v>0</v>
      </c>
      <c r="AT59" s="1094"/>
      <c r="AU59" s="1094">
        <f>SUM(AU49:AU58)</f>
        <v>0</v>
      </c>
      <c r="AV59" s="98"/>
    </row>
    <row r="60" spans="1:48" s="105" customFormat="1">
      <c r="A60" s="146"/>
      <c r="B60" s="171"/>
      <c r="C60" s="172"/>
      <c r="D60" s="173"/>
      <c r="E60" s="1080"/>
      <c r="F60" s="1081"/>
      <c r="G60" s="1082">
        <f t="shared" ref="G60:G69" si="63">INT(E60*F60)</f>
        <v>0</v>
      </c>
      <c r="H60" s="1083"/>
      <c r="I60" s="1084">
        <f t="shared" ref="I60:I69" si="64">INT(E60*H60)</f>
        <v>0</v>
      </c>
      <c r="J60" s="1085">
        <f t="shared" ref="J60:J69" si="65">F60-H60</f>
        <v>0</v>
      </c>
      <c r="K60" s="1085">
        <f t="shared" ref="K60:K69" si="66">G60-I60</f>
        <v>0</v>
      </c>
      <c r="L60" s="178"/>
      <c r="M60" s="104"/>
      <c r="N60" s="171"/>
      <c r="O60" s="172"/>
      <c r="P60" s="173"/>
      <c r="Q60" s="1080"/>
      <c r="R60" s="1081"/>
      <c r="S60" s="1082">
        <f t="shared" ref="S60:S69" si="67">INT(Q60*R60)</f>
        <v>0</v>
      </c>
      <c r="T60" s="1083"/>
      <c r="U60" s="1084">
        <f t="shared" ref="U60:U69" si="68">INT(Q60*T60)</f>
        <v>0</v>
      </c>
      <c r="V60" s="1085">
        <f t="shared" ref="V60:V69" si="69">R60-T60</f>
        <v>0</v>
      </c>
      <c r="W60" s="1085">
        <f t="shared" ref="W60:W69" si="70">S60-U60</f>
        <v>0</v>
      </c>
      <c r="X60" s="178"/>
      <c r="Y60" s="104"/>
      <c r="Z60" s="171"/>
      <c r="AA60" s="172"/>
      <c r="AB60" s="173"/>
      <c r="AC60" s="1080"/>
      <c r="AD60" s="1081"/>
      <c r="AE60" s="1082">
        <f t="shared" ref="AE60:AE69" si="71">INT(AC60*AD60)</f>
        <v>0</v>
      </c>
      <c r="AF60" s="1083"/>
      <c r="AG60" s="1084">
        <f t="shared" ref="AG60:AG69" si="72">INT(AC60*AF60)</f>
        <v>0</v>
      </c>
      <c r="AH60" s="1085">
        <f t="shared" ref="AH60:AH69" si="73">AD60-AF60</f>
        <v>0</v>
      </c>
      <c r="AI60" s="1085">
        <f t="shared" ref="AI60:AI69" si="74">AE60-AG60</f>
        <v>0</v>
      </c>
      <c r="AJ60" s="178"/>
      <c r="AK60" s="104"/>
      <c r="AL60" s="171"/>
      <c r="AM60" s="172"/>
      <c r="AN60" s="173"/>
      <c r="AO60" s="1080"/>
      <c r="AP60" s="1081"/>
      <c r="AQ60" s="1082">
        <f t="shared" ref="AQ60:AQ69" si="75">INT(AO60*AP60)</f>
        <v>0</v>
      </c>
      <c r="AR60" s="1083"/>
      <c r="AS60" s="1084">
        <f t="shared" ref="AS60:AS69" si="76">INT(AO60*AR60)</f>
        <v>0</v>
      </c>
      <c r="AT60" s="1085">
        <f t="shared" ref="AT60:AT69" si="77">AP60-AR60</f>
        <v>0</v>
      </c>
      <c r="AU60" s="1085">
        <f t="shared" ref="AU60:AU69" si="78">AQ60-AS60</f>
        <v>0</v>
      </c>
      <c r="AV60" s="178"/>
    </row>
    <row r="61" spans="1:48" s="105" customFormat="1">
      <c r="A61" s="146"/>
      <c r="B61" s="174"/>
      <c r="C61" s="175"/>
      <c r="D61" s="173"/>
      <c r="E61" s="1080"/>
      <c r="F61" s="1081"/>
      <c r="G61" s="1082">
        <f t="shared" si="63"/>
        <v>0</v>
      </c>
      <c r="H61" s="1083"/>
      <c r="I61" s="1084">
        <f t="shared" si="64"/>
        <v>0</v>
      </c>
      <c r="J61" s="1085">
        <f t="shared" si="65"/>
        <v>0</v>
      </c>
      <c r="K61" s="1085">
        <f t="shared" si="66"/>
        <v>0</v>
      </c>
      <c r="L61" s="178"/>
      <c r="M61" s="104"/>
      <c r="N61" s="174"/>
      <c r="O61" s="175"/>
      <c r="P61" s="173"/>
      <c r="Q61" s="1080"/>
      <c r="R61" s="1081"/>
      <c r="S61" s="1082">
        <f t="shared" si="67"/>
        <v>0</v>
      </c>
      <c r="T61" s="1083"/>
      <c r="U61" s="1084">
        <f t="shared" si="68"/>
        <v>0</v>
      </c>
      <c r="V61" s="1085">
        <f t="shared" si="69"/>
        <v>0</v>
      </c>
      <c r="W61" s="1085">
        <f t="shared" si="70"/>
        <v>0</v>
      </c>
      <c r="X61" s="178"/>
      <c r="Y61" s="104"/>
      <c r="Z61" s="174"/>
      <c r="AA61" s="175"/>
      <c r="AB61" s="173"/>
      <c r="AC61" s="1080"/>
      <c r="AD61" s="1081"/>
      <c r="AE61" s="1082">
        <f t="shared" si="71"/>
        <v>0</v>
      </c>
      <c r="AF61" s="1083"/>
      <c r="AG61" s="1084">
        <f t="shared" si="72"/>
        <v>0</v>
      </c>
      <c r="AH61" s="1085">
        <f t="shared" si="73"/>
        <v>0</v>
      </c>
      <c r="AI61" s="1085">
        <f t="shared" si="74"/>
        <v>0</v>
      </c>
      <c r="AJ61" s="178"/>
      <c r="AK61" s="104"/>
      <c r="AL61" s="174"/>
      <c r="AM61" s="175"/>
      <c r="AN61" s="173"/>
      <c r="AO61" s="1080"/>
      <c r="AP61" s="1081"/>
      <c r="AQ61" s="1082">
        <f t="shared" si="75"/>
        <v>0</v>
      </c>
      <c r="AR61" s="1083"/>
      <c r="AS61" s="1084">
        <f t="shared" si="76"/>
        <v>0</v>
      </c>
      <c r="AT61" s="1085">
        <f t="shared" si="77"/>
        <v>0</v>
      </c>
      <c r="AU61" s="1085">
        <f t="shared" si="78"/>
        <v>0</v>
      </c>
      <c r="AV61" s="178"/>
    </row>
    <row r="62" spans="1:48" s="105" customFormat="1">
      <c r="A62" s="146"/>
      <c r="B62" s="174"/>
      <c r="C62" s="175"/>
      <c r="D62" s="173"/>
      <c r="E62" s="1080"/>
      <c r="F62" s="1081"/>
      <c r="G62" s="1082">
        <f t="shared" si="63"/>
        <v>0</v>
      </c>
      <c r="H62" s="1083"/>
      <c r="I62" s="1084">
        <f t="shared" si="64"/>
        <v>0</v>
      </c>
      <c r="J62" s="1085">
        <f t="shared" si="65"/>
        <v>0</v>
      </c>
      <c r="K62" s="1085">
        <f t="shared" si="66"/>
        <v>0</v>
      </c>
      <c r="L62" s="178"/>
      <c r="M62" s="104"/>
      <c r="N62" s="174"/>
      <c r="O62" s="175"/>
      <c r="P62" s="173"/>
      <c r="Q62" s="1080"/>
      <c r="R62" s="1081"/>
      <c r="S62" s="1082">
        <f t="shared" si="67"/>
        <v>0</v>
      </c>
      <c r="T62" s="1083"/>
      <c r="U62" s="1084">
        <f t="shared" si="68"/>
        <v>0</v>
      </c>
      <c r="V62" s="1085">
        <f t="shared" si="69"/>
        <v>0</v>
      </c>
      <c r="W62" s="1085">
        <f t="shared" si="70"/>
        <v>0</v>
      </c>
      <c r="X62" s="178"/>
      <c r="Y62" s="104"/>
      <c r="Z62" s="174"/>
      <c r="AA62" s="175"/>
      <c r="AB62" s="173"/>
      <c r="AC62" s="1080"/>
      <c r="AD62" s="1081"/>
      <c r="AE62" s="1082">
        <f t="shared" si="71"/>
        <v>0</v>
      </c>
      <c r="AF62" s="1083"/>
      <c r="AG62" s="1084">
        <f t="shared" si="72"/>
        <v>0</v>
      </c>
      <c r="AH62" s="1085">
        <f t="shared" si="73"/>
        <v>0</v>
      </c>
      <c r="AI62" s="1085">
        <f t="shared" si="74"/>
        <v>0</v>
      </c>
      <c r="AJ62" s="178"/>
      <c r="AK62" s="104"/>
      <c r="AL62" s="174"/>
      <c r="AM62" s="175"/>
      <c r="AN62" s="173"/>
      <c r="AO62" s="1080"/>
      <c r="AP62" s="1081"/>
      <c r="AQ62" s="1082">
        <f t="shared" si="75"/>
        <v>0</v>
      </c>
      <c r="AR62" s="1083"/>
      <c r="AS62" s="1084">
        <f t="shared" si="76"/>
        <v>0</v>
      </c>
      <c r="AT62" s="1085">
        <f t="shared" si="77"/>
        <v>0</v>
      </c>
      <c r="AU62" s="1085">
        <f t="shared" si="78"/>
        <v>0</v>
      </c>
      <c r="AV62" s="178"/>
    </row>
    <row r="63" spans="1:48" s="105" customFormat="1">
      <c r="A63" s="146"/>
      <c r="B63" s="174"/>
      <c r="C63" s="175"/>
      <c r="D63" s="173"/>
      <c r="E63" s="1080"/>
      <c r="F63" s="1081"/>
      <c r="G63" s="1082">
        <f t="shared" si="63"/>
        <v>0</v>
      </c>
      <c r="H63" s="1083"/>
      <c r="I63" s="1084">
        <f t="shared" si="64"/>
        <v>0</v>
      </c>
      <c r="J63" s="1085">
        <f t="shared" si="65"/>
        <v>0</v>
      </c>
      <c r="K63" s="1085">
        <f t="shared" si="66"/>
        <v>0</v>
      </c>
      <c r="L63" s="178"/>
      <c r="M63" s="104"/>
      <c r="N63" s="174"/>
      <c r="O63" s="175"/>
      <c r="P63" s="173"/>
      <c r="Q63" s="1080"/>
      <c r="R63" s="1081"/>
      <c r="S63" s="1082">
        <f t="shared" si="67"/>
        <v>0</v>
      </c>
      <c r="T63" s="1083"/>
      <c r="U63" s="1084">
        <f t="shared" si="68"/>
        <v>0</v>
      </c>
      <c r="V63" s="1085">
        <f t="shared" si="69"/>
        <v>0</v>
      </c>
      <c r="W63" s="1085">
        <f t="shared" si="70"/>
        <v>0</v>
      </c>
      <c r="X63" s="178"/>
      <c r="Y63" s="104"/>
      <c r="Z63" s="174"/>
      <c r="AA63" s="175"/>
      <c r="AB63" s="173"/>
      <c r="AC63" s="1080"/>
      <c r="AD63" s="1081"/>
      <c r="AE63" s="1082">
        <f t="shared" si="71"/>
        <v>0</v>
      </c>
      <c r="AF63" s="1083"/>
      <c r="AG63" s="1084">
        <f t="shared" si="72"/>
        <v>0</v>
      </c>
      <c r="AH63" s="1085">
        <f t="shared" si="73"/>
        <v>0</v>
      </c>
      <c r="AI63" s="1085">
        <f t="shared" si="74"/>
        <v>0</v>
      </c>
      <c r="AJ63" s="178"/>
      <c r="AK63" s="104"/>
      <c r="AL63" s="174"/>
      <c r="AM63" s="175"/>
      <c r="AN63" s="173"/>
      <c r="AO63" s="1080"/>
      <c r="AP63" s="1081"/>
      <c r="AQ63" s="1082">
        <f t="shared" si="75"/>
        <v>0</v>
      </c>
      <c r="AR63" s="1083"/>
      <c r="AS63" s="1084">
        <f t="shared" si="76"/>
        <v>0</v>
      </c>
      <c r="AT63" s="1085">
        <f t="shared" si="77"/>
        <v>0</v>
      </c>
      <c r="AU63" s="1085">
        <f t="shared" si="78"/>
        <v>0</v>
      </c>
      <c r="AV63" s="178"/>
    </row>
    <row r="64" spans="1:48" s="105" customFormat="1">
      <c r="A64" s="146"/>
      <c r="B64" s="174"/>
      <c r="C64" s="175"/>
      <c r="D64" s="173"/>
      <c r="E64" s="1080"/>
      <c r="F64" s="1081"/>
      <c r="G64" s="1082">
        <f t="shared" si="63"/>
        <v>0</v>
      </c>
      <c r="H64" s="1083"/>
      <c r="I64" s="1084">
        <f t="shared" si="64"/>
        <v>0</v>
      </c>
      <c r="J64" s="1085">
        <f t="shared" si="65"/>
        <v>0</v>
      </c>
      <c r="K64" s="1085">
        <f t="shared" si="66"/>
        <v>0</v>
      </c>
      <c r="L64" s="178"/>
      <c r="M64" s="104"/>
      <c r="N64" s="174"/>
      <c r="O64" s="175"/>
      <c r="P64" s="173"/>
      <c r="Q64" s="1080"/>
      <c r="R64" s="1081"/>
      <c r="S64" s="1082">
        <f t="shared" si="67"/>
        <v>0</v>
      </c>
      <c r="T64" s="1083"/>
      <c r="U64" s="1084">
        <f t="shared" si="68"/>
        <v>0</v>
      </c>
      <c r="V64" s="1085">
        <f t="shared" si="69"/>
        <v>0</v>
      </c>
      <c r="W64" s="1085">
        <f t="shared" si="70"/>
        <v>0</v>
      </c>
      <c r="X64" s="178"/>
      <c r="Y64" s="104"/>
      <c r="Z64" s="174"/>
      <c r="AA64" s="175"/>
      <c r="AB64" s="173"/>
      <c r="AC64" s="1080"/>
      <c r="AD64" s="1081"/>
      <c r="AE64" s="1082">
        <f t="shared" si="71"/>
        <v>0</v>
      </c>
      <c r="AF64" s="1083"/>
      <c r="AG64" s="1084">
        <f t="shared" si="72"/>
        <v>0</v>
      </c>
      <c r="AH64" s="1085">
        <f t="shared" si="73"/>
        <v>0</v>
      </c>
      <c r="AI64" s="1085">
        <f t="shared" si="74"/>
        <v>0</v>
      </c>
      <c r="AJ64" s="178"/>
      <c r="AK64" s="104"/>
      <c r="AL64" s="174"/>
      <c r="AM64" s="175"/>
      <c r="AN64" s="173"/>
      <c r="AO64" s="1080"/>
      <c r="AP64" s="1081"/>
      <c r="AQ64" s="1082">
        <f t="shared" si="75"/>
        <v>0</v>
      </c>
      <c r="AR64" s="1083"/>
      <c r="AS64" s="1084">
        <f t="shared" si="76"/>
        <v>0</v>
      </c>
      <c r="AT64" s="1085">
        <f t="shared" si="77"/>
        <v>0</v>
      </c>
      <c r="AU64" s="1085">
        <f t="shared" si="78"/>
        <v>0</v>
      </c>
      <c r="AV64" s="178"/>
    </row>
    <row r="65" spans="1:48" s="105" customFormat="1">
      <c r="A65" s="146"/>
      <c r="B65" s="174"/>
      <c r="C65" s="175"/>
      <c r="D65" s="173"/>
      <c r="E65" s="1080"/>
      <c r="F65" s="1081"/>
      <c r="G65" s="1082">
        <f t="shared" si="63"/>
        <v>0</v>
      </c>
      <c r="H65" s="1083"/>
      <c r="I65" s="1084">
        <f t="shared" si="64"/>
        <v>0</v>
      </c>
      <c r="J65" s="1085">
        <f t="shared" si="65"/>
        <v>0</v>
      </c>
      <c r="K65" s="1085">
        <f t="shared" si="66"/>
        <v>0</v>
      </c>
      <c r="L65" s="178"/>
      <c r="M65" s="104"/>
      <c r="N65" s="174"/>
      <c r="O65" s="175"/>
      <c r="P65" s="173"/>
      <c r="Q65" s="1080"/>
      <c r="R65" s="1081"/>
      <c r="S65" s="1082">
        <f t="shared" si="67"/>
        <v>0</v>
      </c>
      <c r="T65" s="1083"/>
      <c r="U65" s="1084">
        <f t="shared" si="68"/>
        <v>0</v>
      </c>
      <c r="V65" s="1085">
        <f t="shared" si="69"/>
        <v>0</v>
      </c>
      <c r="W65" s="1085">
        <f t="shared" si="70"/>
        <v>0</v>
      </c>
      <c r="X65" s="178"/>
      <c r="Y65" s="104"/>
      <c r="Z65" s="174"/>
      <c r="AA65" s="175"/>
      <c r="AB65" s="173"/>
      <c r="AC65" s="1080"/>
      <c r="AD65" s="1081"/>
      <c r="AE65" s="1082">
        <f t="shared" si="71"/>
        <v>0</v>
      </c>
      <c r="AF65" s="1083"/>
      <c r="AG65" s="1084">
        <f t="shared" si="72"/>
        <v>0</v>
      </c>
      <c r="AH65" s="1085">
        <f t="shared" si="73"/>
        <v>0</v>
      </c>
      <c r="AI65" s="1085">
        <f t="shared" si="74"/>
        <v>0</v>
      </c>
      <c r="AJ65" s="178"/>
      <c r="AK65" s="104"/>
      <c r="AL65" s="174"/>
      <c r="AM65" s="175"/>
      <c r="AN65" s="173"/>
      <c r="AO65" s="1080"/>
      <c r="AP65" s="1081"/>
      <c r="AQ65" s="1082">
        <f t="shared" si="75"/>
        <v>0</v>
      </c>
      <c r="AR65" s="1083"/>
      <c r="AS65" s="1084">
        <f t="shared" si="76"/>
        <v>0</v>
      </c>
      <c r="AT65" s="1085">
        <f t="shared" si="77"/>
        <v>0</v>
      </c>
      <c r="AU65" s="1085">
        <f t="shared" si="78"/>
        <v>0</v>
      </c>
      <c r="AV65" s="178"/>
    </row>
    <row r="66" spans="1:48" s="105" customFormat="1">
      <c r="A66" s="146"/>
      <c r="B66" s="174"/>
      <c r="C66" s="175"/>
      <c r="D66" s="173"/>
      <c r="E66" s="1080"/>
      <c r="F66" s="1081"/>
      <c r="G66" s="1082">
        <f t="shared" si="63"/>
        <v>0</v>
      </c>
      <c r="H66" s="1083"/>
      <c r="I66" s="1084">
        <f t="shared" si="64"/>
        <v>0</v>
      </c>
      <c r="J66" s="1085">
        <f t="shared" si="65"/>
        <v>0</v>
      </c>
      <c r="K66" s="1085">
        <f t="shared" si="66"/>
        <v>0</v>
      </c>
      <c r="L66" s="178"/>
      <c r="M66" s="104"/>
      <c r="N66" s="174"/>
      <c r="O66" s="175"/>
      <c r="P66" s="173"/>
      <c r="Q66" s="1080"/>
      <c r="R66" s="1081"/>
      <c r="S66" s="1082">
        <f t="shared" si="67"/>
        <v>0</v>
      </c>
      <c r="T66" s="1083"/>
      <c r="U66" s="1084">
        <f t="shared" si="68"/>
        <v>0</v>
      </c>
      <c r="V66" s="1085">
        <f t="shared" si="69"/>
        <v>0</v>
      </c>
      <c r="W66" s="1085">
        <f t="shared" si="70"/>
        <v>0</v>
      </c>
      <c r="X66" s="178"/>
      <c r="Y66" s="104"/>
      <c r="Z66" s="174"/>
      <c r="AA66" s="175"/>
      <c r="AB66" s="173"/>
      <c r="AC66" s="1080"/>
      <c r="AD66" s="1081"/>
      <c r="AE66" s="1082">
        <f t="shared" si="71"/>
        <v>0</v>
      </c>
      <c r="AF66" s="1083"/>
      <c r="AG66" s="1084">
        <f t="shared" si="72"/>
        <v>0</v>
      </c>
      <c r="AH66" s="1085">
        <f t="shared" si="73"/>
        <v>0</v>
      </c>
      <c r="AI66" s="1085">
        <f t="shared" si="74"/>
        <v>0</v>
      </c>
      <c r="AJ66" s="178"/>
      <c r="AK66" s="104"/>
      <c r="AL66" s="174"/>
      <c r="AM66" s="175"/>
      <c r="AN66" s="173"/>
      <c r="AO66" s="1080"/>
      <c r="AP66" s="1081"/>
      <c r="AQ66" s="1082">
        <f t="shared" si="75"/>
        <v>0</v>
      </c>
      <c r="AR66" s="1083"/>
      <c r="AS66" s="1084">
        <f t="shared" si="76"/>
        <v>0</v>
      </c>
      <c r="AT66" s="1085">
        <f t="shared" si="77"/>
        <v>0</v>
      </c>
      <c r="AU66" s="1085">
        <f t="shared" si="78"/>
        <v>0</v>
      </c>
      <c r="AV66" s="178"/>
    </row>
    <row r="67" spans="1:48" s="105" customFormat="1">
      <c r="A67" s="146"/>
      <c r="B67" s="174"/>
      <c r="C67" s="175"/>
      <c r="D67" s="173"/>
      <c r="E67" s="1080"/>
      <c r="F67" s="1081"/>
      <c r="G67" s="1082">
        <f t="shared" si="63"/>
        <v>0</v>
      </c>
      <c r="H67" s="1083"/>
      <c r="I67" s="1084">
        <f t="shared" si="64"/>
        <v>0</v>
      </c>
      <c r="J67" s="1085">
        <f t="shared" si="65"/>
        <v>0</v>
      </c>
      <c r="K67" s="1085">
        <f t="shared" si="66"/>
        <v>0</v>
      </c>
      <c r="L67" s="178"/>
      <c r="M67" s="104"/>
      <c r="N67" s="174"/>
      <c r="O67" s="175"/>
      <c r="P67" s="173"/>
      <c r="Q67" s="1080"/>
      <c r="R67" s="1081"/>
      <c r="S67" s="1082">
        <f t="shared" si="67"/>
        <v>0</v>
      </c>
      <c r="T67" s="1083"/>
      <c r="U67" s="1084">
        <f t="shared" si="68"/>
        <v>0</v>
      </c>
      <c r="V67" s="1085">
        <f t="shared" si="69"/>
        <v>0</v>
      </c>
      <c r="W67" s="1085">
        <f t="shared" si="70"/>
        <v>0</v>
      </c>
      <c r="X67" s="178"/>
      <c r="Y67" s="104"/>
      <c r="Z67" s="174"/>
      <c r="AA67" s="175"/>
      <c r="AB67" s="173"/>
      <c r="AC67" s="1080"/>
      <c r="AD67" s="1081"/>
      <c r="AE67" s="1082">
        <f t="shared" si="71"/>
        <v>0</v>
      </c>
      <c r="AF67" s="1083"/>
      <c r="AG67" s="1084">
        <f t="shared" si="72"/>
        <v>0</v>
      </c>
      <c r="AH67" s="1085">
        <f t="shared" si="73"/>
        <v>0</v>
      </c>
      <c r="AI67" s="1085">
        <f t="shared" si="74"/>
        <v>0</v>
      </c>
      <c r="AJ67" s="178"/>
      <c r="AK67" s="104"/>
      <c r="AL67" s="174"/>
      <c r="AM67" s="175"/>
      <c r="AN67" s="173"/>
      <c r="AO67" s="1080"/>
      <c r="AP67" s="1081"/>
      <c r="AQ67" s="1082">
        <f t="shared" si="75"/>
        <v>0</v>
      </c>
      <c r="AR67" s="1083"/>
      <c r="AS67" s="1084">
        <f t="shared" si="76"/>
        <v>0</v>
      </c>
      <c r="AT67" s="1085">
        <f t="shared" si="77"/>
        <v>0</v>
      </c>
      <c r="AU67" s="1085">
        <f t="shared" si="78"/>
        <v>0</v>
      </c>
      <c r="AV67" s="178"/>
    </row>
    <row r="68" spans="1:48" s="105" customFormat="1">
      <c r="A68" s="146"/>
      <c r="B68" s="174"/>
      <c r="C68" s="175"/>
      <c r="D68" s="173"/>
      <c r="E68" s="1080"/>
      <c r="F68" s="1081"/>
      <c r="G68" s="1082">
        <f t="shared" si="63"/>
        <v>0</v>
      </c>
      <c r="H68" s="1083"/>
      <c r="I68" s="1084">
        <f t="shared" si="64"/>
        <v>0</v>
      </c>
      <c r="J68" s="1085">
        <f t="shared" si="65"/>
        <v>0</v>
      </c>
      <c r="K68" s="1085">
        <f t="shared" si="66"/>
        <v>0</v>
      </c>
      <c r="L68" s="178"/>
      <c r="M68" s="104"/>
      <c r="N68" s="174"/>
      <c r="O68" s="175"/>
      <c r="P68" s="173"/>
      <c r="Q68" s="1080"/>
      <c r="R68" s="1081"/>
      <c r="S68" s="1082">
        <f t="shared" si="67"/>
        <v>0</v>
      </c>
      <c r="T68" s="1083"/>
      <c r="U68" s="1084">
        <f t="shared" si="68"/>
        <v>0</v>
      </c>
      <c r="V68" s="1085">
        <f t="shared" si="69"/>
        <v>0</v>
      </c>
      <c r="W68" s="1085">
        <f t="shared" si="70"/>
        <v>0</v>
      </c>
      <c r="X68" s="178"/>
      <c r="Y68" s="104"/>
      <c r="Z68" s="174"/>
      <c r="AA68" s="175"/>
      <c r="AB68" s="173"/>
      <c r="AC68" s="1080"/>
      <c r="AD68" s="1081"/>
      <c r="AE68" s="1082">
        <f t="shared" si="71"/>
        <v>0</v>
      </c>
      <c r="AF68" s="1083"/>
      <c r="AG68" s="1084">
        <f t="shared" si="72"/>
        <v>0</v>
      </c>
      <c r="AH68" s="1085">
        <f t="shared" si="73"/>
        <v>0</v>
      </c>
      <c r="AI68" s="1085">
        <f t="shared" si="74"/>
        <v>0</v>
      </c>
      <c r="AJ68" s="178"/>
      <c r="AK68" s="104"/>
      <c r="AL68" s="174"/>
      <c r="AM68" s="175"/>
      <c r="AN68" s="173"/>
      <c r="AO68" s="1080"/>
      <c r="AP68" s="1081"/>
      <c r="AQ68" s="1082">
        <f t="shared" si="75"/>
        <v>0</v>
      </c>
      <c r="AR68" s="1083"/>
      <c r="AS68" s="1084">
        <f t="shared" si="76"/>
        <v>0</v>
      </c>
      <c r="AT68" s="1085">
        <f t="shared" si="77"/>
        <v>0</v>
      </c>
      <c r="AU68" s="1085">
        <f t="shared" si="78"/>
        <v>0</v>
      </c>
      <c r="AV68" s="178"/>
    </row>
    <row r="69" spans="1:48" s="105" customFormat="1" ht="24.75" thickBot="1">
      <c r="A69" s="146"/>
      <c r="B69" s="176"/>
      <c r="C69" s="1128"/>
      <c r="D69" s="177"/>
      <c r="E69" s="1086"/>
      <c r="F69" s="1087"/>
      <c r="G69" s="1088">
        <f t="shared" si="63"/>
        <v>0</v>
      </c>
      <c r="H69" s="1089"/>
      <c r="I69" s="1090">
        <f t="shared" si="64"/>
        <v>0</v>
      </c>
      <c r="J69" s="1091">
        <f t="shared" si="65"/>
        <v>0</v>
      </c>
      <c r="K69" s="1091">
        <f t="shared" si="66"/>
        <v>0</v>
      </c>
      <c r="L69" s="179"/>
      <c r="M69" s="104"/>
      <c r="N69" s="176"/>
      <c r="O69" s="1128"/>
      <c r="P69" s="177"/>
      <c r="Q69" s="1086"/>
      <c r="R69" s="1087"/>
      <c r="S69" s="1088">
        <f t="shared" si="67"/>
        <v>0</v>
      </c>
      <c r="T69" s="1089"/>
      <c r="U69" s="1090">
        <f t="shared" si="68"/>
        <v>0</v>
      </c>
      <c r="V69" s="1091">
        <f t="shared" si="69"/>
        <v>0</v>
      </c>
      <c r="W69" s="1091">
        <f t="shared" si="70"/>
        <v>0</v>
      </c>
      <c r="X69" s="179"/>
      <c r="Y69" s="104"/>
      <c r="Z69" s="176"/>
      <c r="AA69" s="1128"/>
      <c r="AB69" s="177"/>
      <c r="AC69" s="1086"/>
      <c r="AD69" s="1087"/>
      <c r="AE69" s="1088">
        <f t="shared" si="71"/>
        <v>0</v>
      </c>
      <c r="AF69" s="1089"/>
      <c r="AG69" s="1090">
        <f t="shared" si="72"/>
        <v>0</v>
      </c>
      <c r="AH69" s="1091">
        <f t="shared" si="73"/>
        <v>0</v>
      </c>
      <c r="AI69" s="1091">
        <f t="shared" si="74"/>
        <v>0</v>
      </c>
      <c r="AJ69" s="179"/>
      <c r="AK69" s="104"/>
      <c r="AL69" s="176"/>
      <c r="AM69" s="1128"/>
      <c r="AN69" s="177"/>
      <c r="AO69" s="1086"/>
      <c r="AP69" s="1087"/>
      <c r="AQ69" s="1088">
        <f t="shared" si="75"/>
        <v>0</v>
      </c>
      <c r="AR69" s="1089"/>
      <c r="AS69" s="1090">
        <f t="shared" si="76"/>
        <v>0</v>
      </c>
      <c r="AT69" s="1091">
        <f t="shared" si="77"/>
        <v>0</v>
      </c>
      <c r="AU69" s="1091">
        <f t="shared" si="78"/>
        <v>0</v>
      </c>
      <c r="AV69" s="179"/>
    </row>
    <row r="70" spans="1:48" s="105" customFormat="1" ht="25.5" thickTop="1" thickBot="1">
      <c r="A70" s="146"/>
      <c r="B70" s="1877" t="s">
        <v>519</v>
      </c>
      <c r="C70" s="1878"/>
      <c r="D70" s="1878"/>
      <c r="E70" s="1878"/>
      <c r="F70" s="1092"/>
      <c r="G70" s="1092">
        <f>SUM(G60:G69)</f>
        <v>0</v>
      </c>
      <c r="H70" s="1093"/>
      <c r="I70" s="1093">
        <f>SUM(I60:I69)</f>
        <v>0</v>
      </c>
      <c r="J70" s="1094"/>
      <c r="K70" s="1094">
        <f>SUM(K60:K69)</f>
        <v>0</v>
      </c>
      <c r="L70" s="98"/>
      <c r="M70" s="104"/>
      <c r="N70" s="1877" t="s">
        <v>519</v>
      </c>
      <c r="O70" s="1878"/>
      <c r="P70" s="1878"/>
      <c r="Q70" s="1878"/>
      <c r="R70" s="1092"/>
      <c r="S70" s="1092">
        <f>SUM(S60:S69)</f>
        <v>0</v>
      </c>
      <c r="T70" s="1093"/>
      <c r="U70" s="1093">
        <f>SUM(U60:U69)</f>
        <v>0</v>
      </c>
      <c r="V70" s="1094"/>
      <c r="W70" s="1094">
        <f>SUM(W60:W69)</f>
        <v>0</v>
      </c>
      <c r="X70" s="98"/>
      <c r="Y70" s="104"/>
      <c r="Z70" s="1877" t="s">
        <v>519</v>
      </c>
      <c r="AA70" s="1878"/>
      <c r="AB70" s="1878"/>
      <c r="AC70" s="1878"/>
      <c r="AD70" s="1092"/>
      <c r="AE70" s="1092">
        <f>SUM(AE60:AE69)</f>
        <v>0</v>
      </c>
      <c r="AF70" s="1093"/>
      <c r="AG70" s="1093">
        <f>SUM(AG60:AG69)</f>
        <v>0</v>
      </c>
      <c r="AH70" s="1094"/>
      <c r="AI70" s="1094">
        <f>SUM(AI60:AI69)</f>
        <v>0</v>
      </c>
      <c r="AJ70" s="98"/>
      <c r="AK70" s="104"/>
      <c r="AL70" s="1877" t="s">
        <v>519</v>
      </c>
      <c r="AM70" s="1878"/>
      <c r="AN70" s="1878"/>
      <c r="AO70" s="1878"/>
      <c r="AP70" s="1092"/>
      <c r="AQ70" s="1092">
        <f>SUM(AQ60:AQ69)</f>
        <v>0</v>
      </c>
      <c r="AR70" s="1093"/>
      <c r="AS70" s="1093">
        <f>SUM(AS60:AS69)</f>
        <v>0</v>
      </c>
      <c r="AT70" s="1094"/>
      <c r="AU70" s="1094">
        <f>SUM(AU60:AU69)</f>
        <v>0</v>
      </c>
      <c r="AV70" s="98"/>
    </row>
    <row r="71" spans="1:48" s="105" customFormat="1" ht="42.75" thickBot="1">
      <c r="A71" s="150"/>
      <c r="B71" s="1902" t="s">
        <v>410</v>
      </c>
      <c r="C71" s="1903"/>
      <c r="D71" s="1903"/>
      <c r="E71" s="1903"/>
      <c r="F71" s="1095"/>
      <c r="G71" s="1095">
        <f>SUM(G26,G37,G48,G59,G70)</f>
        <v>0</v>
      </c>
      <c r="H71" s="1096"/>
      <c r="I71" s="1096">
        <f>SUM(I26,I37,I48,I59,I70)</f>
        <v>0</v>
      </c>
      <c r="J71" s="1097"/>
      <c r="K71" s="1097">
        <f>SUM(K26,K37,K48,K59,K70)</f>
        <v>0</v>
      </c>
      <c r="L71" s="107"/>
      <c r="M71" s="104"/>
      <c r="N71" s="1902" t="s">
        <v>410</v>
      </c>
      <c r="O71" s="1903"/>
      <c r="P71" s="1903"/>
      <c r="Q71" s="1903"/>
      <c r="R71" s="1095"/>
      <c r="S71" s="1095">
        <f>SUM(S26,S37,S48,S59,S70)</f>
        <v>0</v>
      </c>
      <c r="T71" s="1096"/>
      <c r="U71" s="1096">
        <f>SUM(U26,U37,U48,U59,U70)</f>
        <v>0</v>
      </c>
      <c r="V71" s="1097"/>
      <c r="W71" s="1097">
        <f>SUM(W26,W37,W48,W59,W70)</f>
        <v>0</v>
      </c>
      <c r="X71" s="107"/>
      <c r="Y71" s="104"/>
      <c r="Z71" s="1902" t="s">
        <v>410</v>
      </c>
      <c r="AA71" s="1903"/>
      <c r="AB71" s="1903"/>
      <c r="AC71" s="1903"/>
      <c r="AD71" s="1095"/>
      <c r="AE71" s="1095">
        <f>SUM(AE26,AE37,AE48,AE59,AE70)</f>
        <v>0</v>
      </c>
      <c r="AF71" s="1096"/>
      <c r="AG71" s="1096">
        <f>SUM(AG26,AG37,AG48,AG59,AG70)</f>
        <v>0</v>
      </c>
      <c r="AH71" s="1097"/>
      <c r="AI71" s="1097">
        <f>SUM(AI26,AI37,AI48,AI59,AI70)</f>
        <v>0</v>
      </c>
      <c r="AJ71" s="107"/>
      <c r="AK71" s="104"/>
      <c r="AL71" s="1902" t="s">
        <v>410</v>
      </c>
      <c r="AM71" s="1903"/>
      <c r="AN71" s="1903"/>
      <c r="AO71" s="1903"/>
      <c r="AP71" s="1095"/>
      <c r="AQ71" s="1095">
        <f>SUM(AQ26,AQ37,AQ48,AQ59,AQ70)</f>
        <v>0</v>
      </c>
      <c r="AR71" s="1096"/>
      <c r="AS71" s="1096">
        <f>SUM(AS26,AS37,AS48,AS59,AS70)</f>
        <v>0</v>
      </c>
      <c r="AT71" s="1097"/>
      <c r="AU71" s="1097">
        <f>SUM(AU26,AU37,AU48,AU59,AU70)</f>
        <v>0</v>
      </c>
      <c r="AV71" s="107"/>
    </row>
  </sheetData>
  <sheetProtection insertRows="0" deleteRows="0"/>
  <mergeCells count="76">
    <mergeCell ref="B7:L7"/>
    <mergeCell ref="N7:X7"/>
    <mergeCell ref="Z7:AJ7"/>
    <mergeCell ref="AL7:AV7"/>
    <mergeCell ref="B12:L12"/>
    <mergeCell ref="N12:X12"/>
    <mergeCell ref="Z12:AJ12"/>
    <mergeCell ref="C9:E9"/>
    <mergeCell ref="O9:Q9"/>
    <mergeCell ref="O10:Q10"/>
    <mergeCell ref="AA9:AC9"/>
    <mergeCell ref="AA10:AC10"/>
    <mergeCell ref="C10:E10"/>
    <mergeCell ref="AM9:AO9"/>
    <mergeCell ref="AM10:AO10"/>
    <mergeCell ref="V14:W14"/>
    <mergeCell ref="AL12:AV12"/>
    <mergeCell ref="AV13:AV15"/>
    <mergeCell ref="AJ13:AJ15"/>
    <mergeCell ref="X13:X15"/>
    <mergeCell ref="AO13:AU13"/>
    <mergeCell ref="AC14:AC15"/>
    <mergeCell ref="AL70:AO70"/>
    <mergeCell ref="AT14:AU14"/>
    <mergeCell ref="AF14:AG14"/>
    <mergeCell ref="AP14:AQ14"/>
    <mergeCell ref="AR14:AS14"/>
    <mergeCell ref="AL48:AO48"/>
    <mergeCell ref="B71:E71"/>
    <mergeCell ref="N71:Q71"/>
    <mergeCell ref="Z71:AC71"/>
    <mergeCell ref="AL71:AO71"/>
    <mergeCell ref="B26:E26"/>
    <mergeCell ref="N26:Q26"/>
    <mergeCell ref="Z26:AC26"/>
    <mergeCell ref="AL26:AO26"/>
    <mergeCell ref="B37:E37"/>
    <mergeCell ref="N37:Q37"/>
    <mergeCell ref="Z37:AC37"/>
    <mergeCell ref="AL37:AO37"/>
    <mergeCell ref="B70:E70"/>
    <mergeCell ref="N70:Q70"/>
    <mergeCell ref="Z70:AC70"/>
    <mergeCell ref="B48:E48"/>
    <mergeCell ref="B13:B15"/>
    <mergeCell ref="D13:D15"/>
    <mergeCell ref="E13:K13"/>
    <mergeCell ref="N13:N15"/>
    <mergeCell ref="Q13:W13"/>
    <mergeCell ref="E14:E15"/>
    <mergeCell ref="F14:G14"/>
    <mergeCell ref="C13:C15"/>
    <mergeCell ref="O13:O15"/>
    <mergeCell ref="H14:I14"/>
    <mergeCell ref="J14:K14"/>
    <mergeCell ref="P13:P15"/>
    <mergeCell ref="L13:L15"/>
    <mergeCell ref="Q14:Q15"/>
    <mergeCell ref="R14:S14"/>
    <mergeCell ref="T14:U14"/>
    <mergeCell ref="B59:E59"/>
    <mergeCell ref="N59:Q59"/>
    <mergeCell ref="Z59:AC59"/>
    <mergeCell ref="AL59:AO59"/>
    <mergeCell ref="AH14:AI14"/>
    <mergeCell ref="AO14:AO15"/>
    <mergeCell ref="AD14:AE14"/>
    <mergeCell ref="Z13:Z15"/>
    <mergeCell ref="AB13:AB15"/>
    <mergeCell ref="AC13:AI13"/>
    <mergeCell ref="AL13:AL15"/>
    <mergeCell ref="AA13:AA15"/>
    <mergeCell ref="AM13:AM15"/>
    <mergeCell ref="AN13:AN15"/>
    <mergeCell ref="N48:Q48"/>
    <mergeCell ref="Z48:AC48"/>
  </mergeCells>
  <phoneticPr fontId="16"/>
  <dataValidations count="3">
    <dataValidation imeMode="disabled" allowBlank="1" showInputMessage="1" showErrorMessage="1" sqref="Q60:U69 AT16:AU70 AD71:AI71 AC38:AG47 Q49:U58 J16:K70 R48 AD70 R70 E60:I69 R59 Q38:U47 F48 Q27:U36 F59 AD48 F71:K71 V16:W70 AH16:AI70 AD59 AO60:AS69 AP71:AU71 AC27:AG36 F70 E38:I47 E27:I36 E49:I58 AC49:AG58 E16:I25 AC16:AG25 Q16:U25 R71:W71 AP70 AO38:AS47 AP48 AP59 AO27:AS36 AO49:AS58 AC60:AG69 AO16:AS25" xr:uid="{351EB4EA-7380-4AA0-B7E0-2DB4DB786474}"/>
    <dataValidation imeMode="on" allowBlank="1" showInputMessage="1" showErrorMessage="1" sqref="AJ16:AJ71 X16:X71 L16:L71 AV16:AV71" xr:uid="{AE7E4274-B323-4150-A56F-3D99A5CE12B9}"/>
    <dataValidation type="list" allowBlank="1" showInputMessage="1" sqref="D16:D25 P16:P25 D27:D36 D38:D47 D49:D58 P27:P36 P38:P47 P49:P58 P60:P69 D60:D69 AB16:AB25 AB27:AB36 AB38:AB47 AB49:AB58 AB60:AB69 AN16:AN25 AN27:AN36 AN38:AN47 AN49:AN58 AN60:AN69" xr:uid="{C283AB95-80BA-45AB-9836-C07CB2647D65}">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48" fitToHeight="0" orientation="portrait" r:id="rId1"/>
  <headerFooter scaleWithDoc="0">
    <oddFooter>&amp;R&amp;9&amp;K00-047R4中高層ZEH-M_ver.1</oddFooter>
  </headerFooter>
  <colBreaks count="3" manualBreakCount="3">
    <brk id="12" min="5" max="71" man="1"/>
    <brk id="24" min="5" max="71" man="1"/>
    <brk id="36" min="5" max="71"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03D0D61E-A49D-45AC-ADD8-85A1C2E8D1B7}">
            <xm:f>入力シート!$F$13="単年度事業"</xm:f>
            <x14:dxf>
              <fill>
                <patternFill>
                  <bgColor theme="0" tint="-0.499984740745262"/>
                </patternFill>
              </fill>
            </x14:dxf>
          </x14:cfRule>
          <xm:sqref>M6:AV71</xm:sqref>
        </x14:conditionalFormatting>
        <x14:conditionalFormatting xmlns:xm="http://schemas.microsoft.com/office/excel/2006/main">
          <x14:cfRule type="expression" priority="2" id="{FACB3431-D4E0-4A01-B2C5-765EAAB2C8B0}">
            <xm:f>入力シート!$F$13="2年度事業（1年目）"</xm:f>
            <x14:dxf>
              <fill>
                <patternFill>
                  <bgColor theme="0" tint="-0.499984740745262"/>
                </patternFill>
              </fill>
            </x14:dxf>
          </x14:cfRule>
          <xm:sqref>Y6:AV71</xm:sqref>
        </x14:conditionalFormatting>
        <x14:conditionalFormatting xmlns:xm="http://schemas.microsoft.com/office/excel/2006/main">
          <x14:cfRule type="expression" priority="1" id="{3D770202-0361-4FA6-BC23-E528128426BF}">
            <xm:f>入力シート!$F$13="3年度事業（1年目）"</xm:f>
            <x14:dxf>
              <fill>
                <patternFill>
                  <bgColor theme="0" tint="-0.499984740745262"/>
                </patternFill>
              </fill>
            </x14:dxf>
          </x14:cfRule>
          <xm:sqref>AK6:AV71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E9630-E0B0-4F5E-B9EC-8A86680BDA83}">
  <sheetPr codeName="Sheet16">
    <pageSetUpPr fitToPage="1"/>
  </sheetPr>
  <dimension ref="A1:M43"/>
  <sheetViews>
    <sheetView showGridLines="0" view="pageBreakPreview" zoomScaleNormal="70" zoomScaleSheetLayoutView="100" workbookViewId="0"/>
  </sheetViews>
  <sheetFormatPr defaultColWidth="9" defaultRowHeight="28.5"/>
  <cols>
    <col min="1" max="1" width="2.625" style="43" customWidth="1"/>
    <col min="2" max="2" width="26.375" style="42" customWidth="1"/>
    <col min="3" max="5" width="26.625" style="42" customWidth="1"/>
    <col min="6" max="6" width="27.625" style="42" customWidth="1"/>
    <col min="7" max="7" width="1.625" style="42" customWidth="1"/>
    <col min="8" max="8" width="61.5" style="42" customWidth="1"/>
    <col min="9" max="9" width="23.25" style="42" customWidth="1"/>
    <col min="10" max="10" width="9" style="42" customWidth="1"/>
    <col min="11" max="16384" width="9" style="42"/>
  </cols>
  <sheetData>
    <row r="1" spans="1:9" ht="17.25">
      <c r="A1" s="315" t="s">
        <v>678</v>
      </c>
      <c r="B1" s="315"/>
      <c r="C1" s="315"/>
      <c r="D1" s="315"/>
      <c r="E1" s="315"/>
      <c r="F1" s="315"/>
    </row>
    <row r="2" spans="1:9" ht="17.25">
      <c r="A2" s="315"/>
      <c r="B2" s="1914"/>
      <c r="C2" s="1914"/>
      <c r="D2" s="1914"/>
      <c r="E2" s="1914"/>
      <c r="F2" s="1914"/>
    </row>
    <row r="3" spans="1:9" ht="21">
      <c r="A3" s="44"/>
      <c r="B3" s="1912" t="s">
        <v>1166</v>
      </c>
      <c r="C3" s="1912"/>
      <c r="D3" s="1912"/>
      <c r="F3" s="204"/>
      <c r="H3" s="315" t="s">
        <v>690</v>
      </c>
    </row>
    <row r="4" spans="1:9" s="45" customFormat="1" ht="14.25" thickBot="1">
      <c r="B4" s="1913"/>
      <c r="C4" s="1913"/>
      <c r="D4" s="1913"/>
    </row>
    <row r="5" spans="1:9" ht="43.5" customHeight="1" thickBot="1">
      <c r="B5" s="311" t="s">
        <v>249</v>
      </c>
      <c r="C5" s="1915" t="str">
        <f>'2.全体概要'!C7</f>
        <v>(例)　○○○○マンション</v>
      </c>
      <c r="D5" s="1916"/>
      <c r="E5" s="1916"/>
      <c r="F5" s="421" t="s">
        <v>715</v>
      </c>
      <c r="H5" s="402" t="s">
        <v>688</v>
      </c>
      <c r="I5" s="401">
        <f>ROUNDUP(107.73*'2.全体概要'!T48,0)</f>
        <v>0</v>
      </c>
    </row>
    <row r="6" spans="1:9" s="45" customFormat="1" ht="17.25">
      <c r="H6" s="404" t="s">
        <v>692</v>
      </c>
    </row>
    <row r="7" spans="1:9">
      <c r="B7" s="42" t="s">
        <v>271</v>
      </c>
      <c r="F7" s="46" t="s">
        <v>193</v>
      </c>
      <c r="H7" s="405" t="s">
        <v>693</v>
      </c>
    </row>
    <row r="8" spans="1:9" ht="21">
      <c r="A8" s="44"/>
      <c r="B8" s="50" t="s">
        <v>378</v>
      </c>
      <c r="C8" s="49" t="s">
        <v>272</v>
      </c>
      <c r="D8" s="48" t="s">
        <v>252</v>
      </c>
      <c r="E8" s="48" t="s">
        <v>273</v>
      </c>
      <c r="F8" s="48" t="s">
        <v>377</v>
      </c>
    </row>
    <row r="9" spans="1:9">
      <c r="B9" s="48" t="s">
        <v>274</v>
      </c>
      <c r="C9" s="1001">
        <f>SUM(D9:E9)</f>
        <v>0</v>
      </c>
      <c r="D9" s="1001">
        <f>D18</f>
        <v>0</v>
      </c>
      <c r="E9" s="1001">
        <f>E18</f>
        <v>0</v>
      </c>
      <c r="F9" s="403"/>
      <c r="H9" s="887"/>
    </row>
    <row r="10" spans="1:9">
      <c r="B10" s="48" t="s">
        <v>275</v>
      </c>
      <c r="C10" s="1001">
        <f>SUM(D10:E10)</f>
        <v>0</v>
      </c>
      <c r="D10" s="1001">
        <f>SUM(D19,D26,D32,D38)</f>
        <v>0</v>
      </c>
      <c r="E10" s="1001">
        <f>SUM(E19,E26,E32,E38)</f>
        <v>0</v>
      </c>
      <c r="F10" s="403"/>
      <c r="H10" s="887"/>
    </row>
    <row r="11" spans="1:9" ht="29.25" thickBot="1">
      <c r="B11" s="616" t="s">
        <v>995</v>
      </c>
      <c r="C11" s="1002">
        <f>SUM(C9:C10)</f>
        <v>0</v>
      </c>
      <c r="D11" s="1002">
        <f>SUM(D9:D10)</f>
        <v>0</v>
      </c>
      <c r="E11" s="1002">
        <f>SUM(E9:E10)</f>
        <v>0</v>
      </c>
      <c r="F11" s="1005">
        <f>SUM(F21,F27,F33,F39)</f>
        <v>0</v>
      </c>
      <c r="H11" s="887"/>
    </row>
    <row r="12" spans="1:9" ht="30" thickTop="1" thickBot="1">
      <c r="B12" s="617" t="s">
        <v>1007</v>
      </c>
      <c r="C12" s="1098">
        <v>0</v>
      </c>
      <c r="D12" s="1099">
        <v>0</v>
      </c>
      <c r="E12" s="1099">
        <v>0</v>
      </c>
      <c r="F12" s="1006">
        <f>SUM(F22,F28,F34,F40)</f>
        <v>0</v>
      </c>
      <c r="H12" s="887"/>
    </row>
    <row r="13" spans="1:9" ht="29.25" thickTop="1">
      <c r="B13" s="51" t="s">
        <v>276</v>
      </c>
      <c r="C13" s="1003">
        <f>C11</f>
        <v>0</v>
      </c>
      <c r="D13" s="1004">
        <f>D11</f>
        <v>0</v>
      </c>
      <c r="E13" s="1003">
        <f>E11</f>
        <v>0</v>
      </c>
      <c r="F13" s="1003">
        <f>IF(SUM(F23,F29,F35,F41)&gt;800000000,800000000,SUM(F23,F29,F35,F41))</f>
        <v>0</v>
      </c>
      <c r="H13" s="315" t="s">
        <v>1157</v>
      </c>
    </row>
    <row r="14" spans="1:9" s="47" customFormat="1" ht="19.5" customHeight="1">
      <c r="D14" s="245"/>
      <c r="E14" s="246"/>
      <c r="F14" s="247"/>
      <c r="H14" s="888" t="s">
        <v>687</v>
      </c>
    </row>
    <row r="15" spans="1:9">
      <c r="B15" s="42" t="s">
        <v>679</v>
      </c>
      <c r="H15" s="888"/>
    </row>
    <row r="16" spans="1:9">
      <c r="B16" s="52" t="s">
        <v>376</v>
      </c>
      <c r="C16" s="151" t="str">
        <f>"9-"&amp;ASC(B16)&amp;".補助対象経費総括表（"&amp;ASC(B16)&amp;"年目）"</f>
        <v>9-1.補助対象経費総括表（1年目）</v>
      </c>
      <c r="H16" s="887"/>
    </row>
    <row r="17" spans="1:13" ht="21">
      <c r="A17" s="44"/>
      <c r="B17" s="48" t="s">
        <v>277</v>
      </c>
      <c r="C17" s="49" t="s">
        <v>272</v>
      </c>
      <c r="D17" s="48" t="s">
        <v>252</v>
      </c>
      <c r="E17" s="48" t="s">
        <v>273</v>
      </c>
      <c r="F17" s="48" t="s">
        <v>377</v>
      </c>
      <c r="H17" s="887"/>
    </row>
    <row r="18" spans="1:13">
      <c r="B18" s="48" t="s">
        <v>274</v>
      </c>
      <c r="C18" s="1007">
        <f>SUM(D18:E18)</f>
        <v>0</v>
      </c>
      <c r="D18" s="1007">
        <f>'12-1.補助対象経費総括表（1年目） '!$M$11</f>
        <v>0</v>
      </c>
      <c r="E18" s="1009">
        <v>0</v>
      </c>
      <c r="F18" s="1007">
        <f>ROUNDDOWN(D18*1/3,0)</f>
        <v>0</v>
      </c>
      <c r="H18" s="887"/>
      <c r="K18" s="91"/>
      <c r="L18" s="91"/>
      <c r="M18" s="91"/>
    </row>
    <row r="19" spans="1:13">
      <c r="B19" s="48" t="s">
        <v>275</v>
      </c>
      <c r="C19" s="1007">
        <f>SUM(D19:E19)</f>
        <v>0</v>
      </c>
      <c r="D19" s="1007">
        <f>'12-1.補助対象経費総括表（1年目） '!$M$52</f>
        <v>0</v>
      </c>
      <c r="E19" s="1007">
        <f>'10.費用明細書（共用部）'!K71</f>
        <v>0</v>
      </c>
      <c r="F19" s="1007">
        <f>ROUNDDOWN(D19*1/3,0)</f>
        <v>0</v>
      </c>
      <c r="H19" s="887"/>
      <c r="K19" s="91"/>
      <c r="L19" s="91"/>
      <c r="M19" s="91"/>
    </row>
    <row r="20" spans="1:13">
      <c r="B20" s="51" t="s">
        <v>995</v>
      </c>
      <c r="C20" s="1008">
        <f>SUM(C18:C19)</f>
        <v>0</v>
      </c>
      <c r="D20" s="1008">
        <f>SUM(D18:D19)</f>
        <v>0</v>
      </c>
      <c r="E20" s="1008">
        <f>SUM(E18:E19)</f>
        <v>0</v>
      </c>
      <c r="F20" s="1008">
        <f>SUM(F18:F19)</f>
        <v>0</v>
      </c>
      <c r="H20" s="887"/>
      <c r="K20" s="91"/>
      <c r="L20" s="91"/>
      <c r="M20" s="91"/>
    </row>
    <row r="21" spans="1:13" s="47" customFormat="1" ht="29.25" customHeight="1" thickBot="1">
      <c r="B21" s="1917" t="s">
        <v>1008</v>
      </c>
      <c r="C21" s="1918"/>
      <c r="D21" s="1918"/>
      <c r="E21" s="1919"/>
      <c r="F21" s="1010">
        <f>ROUNDDOWN(F20,-3)</f>
        <v>0</v>
      </c>
      <c r="H21" s="315"/>
    </row>
    <row r="22" spans="1:13" ht="30" thickTop="1" thickBot="1">
      <c r="B22" s="741" t="s">
        <v>1009</v>
      </c>
      <c r="C22" s="1098" t="s">
        <v>1010</v>
      </c>
      <c r="D22" s="1099" t="s">
        <v>1010</v>
      </c>
      <c r="E22" s="1099" t="s">
        <v>1010</v>
      </c>
      <c r="F22" s="1011">
        <f>'15.追加補助対象となる設備等の補助金額集計表'!I18</f>
        <v>0</v>
      </c>
      <c r="H22" s="887"/>
    </row>
    <row r="23" spans="1:13" ht="29.25" thickTop="1">
      <c r="B23" s="742" t="s">
        <v>276</v>
      </c>
      <c r="C23" s="1012">
        <f>C20</f>
        <v>0</v>
      </c>
      <c r="D23" s="1012">
        <f>D20</f>
        <v>0</v>
      </c>
      <c r="E23" s="1012">
        <f>E20</f>
        <v>0</v>
      </c>
      <c r="F23" s="1003">
        <f>IF(SUM(F21,F22)&gt;300000000,300000000,SUM(F21,F22))</f>
        <v>0</v>
      </c>
      <c r="H23" s="315" t="s">
        <v>1158</v>
      </c>
    </row>
    <row r="24" spans="1:13">
      <c r="B24" s="52" t="s">
        <v>379</v>
      </c>
      <c r="C24" s="151" t="str">
        <f>"9-"&amp;ASC(B24)&amp;".補助対象経費総括表（"&amp;ASC(B24)&amp;"年目）"</f>
        <v>9-2.補助対象経費総括表（2年目）</v>
      </c>
      <c r="H24" s="887"/>
      <c r="K24" s="91"/>
      <c r="L24" s="91"/>
      <c r="M24" s="91"/>
    </row>
    <row r="25" spans="1:13" ht="21">
      <c r="A25" s="44"/>
      <c r="B25" s="48" t="s">
        <v>277</v>
      </c>
      <c r="C25" s="49" t="s">
        <v>272</v>
      </c>
      <c r="D25" s="48" t="s">
        <v>252</v>
      </c>
      <c r="E25" s="48" t="s">
        <v>273</v>
      </c>
      <c r="F25" s="48" t="s">
        <v>377</v>
      </c>
      <c r="H25" s="887"/>
    </row>
    <row r="26" spans="1:13">
      <c r="B26" s="48" t="s">
        <v>275</v>
      </c>
      <c r="C26" s="1007">
        <f>SUM(D26:E26)</f>
        <v>0</v>
      </c>
      <c r="D26" s="1007">
        <f>'12-2.補助対象経費総括表（2年目） '!M52</f>
        <v>0</v>
      </c>
      <c r="E26" s="1007">
        <f>'10.費用明細書（共用部）'!W71</f>
        <v>0</v>
      </c>
      <c r="F26" s="1007">
        <f>ROUNDDOWN(D26*1/3,0)</f>
        <v>0</v>
      </c>
      <c r="H26" s="887"/>
    </row>
    <row r="27" spans="1:13" s="47" customFormat="1" ht="29.25" customHeight="1" thickBot="1">
      <c r="B27" s="1909" t="s">
        <v>1008</v>
      </c>
      <c r="C27" s="1910"/>
      <c r="D27" s="1910"/>
      <c r="E27" s="1911"/>
      <c r="F27" s="1013">
        <f>ROUNDDOWN(F26,-3)</f>
        <v>0</v>
      </c>
      <c r="H27" s="315"/>
    </row>
    <row r="28" spans="1:13" ht="30" thickTop="1" thickBot="1">
      <c r="B28" s="741" t="s">
        <v>1009</v>
      </c>
      <c r="C28" s="1098" t="s">
        <v>1010</v>
      </c>
      <c r="D28" s="1099" t="s">
        <v>1010</v>
      </c>
      <c r="E28" s="1099" t="s">
        <v>1010</v>
      </c>
      <c r="F28" s="1011">
        <f>'15.追加補助対象となる設備等の補助金額集計表'!I31</f>
        <v>0</v>
      </c>
      <c r="H28" s="887"/>
    </row>
    <row r="29" spans="1:13" ht="29.25" thickTop="1">
      <c r="B29" s="742" t="s">
        <v>276</v>
      </c>
      <c r="C29" s="1012">
        <f>C26</f>
        <v>0</v>
      </c>
      <c r="D29" s="1012">
        <f>D26</f>
        <v>0</v>
      </c>
      <c r="E29" s="1012">
        <f>E26</f>
        <v>0</v>
      </c>
      <c r="F29" s="1003">
        <f>IF(SUM(F27,F28)&gt;300000000,300000000,SUM(F27,F28))</f>
        <v>0</v>
      </c>
      <c r="H29" s="315" t="s">
        <v>1158</v>
      </c>
    </row>
    <row r="30" spans="1:13">
      <c r="B30" s="52" t="s">
        <v>380</v>
      </c>
      <c r="C30" s="151" t="str">
        <f>"9-"&amp;ASC(B30)&amp;".補助対象経費総括表（"&amp;ASC(B30)&amp;"年目）"</f>
        <v>9-3.補助対象経費総括表（3年目）</v>
      </c>
      <c r="H30" s="887"/>
    </row>
    <row r="31" spans="1:13" ht="21">
      <c r="A31" s="44"/>
      <c r="B31" s="48" t="s">
        <v>277</v>
      </c>
      <c r="C31" s="49" t="s">
        <v>272</v>
      </c>
      <c r="D31" s="48" t="s">
        <v>252</v>
      </c>
      <c r="E31" s="48" t="s">
        <v>273</v>
      </c>
      <c r="F31" s="48" t="s">
        <v>377</v>
      </c>
      <c r="H31" s="887"/>
    </row>
    <row r="32" spans="1:13">
      <c r="B32" s="48" t="s">
        <v>275</v>
      </c>
      <c r="C32" s="1007">
        <f>SUM(D32:E32)</f>
        <v>0</v>
      </c>
      <c r="D32" s="1007">
        <f>'12-3.補助対象経費総括表（3年目） '!M52</f>
        <v>0</v>
      </c>
      <c r="E32" s="1007">
        <f>'10.費用明細書（共用部）'!AI71</f>
        <v>0</v>
      </c>
      <c r="F32" s="1007">
        <f>ROUNDDOWN(D32*1/3,0)</f>
        <v>0</v>
      </c>
      <c r="H32" s="887"/>
    </row>
    <row r="33" spans="1:8" s="47" customFormat="1" ht="29.25" customHeight="1" thickBot="1">
      <c r="B33" s="1909" t="s">
        <v>1008</v>
      </c>
      <c r="C33" s="1910"/>
      <c r="D33" s="1910"/>
      <c r="E33" s="1911"/>
      <c r="F33" s="1013">
        <f>ROUNDDOWN(F32,-3)</f>
        <v>0</v>
      </c>
      <c r="H33" s="315"/>
    </row>
    <row r="34" spans="1:8" ht="30" thickTop="1" thickBot="1">
      <c r="B34" s="741" t="s">
        <v>1009</v>
      </c>
      <c r="C34" s="1098" t="s">
        <v>1010</v>
      </c>
      <c r="D34" s="1099" t="s">
        <v>1010</v>
      </c>
      <c r="E34" s="1099" t="s">
        <v>1010</v>
      </c>
      <c r="F34" s="1011">
        <f>'15.追加補助対象となる設備等の補助金額集計表'!I44</f>
        <v>0</v>
      </c>
      <c r="H34" s="887"/>
    </row>
    <row r="35" spans="1:8" ht="29.25" thickTop="1">
      <c r="B35" s="742" t="s">
        <v>276</v>
      </c>
      <c r="C35" s="1012">
        <f>C32</f>
        <v>0</v>
      </c>
      <c r="D35" s="1012">
        <f>D32</f>
        <v>0</v>
      </c>
      <c r="E35" s="1012">
        <f>E32</f>
        <v>0</v>
      </c>
      <c r="F35" s="1003">
        <f>IF(SUM(F33,F34)&gt;300000000,300000000,SUM(F33,F34))</f>
        <v>0</v>
      </c>
      <c r="H35" s="315" t="s">
        <v>1158</v>
      </c>
    </row>
    <row r="36" spans="1:8">
      <c r="B36" s="52" t="s">
        <v>381</v>
      </c>
      <c r="C36" s="151" t="str">
        <f>"9-"&amp;ASC(B36)&amp;".補助対象経費総括表（"&amp;ASC(B36)&amp;"年目）"</f>
        <v>9-4.補助対象経費総括表（4年目）</v>
      </c>
      <c r="H36" s="887"/>
    </row>
    <row r="37" spans="1:8" ht="21">
      <c r="A37" s="44"/>
      <c r="B37" s="48" t="s">
        <v>277</v>
      </c>
      <c r="C37" s="49" t="s">
        <v>272</v>
      </c>
      <c r="D37" s="48" t="s">
        <v>252</v>
      </c>
      <c r="E37" s="48" t="s">
        <v>273</v>
      </c>
      <c r="F37" s="48" t="s">
        <v>377</v>
      </c>
      <c r="H37" s="887"/>
    </row>
    <row r="38" spans="1:8">
      <c r="B38" s="48" t="s">
        <v>275</v>
      </c>
      <c r="C38" s="1007">
        <f>SUM(D38:E38)</f>
        <v>0</v>
      </c>
      <c r="D38" s="1007">
        <f>'12-4.補助対象経費総括表（4年目） '!M52</f>
        <v>0</v>
      </c>
      <c r="E38" s="1007">
        <f>'10.費用明細書（共用部）'!AU71</f>
        <v>0</v>
      </c>
      <c r="F38" s="1007">
        <f>ROUNDDOWN(D38*1/3,0)</f>
        <v>0</v>
      </c>
      <c r="H38" s="887"/>
    </row>
    <row r="39" spans="1:8" s="47" customFormat="1" ht="29.25" customHeight="1" thickBot="1">
      <c r="B39" s="1909" t="s">
        <v>1008</v>
      </c>
      <c r="C39" s="1910"/>
      <c r="D39" s="1910"/>
      <c r="E39" s="1911"/>
      <c r="F39" s="1013">
        <f>ROUNDDOWN(F38,-3)</f>
        <v>0</v>
      </c>
      <c r="H39" s="315"/>
    </row>
    <row r="40" spans="1:8" ht="30" thickTop="1" thickBot="1">
      <c r="B40" s="741" t="s">
        <v>1009</v>
      </c>
      <c r="C40" s="1098" t="s">
        <v>1010</v>
      </c>
      <c r="D40" s="1099" t="s">
        <v>1010</v>
      </c>
      <c r="E40" s="1099" t="s">
        <v>1010</v>
      </c>
      <c r="F40" s="1011">
        <f>'15.追加補助対象となる設備等の補助金額集計表'!I57</f>
        <v>0</v>
      </c>
      <c r="H40" s="887"/>
    </row>
    <row r="41" spans="1:8" ht="29.25" thickTop="1">
      <c r="B41" s="742" t="s">
        <v>276</v>
      </c>
      <c r="C41" s="1012">
        <f>C38</f>
        <v>0</v>
      </c>
      <c r="D41" s="1012">
        <f>D38</f>
        <v>0</v>
      </c>
      <c r="E41" s="1012">
        <f>E38</f>
        <v>0</v>
      </c>
      <c r="F41" s="1003">
        <f>IF(SUM(F39,F40)&gt;300000000,300000000,SUM(F39,F40))</f>
        <v>0</v>
      </c>
      <c r="H41" s="315" t="s">
        <v>1158</v>
      </c>
    </row>
    <row r="42" spans="1:8">
      <c r="H42" s="887"/>
    </row>
    <row r="43" spans="1:8">
      <c r="H43" s="887"/>
    </row>
  </sheetData>
  <sheetProtection sheet="1" selectLockedCells="1"/>
  <mergeCells count="8">
    <mergeCell ref="B39:E39"/>
    <mergeCell ref="B3:D3"/>
    <mergeCell ref="B4:D4"/>
    <mergeCell ref="B2:F2"/>
    <mergeCell ref="C5:E5"/>
    <mergeCell ref="B21:E21"/>
    <mergeCell ref="B27:E27"/>
    <mergeCell ref="B33:E33"/>
  </mergeCells>
  <phoneticPr fontId="15"/>
  <conditionalFormatting sqref="B5 B8:B13 B17:B20 B37:B38 B31:B32 B25:B26">
    <cfRule type="notContainsBlanks" dxfId="334" priority="27">
      <formula>LEN(TRIM(B5))&gt;0</formula>
    </cfRule>
  </conditionalFormatting>
  <conditionalFormatting sqref="F9:F12">
    <cfRule type="expression" dxfId="333" priority="15">
      <formula>_xlfn.ISFORMULA(F9)=TRUE</formula>
    </cfRule>
  </conditionalFormatting>
  <conditionalFormatting sqref="H6:H7">
    <cfRule type="expression" dxfId="332" priority="10">
      <formula>$F$13&gt;$I$5</formula>
    </cfRule>
    <cfRule type="expression" dxfId="331" priority="140">
      <formula>$F$13&gt;#REF!</formula>
    </cfRule>
  </conditionalFormatting>
  <printOptions horizontalCentered="1"/>
  <pageMargins left="0.51181102362204722" right="0.11811023622047245" top="0.35433070866141736" bottom="0.35433070866141736" header="0.31496062992125984" footer="0.11811023622047245"/>
  <pageSetup paperSize="9" scale="67" fitToHeight="0" orientation="portrait" r:id="rId1"/>
  <headerFooter scaleWithDoc="0">
    <oddFooter>&amp;R&amp;K00-048R4中高層ZEH-M_ver.1</oddFooter>
  </headerFooter>
  <ignoredErrors>
    <ignoredError sqref="B36 B16:B19 B24:B26 B30:B32" numberStoredAsText="1"/>
  </ignoredErrors>
  <extLst>
    <ext xmlns:x14="http://schemas.microsoft.com/office/spreadsheetml/2009/9/main" uri="{78C0D931-6437-407d-A8EE-F0AAD7539E65}">
      <x14:conditionalFormattings>
        <x14:conditionalFormatting xmlns:xm="http://schemas.microsoft.com/office/excel/2006/main">
          <x14:cfRule type="expression" priority="23" id="{A3576F02-6C48-42E1-B887-4A614911C5AD}">
            <xm:f>入力シート!$F$13="3年度事業（1年目）"</xm:f>
            <x14:dxf>
              <fill>
                <patternFill>
                  <bgColor rgb="FF808080"/>
                </patternFill>
              </fill>
            </x14:dxf>
          </x14:cfRule>
          <xm:sqref>B37:F41</xm:sqref>
        </x14:conditionalFormatting>
        <x14:conditionalFormatting xmlns:xm="http://schemas.microsoft.com/office/excel/2006/main">
          <x14:cfRule type="expression" priority="22" id="{64B79AB9-298A-4DD0-AE98-5093C09563CF}">
            <xm:f>入力シート!$F$13="2年度事業（1年目）"</xm:f>
            <x14:dxf>
              <fill>
                <patternFill>
                  <bgColor rgb="FF808080"/>
                </patternFill>
              </fill>
            </x14:dxf>
          </x14:cfRule>
          <xm:sqref>B31:F35 B37:F41</xm:sqref>
        </x14:conditionalFormatting>
        <x14:conditionalFormatting xmlns:xm="http://schemas.microsoft.com/office/excel/2006/main">
          <x14:cfRule type="expression" priority="21" id="{A117A61F-D6DF-4F94-8B4E-EB962A80C9D4}">
            <xm:f>入力シート!$F$13="単年度事業"</xm:f>
            <x14:dxf>
              <fill>
                <patternFill>
                  <bgColor rgb="FF808080"/>
                </patternFill>
              </fill>
            </x14:dxf>
          </x14:cfRule>
          <xm:sqref>B25:F29 B31:F35 B37:F41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424E-5E13-42C1-BAA3-5D70600C1ED9}">
  <sheetPr>
    <pageSetUpPr fitToPage="1"/>
  </sheetPr>
  <dimension ref="A1:S52"/>
  <sheetViews>
    <sheetView showGridLines="0" view="pageBreakPreview" zoomScale="85" zoomScaleNormal="60" zoomScaleSheetLayoutView="85" workbookViewId="0">
      <selection activeCell="K9" sqref="K9"/>
    </sheetView>
  </sheetViews>
  <sheetFormatPr defaultColWidth="9" defaultRowHeight="21"/>
  <cols>
    <col min="1" max="1" width="2.625" style="16" customWidth="1"/>
    <col min="2" max="4" width="4.625" style="17" customWidth="1"/>
    <col min="5" max="6" width="8.625" style="17" customWidth="1"/>
    <col min="7" max="7" width="15.625" style="17" customWidth="1"/>
    <col min="8" max="8" width="10.625" style="319" customWidth="1"/>
    <col min="9" max="9" width="15.625" style="309" customWidth="1"/>
    <col min="10" max="10" width="4.625" style="319" customWidth="1"/>
    <col min="11" max="11" width="10.625" style="17" customWidth="1"/>
    <col min="12" max="12" width="4.625" style="319" customWidth="1"/>
    <col min="13" max="13" width="15.625" style="309" customWidth="1"/>
    <col min="14" max="14" width="4.625" style="319" customWidth="1"/>
    <col min="15" max="15" width="48.625" style="323" customWidth="1"/>
    <col min="16" max="16" width="9.25" style="351" bestFit="1" customWidth="1"/>
    <col min="17" max="17" width="25.625" style="17" customWidth="1"/>
    <col min="18" max="16384" width="9" style="17"/>
  </cols>
  <sheetData>
    <row r="1" spans="1:19" s="351" customFormat="1" ht="21" customHeight="1">
      <c r="A1" s="378" t="s">
        <v>247</v>
      </c>
      <c r="B1" s="378"/>
      <c r="C1" s="378"/>
      <c r="D1" s="378"/>
      <c r="E1" s="378"/>
      <c r="F1" s="378"/>
      <c r="G1" s="378"/>
      <c r="H1" s="378"/>
      <c r="I1" s="378"/>
      <c r="J1" s="378"/>
      <c r="K1" s="378"/>
      <c r="L1" s="378"/>
      <c r="M1" s="378"/>
      <c r="N1" s="378"/>
      <c r="O1" s="378"/>
    </row>
    <row r="2" spans="1:19">
      <c r="A2" s="464"/>
      <c r="B2" s="2000" t="s">
        <v>1167</v>
      </c>
      <c r="C2" s="2000"/>
      <c r="D2" s="2000"/>
      <c r="E2" s="2000"/>
      <c r="F2" s="2000"/>
      <c r="G2" s="2000"/>
      <c r="H2" s="465"/>
      <c r="I2" s="466"/>
      <c r="J2" s="465"/>
      <c r="K2" s="323"/>
      <c r="L2" s="465"/>
      <c r="M2" s="466"/>
      <c r="N2" s="465"/>
      <c r="O2" s="320"/>
    </row>
    <row r="3" spans="1:19" s="321" customFormat="1" ht="13.5">
      <c r="A3" s="322"/>
      <c r="B3" s="322"/>
      <c r="C3" s="322"/>
      <c r="D3" s="322"/>
      <c r="E3" s="322"/>
      <c r="F3" s="322"/>
      <c r="G3" s="322"/>
      <c r="H3" s="467"/>
      <c r="I3" s="468"/>
      <c r="J3" s="467"/>
      <c r="K3" s="322"/>
      <c r="L3" s="467"/>
      <c r="M3" s="468"/>
      <c r="N3" s="467"/>
      <c r="O3" s="322"/>
      <c r="P3" s="377"/>
    </row>
    <row r="4" spans="1:19" ht="30.75">
      <c r="A4" s="469"/>
      <c r="B4" s="2001" t="s">
        <v>248</v>
      </c>
      <c r="C4" s="2002"/>
      <c r="D4" s="2002"/>
      <c r="E4" s="2002"/>
      <c r="F4" s="2003"/>
      <c r="G4" s="2004" t="s">
        <v>382</v>
      </c>
      <c r="H4" s="2005"/>
      <c r="I4" s="466"/>
      <c r="J4" s="465"/>
      <c r="K4" s="323"/>
      <c r="L4" s="465"/>
      <c r="M4" s="466"/>
      <c r="N4" s="465"/>
    </row>
    <row r="5" spans="1:19" s="321" customFormat="1" ht="8.1" customHeight="1">
      <c r="A5" s="322"/>
      <c r="B5" s="470"/>
      <c r="C5" s="470"/>
      <c r="D5" s="470"/>
      <c r="E5" s="470"/>
      <c r="F5" s="322"/>
      <c r="G5" s="322"/>
      <c r="H5" s="467"/>
      <c r="I5" s="468"/>
      <c r="J5" s="467"/>
      <c r="K5" s="322"/>
      <c r="L5" s="467"/>
      <c r="M5" s="468"/>
      <c r="N5" s="467"/>
      <c r="O5" s="322"/>
      <c r="P5" s="377"/>
    </row>
    <row r="6" spans="1:19" ht="45" customHeight="1">
      <c r="A6" s="469"/>
      <c r="B6" s="2001" t="s">
        <v>249</v>
      </c>
      <c r="C6" s="2002"/>
      <c r="D6" s="2002"/>
      <c r="E6" s="2002"/>
      <c r="F6" s="2003"/>
      <c r="G6" s="2006" t="str">
        <f>'2.全体概要'!C7</f>
        <v>(例)　○○○○マンション</v>
      </c>
      <c r="H6" s="2007"/>
      <c r="I6" s="2007"/>
      <c r="J6" s="2007"/>
      <c r="K6" s="2007"/>
      <c r="L6" s="2007"/>
      <c r="M6" s="2007"/>
      <c r="N6" s="2007"/>
      <c r="O6" s="471" t="s">
        <v>715</v>
      </c>
      <c r="P6" s="378"/>
      <c r="Q6" s="461"/>
      <c r="R6" s="461"/>
      <c r="S6" s="461"/>
    </row>
    <row r="7" spans="1:19" s="321" customFormat="1" ht="13.5">
      <c r="A7" s="322"/>
      <c r="B7" s="322"/>
      <c r="C7" s="322"/>
      <c r="D7" s="322"/>
      <c r="E7" s="322"/>
      <c r="F7" s="322"/>
      <c r="G7" s="322"/>
      <c r="H7" s="467"/>
      <c r="I7" s="468"/>
      <c r="J7" s="467"/>
      <c r="K7" s="322"/>
      <c r="L7" s="467"/>
      <c r="M7" s="468"/>
      <c r="N7" s="467"/>
      <c r="O7" s="322"/>
      <c r="P7" s="377"/>
    </row>
    <row r="8" spans="1:19" ht="21" customHeight="1">
      <c r="A8" s="464"/>
      <c r="B8" s="1955" t="s">
        <v>274</v>
      </c>
      <c r="C8" s="1956"/>
      <c r="D8" s="1961" t="s">
        <v>250</v>
      </c>
      <c r="E8" s="1962"/>
      <c r="F8" s="1962"/>
      <c r="G8" s="1962"/>
      <c r="H8" s="1962"/>
      <c r="I8" s="1962"/>
      <c r="J8" s="1963"/>
      <c r="K8" s="1961" t="s">
        <v>251</v>
      </c>
      <c r="L8" s="1963"/>
      <c r="M8" s="1962" t="s">
        <v>252</v>
      </c>
      <c r="N8" s="1962"/>
      <c r="O8" s="889" t="s">
        <v>253</v>
      </c>
    </row>
    <row r="9" spans="1:19" ht="28.5" customHeight="1">
      <c r="A9" s="472"/>
      <c r="B9" s="1957"/>
      <c r="C9" s="1958"/>
      <c r="D9" s="1987" t="s">
        <v>755</v>
      </c>
      <c r="E9" s="1934"/>
      <c r="F9" s="1934"/>
      <c r="G9" s="1934"/>
      <c r="H9" s="1934"/>
      <c r="I9" s="1934"/>
      <c r="J9" s="890" t="s">
        <v>371</v>
      </c>
      <c r="K9" s="891">
        <f>'2.全体概要'!I15</f>
        <v>0</v>
      </c>
      <c r="L9" s="892" t="s">
        <v>373</v>
      </c>
      <c r="M9" s="893">
        <f>IF(K9=0,0,200000+(2000*K9))</f>
        <v>0</v>
      </c>
      <c r="N9" s="892" t="s">
        <v>184</v>
      </c>
      <c r="O9" s="894" t="s">
        <v>375</v>
      </c>
      <c r="P9" s="351" t="s">
        <v>562</v>
      </c>
    </row>
    <row r="10" spans="1:19" ht="29.25" thickBot="1">
      <c r="A10" s="472"/>
      <c r="B10" s="1957"/>
      <c r="C10" s="1958"/>
      <c r="D10" s="1992" t="s">
        <v>1002</v>
      </c>
      <c r="E10" s="1993"/>
      <c r="F10" s="1993"/>
      <c r="G10" s="1993"/>
      <c r="H10" s="1993"/>
      <c r="I10" s="1993"/>
      <c r="J10" s="895" t="s">
        <v>372</v>
      </c>
      <c r="K10" s="896">
        <f>'2.全体概要'!I15</f>
        <v>0</v>
      </c>
      <c r="L10" s="897" t="s">
        <v>373</v>
      </c>
      <c r="M10" s="898">
        <f>IF(K10=0,0,200000+(6000*K10))</f>
        <v>0</v>
      </c>
      <c r="N10" s="897" t="s">
        <v>184</v>
      </c>
      <c r="O10" s="899" t="s">
        <v>1210</v>
      </c>
      <c r="P10" s="359" t="s">
        <v>1192</v>
      </c>
    </row>
    <row r="11" spans="1:19" ht="29.25" thickTop="1">
      <c r="A11" s="472"/>
      <c r="B11" s="1959"/>
      <c r="C11" s="1960"/>
      <c r="D11" s="1990" t="s">
        <v>374</v>
      </c>
      <c r="E11" s="1991"/>
      <c r="F11" s="1991"/>
      <c r="G11" s="1991"/>
      <c r="H11" s="1991"/>
      <c r="I11" s="1991"/>
      <c r="J11" s="1991"/>
      <c r="K11" s="1991"/>
      <c r="L11" s="900" t="s">
        <v>455</v>
      </c>
      <c r="M11" s="901">
        <f>M9+M10</f>
        <v>0</v>
      </c>
      <c r="N11" s="902" t="s">
        <v>184</v>
      </c>
      <c r="O11" s="903" t="s">
        <v>1211</v>
      </c>
    </row>
    <row r="12" spans="1:19" ht="108" customHeight="1" thickBot="1">
      <c r="A12" s="472"/>
      <c r="B12" s="904" t="s">
        <v>467</v>
      </c>
      <c r="C12" s="2026" t="s">
        <v>254</v>
      </c>
      <c r="D12" s="1992" t="s">
        <v>255</v>
      </c>
      <c r="E12" s="1993"/>
      <c r="F12" s="1993"/>
      <c r="G12" s="1993"/>
      <c r="H12" s="905" t="s">
        <v>454</v>
      </c>
      <c r="I12" s="1994"/>
      <c r="J12" s="1995"/>
      <c r="K12" s="1994"/>
      <c r="L12" s="1995"/>
      <c r="M12" s="898">
        <f>SUMIF('6.住戸情報入力'!P:P,G4,'6.住戸情報入力'!O:O)</f>
        <v>0</v>
      </c>
      <c r="N12" s="897" t="s">
        <v>184</v>
      </c>
      <c r="O12" s="906" t="s">
        <v>914</v>
      </c>
    </row>
    <row r="13" spans="1:19" ht="28.5" customHeight="1" thickTop="1">
      <c r="A13" s="472"/>
      <c r="B13" s="2027" t="s">
        <v>256</v>
      </c>
      <c r="C13" s="2018"/>
      <c r="D13" s="1996" t="s">
        <v>257</v>
      </c>
      <c r="E13" s="1997" t="s">
        <v>1003</v>
      </c>
      <c r="F13" s="1998"/>
      <c r="G13" s="1998"/>
      <c r="H13" s="1998"/>
      <c r="I13" s="907">
        <v>150000</v>
      </c>
      <c r="J13" s="908" t="s">
        <v>184</v>
      </c>
      <c r="K13" s="909">
        <f>SUMIFS('6.住戸情報入力'!R:R,'6.住戸情報入力'!Q:Q,E13,'6.住戸情報入力'!S:S,$G$4)+SUMIFS('6.住戸情報入力'!U:U,'6.住戸情報入力'!T:T,E13,'6.住戸情報入力'!V:V,$G$4)</f>
        <v>0</v>
      </c>
      <c r="L13" s="908" t="s">
        <v>258</v>
      </c>
      <c r="M13" s="910">
        <f t="shared" ref="M13:M20" si="0">I13*K13</f>
        <v>0</v>
      </c>
      <c r="N13" s="908" t="s">
        <v>184</v>
      </c>
      <c r="O13" s="1986" t="s">
        <v>915</v>
      </c>
    </row>
    <row r="14" spans="1:19" ht="28.5">
      <c r="A14" s="472"/>
      <c r="B14" s="2028"/>
      <c r="C14" s="2018"/>
      <c r="D14" s="1974"/>
      <c r="E14" s="1972" t="s">
        <v>654</v>
      </c>
      <c r="F14" s="1973"/>
      <c r="G14" s="1973"/>
      <c r="H14" s="1973"/>
      <c r="I14" s="911">
        <v>160000</v>
      </c>
      <c r="J14" s="912" t="s">
        <v>184</v>
      </c>
      <c r="K14" s="913">
        <f>SUMIFS('6.住戸情報入力'!R:R,'6.住戸情報入力'!Q:Q,E14,'6.住戸情報入力'!S:S,$G$4)+SUMIFS('6.住戸情報入力'!U:U,'6.住戸情報入力'!T:T,E14,'6.住戸情報入力'!V:V,$G$4)</f>
        <v>0</v>
      </c>
      <c r="L14" s="912" t="s">
        <v>258</v>
      </c>
      <c r="M14" s="914">
        <f t="shared" si="0"/>
        <v>0</v>
      </c>
      <c r="N14" s="912" t="s">
        <v>184</v>
      </c>
      <c r="O14" s="1924"/>
    </row>
    <row r="15" spans="1:19" ht="28.5">
      <c r="A15" s="472"/>
      <c r="B15" s="2028"/>
      <c r="C15" s="2018"/>
      <c r="D15" s="1974"/>
      <c r="E15" s="1972" t="s">
        <v>655</v>
      </c>
      <c r="F15" s="1973"/>
      <c r="G15" s="1973"/>
      <c r="H15" s="1973"/>
      <c r="I15" s="911">
        <v>170000</v>
      </c>
      <c r="J15" s="912" t="s">
        <v>184</v>
      </c>
      <c r="K15" s="913">
        <f>SUMIFS('6.住戸情報入力'!R:R,'6.住戸情報入力'!Q:Q,E15,'6.住戸情報入力'!S:S,$G$4)+SUMIFS('6.住戸情報入力'!U:U,'6.住戸情報入力'!T:T,E15,'6.住戸情報入力'!V:V,$G$4)</f>
        <v>0</v>
      </c>
      <c r="L15" s="912" t="s">
        <v>258</v>
      </c>
      <c r="M15" s="914">
        <f t="shared" si="0"/>
        <v>0</v>
      </c>
      <c r="N15" s="912" t="s">
        <v>184</v>
      </c>
      <c r="O15" s="1924"/>
    </row>
    <row r="16" spans="1:19" ht="28.5">
      <c r="A16" s="472"/>
      <c r="B16" s="2028"/>
      <c r="C16" s="2018"/>
      <c r="D16" s="1974"/>
      <c r="E16" s="1972" t="s">
        <v>656</v>
      </c>
      <c r="F16" s="1973"/>
      <c r="G16" s="1973"/>
      <c r="H16" s="1973"/>
      <c r="I16" s="911">
        <v>180000</v>
      </c>
      <c r="J16" s="912" t="s">
        <v>184</v>
      </c>
      <c r="K16" s="913">
        <f>SUMIFS('6.住戸情報入力'!R:R,'6.住戸情報入力'!Q:Q,E16,'6.住戸情報入力'!S:S,$G$4)+SUMIFS('6.住戸情報入力'!U:U,'6.住戸情報入力'!T:T,E16,'6.住戸情報入力'!V:V,$G$4)</f>
        <v>0</v>
      </c>
      <c r="L16" s="912" t="s">
        <v>258</v>
      </c>
      <c r="M16" s="914">
        <f t="shared" si="0"/>
        <v>0</v>
      </c>
      <c r="N16" s="912" t="s">
        <v>184</v>
      </c>
      <c r="O16" s="1924"/>
    </row>
    <row r="17" spans="1:19" ht="28.5">
      <c r="A17" s="472"/>
      <c r="B17" s="2028"/>
      <c r="C17" s="2018"/>
      <c r="D17" s="1974"/>
      <c r="E17" s="1972" t="s">
        <v>657</v>
      </c>
      <c r="F17" s="1973"/>
      <c r="G17" s="1973"/>
      <c r="H17" s="1973"/>
      <c r="I17" s="911">
        <v>190000</v>
      </c>
      <c r="J17" s="912" t="s">
        <v>184</v>
      </c>
      <c r="K17" s="913">
        <f>SUMIFS('6.住戸情報入力'!R:R,'6.住戸情報入力'!Q:Q,E17,'6.住戸情報入力'!S:S,$G$4)+SUMIFS('6.住戸情報入力'!U:U,'6.住戸情報入力'!T:T,E17,'6.住戸情報入力'!V:V,$G$4)</f>
        <v>0</v>
      </c>
      <c r="L17" s="912" t="s">
        <v>258</v>
      </c>
      <c r="M17" s="914">
        <f t="shared" si="0"/>
        <v>0</v>
      </c>
      <c r="N17" s="912" t="s">
        <v>184</v>
      </c>
      <c r="O17" s="1924"/>
    </row>
    <row r="18" spans="1:19" ht="28.5">
      <c r="A18" s="472"/>
      <c r="B18" s="2028"/>
      <c r="C18" s="2018"/>
      <c r="D18" s="1974"/>
      <c r="E18" s="1972" t="s">
        <v>658</v>
      </c>
      <c r="F18" s="1973"/>
      <c r="G18" s="1973"/>
      <c r="H18" s="1973"/>
      <c r="I18" s="911">
        <v>200000</v>
      </c>
      <c r="J18" s="912" t="s">
        <v>184</v>
      </c>
      <c r="K18" s="913">
        <f>SUMIFS('6.住戸情報入力'!R:R,'6.住戸情報入力'!Q:Q,E18,'6.住戸情報入力'!S:S,$G$4)+SUMIFS('6.住戸情報入力'!U:U,'6.住戸情報入力'!T:T,E18,'6.住戸情報入力'!V:V,$G$4)</f>
        <v>0</v>
      </c>
      <c r="L18" s="912" t="s">
        <v>258</v>
      </c>
      <c r="M18" s="914">
        <f t="shared" si="0"/>
        <v>0</v>
      </c>
      <c r="N18" s="912" t="s">
        <v>184</v>
      </c>
      <c r="O18" s="1924"/>
    </row>
    <row r="19" spans="1:19" ht="28.5">
      <c r="A19" s="472"/>
      <c r="B19" s="2028"/>
      <c r="C19" s="2018"/>
      <c r="D19" s="1974"/>
      <c r="E19" s="1972" t="s">
        <v>659</v>
      </c>
      <c r="F19" s="1973"/>
      <c r="G19" s="1973"/>
      <c r="H19" s="1973"/>
      <c r="I19" s="911">
        <v>220000</v>
      </c>
      <c r="J19" s="912" t="s">
        <v>184</v>
      </c>
      <c r="K19" s="913">
        <f>SUMIFS('6.住戸情報入力'!R:R,'6.住戸情報入力'!Q:Q,E19,'6.住戸情報入力'!S:S,$G$4)+SUMIFS('6.住戸情報入力'!U:U,'6.住戸情報入力'!T:T,E19,'6.住戸情報入力'!V:V,$G$4)</f>
        <v>0</v>
      </c>
      <c r="L19" s="912" t="s">
        <v>258</v>
      </c>
      <c r="M19" s="914">
        <f t="shared" si="0"/>
        <v>0</v>
      </c>
      <c r="N19" s="912" t="s">
        <v>184</v>
      </c>
      <c r="O19" s="1924"/>
    </row>
    <row r="20" spans="1:19" ht="29.25" thickBot="1">
      <c r="A20" s="472"/>
      <c r="B20" s="2028"/>
      <c r="C20" s="2018"/>
      <c r="D20" s="1975"/>
      <c r="E20" s="1999" t="s">
        <v>660</v>
      </c>
      <c r="F20" s="1931"/>
      <c r="G20" s="1931"/>
      <c r="H20" s="1931"/>
      <c r="I20" s="915">
        <v>240000</v>
      </c>
      <c r="J20" s="916" t="s">
        <v>184</v>
      </c>
      <c r="K20" s="917">
        <f>SUMIFS('6.住戸情報入力'!R:R,'6.住戸情報入力'!Q:Q,E20,'6.住戸情報入力'!S:S,$G$4)+SUMIFS('6.住戸情報入力'!U:U,'6.住戸情報入力'!T:T,E20,'6.住戸情報入力'!V:V,$G$4)</f>
        <v>0</v>
      </c>
      <c r="L20" s="916" t="s">
        <v>258</v>
      </c>
      <c r="M20" s="918">
        <f t="shared" si="0"/>
        <v>0</v>
      </c>
      <c r="N20" s="916" t="s">
        <v>184</v>
      </c>
      <c r="O20" s="1925"/>
    </row>
    <row r="21" spans="1:19" s="351" customFormat="1" ht="29.25" thickTop="1">
      <c r="A21" s="472"/>
      <c r="B21" s="2028"/>
      <c r="C21" s="2018"/>
      <c r="D21" s="1990" t="s">
        <v>457</v>
      </c>
      <c r="E21" s="1991"/>
      <c r="F21" s="1991"/>
      <c r="G21" s="1991"/>
      <c r="H21" s="1991"/>
      <c r="I21" s="1991"/>
      <c r="J21" s="1991"/>
      <c r="K21" s="1991"/>
      <c r="L21" s="900" t="s">
        <v>423</v>
      </c>
      <c r="M21" s="901">
        <f>SUM(M13:M20)</f>
        <v>0</v>
      </c>
      <c r="N21" s="902" t="s">
        <v>184</v>
      </c>
      <c r="O21" s="919"/>
      <c r="Q21" s="17"/>
      <c r="R21" s="17"/>
      <c r="S21" s="17"/>
    </row>
    <row r="22" spans="1:19" s="359" customFormat="1" ht="27.75" customHeight="1">
      <c r="A22" s="473"/>
      <c r="B22" s="2028"/>
      <c r="C22" s="2018"/>
      <c r="D22" s="1947" t="s">
        <v>723</v>
      </c>
      <c r="E22" s="1949" t="s">
        <v>1004</v>
      </c>
      <c r="F22" s="1950"/>
      <c r="G22" s="1950"/>
      <c r="H22" s="1950"/>
      <c r="I22" s="907">
        <v>340000</v>
      </c>
      <c r="J22" s="920" t="s">
        <v>184</v>
      </c>
      <c r="K22" s="921">
        <f>COUNTIFS('6.住戸情報入力'!W:W,E22,'6.住戸情報入力'!X:X,$G$4)</f>
        <v>0</v>
      </c>
      <c r="L22" s="922" t="s">
        <v>258</v>
      </c>
      <c r="M22" s="923">
        <f>I22*K22</f>
        <v>0</v>
      </c>
      <c r="N22" s="922" t="s">
        <v>184</v>
      </c>
      <c r="O22" s="1923" t="s">
        <v>916</v>
      </c>
      <c r="Q22" s="462"/>
      <c r="R22" s="462"/>
      <c r="S22" s="462"/>
    </row>
    <row r="23" spans="1:19" s="359" customFormat="1" ht="27.75" customHeight="1">
      <c r="A23" s="473"/>
      <c r="B23" s="2028"/>
      <c r="C23" s="2018"/>
      <c r="D23" s="1948"/>
      <c r="E23" s="1951" t="s">
        <v>1005</v>
      </c>
      <c r="F23" s="1952"/>
      <c r="G23" s="1952"/>
      <c r="H23" s="1952"/>
      <c r="I23" s="911">
        <v>430000</v>
      </c>
      <c r="J23" s="922" t="s">
        <v>184</v>
      </c>
      <c r="K23" s="924">
        <f>COUNTIFS('6.住戸情報入力'!W:W,E23,'6.住戸情報入力'!X:X,$G$4)</f>
        <v>0</v>
      </c>
      <c r="L23" s="922" t="s">
        <v>258</v>
      </c>
      <c r="M23" s="923">
        <f>I23*K23</f>
        <v>0</v>
      </c>
      <c r="N23" s="922" t="s">
        <v>184</v>
      </c>
      <c r="O23" s="1924"/>
      <c r="Q23" s="462"/>
      <c r="R23" s="462"/>
      <c r="S23" s="462"/>
    </row>
    <row r="24" spans="1:19" s="359" customFormat="1" ht="27.75" customHeight="1">
      <c r="A24" s="473"/>
      <c r="B24" s="2028"/>
      <c r="C24" s="2018"/>
      <c r="D24" s="1948"/>
      <c r="E24" s="1951" t="s">
        <v>1006</v>
      </c>
      <c r="F24" s="1952"/>
      <c r="G24" s="1952"/>
      <c r="H24" s="1952"/>
      <c r="I24" s="911">
        <v>480000</v>
      </c>
      <c r="J24" s="922" t="s">
        <v>184</v>
      </c>
      <c r="K24" s="913">
        <f>COUNTIFS('6.住戸情報入力'!W:W,E24,'6.住戸情報入力'!X:X,$G$4)</f>
        <v>0</v>
      </c>
      <c r="L24" s="922" t="s">
        <v>258</v>
      </c>
      <c r="M24" s="923">
        <f>I24*K24</f>
        <v>0</v>
      </c>
      <c r="N24" s="922" t="s">
        <v>184</v>
      </c>
      <c r="O24" s="1924"/>
      <c r="Q24" s="462"/>
      <c r="R24" s="462"/>
      <c r="S24" s="462"/>
    </row>
    <row r="25" spans="1:19" s="359" customFormat="1" ht="27.75" customHeight="1" thickBot="1">
      <c r="A25" s="473"/>
      <c r="B25" s="2028"/>
      <c r="C25" s="2018"/>
      <c r="D25" s="1948"/>
      <c r="E25" s="1953" t="s">
        <v>661</v>
      </c>
      <c r="F25" s="1954"/>
      <c r="G25" s="1954"/>
      <c r="H25" s="1954"/>
      <c r="I25" s="925">
        <v>670000</v>
      </c>
      <c r="J25" s="926" t="s">
        <v>184</v>
      </c>
      <c r="K25" s="927">
        <f>COUNTIFS('6.住戸情報入力'!W:W,E25,'6.住戸情報入力'!X:X,$G$4)</f>
        <v>0</v>
      </c>
      <c r="L25" s="928" t="s">
        <v>258</v>
      </c>
      <c r="M25" s="929">
        <f>I25*K25</f>
        <v>0</v>
      </c>
      <c r="N25" s="928" t="s">
        <v>184</v>
      </c>
      <c r="O25" s="1925"/>
      <c r="Q25" s="462"/>
      <c r="R25" s="462"/>
      <c r="S25" s="462"/>
    </row>
    <row r="26" spans="1:19" s="359" customFormat="1" ht="27.75" customHeight="1" thickTop="1">
      <c r="A26" s="473"/>
      <c r="B26" s="2028"/>
      <c r="C26" s="2018"/>
      <c r="D26" s="1988" t="s">
        <v>457</v>
      </c>
      <c r="E26" s="1989"/>
      <c r="F26" s="1989"/>
      <c r="G26" s="1989"/>
      <c r="H26" s="1989"/>
      <c r="I26" s="1989"/>
      <c r="J26" s="1989"/>
      <c r="K26" s="1989"/>
      <c r="L26" s="930" t="s">
        <v>424</v>
      </c>
      <c r="M26" s="931">
        <f>SUM(M22:M25)</f>
        <v>0</v>
      </c>
      <c r="N26" s="932" t="s">
        <v>184</v>
      </c>
      <c r="O26" s="933"/>
      <c r="Q26" s="462"/>
      <c r="R26" s="462"/>
      <c r="S26" s="462"/>
    </row>
    <row r="27" spans="1:19" s="351" customFormat="1" ht="28.5" customHeight="1">
      <c r="A27" s="472"/>
      <c r="B27" s="2028"/>
      <c r="C27" s="2018"/>
      <c r="D27" s="1974" t="s">
        <v>259</v>
      </c>
      <c r="E27" s="1934" t="s">
        <v>924</v>
      </c>
      <c r="F27" s="1934"/>
      <c r="G27" s="1934"/>
      <c r="H27" s="1934"/>
      <c r="I27" s="934">
        <v>100000</v>
      </c>
      <c r="J27" s="892" t="s">
        <v>184</v>
      </c>
      <c r="K27" s="935">
        <f>COUNTIFS('6.住戸情報入力'!Y:Y,E27,'6.住戸情報入力'!Z:Z,$G$4)</f>
        <v>0</v>
      </c>
      <c r="L27" s="892" t="s">
        <v>258</v>
      </c>
      <c r="M27" s="893">
        <f>I27*K27</f>
        <v>0</v>
      </c>
      <c r="N27" s="892" t="s">
        <v>184</v>
      </c>
      <c r="O27" s="1923" t="s">
        <v>916</v>
      </c>
      <c r="Q27" s="17"/>
      <c r="R27" s="17"/>
      <c r="S27" s="17"/>
    </row>
    <row r="28" spans="1:19" s="359" customFormat="1" ht="27.75" customHeight="1">
      <c r="A28" s="473"/>
      <c r="B28" s="2028"/>
      <c r="C28" s="2018"/>
      <c r="D28" s="1974"/>
      <c r="E28" s="1934" t="s">
        <v>998</v>
      </c>
      <c r="F28" s="1934"/>
      <c r="G28" s="1934"/>
      <c r="H28" s="1934"/>
      <c r="I28" s="936">
        <v>380000</v>
      </c>
      <c r="J28" s="932" t="s">
        <v>184</v>
      </c>
      <c r="K28" s="935">
        <f>COUNTIFS('6.住戸情報入力'!Y:Y,E28,'6.住戸情報入力'!Z:Z,$G$4)</f>
        <v>0</v>
      </c>
      <c r="L28" s="932" t="s">
        <v>258</v>
      </c>
      <c r="M28" s="931">
        <f>I28*K28</f>
        <v>0</v>
      </c>
      <c r="N28" s="932" t="s">
        <v>184</v>
      </c>
      <c r="O28" s="1924"/>
      <c r="Q28" s="462"/>
      <c r="R28" s="462"/>
      <c r="S28" s="462"/>
    </row>
    <row r="29" spans="1:19" s="351" customFormat="1" ht="28.5">
      <c r="A29" s="472"/>
      <c r="B29" s="2028"/>
      <c r="C29" s="2018"/>
      <c r="D29" s="1974"/>
      <c r="E29" s="1926" t="s">
        <v>925</v>
      </c>
      <c r="F29" s="1927"/>
      <c r="G29" s="1930" t="s">
        <v>661</v>
      </c>
      <c r="H29" s="1930"/>
      <c r="I29" s="937">
        <v>530000</v>
      </c>
      <c r="J29" s="938" t="s">
        <v>184</v>
      </c>
      <c r="K29" s="939">
        <f>COUNTIFS('6.住戸情報入力'!Y:Y,"エアコン*"&amp;G29,'6.住戸情報入力'!Z:Z,$G$4)</f>
        <v>0</v>
      </c>
      <c r="L29" s="938" t="s">
        <v>258</v>
      </c>
      <c r="M29" s="940">
        <f>I29*K29</f>
        <v>0</v>
      </c>
      <c r="N29" s="938" t="s">
        <v>184</v>
      </c>
      <c r="O29" s="1924"/>
      <c r="Q29" s="17"/>
      <c r="R29" s="17"/>
      <c r="S29" s="17"/>
    </row>
    <row r="30" spans="1:19" s="351" customFormat="1" ht="29.25" thickBot="1">
      <c r="A30" s="472"/>
      <c r="B30" s="2028"/>
      <c r="C30" s="2018"/>
      <c r="D30" s="1975"/>
      <c r="E30" s="1928"/>
      <c r="F30" s="1929"/>
      <c r="G30" s="1931" t="s">
        <v>662</v>
      </c>
      <c r="H30" s="1931"/>
      <c r="I30" s="915">
        <v>460000</v>
      </c>
      <c r="J30" s="916" t="s">
        <v>184</v>
      </c>
      <c r="K30" s="917">
        <f>COUNTIFS('6.住戸情報入力'!Y:Y,"エアコン*"&amp;G30,'6.住戸情報入力'!Z:Z,$G$4)</f>
        <v>0</v>
      </c>
      <c r="L30" s="916" t="s">
        <v>258</v>
      </c>
      <c r="M30" s="918">
        <f>I30*K30</f>
        <v>0</v>
      </c>
      <c r="N30" s="916" t="s">
        <v>184</v>
      </c>
      <c r="O30" s="1925"/>
      <c r="Q30" s="17"/>
      <c r="R30" s="17"/>
      <c r="S30" s="17"/>
    </row>
    <row r="31" spans="1:19" s="351" customFormat="1" ht="30" thickTop="1" thickBot="1">
      <c r="A31" s="472"/>
      <c r="B31" s="2028"/>
      <c r="C31" s="2018"/>
      <c r="D31" s="1932" t="s">
        <v>457</v>
      </c>
      <c r="E31" s="1933"/>
      <c r="F31" s="1933"/>
      <c r="G31" s="1933"/>
      <c r="H31" s="1933"/>
      <c r="I31" s="1933"/>
      <c r="J31" s="1933"/>
      <c r="K31" s="1933"/>
      <c r="L31" s="941" t="s">
        <v>425</v>
      </c>
      <c r="M31" s="942">
        <f>SUM(M27:M30)</f>
        <v>0</v>
      </c>
      <c r="N31" s="943" t="s">
        <v>184</v>
      </c>
      <c r="O31" s="944"/>
      <c r="Q31" s="612"/>
      <c r="R31" s="17"/>
      <c r="S31" s="17"/>
    </row>
    <row r="32" spans="1:19" s="359" customFormat="1" ht="27.75" customHeight="1" thickTop="1" thickBot="1">
      <c r="A32" s="473"/>
      <c r="B32" s="2028"/>
      <c r="C32" s="2018"/>
      <c r="D32" s="1942" t="s">
        <v>922</v>
      </c>
      <c r="E32" s="1943"/>
      <c r="F32" s="1943"/>
      <c r="G32" s="1943"/>
      <c r="H32" s="1944"/>
      <c r="I32" s="1976"/>
      <c r="J32" s="1977"/>
      <c r="K32" s="945" t="s">
        <v>829</v>
      </c>
      <c r="L32" s="946" t="s">
        <v>830</v>
      </c>
      <c r="M32" s="947">
        <f>65000*SUMIFS('6.住戸情報入力'!AM:AM,'6.住戸情報入力'!AL:AL,"2.6ｋＷ未満",'6.住戸情報入力'!AN:AN,$G$4)+80000*SUMIFS('6.住戸情報入力'!AM:AM,'6.住戸情報入力'!AL:AL,"2.6ｋＷ以上",'6.住戸情報入力'!AN:AN,$G$4)</f>
        <v>0</v>
      </c>
      <c r="N32" s="948" t="s">
        <v>184</v>
      </c>
      <c r="O32" s="949" t="s">
        <v>752</v>
      </c>
      <c r="Q32" s="462"/>
      <c r="R32" s="462"/>
      <c r="S32" s="462"/>
    </row>
    <row r="33" spans="1:19" s="359" customFormat="1" ht="27.75" customHeight="1" thickTop="1" thickBot="1">
      <c r="A33" s="473"/>
      <c r="B33" s="2028"/>
      <c r="C33" s="2018"/>
      <c r="D33" s="2030" t="s">
        <v>923</v>
      </c>
      <c r="E33" s="2031"/>
      <c r="F33" s="2031"/>
      <c r="G33" s="2031"/>
      <c r="H33" s="2032"/>
      <c r="I33" s="2033"/>
      <c r="J33" s="2034"/>
      <c r="K33" s="950" t="s">
        <v>829</v>
      </c>
      <c r="L33" s="951" t="s">
        <v>913</v>
      </c>
      <c r="M33" s="952">
        <f>SUMIFS('6.住戸情報入力'!AP:AP,'6.住戸情報入力'!AQ:AQ,$G$4)</f>
        <v>0</v>
      </c>
      <c r="N33" s="953" t="s">
        <v>184</v>
      </c>
      <c r="O33" s="954" t="s">
        <v>752</v>
      </c>
      <c r="Q33" s="562"/>
      <c r="R33" s="562"/>
      <c r="S33" s="562"/>
    </row>
    <row r="34" spans="1:19" s="359" customFormat="1" ht="27.75" customHeight="1" thickTop="1">
      <c r="A34" s="473"/>
      <c r="B34" s="2028"/>
      <c r="C34" s="2018"/>
      <c r="D34" s="2018" t="s">
        <v>260</v>
      </c>
      <c r="E34" s="1949" t="s">
        <v>1212</v>
      </c>
      <c r="F34" s="1950"/>
      <c r="G34" s="1950"/>
      <c r="H34" s="1950"/>
      <c r="I34" s="907">
        <v>300000</v>
      </c>
      <c r="J34" s="920" t="s">
        <v>184</v>
      </c>
      <c r="K34" s="909">
        <f>COUNTIFS('6.住戸情報入力'!AC:AC,E34,'6.住戸情報入力'!AE:AE,$G$4)</f>
        <v>0</v>
      </c>
      <c r="L34" s="920" t="s">
        <v>258</v>
      </c>
      <c r="M34" s="955">
        <f t="shared" ref="M34:M40" si="1">I34*K34</f>
        <v>0</v>
      </c>
      <c r="N34" s="920" t="s">
        <v>184</v>
      </c>
      <c r="O34" s="1937" t="s">
        <v>916</v>
      </c>
      <c r="Q34" s="462"/>
    </row>
    <row r="35" spans="1:19" s="359" customFormat="1" ht="27.75" customHeight="1">
      <c r="A35" s="473"/>
      <c r="B35" s="2028"/>
      <c r="C35" s="2018"/>
      <c r="D35" s="2018"/>
      <c r="E35" s="2017" t="s">
        <v>1213</v>
      </c>
      <c r="F35" s="1954"/>
      <c r="G35" s="1954"/>
      <c r="H35" s="956" t="s">
        <v>724</v>
      </c>
      <c r="I35" s="911">
        <v>140000</v>
      </c>
      <c r="J35" s="922" t="s">
        <v>184</v>
      </c>
      <c r="K35" s="909">
        <f>COUNTIFS('6.住戸情報入力'!AC:AC,"ガス潜熱回収型給湯機（エコジョーズ等）20号以下",'6.住戸情報入力'!AE:AE,$G$4)</f>
        <v>0</v>
      </c>
      <c r="L35" s="922" t="s">
        <v>258</v>
      </c>
      <c r="M35" s="923">
        <f t="shared" si="1"/>
        <v>0</v>
      </c>
      <c r="N35" s="922" t="s">
        <v>184</v>
      </c>
      <c r="O35" s="1937"/>
      <c r="Q35" s="615"/>
    </row>
    <row r="36" spans="1:19" s="359" customFormat="1" ht="27.75" customHeight="1">
      <c r="A36" s="473"/>
      <c r="B36" s="2028"/>
      <c r="C36" s="2018"/>
      <c r="D36" s="2018"/>
      <c r="E36" s="1949"/>
      <c r="F36" s="1950"/>
      <c r="G36" s="1950"/>
      <c r="H36" s="956" t="s">
        <v>725</v>
      </c>
      <c r="I36" s="911">
        <v>160000</v>
      </c>
      <c r="J36" s="922" t="s">
        <v>184</v>
      </c>
      <c r="K36" s="909">
        <f>COUNTIFS('6.住戸情報入力'!AC:AC,"ガス潜熱回収型給湯機（エコジョーズ等）24号",'6.住戸情報入力'!AE:AE,$G$4)</f>
        <v>0</v>
      </c>
      <c r="L36" s="922" t="s">
        <v>258</v>
      </c>
      <c r="M36" s="923">
        <f t="shared" si="1"/>
        <v>0</v>
      </c>
      <c r="N36" s="922" t="s">
        <v>184</v>
      </c>
      <c r="O36" s="1937"/>
      <c r="Q36" s="462"/>
      <c r="R36" s="462"/>
      <c r="S36" s="462"/>
    </row>
    <row r="37" spans="1:19" s="351" customFormat="1" ht="28.5">
      <c r="A37" s="472"/>
      <c r="B37" s="2028"/>
      <c r="C37" s="2018"/>
      <c r="D37" s="2018"/>
      <c r="E37" s="1972" t="s">
        <v>261</v>
      </c>
      <c r="F37" s="1973"/>
      <c r="G37" s="1973"/>
      <c r="H37" s="1973"/>
      <c r="I37" s="911">
        <v>400000</v>
      </c>
      <c r="J37" s="912" t="s">
        <v>184</v>
      </c>
      <c r="K37" s="913">
        <f>COUNTIFS('6.住戸情報入力'!AC:AC,E37,'6.住戸情報入力'!AE:AE,$G$4)</f>
        <v>0</v>
      </c>
      <c r="L37" s="912" t="s">
        <v>258</v>
      </c>
      <c r="M37" s="914">
        <f t="shared" si="1"/>
        <v>0</v>
      </c>
      <c r="N37" s="912" t="s">
        <v>184</v>
      </c>
      <c r="O37" s="1937"/>
      <c r="Q37" s="17"/>
      <c r="R37" s="17"/>
      <c r="S37" s="17"/>
    </row>
    <row r="38" spans="1:19" s="351" customFormat="1" ht="28.5">
      <c r="A38" s="472"/>
      <c r="B38" s="2028"/>
      <c r="C38" s="2018"/>
      <c r="D38" s="2018"/>
      <c r="E38" s="1972" t="s">
        <v>999</v>
      </c>
      <c r="F38" s="1973"/>
      <c r="G38" s="1973"/>
      <c r="H38" s="1973"/>
      <c r="I38" s="911">
        <v>1000000</v>
      </c>
      <c r="J38" s="912" t="s">
        <v>184</v>
      </c>
      <c r="K38" s="913">
        <f>COUNTIFS('6.住戸情報入力'!AC:AC,E38,'6.住戸情報入力'!AE:AE,$G$4)</f>
        <v>0</v>
      </c>
      <c r="L38" s="912" t="s">
        <v>258</v>
      </c>
      <c r="M38" s="914">
        <f t="shared" si="1"/>
        <v>0</v>
      </c>
      <c r="N38" s="912" t="s">
        <v>184</v>
      </c>
      <c r="O38" s="1937"/>
      <c r="Q38" s="17"/>
      <c r="R38" s="17"/>
      <c r="S38" s="17"/>
    </row>
    <row r="39" spans="1:19" s="351" customFormat="1" ht="28.5">
      <c r="A39" s="472"/>
      <c r="B39" s="2028"/>
      <c r="C39" s="2018"/>
      <c r="D39" s="2018"/>
      <c r="E39" s="1972" t="s">
        <v>1000</v>
      </c>
      <c r="F39" s="1973"/>
      <c r="G39" s="1973"/>
      <c r="H39" s="1973"/>
      <c r="I39" s="911">
        <v>1230000</v>
      </c>
      <c r="J39" s="912" t="s">
        <v>184</v>
      </c>
      <c r="K39" s="913">
        <f>COUNTIFS('6.住戸情報入力'!AC:AC,E39,'6.住戸情報入力'!AE:AE,$G$4)</f>
        <v>0</v>
      </c>
      <c r="L39" s="912" t="s">
        <v>258</v>
      </c>
      <c r="M39" s="914">
        <f t="shared" si="1"/>
        <v>0</v>
      </c>
      <c r="N39" s="912" t="s">
        <v>184</v>
      </c>
      <c r="O39" s="1937"/>
      <c r="Q39" s="17"/>
      <c r="R39" s="17"/>
      <c r="S39" s="17"/>
    </row>
    <row r="40" spans="1:19" s="351" customFormat="1" ht="28.5">
      <c r="A40" s="472"/>
      <c r="B40" s="2028"/>
      <c r="C40" s="2018"/>
      <c r="D40" s="2018"/>
      <c r="E40" s="1935" t="s">
        <v>1001</v>
      </c>
      <c r="F40" s="1936"/>
      <c r="G40" s="1936"/>
      <c r="H40" s="1936"/>
      <c r="I40" s="957">
        <v>990000</v>
      </c>
      <c r="J40" s="958" t="s">
        <v>184</v>
      </c>
      <c r="K40" s="959">
        <f>COUNTIFS('6.住戸情報入力'!AC:AC,E40,'6.住戸情報入力'!AE:AE,$G$4)</f>
        <v>0</v>
      </c>
      <c r="L40" s="958" t="s">
        <v>258</v>
      </c>
      <c r="M40" s="960">
        <f t="shared" si="1"/>
        <v>0</v>
      </c>
      <c r="N40" s="958" t="s">
        <v>184</v>
      </c>
      <c r="O40" s="1937"/>
      <c r="Q40" s="17"/>
      <c r="R40" s="17"/>
      <c r="S40" s="17"/>
    </row>
    <row r="41" spans="1:19" s="351" customFormat="1" ht="30.75" customHeight="1" thickBot="1">
      <c r="A41" s="469"/>
      <c r="B41" s="2028"/>
      <c r="C41" s="2018"/>
      <c r="D41" s="2019"/>
      <c r="E41" s="1939" t="s">
        <v>1252</v>
      </c>
      <c r="F41" s="1940"/>
      <c r="G41" s="1940"/>
      <c r="H41" s="1941"/>
      <c r="I41" s="1945"/>
      <c r="J41" s="1946"/>
      <c r="K41" s="1945"/>
      <c r="L41" s="1946"/>
      <c r="M41" s="898">
        <f>250000*COUNTIFS('6.住戸情報入力'!AD:AD,"寒冷地仕様",'6.住戸情報入力'!AE:AE,$G$4)+100000*COUNTIFS('6.住戸情報入力'!AD:AD,"中小都市ガス事業者によるガス供給",'6.住戸情報入力'!AE:AE,$G$4)+120000*COUNTIFS('6.住戸情報入力'!AD:AD,"LPガス仕様",'6.住戸情報入力'!AE:AE,$G$4)+60000*COUNTIFS('6.住戸情報入力'!AD:AD,"国産天然ガスに対応する機種",'6.住戸情報入力'!AE:AE,$G$4)</f>
        <v>0</v>
      </c>
      <c r="N41" s="897" t="s">
        <v>184</v>
      </c>
      <c r="O41" s="1938"/>
      <c r="Q41" s="17"/>
      <c r="R41" s="17"/>
      <c r="S41" s="17"/>
    </row>
    <row r="42" spans="1:19" s="359" customFormat="1" ht="27.75" customHeight="1" thickTop="1">
      <c r="A42" s="473"/>
      <c r="B42" s="2028"/>
      <c r="C42" s="2018"/>
      <c r="D42" s="2024" t="s">
        <v>457</v>
      </c>
      <c r="E42" s="2025"/>
      <c r="F42" s="2025"/>
      <c r="G42" s="2025"/>
      <c r="H42" s="2025"/>
      <c r="I42" s="2025"/>
      <c r="J42" s="2025"/>
      <c r="K42" s="2025"/>
      <c r="L42" s="930" t="s">
        <v>456</v>
      </c>
      <c r="M42" s="931">
        <f>SUM(M34:M41)</f>
        <v>0</v>
      </c>
      <c r="N42" s="932" t="s">
        <v>184</v>
      </c>
      <c r="O42" s="961"/>
      <c r="Q42" s="463"/>
      <c r="R42" s="463"/>
      <c r="S42" s="463"/>
    </row>
    <row r="43" spans="1:19" s="359" customFormat="1" ht="27.75" customHeight="1">
      <c r="A43" s="473"/>
      <c r="B43" s="2028"/>
      <c r="C43" s="2018"/>
      <c r="D43" s="1978" t="s">
        <v>1250</v>
      </c>
      <c r="E43" s="1979"/>
      <c r="F43" s="1979"/>
      <c r="G43" s="1979"/>
      <c r="H43" s="1980"/>
      <c r="I43" s="1981"/>
      <c r="J43" s="1982"/>
      <c r="K43" s="1981"/>
      <c r="L43" s="1982"/>
      <c r="M43" s="962">
        <f>80000*COUNTIFS('6.住戸情報入力'!AA:AA,"ダクト式第三種換気",'6.住戸情報入力'!AB:AB,$G$4)+120000*COUNTIFS('6.住戸情報入力'!AA:AA,"ダクト式第一種換気",'6.住戸情報入力'!AB:AB,$G$4)+160000*COUNTIFS('6.住戸情報入力'!AA:AA,"ダクト式第一種換気（熱交換有り）",'6.住戸情報入力'!AB:AB,$G$4)</f>
        <v>0</v>
      </c>
      <c r="N43" s="963" t="s">
        <v>184</v>
      </c>
      <c r="O43" s="1920" t="s">
        <v>752</v>
      </c>
      <c r="Q43" s="463"/>
      <c r="R43" s="463"/>
      <c r="S43" s="463"/>
    </row>
    <row r="44" spans="1:19" s="359" customFormat="1" ht="28.5">
      <c r="A44" s="473"/>
      <c r="B44" s="2028"/>
      <c r="C44" s="2018"/>
      <c r="D44" s="1983" t="s">
        <v>1251</v>
      </c>
      <c r="E44" s="1984"/>
      <c r="F44" s="1984"/>
      <c r="G44" s="1984"/>
      <c r="H44" s="1985"/>
      <c r="I44" s="911">
        <v>8000</v>
      </c>
      <c r="J44" s="922" t="s">
        <v>184</v>
      </c>
      <c r="K44" s="909">
        <f>SUMIFS('6.住戸情報入力'!AF:AF,'6.住戸情報入力'!AG:AG,$G$4)</f>
        <v>0</v>
      </c>
      <c r="L44" s="922" t="s">
        <v>258</v>
      </c>
      <c r="M44" s="962">
        <f>8000*K44</f>
        <v>0</v>
      </c>
      <c r="N44" s="964" t="s">
        <v>184</v>
      </c>
      <c r="O44" s="1921"/>
      <c r="Q44" s="463"/>
      <c r="R44" s="463"/>
      <c r="S44" s="463"/>
    </row>
    <row r="45" spans="1:19" s="359" customFormat="1" ht="27.75" customHeight="1">
      <c r="A45" s="473"/>
      <c r="B45" s="2028"/>
      <c r="C45" s="2018"/>
      <c r="D45" s="1965" t="s">
        <v>726</v>
      </c>
      <c r="E45" s="1966"/>
      <c r="F45" s="1966"/>
      <c r="G45" s="1966"/>
      <c r="H45" s="965"/>
      <c r="I45" s="937">
        <v>100000</v>
      </c>
      <c r="J45" s="963" t="s">
        <v>184</v>
      </c>
      <c r="K45" s="939">
        <f>COUNTIFS('6.住戸情報入力'!AH:AH,"有り",'6.住戸情報入力'!AI:AI,$G$4)</f>
        <v>0</v>
      </c>
      <c r="L45" s="963" t="s">
        <v>258</v>
      </c>
      <c r="M45" s="966">
        <f>I45*K45</f>
        <v>0</v>
      </c>
      <c r="N45" s="963" t="s">
        <v>184</v>
      </c>
      <c r="O45" s="1921"/>
      <c r="Q45" s="463"/>
      <c r="R45" s="463"/>
      <c r="S45" s="463"/>
    </row>
    <row r="46" spans="1:19" s="359" customFormat="1" ht="27.75" customHeight="1">
      <c r="A46" s="473"/>
      <c r="B46" s="2028"/>
      <c r="C46" s="2018"/>
      <c r="D46" s="1967" t="s">
        <v>1214</v>
      </c>
      <c r="E46" s="1968"/>
      <c r="F46" s="1968"/>
      <c r="G46" s="1968"/>
      <c r="H46" s="1969"/>
      <c r="I46" s="967">
        <v>115000</v>
      </c>
      <c r="J46" s="932" t="s">
        <v>184</v>
      </c>
      <c r="K46" s="909">
        <f>COUNTIFS('6.住戸情報入力'!AH:AH,"有り（ガス計測含む）",'6.住戸情報入力'!AI:AI,$G$4)</f>
        <v>0</v>
      </c>
      <c r="L46" s="932" t="s">
        <v>258</v>
      </c>
      <c r="M46" s="931">
        <f>I46*K46</f>
        <v>0</v>
      </c>
      <c r="N46" s="932" t="s">
        <v>184</v>
      </c>
      <c r="O46" s="1922"/>
      <c r="Q46" s="463"/>
      <c r="R46" s="463"/>
      <c r="S46" s="463"/>
    </row>
    <row r="47" spans="1:19" s="359" customFormat="1" ht="27.75" customHeight="1" thickBot="1">
      <c r="A47" s="473"/>
      <c r="B47" s="2028"/>
      <c r="C47" s="2018"/>
      <c r="D47" s="1970" t="s">
        <v>407</v>
      </c>
      <c r="E47" s="1971"/>
      <c r="F47" s="1971"/>
      <c r="G47" s="1971"/>
      <c r="H47" s="968"/>
      <c r="I47" s="2012"/>
      <c r="J47" s="2013"/>
      <c r="K47" s="2013"/>
      <c r="L47" s="2014"/>
      <c r="M47" s="969">
        <f>SUMIFS('6.住戸情報入力'!AJ:AJ,'6.住戸情報入力'!AK:AK,$G$4)</f>
        <v>0</v>
      </c>
      <c r="N47" s="970" t="s">
        <v>184</v>
      </c>
      <c r="O47" s="971"/>
      <c r="Q47" s="463"/>
      <c r="R47" s="463"/>
      <c r="S47" s="463"/>
    </row>
    <row r="48" spans="1:19" s="359" customFormat="1" ht="27.75" customHeight="1" thickTop="1" thickBot="1">
      <c r="A48" s="473"/>
      <c r="B48" s="2028"/>
      <c r="C48" s="2019"/>
      <c r="D48" s="2015" t="s">
        <v>457</v>
      </c>
      <c r="E48" s="2016"/>
      <c r="F48" s="2016"/>
      <c r="G48" s="2016"/>
      <c r="H48" s="2016"/>
      <c r="I48" s="2016"/>
      <c r="J48" s="2016"/>
      <c r="K48" s="2016"/>
      <c r="L48" s="972" t="s">
        <v>470</v>
      </c>
      <c r="M48" s="973">
        <f>SUM(M43:M47)</f>
        <v>0</v>
      </c>
      <c r="N48" s="974" t="s">
        <v>184</v>
      </c>
      <c r="O48" s="975"/>
      <c r="Q48" s="463"/>
      <c r="R48" s="463"/>
      <c r="S48" s="463"/>
    </row>
    <row r="49" spans="1:19" s="359" customFormat="1" ht="27.75" customHeight="1" thickTop="1">
      <c r="A49" s="473"/>
      <c r="B49" s="2029"/>
      <c r="C49" s="2010" t="s">
        <v>468</v>
      </c>
      <c r="D49" s="2011"/>
      <c r="E49" s="2011"/>
      <c r="F49" s="2011"/>
      <c r="G49" s="2011"/>
      <c r="H49" s="2011"/>
      <c r="I49" s="2011"/>
      <c r="J49" s="2011"/>
      <c r="K49" s="2011"/>
      <c r="L49" s="930" t="s">
        <v>727</v>
      </c>
      <c r="M49" s="931">
        <f>SUM(M12,M21,M26,M31,M32,M33,M42,M48)</f>
        <v>0</v>
      </c>
      <c r="N49" s="932" t="s">
        <v>184</v>
      </c>
      <c r="O49" s="961" t="s">
        <v>728</v>
      </c>
      <c r="Q49" s="463"/>
      <c r="R49" s="463"/>
      <c r="S49" s="463"/>
    </row>
    <row r="50" spans="1:19" s="359" customFormat="1" ht="27.75" customHeight="1" thickBot="1">
      <c r="A50" s="473"/>
      <c r="B50" s="2020" t="s">
        <v>409</v>
      </c>
      <c r="C50" s="2022" t="s">
        <v>680</v>
      </c>
      <c r="D50" s="1964" t="s">
        <v>408</v>
      </c>
      <c r="E50" s="1964"/>
      <c r="F50" s="1964"/>
      <c r="G50" s="1964"/>
      <c r="H50" s="1964"/>
      <c r="I50" s="2012"/>
      <c r="J50" s="2013"/>
      <c r="K50" s="2013"/>
      <c r="L50" s="2014"/>
      <c r="M50" s="976">
        <f>'8.共用部定額単価算出シート'!D44</f>
        <v>0</v>
      </c>
      <c r="N50" s="970" t="s">
        <v>184</v>
      </c>
      <c r="O50" s="971"/>
      <c r="Q50" s="463"/>
      <c r="R50" s="463"/>
      <c r="S50" s="463"/>
    </row>
    <row r="51" spans="1:19" s="359" customFormat="1" ht="27.75" customHeight="1" thickTop="1" thickBot="1">
      <c r="A51" s="473"/>
      <c r="B51" s="2021"/>
      <c r="C51" s="2023"/>
      <c r="D51" s="2015" t="s">
        <v>457</v>
      </c>
      <c r="E51" s="2016"/>
      <c r="F51" s="2016"/>
      <c r="G51" s="2016"/>
      <c r="H51" s="2016"/>
      <c r="I51" s="2016"/>
      <c r="J51" s="2016"/>
      <c r="K51" s="2016"/>
      <c r="L51" s="977" t="s">
        <v>729</v>
      </c>
      <c r="M51" s="973">
        <f>SUM(M50:M50)</f>
        <v>0</v>
      </c>
      <c r="N51" s="974" t="s">
        <v>184</v>
      </c>
      <c r="O51" s="975"/>
      <c r="Q51" s="463"/>
      <c r="R51" s="463"/>
      <c r="S51" s="463"/>
    </row>
    <row r="52" spans="1:19" s="359" customFormat="1" ht="27.75" customHeight="1" thickTop="1">
      <c r="A52" s="474"/>
      <c r="B52" s="2008" t="s">
        <v>843</v>
      </c>
      <c r="C52" s="2009"/>
      <c r="D52" s="2009"/>
      <c r="E52" s="2009"/>
      <c r="F52" s="2009"/>
      <c r="G52" s="2009"/>
      <c r="H52" s="2009"/>
      <c r="I52" s="2009"/>
      <c r="J52" s="2009"/>
      <c r="K52" s="2009"/>
      <c r="L52" s="978" t="s">
        <v>844</v>
      </c>
      <c r="M52" s="979">
        <f>M49+M51</f>
        <v>0</v>
      </c>
      <c r="N52" s="948" t="s">
        <v>184</v>
      </c>
      <c r="O52" s="980" t="s">
        <v>997</v>
      </c>
      <c r="Q52" s="463"/>
      <c r="R52" s="463"/>
      <c r="S52" s="463"/>
    </row>
  </sheetData>
  <sheetProtection sheet="1" selectLockedCells="1"/>
  <mergeCells count="76">
    <mergeCell ref="B52:K52"/>
    <mergeCell ref="C49:K49"/>
    <mergeCell ref="I47:L47"/>
    <mergeCell ref="D48:K48"/>
    <mergeCell ref="E34:H34"/>
    <mergeCell ref="E35:G36"/>
    <mergeCell ref="D34:D41"/>
    <mergeCell ref="I50:L50"/>
    <mergeCell ref="D51:K51"/>
    <mergeCell ref="B50:B51"/>
    <mergeCell ref="C50:C51"/>
    <mergeCell ref="D42:K42"/>
    <mergeCell ref="C12:C48"/>
    <mergeCell ref="B13:B49"/>
    <mergeCell ref="D33:H33"/>
    <mergeCell ref="I33:J33"/>
    <mergeCell ref="B2:G2"/>
    <mergeCell ref="B4:F4"/>
    <mergeCell ref="G4:H4"/>
    <mergeCell ref="B6:F6"/>
    <mergeCell ref="G6:N6"/>
    <mergeCell ref="M8:N8"/>
    <mergeCell ref="D9:I9"/>
    <mergeCell ref="D26:K26"/>
    <mergeCell ref="D11:K11"/>
    <mergeCell ref="D12:G12"/>
    <mergeCell ref="I12:J12"/>
    <mergeCell ref="K12:L12"/>
    <mergeCell ref="D13:D20"/>
    <mergeCell ref="E13:H13"/>
    <mergeCell ref="D21:K21"/>
    <mergeCell ref="E19:H19"/>
    <mergeCell ref="E20:H20"/>
    <mergeCell ref="D10:I10"/>
    <mergeCell ref="O13:O20"/>
    <mergeCell ref="E14:H14"/>
    <mergeCell ref="E15:H15"/>
    <mergeCell ref="E16:H16"/>
    <mergeCell ref="E17:H17"/>
    <mergeCell ref="E18:H18"/>
    <mergeCell ref="B8:C11"/>
    <mergeCell ref="D8:J8"/>
    <mergeCell ref="K8:L8"/>
    <mergeCell ref="D50:H50"/>
    <mergeCell ref="D45:G45"/>
    <mergeCell ref="D46:H46"/>
    <mergeCell ref="D47:G47"/>
    <mergeCell ref="E37:H37"/>
    <mergeCell ref="E38:H38"/>
    <mergeCell ref="D27:D30"/>
    <mergeCell ref="I32:J32"/>
    <mergeCell ref="E39:H39"/>
    <mergeCell ref="D43:H43"/>
    <mergeCell ref="I43:J43"/>
    <mergeCell ref="K43:L43"/>
    <mergeCell ref="D44:H44"/>
    <mergeCell ref="O22:O25"/>
    <mergeCell ref="D22:D25"/>
    <mergeCell ref="E22:H22"/>
    <mergeCell ref="E23:H23"/>
    <mergeCell ref="E24:H24"/>
    <mergeCell ref="E25:H25"/>
    <mergeCell ref="O43:O46"/>
    <mergeCell ref="O27:O30"/>
    <mergeCell ref="E29:F30"/>
    <mergeCell ref="G29:H29"/>
    <mergeCell ref="G30:H30"/>
    <mergeCell ref="D31:K31"/>
    <mergeCell ref="E28:H28"/>
    <mergeCell ref="E27:H27"/>
    <mergeCell ref="E40:H40"/>
    <mergeCell ref="O34:O41"/>
    <mergeCell ref="E41:H41"/>
    <mergeCell ref="D32:H32"/>
    <mergeCell ref="I41:J41"/>
    <mergeCell ref="K41:L41"/>
  </mergeCells>
  <phoneticPr fontId="16"/>
  <conditionalFormatting sqref="A8:B8 D8 A4:G4 K8:XFD8 A12:XFD12 D9:O9 D11:XFD11 A5:XFD7 I4:XFD4 A1:XFD3 A27 M31:XFD31 D34 O34 D31:K31 D29:XFD30 D27:XFD27 A14:A21 A13:B13 D13:XFD21 E37:N40 P32:XFD32 P34:XFD41 E41 M41:N41 A43:A44 P44:XFD44 A29:A32 A34:A41 E28:H28 A49:A51 A53:XFD1048576 K10:O10 A9:A11 Q9:XFD10">
    <cfRule type="expression" dxfId="327" priority="59">
      <formula>_xlfn.ISFORMULA(A1)=TRUE</formula>
    </cfRule>
  </conditionalFormatting>
  <conditionalFormatting sqref="P9">
    <cfRule type="containsText" dxfId="326" priority="57" operator="containsText" text="(例)">
      <formula>NOT(ISERROR(SEARCH("(例)",P9)))</formula>
    </cfRule>
  </conditionalFormatting>
  <conditionalFormatting sqref="A22:A26 P22:XFD25 D26:XFD26 D22:J22 E23:J25 L22:N25">
    <cfRule type="expression" dxfId="325" priority="56">
      <formula>_xlfn.ISFORMULA(A22)=TRUE</formula>
    </cfRule>
  </conditionalFormatting>
  <conditionalFormatting sqref="A28 I28:J28 D28 L28:XFD28">
    <cfRule type="expression" dxfId="324" priority="55">
      <formula>_xlfn.ISFORMULA(A28)=TRUE</formula>
    </cfRule>
  </conditionalFormatting>
  <conditionalFormatting sqref="L31">
    <cfRule type="expression" dxfId="323" priority="54">
      <formula>_xlfn.ISFORMULA(L31)=TRUE</formula>
    </cfRule>
  </conditionalFormatting>
  <conditionalFormatting sqref="M32:N32 D32">
    <cfRule type="expression" dxfId="322" priority="53">
      <formula>_xlfn.ISFORMULA(D32)=TRUE</formula>
    </cfRule>
  </conditionalFormatting>
  <conditionalFormatting sqref="O23">
    <cfRule type="expression" dxfId="321" priority="51">
      <formula>_xlfn.ISFORMULA(O23)=TRUE</formula>
    </cfRule>
  </conditionalFormatting>
  <conditionalFormatting sqref="E34:N34 E35 H35:N36">
    <cfRule type="expression" dxfId="320" priority="50">
      <formula>_xlfn.ISFORMULA(E34)=TRUE</formula>
    </cfRule>
  </conditionalFormatting>
  <conditionalFormatting sqref="O22 O24:O25">
    <cfRule type="expression" dxfId="319" priority="52">
      <formula>_xlfn.ISFORMULA(O22)=TRUE</formula>
    </cfRule>
  </conditionalFormatting>
  <conditionalFormatting sqref="O32">
    <cfRule type="expression" dxfId="318" priority="49">
      <formula>_xlfn.ISFORMULA(O32)=TRUE</formula>
    </cfRule>
  </conditionalFormatting>
  <conditionalFormatting sqref="A42 D42:XFD42">
    <cfRule type="expression" dxfId="317" priority="47">
      <formula>_xlfn.ISFORMULA(A42)=TRUE</formula>
    </cfRule>
  </conditionalFormatting>
  <conditionalFormatting sqref="D43:D44 M43:XFD43 M44:N44">
    <cfRule type="expression" dxfId="316" priority="46">
      <formula>_xlfn.ISFORMULA(D43)=TRUE</formula>
    </cfRule>
  </conditionalFormatting>
  <conditionalFormatting sqref="Y45:XFD45 A45:A48 D46 D48:XFD48 D45:N45 P45:W45 P46:XFD46 D47:L47 N47:XFD47 I46:N46">
    <cfRule type="expression" dxfId="315" priority="44">
      <formula>_xlfn.ISFORMULA(A45)=TRUE</formula>
    </cfRule>
  </conditionalFormatting>
  <conditionalFormatting sqref="A52:B52 L52:XFD52 I50:L50 D51:XFD51 L49:XFD49 D50 N50:XFD50">
    <cfRule type="expression" dxfId="314" priority="43">
      <formula>_xlfn.ISFORMULA(A49)=TRUE</formula>
    </cfRule>
  </conditionalFormatting>
  <conditionalFormatting sqref="B50:C50 B51">
    <cfRule type="expression" dxfId="313" priority="42">
      <formula>_xlfn.ISFORMULA(B50)=TRUE</formula>
    </cfRule>
  </conditionalFormatting>
  <conditionalFormatting sqref="C49:K49">
    <cfRule type="expression" dxfId="312" priority="40">
      <formula>_xlfn.ISFORMULA(C49)=TRUE</formula>
    </cfRule>
  </conditionalFormatting>
  <conditionalFormatting sqref="M47">
    <cfRule type="containsBlanks" dxfId="311" priority="39">
      <formula>LEN(TRIM(M47))=0</formula>
    </cfRule>
  </conditionalFormatting>
  <conditionalFormatting sqref="M47">
    <cfRule type="expression" dxfId="310" priority="38">
      <formula>_xlfn.ISFORMULA(M47)=TRUE</formula>
    </cfRule>
  </conditionalFormatting>
  <conditionalFormatting sqref="M50">
    <cfRule type="expression" dxfId="309" priority="37">
      <formula>_xlfn.ISFORMULA(M50)=TRUE</formula>
    </cfRule>
  </conditionalFormatting>
  <conditionalFormatting sqref="I41:L41">
    <cfRule type="expression" dxfId="308" priority="26">
      <formula>_xlfn.ISFORMULA(I41)=TRUE</formula>
    </cfRule>
  </conditionalFormatting>
  <conditionalFormatting sqref="I32:L32">
    <cfRule type="expression" dxfId="307" priority="22">
      <formula>_xlfn.ISFORMULA(I32)=TRUE</formula>
    </cfRule>
  </conditionalFormatting>
  <conditionalFormatting sqref="P33:XFD33 A33">
    <cfRule type="expression" dxfId="306" priority="18">
      <formula>_xlfn.ISFORMULA(A33)=TRUE</formula>
    </cfRule>
  </conditionalFormatting>
  <conditionalFormatting sqref="M33:N33 D33">
    <cfRule type="expression" dxfId="305" priority="17">
      <formula>_xlfn.ISFORMULA(D33)=TRUE</formula>
    </cfRule>
  </conditionalFormatting>
  <conditionalFormatting sqref="O33">
    <cfRule type="expression" dxfId="304" priority="16">
      <formula>_xlfn.ISFORMULA(O33)=TRUE</formula>
    </cfRule>
  </conditionalFormatting>
  <conditionalFormatting sqref="I33:L33">
    <cfRule type="expression" dxfId="303" priority="15">
      <formula>_xlfn.ISFORMULA(I33)=TRUE</formula>
    </cfRule>
  </conditionalFormatting>
  <conditionalFormatting sqref="K22">
    <cfRule type="expression" dxfId="302" priority="13">
      <formula>_xlfn.ISFORMULA(K22)=TRUE</formula>
    </cfRule>
  </conditionalFormatting>
  <conditionalFormatting sqref="K23">
    <cfRule type="expression" dxfId="301" priority="12">
      <formula>_xlfn.ISFORMULA(K23)=TRUE</formula>
    </cfRule>
  </conditionalFormatting>
  <conditionalFormatting sqref="K24">
    <cfRule type="expression" dxfId="300" priority="11">
      <formula>_xlfn.ISFORMULA(K24)=TRUE</formula>
    </cfRule>
  </conditionalFormatting>
  <conditionalFormatting sqref="K25">
    <cfRule type="expression" dxfId="299" priority="10">
      <formula>_xlfn.ISFORMULA(K25)=TRUE</formula>
    </cfRule>
  </conditionalFormatting>
  <conditionalFormatting sqref="K28">
    <cfRule type="expression" dxfId="298" priority="9">
      <formula>_xlfn.ISFORMULA(K28)=TRUE</formula>
    </cfRule>
  </conditionalFormatting>
  <conditionalFormatting sqref="J10">
    <cfRule type="expression" dxfId="297" priority="6">
      <formula>_xlfn.ISFORMULA(J10)=TRUE</formula>
    </cfRule>
  </conditionalFormatting>
  <conditionalFormatting sqref="D10:I10">
    <cfRule type="expression" dxfId="296" priority="5">
      <formula>_xlfn.ISFORMULA(D10)=TRUE</formula>
    </cfRule>
  </conditionalFormatting>
  <conditionalFormatting sqref="I43:L43">
    <cfRule type="expression" dxfId="295" priority="3">
      <formula>_xlfn.ISFORMULA(I43)=TRUE</formula>
    </cfRule>
  </conditionalFormatting>
  <conditionalFormatting sqref="I44:L44">
    <cfRule type="expression" dxfId="294" priority="2">
      <formula>_xlfn.ISFORMULA(I44)=TRUE</formula>
    </cfRule>
  </conditionalFormatting>
  <conditionalFormatting sqref="P10">
    <cfRule type="expression" dxfId="293" priority="1">
      <formula>_xlfn.ISFORMULA(P10)=TRUE</formula>
    </cfRule>
  </conditionalFormatting>
  <printOptions horizontalCentered="1"/>
  <pageMargins left="0.51181102362204722" right="0.11811023622047245" top="0.35433070866141736" bottom="0.35433070866141736" header="0.31496062992125984" footer="0.11811023622047245"/>
  <pageSetup paperSize="9" scale="51" orientation="portrait" r:id="rId1"/>
  <headerFooter scaleWithDoc="0">
    <oddFooter>&amp;R&amp;K00-048R4中高層ZEH-M_ver.1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E2A0B-06A1-487E-94C3-650A4A74FA7D}">
  <sheetPr>
    <pageSetUpPr fitToPage="1"/>
  </sheetPr>
  <dimension ref="A1:S52"/>
  <sheetViews>
    <sheetView showGridLines="0" view="pageBreakPreview" zoomScale="85" zoomScaleNormal="60" zoomScaleSheetLayoutView="85" workbookViewId="0"/>
  </sheetViews>
  <sheetFormatPr defaultColWidth="9" defaultRowHeight="21"/>
  <cols>
    <col min="1" max="1" width="2.625" style="16" customWidth="1"/>
    <col min="2" max="4" width="4.625" style="17" customWidth="1"/>
    <col min="5" max="6" width="8.625" style="17" customWidth="1"/>
    <col min="7" max="7" width="15.625" style="17" customWidth="1"/>
    <col min="8" max="8" width="10.625" style="319" customWidth="1"/>
    <col min="9" max="9" width="15.625" style="309" customWidth="1"/>
    <col min="10" max="10" width="4.625" style="319" customWidth="1"/>
    <col min="11" max="11" width="10.625" style="17" customWidth="1"/>
    <col min="12" max="12" width="4.625" style="319" customWidth="1"/>
    <col min="13" max="13" width="15.625" style="309" customWidth="1"/>
    <col min="14" max="14" width="4.625" style="319" customWidth="1"/>
    <col min="15" max="15" width="48.625" style="323" customWidth="1"/>
    <col min="16" max="16" width="9.25" style="351" bestFit="1" customWidth="1"/>
    <col min="17" max="17" width="25.625" style="17" customWidth="1"/>
    <col min="18" max="16384" width="9" style="17"/>
  </cols>
  <sheetData>
    <row r="1" spans="1:19" s="351" customFormat="1" ht="21" customHeight="1">
      <c r="A1" s="378" t="s">
        <v>247</v>
      </c>
      <c r="B1" s="378"/>
      <c r="C1" s="378"/>
      <c r="D1" s="378"/>
      <c r="E1" s="378"/>
      <c r="F1" s="378"/>
      <c r="G1" s="378"/>
      <c r="H1" s="378"/>
      <c r="I1" s="378"/>
      <c r="J1" s="378"/>
      <c r="K1" s="378"/>
      <c r="L1" s="378"/>
      <c r="M1" s="378"/>
      <c r="N1" s="378"/>
      <c r="O1" s="378"/>
    </row>
    <row r="2" spans="1:19">
      <c r="A2" s="464"/>
      <c r="B2" s="2000" t="s">
        <v>1168</v>
      </c>
      <c r="C2" s="2000"/>
      <c r="D2" s="2000"/>
      <c r="E2" s="2000"/>
      <c r="F2" s="2000"/>
      <c r="G2" s="2000"/>
      <c r="H2" s="465"/>
      <c r="I2" s="466"/>
      <c r="J2" s="465"/>
      <c r="K2" s="323"/>
      <c r="L2" s="465"/>
      <c r="M2" s="466"/>
      <c r="N2" s="465"/>
      <c r="O2" s="320"/>
    </row>
    <row r="3" spans="1:19" s="321" customFormat="1" ht="13.5">
      <c r="A3" s="322"/>
      <c r="B3" s="322"/>
      <c r="C3" s="322"/>
      <c r="D3" s="322"/>
      <c r="E3" s="322"/>
      <c r="F3" s="322"/>
      <c r="G3" s="322"/>
      <c r="H3" s="467"/>
      <c r="I3" s="468"/>
      <c r="J3" s="467"/>
      <c r="K3" s="322"/>
      <c r="L3" s="467"/>
      <c r="M3" s="468"/>
      <c r="N3" s="467"/>
      <c r="O3" s="322"/>
      <c r="P3" s="377"/>
    </row>
    <row r="4" spans="1:19" ht="30.75">
      <c r="A4" s="469"/>
      <c r="B4" s="2001" t="s">
        <v>248</v>
      </c>
      <c r="C4" s="2002"/>
      <c r="D4" s="2002"/>
      <c r="E4" s="2002"/>
      <c r="F4" s="2003"/>
      <c r="G4" s="2004" t="s">
        <v>464</v>
      </c>
      <c r="H4" s="2005"/>
      <c r="I4" s="466"/>
      <c r="J4" s="465"/>
      <c r="K4" s="323"/>
      <c r="L4" s="465"/>
      <c r="M4" s="466"/>
      <c r="N4" s="465"/>
    </row>
    <row r="5" spans="1:19" s="321" customFormat="1" ht="8.1" customHeight="1">
      <c r="A5" s="322"/>
      <c r="B5" s="470"/>
      <c r="C5" s="470"/>
      <c r="D5" s="470"/>
      <c r="E5" s="470"/>
      <c r="F5" s="322"/>
      <c r="G5" s="322"/>
      <c r="H5" s="467"/>
      <c r="I5" s="468"/>
      <c r="J5" s="467"/>
      <c r="K5" s="322"/>
      <c r="L5" s="467"/>
      <c r="M5" s="468"/>
      <c r="N5" s="467"/>
      <c r="O5" s="322"/>
      <c r="P5" s="377"/>
    </row>
    <row r="6" spans="1:19" ht="45" customHeight="1">
      <c r="A6" s="469"/>
      <c r="B6" s="2001" t="s">
        <v>249</v>
      </c>
      <c r="C6" s="2002"/>
      <c r="D6" s="2002"/>
      <c r="E6" s="2002"/>
      <c r="F6" s="2003"/>
      <c r="G6" s="2006" t="str">
        <f>'2.全体概要'!C7</f>
        <v>(例)　○○○○マンション</v>
      </c>
      <c r="H6" s="2007"/>
      <c r="I6" s="2007"/>
      <c r="J6" s="2007"/>
      <c r="K6" s="2007"/>
      <c r="L6" s="2007"/>
      <c r="M6" s="2007"/>
      <c r="N6" s="2007"/>
      <c r="O6" s="471" t="s">
        <v>715</v>
      </c>
      <c r="P6" s="378"/>
      <c r="Q6" s="612"/>
      <c r="R6" s="612"/>
      <c r="S6" s="612"/>
    </row>
    <row r="7" spans="1:19" s="321" customFormat="1" ht="13.5">
      <c r="A7" s="322"/>
      <c r="B7" s="981"/>
      <c r="C7" s="981"/>
      <c r="D7" s="981"/>
      <c r="E7" s="981"/>
      <c r="F7" s="981"/>
      <c r="G7" s="981"/>
      <c r="H7" s="982"/>
      <c r="I7" s="983"/>
      <c r="J7" s="982"/>
      <c r="K7" s="981"/>
      <c r="L7" s="982"/>
      <c r="M7" s="983"/>
      <c r="N7" s="982"/>
      <c r="O7" s="981"/>
      <c r="P7" s="377"/>
    </row>
    <row r="8" spans="1:19" ht="21" customHeight="1">
      <c r="A8" s="464"/>
      <c r="B8" s="1955" t="s">
        <v>274</v>
      </c>
      <c r="C8" s="1956"/>
      <c r="D8" s="1961" t="s">
        <v>250</v>
      </c>
      <c r="E8" s="1962"/>
      <c r="F8" s="1962"/>
      <c r="G8" s="1962"/>
      <c r="H8" s="1962"/>
      <c r="I8" s="1962"/>
      <c r="J8" s="1963"/>
      <c r="K8" s="1961" t="s">
        <v>251</v>
      </c>
      <c r="L8" s="1963"/>
      <c r="M8" s="1962" t="s">
        <v>252</v>
      </c>
      <c r="N8" s="1962"/>
      <c r="O8" s="889" t="s">
        <v>253</v>
      </c>
    </row>
    <row r="9" spans="1:19" ht="28.5" customHeight="1">
      <c r="A9" s="472"/>
      <c r="B9" s="1957"/>
      <c r="C9" s="1958"/>
      <c r="D9" s="1987" t="s">
        <v>755</v>
      </c>
      <c r="E9" s="1934"/>
      <c r="F9" s="1934"/>
      <c r="G9" s="1934"/>
      <c r="H9" s="1934"/>
      <c r="I9" s="1934"/>
      <c r="J9" s="890" t="s">
        <v>371</v>
      </c>
      <c r="K9" s="2035"/>
      <c r="L9" s="2036"/>
      <c r="M9" s="2037"/>
      <c r="N9" s="2038"/>
      <c r="O9" s="894"/>
    </row>
    <row r="10" spans="1:19" ht="29.25" thickBot="1">
      <c r="A10" s="472"/>
      <c r="B10" s="1957"/>
      <c r="C10" s="1958"/>
      <c r="D10" s="1992" t="s">
        <v>1002</v>
      </c>
      <c r="E10" s="1993"/>
      <c r="F10" s="1993"/>
      <c r="G10" s="1993"/>
      <c r="H10" s="1993"/>
      <c r="I10" s="1993"/>
      <c r="J10" s="895" t="s">
        <v>372</v>
      </c>
      <c r="K10" s="1945"/>
      <c r="L10" s="1946"/>
      <c r="M10" s="2039"/>
      <c r="N10" s="2040"/>
      <c r="O10" s="899"/>
    </row>
    <row r="11" spans="1:19" ht="29.25" thickTop="1">
      <c r="A11" s="472"/>
      <c r="B11" s="1959"/>
      <c r="C11" s="1960"/>
      <c r="D11" s="1990" t="s">
        <v>374</v>
      </c>
      <c r="E11" s="1991"/>
      <c r="F11" s="1991"/>
      <c r="G11" s="1991"/>
      <c r="H11" s="1991"/>
      <c r="I11" s="1991"/>
      <c r="J11" s="1991"/>
      <c r="K11" s="1991"/>
      <c r="L11" s="900" t="s">
        <v>455</v>
      </c>
      <c r="M11" s="901">
        <f>M9+M10</f>
        <v>0</v>
      </c>
      <c r="N11" s="902" t="s">
        <v>184</v>
      </c>
      <c r="O11" s="903" t="s">
        <v>1211</v>
      </c>
    </row>
    <row r="12" spans="1:19" ht="108" customHeight="1" thickBot="1">
      <c r="A12" s="472"/>
      <c r="B12" s="904" t="s">
        <v>467</v>
      </c>
      <c r="C12" s="2026" t="s">
        <v>254</v>
      </c>
      <c r="D12" s="1992" t="s">
        <v>255</v>
      </c>
      <c r="E12" s="1993"/>
      <c r="F12" s="1993"/>
      <c r="G12" s="1993"/>
      <c r="H12" s="905" t="s">
        <v>454</v>
      </c>
      <c r="I12" s="1994"/>
      <c r="J12" s="1995"/>
      <c r="K12" s="1994"/>
      <c r="L12" s="1995"/>
      <c r="M12" s="898">
        <f>SUMIF('6.住戸情報入力'!P:P,G4,'6.住戸情報入力'!O:O)</f>
        <v>0</v>
      </c>
      <c r="N12" s="897" t="s">
        <v>184</v>
      </c>
      <c r="O12" s="906" t="s">
        <v>914</v>
      </c>
    </row>
    <row r="13" spans="1:19" ht="28.5" customHeight="1" thickTop="1">
      <c r="A13" s="472"/>
      <c r="B13" s="2027" t="s">
        <v>256</v>
      </c>
      <c r="C13" s="2018"/>
      <c r="D13" s="1996" t="s">
        <v>257</v>
      </c>
      <c r="E13" s="1997" t="s">
        <v>1003</v>
      </c>
      <c r="F13" s="1998"/>
      <c r="G13" s="1998"/>
      <c r="H13" s="1998"/>
      <c r="I13" s="907">
        <v>150000</v>
      </c>
      <c r="J13" s="908" t="s">
        <v>184</v>
      </c>
      <c r="K13" s="909">
        <f>SUMIFS('6.住戸情報入力'!R:R,'6.住戸情報入力'!Q:Q,E13,'6.住戸情報入力'!S:S,$G$4)+SUMIFS('6.住戸情報入力'!U:U,'6.住戸情報入力'!T:T,E13,'6.住戸情報入力'!V:V,$G$4)</f>
        <v>0</v>
      </c>
      <c r="L13" s="908" t="s">
        <v>258</v>
      </c>
      <c r="M13" s="910">
        <f t="shared" ref="M13:M20" si="0">I13*K13</f>
        <v>0</v>
      </c>
      <c r="N13" s="908" t="s">
        <v>184</v>
      </c>
      <c r="O13" s="1986" t="s">
        <v>915</v>
      </c>
    </row>
    <row r="14" spans="1:19" ht="28.5">
      <c r="A14" s="472"/>
      <c r="B14" s="2028"/>
      <c r="C14" s="2018"/>
      <c r="D14" s="1974"/>
      <c r="E14" s="1972" t="s">
        <v>654</v>
      </c>
      <c r="F14" s="1973"/>
      <c r="G14" s="1973"/>
      <c r="H14" s="1973"/>
      <c r="I14" s="911">
        <v>160000</v>
      </c>
      <c r="J14" s="912" t="s">
        <v>184</v>
      </c>
      <c r="K14" s="913">
        <f>SUMIFS('6.住戸情報入力'!R:R,'6.住戸情報入力'!Q:Q,E14,'6.住戸情報入力'!S:S,$G$4)+SUMIFS('6.住戸情報入力'!U:U,'6.住戸情報入力'!T:T,E14,'6.住戸情報入力'!V:V,$G$4)</f>
        <v>0</v>
      </c>
      <c r="L14" s="912" t="s">
        <v>258</v>
      </c>
      <c r="M14" s="914">
        <f t="shared" si="0"/>
        <v>0</v>
      </c>
      <c r="N14" s="912" t="s">
        <v>184</v>
      </c>
      <c r="O14" s="1924"/>
    </row>
    <row r="15" spans="1:19" ht="28.5">
      <c r="A15" s="472"/>
      <c r="B15" s="2028"/>
      <c r="C15" s="2018"/>
      <c r="D15" s="1974"/>
      <c r="E15" s="1972" t="s">
        <v>655</v>
      </c>
      <c r="F15" s="1973"/>
      <c r="G15" s="1973"/>
      <c r="H15" s="1973"/>
      <c r="I15" s="911">
        <v>170000</v>
      </c>
      <c r="J15" s="912" t="s">
        <v>184</v>
      </c>
      <c r="K15" s="913">
        <f>SUMIFS('6.住戸情報入力'!R:R,'6.住戸情報入力'!Q:Q,E15,'6.住戸情報入力'!S:S,$G$4)+SUMIFS('6.住戸情報入力'!U:U,'6.住戸情報入力'!T:T,E15,'6.住戸情報入力'!V:V,$G$4)</f>
        <v>0</v>
      </c>
      <c r="L15" s="912" t="s">
        <v>258</v>
      </c>
      <c r="M15" s="914">
        <f t="shared" si="0"/>
        <v>0</v>
      </c>
      <c r="N15" s="912" t="s">
        <v>184</v>
      </c>
      <c r="O15" s="1924"/>
    </row>
    <row r="16" spans="1:19" ht="28.5">
      <c r="A16" s="472"/>
      <c r="B16" s="2028"/>
      <c r="C16" s="2018"/>
      <c r="D16" s="1974"/>
      <c r="E16" s="1972" t="s">
        <v>656</v>
      </c>
      <c r="F16" s="1973"/>
      <c r="G16" s="1973"/>
      <c r="H16" s="1973"/>
      <c r="I16" s="911">
        <v>180000</v>
      </c>
      <c r="J16" s="912" t="s">
        <v>184</v>
      </c>
      <c r="K16" s="913">
        <f>SUMIFS('6.住戸情報入力'!R:R,'6.住戸情報入力'!Q:Q,E16,'6.住戸情報入力'!S:S,$G$4)+SUMIFS('6.住戸情報入力'!U:U,'6.住戸情報入力'!T:T,E16,'6.住戸情報入力'!V:V,$G$4)</f>
        <v>0</v>
      </c>
      <c r="L16" s="912" t="s">
        <v>258</v>
      </c>
      <c r="M16" s="914">
        <f t="shared" si="0"/>
        <v>0</v>
      </c>
      <c r="N16" s="912" t="s">
        <v>184</v>
      </c>
      <c r="O16" s="1924"/>
    </row>
    <row r="17" spans="1:19" ht="28.5">
      <c r="A17" s="472"/>
      <c r="B17" s="2028"/>
      <c r="C17" s="2018"/>
      <c r="D17" s="1974"/>
      <c r="E17" s="1972" t="s">
        <v>657</v>
      </c>
      <c r="F17" s="1973"/>
      <c r="G17" s="1973"/>
      <c r="H17" s="1973"/>
      <c r="I17" s="911">
        <v>190000</v>
      </c>
      <c r="J17" s="912" t="s">
        <v>184</v>
      </c>
      <c r="K17" s="913">
        <f>SUMIFS('6.住戸情報入力'!R:R,'6.住戸情報入力'!Q:Q,E17,'6.住戸情報入力'!S:S,$G$4)+SUMIFS('6.住戸情報入力'!U:U,'6.住戸情報入力'!T:T,E17,'6.住戸情報入力'!V:V,$G$4)</f>
        <v>0</v>
      </c>
      <c r="L17" s="912" t="s">
        <v>258</v>
      </c>
      <c r="M17" s="914">
        <f t="shared" si="0"/>
        <v>0</v>
      </c>
      <c r="N17" s="912" t="s">
        <v>184</v>
      </c>
      <c r="O17" s="1924"/>
    </row>
    <row r="18" spans="1:19" ht="28.5">
      <c r="A18" s="472"/>
      <c r="B18" s="2028"/>
      <c r="C18" s="2018"/>
      <c r="D18" s="1974"/>
      <c r="E18" s="1972" t="s">
        <v>658</v>
      </c>
      <c r="F18" s="1973"/>
      <c r="G18" s="1973"/>
      <c r="H18" s="1973"/>
      <c r="I18" s="911">
        <v>200000</v>
      </c>
      <c r="J18" s="912" t="s">
        <v>184</v>
      </c>
      <c r="K18" s="913">
        <f>SUMIFS('6.住戸情報入力'!R:R,'6.住戸情報入力'!Q:Q,E18,'6.住戸情報入力'!S:S,$G$4)+SUMIFS('6.住戸情報入力'!U:U,'6.住戸情報入力'!T:T,E18,'6.住戸情報入力'!V:V,$G$4)</f>
        <v>0</v>
      </c>
      <c r="L18" s="912" t="s">
        <v>258</v>
      </c>
      <c r="M18" s="914">
        <f t="shared" si="0"/>
        <v>0</v>
      </c>
      <c r="N18" s="912" t="s">
        <v>184</v>
      </c>
      <c r="O18" s="1924"/>
    </row>
    <row r="19" spans="1:19" ht="28.5">
      <c r="A19" s="472"/>
      <c r="B19" s="2028"/>
      <c r="C19" s="2018"/>
      <c r="D19" s="1974"/>
      <c r="E19" s="1972" t="s">
        <v>659</v>
      </c>
      <c r="F19" s="1973"/>
      <c r="G19" s="1973"/>
      <c r="H19" s="1973"/>
      <c r="I19" s="911">
        <v>220000</v>
      </c>
      <c r="J19" s="912" t="s">
        <v>184</v>
      </c>
      <c r="K19" s="913">
        <f>SUMIFS('6.住戸情報入力'!R:R,'6.住戸情報入力'!Q:Q,E19,'6.住戸情報入力'!S:S,$G$4)+SUMIFS('6.住戸情報入力'!U:U,'6.住戸情報入力'!T:T,E19,'6.住戸情報入力'!V:V,$G$4)</f>
        <v>0</v>
      </c>
      <c r="L19" s="912" t="s">
        <v>258</v>
      </c>
      <c r="M19" s="914">
        <f t="shared" si="0"/>
        <v>0</v>
      </c>
      <c r="N19" s="912" t="s">
        <v>184</v>
      </c>
      <c r="O19" s="1924"/>
    </row>
    <row r="20" spans="1:19" ht="29.25" thickBot="1">
      <c r="A20" s="472"/>
      <c r="B20" s="2028"/>
      <c r="C20" s="2018"/>
      <c r="D20" s="1975"/>
      <c r="E20" s="1999" t="s">
        <v>660</v>
      </c>
      <c r="F20" s="1931"/>
      <c r="G20" s="1931"/>
      <c r="H20" s="1931"/>
      <c r="I20" s="915">
        <v>240000</v>
      </c>
      <c r="J20" s="916" t="s">
        <v>184</v>
      </c>
      <c r="K20" s="917">
        <f>SUMIFS('6.住戸情報入力'!R:R,'6.住戸情報入力'!Q:Q,E20,'6.住戸情報入力'!S:S,$G$4)+SUMIFS('6.住戸情報入力'!U:U,'6.住戸情報入力'!T:T,E20,'6.住戸情報入力'!V:V,$G$4)</f>
        <v>0</v>
      </c>
      <c r="L20" s="916" t="s">
        <v>258</v>
      </c>
      <c r="M20" s="918">
        <f t="shared" si="0"/>
        <v>0</v>
      </c>
      <c r="N20" s="916" t="s">
        <v>184</v>
      </c>
      <c r="O20" s="1925"/>
    </row>
    <row r="21" spans="1:19" s="351" customFormat="1" ht="29.25" thickTop="1">
      <c r="A21" s="472"/>
      <c r="B21" s="2028"/>
      <c r="C21" s="2018"/>
      <c r="D21" s="1990" t="s">
        <v>457</v>
      </c>
      <c r="E21" s="1991"/>
      <c r="F21" s="1991"/>
      <c r="G21" s="1991"/>
      <c r="H21" s="1991"/>
      <c r="I21" s="1991"/>
      <c r="J21" s="1991"/>
      <c r="K21" s="1991"/>
      <c r="L21" s="900" t="s">
        <v>423</v>
      </c>
      <c r="M21" s="901">
        <f>SUM(M13:M20)</f>
        <v>0</v>
      </c>
      <c r="N21" s="902" t="s">
        <v>184</v>
      </c>
      <c r="O21" s="919"/>
      <c r="Q21" s="17"/>
      <c r="R21" s="17"/>
      <c r="S21" s="17"/>
    </row>
    <row r="22" spans="1:19" s="359" customFormat="1" ht="27.75" customHeight="1">
      <c r="A22" s="473"/>
      <c r="B22" s="2028"/>
      <c r="C22" s="2018"/>
      <c r="D22" s="1947" t="s">
        <v>723</v>
      </c>
      <c r="E22" s="1949" t="s">
        <v>1004</v>
      </c>
      <c r="F22" s="1950"/>
      <c r="G22" s="1950"/>
      <c r="H22" s="1950"/>
      <c r="I22" s="907">
        <v>340000</v>
      </c>
      <c r="J22" s="920" t="s">
        <v>184</v>
      </c>
      <c r="K22" s="921">
        <f>COUNTIFS('6.住戸情報入力'!W:W,E22,'6.住戸情報入力'!X:X,$G$4)</f>
        <v>0</v>
      </c>
      <c r="L22" s="922" t="s">
        <v>258</v>
      </c>
      <c r="M22" s="923">
        <f>I22*K22</f>
        <v>0</v>
      </c>
      <c r="N22" s="922" t="s">
        <v>184</v>
      </c>
      <c r="O22" s="1923" t="s">
        <v>916</v>
      </c>
      <c r="Q22" s="613"/>
      <c r="R22" s="613"/>
      <c r="S22" s="613"/>
    </row>
    <row r="23" spans="1:19" s="359" customFormat="1" ht="27.75" customHeight="1">
      <c r="A23" s="473"/>
      <c r="B23" s="2028"/>
      <c r="C23" s="2018"/>
      <c r="D23" s="1948"/>
      <c r="E23" s="1951" t="s">
        <v>1005</v>
      </c>
      <c r="F23" s="1952"/>
      <c r="G23" s="1952"/>
      <c r="H23" s="1952"/>
      <c r="I23" s="911">
        <v>430000</v>
      </c>
      <c r="J23" s="922" t="s">
        <v>184</v>
      </c>
      <c r="K23" s="924">
        <f>COUNTIFS('6.住戸情報入力'!W:W,E23,'6.住戸情報入力'!X:X,$G$4)</f>
        <v>0</v>
      </c>
      <c r="L23" s="922" t="s">
        <v>258</v>
      </c>
      <c r="M23" s="923">
        <f>I23*K23</f>
        <v>0</v>
      </c>
      <c r="N23" s="922" t="s">
        <v>184</v>
      </c>
      <c r="O23" s="1924"/>
      <c r="Q23" s="613"/>
      <c r="R23" s="613"/>
      <c r="S23" s="613"/>
    </row>
    <row r="24" spans="1:19" s="359" customFormat="1" ht="27.75" customHeight="1">
      <c r="A24" s="473"/>
      <c r="B24" s="2028"/>
      <c r="C24" s="2018"/>
      <c r="D24" s="1948"/>
      <c r="E24" s="1951" t="s">
        <v>1006</v>
      </c>
      <c r="F24" s="1952"/>
      <c r="G24" s="1952"/>
      <c r="H24" s="1952"/>
      <c r="I24" s="911">
        <v>480000</v>
      </c>
      <c r="J24" s="922" t="s">
        <v>184</v>
      </c>
      <c r="K24" s="913">
        <f>COUNTIFS('6.住戸情報入力'!W:W,E24,'6.住戸情報入力'!X:X,$G$4)</f>
        <v>0</v>
      </c>
      <c r="L24" s="922" t="s">
        <v>258</v>
      </c>
      <c r="M24" s="923">
        <f>I24*K24</f>
        <v>0</v>
      </c>
      <c r="N24" s="922" t="s">
        <v>184</v>
      </c>
      <c r="O24" s="1924"/>
      <c r="Q24" s="613"/>
      <c r="R24" s="613"/>
      <c r="S24" s="613"/>
    </row>
    <row r="25" spans="1:19" s="359" customFormat="1" ht="27.75" customHeight="1" thickBot="1">
      <c r="A25" s="473"/>
      <c r="B25" s="2028"/>
      <c r="C25" s="2018"/>
      <c r="D25" s="1948"/>
      <c r="E25" s="1953" t="s">
        <v>661</v>
      </c>
      <c r="F25" s="1954"/>
      <c r="G25" s="1954"/>
      <c r="H25" s="1954"/>
      <c r="I25" s="925">
        <v>670000</v>
      </c>
      <c r="J25" s="926" t="s">
        <v>184</v>
      </c>
      <c r="K25" s="927">
        <f>COUNTIFS('6.住戸情報入力'!W:W,E25,'6.住戸情報入力'!X:X,$G$4)</f>
        <v>0</v>
      </c>
      <c r="L25" s="928" t="s">
        <v>258</v>
      </c>
      <c r="M25" s="929">
        <f>I25*K25</f>
        <v>0</v>
      </c>
      <c r="N25" s="928" t="s">
        <v>184</v>
      </c>
      <c r="O25" s="1925"/>
      <c r="Q25" s="613"/>
      <c r="R25" s="613"/>
      <c r="S25" s="613"/>
    </row>
    <row r="26" spans="1:19" s="359" customFormat="1" ht="27.75" customHeight="1" thickTop="1">
      <c r="A26" s="473"/>
      <c r="B26" s="2028"/>
      <c r="C26" s="2018"/>
      <c r="D26" s="1988" t="s">
        <v>457</v>
      </c>
      <c r="E26" s="1989"/>
      <c r="F26" s="1989"/>
      <c r="G26" s="1989"/>
      <c r="H26" s="1989"/>
      <c r="I26" s="1989"/>
      <c r="J26" s="1989"/>
      <c r="K26" s="1989"/>
      <c r="L26" s="930" t="s">
        <v>424</v>
      </c>
      <c r="M26" s="931">
        <f>SUM(M22:M25)</f>
        <v>0</v>
      </c>
      <c r="N26" s="932" t="s">
        <v>184</v>
      </c>
      <c r="O26" s="933"/>
      <c r="Q26" s="613"/>
      <c r="R26" s="613"/>
      <c r="S26" s="613"/>
    </row>
    <row r="27" spans="1:19" s="351" customFormat="1" ht="28.5" customHeight="1">
      <c r="A27" s="472"/>
      <c r="B27" s="2028"/>
      <c r="C27" s="2018"/>
      <c r="D27" s="1974" t="s">
        <v>259</v>
      </c>
      <c r="E27" s="1934" t="s">
        <v>924</v>
      </c>
      <c r="F27" s="1934"/>
      <c r="G27" s="1934"/>
      <c r="H27" s="1934"/>
      <c r="I27" s="934">
        <v>100000</v>
      </c>
      <c r="J27" s="892" t="s">
        <v>184</v>
      </c>
      <c r="K27" s="935">
        <f>COUNTIFS('6.住戸情報入力'!Y:Y,E27,'6.住戸情報入力'!Z:Z,$G$4)</f>
        <v>0</v>
      </c>
      <c r="L27" s="892" t="s">
        <v>258</v>
      </c>
      <c r="M27" s="893">
        <f>I27*K27</f>
        <v>0</v>
      </c>
      <c r="N27" s="892" t="s">
        <v>184</v>
      </c>
      <c r="O27" s="1923" t="s">
        <v>916</v>
      </c>
      <c r="Q27" s="17"/>
      <c r="R27" s="17"/>
      <c r="S27" s="17"/>
    </row>
    <row r="28" spans="1:19" s="359" customFormat="1" ht="27.75" customHeight="1">
      <c r="A28" s="473"/>
      <c r="B28" s="2028"/>
      <c r="C28" s="2018"/>
      <c r="D28" s="1974"/>
      <c r="E28" s="1934" t="s">
        <v>998</v>
      </c>
      <c r="F28" s="1934"/>
      <c r="G28" s="1934"/>
      <c r="H28" s="1934"/>
      <c r="I28" s="936">
        <v>380000</v>
      </c>
      <c r="J28" s="932" t="s">
        <v>184</v>
      </c>
      <c r="K28" s="935">
        <f>COUNTIFS('6.住戸情報入力'!Y:Y,E28,'6.住戸情報入力'!Z:Z,$G$4)</f>
        <v>0</v>
      </c>
      <c r="L28" s="932" t="s">
        <v>258</v>
      </c>
      <c r="M28" s="931">
        <f>I28*K28</f>
        <v>0</v>
      </c>
      <c r="N28" s="932" t="s">
        <v>184</v>
      </c>
      <c r="O28" s="1924"/>
      <c r="Q28" s="613"/>
      <c r="R28" s="613"/>
      <c r="S28" s="613"/>
    </row>
    <row r="29" spans="1:19" s="351" customFormat="1" ht="28.5">
      <c r="A29" s="472"/>
      <c r="B29" s="2028"/>
      <c r="C29" s="2018"/>
      <c r="D29" s="1974"/>
      <c r="E29" s="1926" t="s">
        <v>925</v>
      </c>
      <c r="F29" s="1927"/>
      <c r="G29" s="1930" t="s">
        <v>661</v>
      </c>
      <c r="H29" s="1930"/>
      <c r="I29" s="937">
        <v>530000</v>
      </c>
      <c r="J29" s="938" t="s">
        <v>184</v>
      </c>
      <c r="K29" s="939">
        <f>COUNTIFS('6.住戸情報入力'!Y:Y,"エアコン*"&amp;G29,'6.住戸情報入力'!Z:Z,$G$4)</f>
        <v>0</v>
      </c>
      <c r="L29" s="938" t="s">
        <v>258</v>
      </c>
      <c r="M29" s="940">
        <f>I29*K29</f>
        <v>0</v>
      </c>
      <c r="N29" s="938" t="s">
        <v>184</v>
      </c>
      <c r="O29" s="1924"/>
      <c r="Q29" s="17"/>
      <c r="R29" s="17"/>
      <c r="S29" s="17"/>
    </row>
    <row r="30" spans="1:19" s="351" customFormat="1" ht="29.25" thickBot="1">
      <c r="A30" s="472"/>
      <c r="B30" s="2028"/>
      <c r="C30" s="2018"/>
      <c r="D30" s="1975"/>
      <c r="E30" s="1928"/>
      <c r="F30" s="1929"/>
      <c r="G30" s="1931" t="s">
        <v>662</v>
      </c>
      <c r="H30" s="1931"/>
      <c r="I30" s="915">
        <v>460000</v>
      </c>
      <c r="J30" s="916" t="s">
        <v>184</v>
      </c>
      <c r="K30" s="917">
        <f>COUNTIFS('6.住戸情報入力'!Y:Y,"エアコン*"&amp;G30,'6.住戸情報入力'!Z:Z,$G$4)</f>
        <v>0</v>
      </c>
      <c r="L30" s="916" t="s">
        <v>258</v>
      </c>
      <c r="M30" s="918">
        <f>I30*K30</f>
        <v>0</v>
      </c>
      <c r="N30" s="916" t="s">
        <v>184</v>
      </c>
      <c r="O30" s="1925"/>
      <c r="Q30" s="17"/>
      <c r="R30" s="17"/>
      <c r="S30" s="17"/>
    </row>
    <row r="31" spans="1:19" s="351" customFormat="1" ht="30" thickTop="1" thickBot="1">
      <c r="A31" s="472"/>
      <c r="B31" s="2028"/>
      <c r="C31" s="2018"/>
      <c r="D31" s="1932" t="s">
        <v>457</v>
      </c>
      <c r="E31" s="1933"/>
      <c r="F31" s="1933"/>
      <c r="G31" s="1933"/>
      <c r="H31" s="1933"/>
      <c r="I31" s="1933"/>
      <c r="J31" s="1933"/>
      <c r="K31" s="1933"/>
      <c r="L31" s="941" t="s">
        <v>425</v>
      </c>
      <c r="M31" s="942">
        <f>SUM(M27:M30)</f>
        <v>0</v>
      </c>
      <c r="N31" s="943" t="s">
        <v>184</v>
      </c>
      <c r="O31" s="944"/>
      <c r="Q31" s="612"/>
      <c r="R31" s="17"/>
      <c r="S31" s="17"/>
    </row>
    <row r="32" spans="1:19" s="359" customFormat="1" ht="27.75" customHeight="1" thickTop="1" thickBot="1">
      <c r="A32" s="473"/>
      <c r="B32" s="2028"/>
      <c r="C32" s="2018"/>
      <c r="D32" s="1942" t="s">
        <v>922</v>
      </c>
      <c r="E32" s="1943"/>
      <c r="F32" s="1943"/>
      <c r="G32" s="1943"/>
      <c r="H32" s="1944"/>
      <c r="I32" s="1976"/>
      <c r="J32" s="1977"/>
      <c r="K32" s="945" t="s">
        <v>829</v>
      </c>
      <c r="L32" s="946" t="s">
        <v>830</v>
      </c>
      <c r="M32" s="947">
        <f>65000*SUMIFS('6.住戸情報入力'!AM:AM,'6.住戸情報入力'!AL:AL,"2.6ｋＷ未満",'6.住戸情報入力'!AN:AN,$G$4)+80000*SUMIFS('6.住戸情報入力'!AM:AM,'6.住戸情報入力'!AL:AL,"2.6ｋＷ以上",'6.住戸情報入力'!AN:AN,$G$4)</f>
        <v>0</v>
      </c>
      <c r="N32" s="948" t="s">
        <v>184</v>
      </c>
      <c r="O32" s="949" t="s">
        <v>752</v>
      </c>
      <c r="Q32" s="613"/>
      <c r="R32" s="613"/>
      <c r="S32" s="613"/>
    </row>
    <row r="33" spans="1:19" s="359" customFormat="1" ht="27.75" customHeight="1" thickTop="1" thickBot="1">
      <c r="A33" s="473"/>
      <c r="B33" s="2028"/>
      <c r="C33" s="2018"/>
      <c r="D33" s="2030" t="s">
        <v>923</v>
      </c>
      <c r="E33" s="2031"/>
      <c r="F33" s="2031"/>
      <c r="G33" s="2031"/>
      <c r="H33" s="2032"/>
      <c r="I33" s="2033"/>
      <c r="J33" s="2034"/>
      <c r="K33" s="950" t="s">
        <v>829</v>
      </c>
      <c r="L33" s="951" t="s">
        <v>913</v>
      </c>
      <c r="M33" s="952">
        <f>SUMIFS('6.住戸情報入力'!AP:AP,'6.住戸情報入力'!AQ:AQ,$G$4)</f>
        <v>0</v>
      </c>
      <c r="N33" s="953" t="s">
        <v>184</v>
      </c>
      <c r="O33" s="954" t="s">
        <v>752</v>
      </c>
      <c r="Q33" s="613"/>
      <c r="R33" s="613"/>
      <c r="S33" s="613"/>
    </row>
    <row r="34" spans="1:19" s="359" customFormat="1" ht="27.75" customHeight="1" thickTop="1">
      <c r="A34" s="473"/>
      <c r="B34" s="2028"/>
      <c r="C34" s="2018"/>
      <c r="D34" s="2018" t="s">
        <v>260</v>
      </c>
      <c r="E34" s="1949" t="s">
        <v>1212</v>
      </c>
      <c r="F34" s="1950"/>
      <c r="G34" s="1950"/>
      <c r="H34" s="1950"/>
      <c r="I34" s="907">
        <v>300000</v>
      </c>
      <c r="J34" s="920" t="s">
        <v>184</v>
      </c>
      <c r="K34" s="909">
        <f>COUNTIFS('6.住戸情報入力'!AC:AC,E34,'6.住戸情報入力'!AE:AE,$G$4)</f>
        <v>0</v>
      </c>
      <c r="L34" s="920" t="s">
        <v>258</v>
      </c>
      <c r="M34" s="955">
        <f t="shared" ref="M34:M40" si="1">I34*K34</f>
        <v>0</v>
      </c>
      <c r="N34" s="920" t="s">
        <v>184</v>
      </c>
      <c r="O34" s="1937" t="s">
        <v>916</v>
      </c>
      <c r="Q34" s="613"/>
    </row>
    <row r="35" spans="1:19" s="359" customFormat="1" ht="27.75" customHeight="1">
      <c r="A35" s="473"/>
      <c r="B35" s="2028"/>
      <c r="C35" s="2018"/>
      <c r="D35" s="2018"/>
      <c r="E35" s="2017" t="s">
        <v>1213</v>
      </c>
      <c r="F35" s="1954"/>
      <c r="G35" s="1954"/>
      <c r="H35" s="956" t="s">
        <v>724</v>
      </c>
      <c r="I35" s="911">
        <v>140000</v>
      </c>
      <c r="J35" s="922" t="s">
        <v>184</v>
      </c>
      <c r="K35" s="909">
        <f>COUNTIFS('6.住戸情報入力'!AC:AC,"ガス潜熱回収型給湯機（エコジョーズ等）20号以下",'6.住戸情報入力'!AE:AE,$G$4)</f>
        <v>0</v>
      </c>
      <c r="L35" s="922" t="s">
        <v>258</v>
      </c>
      <c r="M35" s="923">
        <f t="shared" si="1"/>
        <v>0</v>
      </c>
      <c r="N35" s="922" t="s">
        <v>184</v>
      </c>
      <c r="O35" s="1937"/>
      <c r="Q35" s="615"/>
    </row>
    <row r="36" spans="1:19" s="359" customFormat="1" ht="27.75" customHeight="1">
      <c r="A36" s="473"/>
      <c r="B36" s="2028"/>
      <c r="C36" s="2018"/>
      <c r="D36" s="2018"/>
      <c r="E36" s="1949"/>
      <c r="F36" s="1950"/>
      <c r="G36" s="1950"/>
      <c r="H36" s="956" t="s">
        <v>725</v>
      </c>
      <c r="I36" s="911">
        <v>160000</v>
      </c>
      <c r="J36" s="922" t="s">
        <v>184</v>
      </c>
      <c r="K36" s="909">
        <f>COUNTIFS('6.住戸情報入力'!AC:AC,"ガス潜熱回収型給湯機（エコジョーズ等）24号",'6.住戸情報入力'!AE:AE,$G$4)</f>
        <v>0</v>
      </c>
      <c r="L36" s="922" t="s">
        <v>258</v>
      </c>
      <c r="M36" s="923">
        <f t="shared" si="1"/>
        <v>0</v>
      </c>
      <c r="N36" s="922" t="s">
        <v>184</v>
      </c>
      <c r="O36" s="1937"/>
      <c r="Q36" s="613"/>
      <c r="R36" s="613"/>
      <c r="S36" s="613"/>
    </row>
    <row r="37" spans="1:19" s="351" customFormat="1" ht="28.5">
      <c r="A37" s="472"/>
      <c r="B37" s="2028"/>
      <c r="C37" s="2018"/>
      <c r="D37" s="2018"/>
      <c r="E37" s="1972" t="s">
        <v>261</v>
      </c>
      <c r="F37" s="1973"/>
      <c r="G37" s="1973"/>
      <c r="H37" s="1973"/>
      <c r="I37" s="911">
        <v>400000</v>
      </c>
      <c r="J37" s="912" t="s">
        <v>184</v>
      </c>
      <c r="K37" s="913">
        <f>COUNTIFS('6.住戸情報入力'!AC:AC,E37,'6.住戸情報入力'!AE:AE,$G$4)</f>
        <v>0</v>
      </c>
      <c r="L37" s="912" t="s">
        <v>258</v>
      </c>
      <c r="M37" s="914">
        <f t="shared" si="1"/>
        <v>0</v>
      </c>
      <c r="N37" s="912" t="s">
        <v>184</v>
      </c>
      <c r="O37" s="1937"/>
      <c r="Q37" s="17"/>
      <c r="R37" s="17"/>
      <c r="S37" s="17"/>
    </row>
    <row r="38" spans="1:19" s="351" customFormat="1" ht="28.5">
      <c r="A38" s="472"/>
      <c r="B38" s="2028"/>
      <c r="C38" s="2018"/>
      <c r="D38" s="2018"/>
      <c r="E38" s="1972" t="s">
        <v>999</v>
      </c>
      <c r="F38" s="1973"/>
      <c r="G38" s="1973"/>
      <c r="H38" s="1973"/>
      <c r="I38" s="911">
        <v>1000000</v>
      </c>
      <c r="J38" s="912" t="s">
        <v>184</v>
      </c>
      <c r="K38" s="913">
        <f>COUNTIFS('6.住戸情報入力'!AC:AC,E38,'6.住戸情報入力'!AE:AE,$G$4)</f>
        <v>0</v>
      </c>
      <c r="L38" s="912" t="s">
        <v>258</v>
      </c>
      <c r="M38" s="914">
        <f t="shared" si="1"/>
        <v>0</v>
      </c>
      <c r="N38" s="912" t="s">
        <v>184</v>
      </c>
      <c r="O38" s="1937"/>
      <c r="Q38" s="17"/>
      <c r="R38" s="17"/>
      <c r="S38" s="17"/>
    </row>
    <row r="39" spans="1:19" s="351" customFormat="1" ht="28.5">
      <c r="A39" s="472"/>
      <c r="B39" s="2028"/>
      <c r="C39" s="2018"/>
      <c r="D39" s="2018"/>
      <c r="E39" s="1972" t="s">
        <v>1000</v>
      </c>
      <c r="F39" s="1973"/>
      <c r="G39" s="1973"/>
      <c r="H39" s="1973"/>
      <c r="I39" s="911">
        <v>1230000</v>
      </c>
      <c r="J39" s="912" t="s">
        <v>184</v>
      </c>
      <c r="K39" s="913">
        <f>COUNTIFS('6.住戸情報入力'!AC:AC,E39,'6.住戸情報入力'!AE:AE,$G$4)</f>
        <v>0</v>
      </c>
      <c r="L39" s="912" t="s">
        <v>258</v>
      </c>
      <c r="M39" s="914">
        <f t="shared" si="1"/>
        <v>0</v>
      </c>
      <c r="N39" s="912" t="s">
        <v>184</v>
      </c>
      <c r="O39" s="1937"/>
      <c r="Q39" s="17"/>
      <c r="R39" s="17"/>
      <c r="S39" s="17"/>
    </row>
    <row r="40" spans="1:19" s="351" customFormat="1" ht="28.5">
      <c r="A40" s="472"/>
      <c r="B40" s="2028"/>
      <c r="C40" s="2018"/>
      <c r="D40" s="2018"/>
      <c r="E40" s="1935" t="s">
        <v>1001</v>
      </c>
      <c r="F40" s="1936"/>
      <c r="G40" s="1936"/>
      <c r="H40" s="1936"/>
      <c r="I40" s="957">
        <v>990000</v>
      </c>
      <c r="J40" s="958" t="s">
        <v>184</v>
      </c>
      <c r="K40" s="959">
        <f>COUNTIFS('6.住戸情報入力'!AC:AC,E40,'6.住戸情報入力'!AE:AE,$G$4)</f>
        <v>0</v>
      </c>
      <c r="L40" s="958" t="s">
        <v>258</v>
      </c>
      <c r="M40" s="960">
        <f t="shared" si="1"/>
        <v>0</v>
      </c>
      <c r="N40" s="958" t="s">
        <v>184</v>
      </c>
      <c r="O40" s="1937"/>
      <c r="Q40" s="17"/>
      <c r="R40" s="17"/>
      <c r="S40" s="17"/>
    </row>
    <row r="41" spans="1:19" s="351" customFormat="1" ht="30.75" customHeight="1" thickBot="1">
      <c r="A41" s="469"/>
      <c r="B41" s="2028"/>
      <c r="C41" s="2018"/>
      <c r="D41" s="2019"/>
      <c r="E41" s="1939" t="s">
        <v>1252</v>
      </c>
      <c r="F41" s="1940"/>
      <c r="G41" s="1940"/>
      <c r="H41" s="1941"/>
      <c r="I41" s="1945"/>
      <c r="J41" s="1946"/>
      <c r="K41" s="1945"/>
      <c r="L41" s="1946"/>
      <c r="M41" s="898">
        <f>250000*COUNTIFS('6.住戸情報入力'!AD:AD,"寒冷地仕様",'6.住戸情報入力'!AE:AE,$G$4)+100000*COUNTIFS('6.住戸情報入力'!AD:AD,"中小都市ガス事業者によるガス供給",'6.住戸情報入力'!AE:AE,$G$4)+120000*COUNTIFS('6.住戸情報入力'!AD:AD,"LPガス仕様",'6.住戸情報入力'!AE:AE,$G$4)+60000*COUNTIFS('6.住戸情報入力'!AD:AD,"国産天然ガスに対応する機種",'6.住戸情報入力'!AE:AE,$G$4)</f>
        <v>0</v>
      </c>
      <c r="N41" s="897" t="s">
        <v>184</v>
      </c>
      <c r="O41" s="1938"/>
      <c r="Q41" s="17"/>
      <c r="R41" s="17"/>
      <c r="S41" s="17"/>
    </row>
    <row r="42" spans="1:19" s="359" customFormat="1" ht="27.75" customHeight="1" thickTop="1">
      <c r="A42" s="473"/>
      <c r="B42" s="2028"/>
      <c r="C42" s="2018"/>
      <c r="D42" s="2024" t="s">
        <v>457</v>
      </c>
      <c r="E42" s="2025"/>
      <c r="F42" s="2025"/>
      <c r="G42" s="2025"/>
      <c r="H42" s="2025"/>
      <c r="I42" s="2025"/>
      <c r="J42" s="2025"/>
      <c r="K42" s="2025"/>
      <c r="L42" s="930" t="s">
        <v>456</v>
      </c>
      <c r="M42" s="931">
        <f>SUM(M34:M41)</f>
        <v>0</v>
      </c>
      <c r="N42" s="932" t="s">
        <v>184</v>
      </c>
      <c r="O42" s="961"/>
      <c r="Q42" s="613"/>
      <c r="R42" s="613"/>
      <c r="S42" s="613"/>
    </row>
    <row r="43" spans="1:19" s="359" customFormat="1" ht="27.75" customHeight="1">
      <c r="A43" s="473"/>
      <c r="B43" s="2028"/>
      <c r="C43" s="2018"/>
      <c r="D43" s="1978" t="s">
        <v>1250</v>
      </c>
      <c r="E43" s="1979"/>
      <c r="F43" s="1979"/>
      <c r="G43" s="1979"/>
      <c r="H43" s="1980"/>
      <c r="I43" s="1981"/>
      <c r="J43" s="1982"/>
      <c r="K43" s="1981"/>
      <c r="L43" s="1982"/>
      <c r="M43" s="962">
        <f>80000*COUNTIFS('6.住戸情報入力'!AA:AA,"ダクト式第三種換気",'6.住戸情報入力'!AB:AB,$G$4)+120000*COUNTIFS('6.住戸情報入力'!AA:AA,"ダクト式第一種換気",'6.住戸情報入力'!AB:AB,$G$4)+160000*COUNTIFS('6.住戸情報入力'!AA:AA,"ダクト式第一種換気（熱交換有り）",'6.住戸情報入力'!AB:AB,$G$4)</f>
        <v>0</v>
      </c>
      <c r="N43" s="963" t="s">
        <v>184</v>
      </c>
      <c r="O43" s="1920" t="s">
        <v>752</v>
      </c>
      <c r="Q43" s="613"/>
      <c r="R43" s="613"/>
      <c r="S43" s="613"/>
    </row>
    <row r="44" spans="1:19" s="359" customFormat="1" ht="28.5">
      <c r="A44" s="473"/>
      <c r="B44" s="2028"/>
      <c r="C44" s="2018"/>
      <c r="D44" s="1983" t="s">
        <v>1251</v>
      </c>
      <c r="E44" s="1984"/>
      <c r="F44" s="1984"/>
      <c r="G44" s="1984"/>
      <c r="H44" s="1985"/>
      <c r="I44" s="911">
        <v>8000</v>
      </c>
      <c r="J44" s="922" t="s">
        <v>184</v>
      </c>
      <c r="K44" s="909">
        <f>SUMIFS('6.住戸情報入力'!AF:AF,'6.住戸情報入力'!AG:AG,$G$4)</f>
        <v>0</v>
      </c>
      <c r="L44" s="922" t="s">
        <v>258</v>
      </c>
      <c r="M44" s="962">
        <f>8000*K44</f>
        <v>0</v>
      </c>
      <c r="N44" s="964" t="s">
        <v>184</v>
      </c>
      <c r="O44" s="1921"/>
      <c r="Q44" s="613"/>
      <c r="R44" s="613"/>
      <c r="S44" s="613"/>
    </row>
    <row r="45" spans="1:19" s="359" customFormat="1" ht="27.75" customHeight="1">
      <c r="A45" s="473"/>
      <c r="B45" s="2028"/>
      <c r="C45" s="2018"/>
      <c r="D45" s="1965" t="s">
        <v>726</v>
      </c>
      <c r="E45" s="1966"/>
      <c r="F45" s="1966"/>
      <c r="G45" s="1966"/>
      <c r="H45" s="965"/>
      <c r="I45" s="937">
        <v>100000</v>
      </c>
      <c r="J45" s="963" t="s">
        <v>184</v>
      </c>
      <c r="K45" s="939">
        <f>COUNTIFS('6.住戸情報入力'!AH:AH,"有り",'6.住戸情報入力'!AI:AI,$G$4)</f>
        <v>0</v>
      </c>
      <c r="L45" s="963" t="s">
        <v>258</v>
      </c>
      <c r="M45" s="966">
        <f>I45*K45</f>
        <v>0</v>
      </c>
      <c r="N45" s="963" t="s">
        <v>184</v>
      </c>
      <c r="O45" s="1921"/>
      <c r="Q45" s="613"/>
      <c r="R45" s="613"/>
      <c r="S45" s="613"/>
    </row>
    <row r="46" spans="1:19" s="359" customFormat="1" ht="27.75" customHeight="1">
      <c r="A46" s="473"/>
      <c r="B46" s="2028"/>
      <c r="C46" s="2018"/>
      <c r="D46" s="1967" t="s">
        <v>1214</v>
      </c>
      <c r="E46" s="1968"/>
      <c r="F46" s="1968"/>
      <c r="G46" s="1968"/>
      <c r="H46" s="1969"/>
      <c r="I46" s="967">
        <v>115000</v>
      </c>
      <c r="J46" s="932" t="s">
        <v>184</v>
      </c>
      <c r="K46" s="909">
        <f>COUNTIFS('6.住戸情報入力'!AH:AH,"有り（ガス計測含む）",'6.住戸情報入力'!AI:AI,$G$4)</f>
        <v>0</v>
      </c>
      <c r="L46" s="932" t="s">
        <v>258</v>
      </c>
      <c r="M46" s="931">
        <f>I46*K46</f>
        <v>0</v>
      </c>
      <c r="N46" s="932" t="s">
        <v>184</v>
      </c>
      <c r="O46" s="1922"/>
      <c r="Q46" s="613"/>
      <c r="R46" s="613"/>
      <c r="S46" s="613"/>
    </row>
    <row r="47" spans="1:19" s="359" customFormat="1" ht="27.75" customHeight="1" thickBot="1">
      <c r="A47" s="473"/>
      <c r="B47" s="2028"/>
      <c r="C47" s="2018"/>
      <c r="D47" s="1970" t="s">
        <v>407</v>
      </c>
      <c r="E47" s="1971"/>
      <c r="F47" s="1971"/>
      <c r="G47" s="1971"/>
      <c r="H47" s="968"/>
      <c r="I47" s="2012"/>
      <c r="J47" s="2013"/>
      <c r="K47" s="2013"/>
      <c r="L47" s="2014"/>
      <c r="M47" s="969">
        <f>SUMIFS('6.住戸情報入力'!AJ:AJ,'6.住戸情報入力'!AK:AK,$G$4)</f>
        <v>0</v>
      </c>
      <c r="N47" s="970" t="s">
        <v>184</v>
      </c>
      <c r="O47" s="971"/>
      <c r="Q47" s="613"/>
      <c r="R47" s="613"/>
      <c r="S47" s="613"/>
    </row>
    <row r="48" spans="1:19" s="359" customFormat="1" ht="27.75" customHeight="1" thickTop="1" thickBot="1">
      <c r="A48" s="473"/>
      <c r="B48" s="2028"/>
      <c r="C48" s="2019"/>
      <c r="D48" s="2015" t="s">
        <v>457</v>
      </c>
      <c r="E48" s="2016"/>
      <c r="F48" s="2016"/>
      <c r="G48" s="2016"/>
      <c r="H48" s="2016"/>
      <c r="I48" s="2016"/>
      <c r="J48" s="2016"/>
      <c r="K48" s="2016"/>
      <c r="L48" s="972" t="s">
        <v>470</v>
      </c>
      <c r="M48" s="973">
        <f>SUM(M43:M47)</f>
        <v>0</v>
      </c>
      <c r="N48" s="974" t="s">
        <v>184</v>
      </c>
      <c r="O48" s="975"/>
      <c r="Q48" s="613"/>
      <c r="R48" s="613"/>
      <c r="S48" s="613"/>
    </row>
    <row r="49" spans="1:19" s="359" customFormat="1" ht="27.75" customHeight="1" thickTop="1">
      <c r="A49" s="473"/>
      <c r="B49" s="2029"/>
      <c r="C49" s="2010" t="s">
        <v>468</v>
      </c>
      <c r="D49" s="2011"/>
      <c r="E49" s="2011"/>
      <c r="F49" s="2011"/>
      <c r="G49" s="2011"/>
      <c r="H49" s="2011"/>
      <c r="I49" s="2011"/>
      <c r="J49" s="2011"/>
      <c r="K49" s="2011"/>
      <c r="L49" s="930" t="s">
        <v>727</v>
      </c>
      <c r="M49" s="931">
        <f>SUM(M12,M21,M26,M31,M32,M33,M42,M48)</f>
        <v>0</v>
      </c>
      <c r="N49" s="932" t="s">
        <v>184</v>
      </c>
      <c r="O49" s="961" t="s">
        <v>728</v>
      </c>
      <c r="Q49" s="613"/>
      <c r="R49" s="613"/>
      <c r="S49" s="613"/>
    </row>
    <row r="50" spans="1:19" s="359" customFormat="1" ht="27.75" customHeight="1" thickBot="1">
      <c r="A50" s="473"/>
      <c r="B50" s="2020" t="s">
        <v>409</v>
      </c>
      <c r="C50" s="2022" t="s">
        <v>680</v>
      </c>
      <c r="D50" s="1964" t="s">
        <v>408</v>
      </c>
      <c r="E50" s="1964"/>
      <c r="F50" s="1964"/>
      <c r="G50" s="1964"/>
      <c r="H50" s="1964"/>
      <c r="I50" s="2012"/>
      <c r="J50" s="2013"/>
      <c r="K50" s="2013"/>
      <c r="L50" s="2014"/>
      <c r="M50" s="976">
        <f>'8.共用部定額単価算出シート'!I44</f>
        <v>0</v>
      </c>
      <c r="N50" s="970" t="s">
        <v>184</v>
      </c>
      <c r="O50" s="971"/>
      <c r="Q50" s="613"/>
      <c r="R50" s="613"/>
      <c r="S50" s="613"/>
    </row>
    <row r="51" spans="1:19" s="359" customFormat="1" ht="27.75" customHeight="1" thickTop="1" thickBot="1">
      <c r="A51" s="473"/>
      <c r="B51" s="2021"/>
      <c r="C51" s="2023"/>
      <c r="D51" s="2015" t="s">
        <v>457</v>
      </c>
      <c r="E51" s="2016"/>
      <c r="F51" s="2016"/>
      <c r="G51" s="2016"/>
      <c r="H51" s="2016"/>
      <c r="I51" s="2016"/>
      <c r="J51" s="2016"/>
      <c r="K51" s="2016"/>
      <c r="L51" s="977" t="s">
        <v>729</v>
      </c>
      <c r="M51" s="973">
        <f>SUM(M50:M50)</f>
        <v>0</v>
      </c>
      <c r="N51" s="974" t="s">
        <v>184</v>
      </c>
      <c r="O51" s="975"/>
      <c r="Q51" s="613"/>
      <c r="R51" s="613"/>
      <c r="S51" s="613"/>
    </row>
    <row r="52" spans="1:19" s="359" customFormat="1" ht="27.75" customHeight="1" thickTop="1">
      <c r="A52" s="474"/>
      <c r="B52" s="2008" t="s">
        <v>843</v>
      </c>
      <c r="C52" s="2009"/>
      <c r="D52" s="2009"/>
      <c r="E52" s="2009"/>
      <c r="F52" s="2009"/>
      <c r="G52" s="2009"/>
      <c r="H52" s="2009"/>
      <c r="I52" s="2009"/>
      <c r="J52" s="2009"/>
      <c r="K52" s="2009"/>
      <c r="L52" s="978" t="s">
        <v>844</v>
      </c>
      <c r="M52" s="979">
        <f>M49+M51</f>
        <v>0</v>
      </c>
      <c r="N52" s="948" t="s">
        <v>184</v>
      </c>
      <c r="O52" s="980" t="s">
        <v>997</v>
      </c>
      <c r="Q52" s="613"/>
      <c r="R52" s="613"/>
      <c r="S52" s="613"/>
    </row>
  </sheetData>
  <sheetProtection sheet="1" selectLockedCells="1"/>
  <mergeCells count="80">
    <mergeCell ref="M8:N8"/>
    <mergeCell ref="D9:I9"/>
    <mergeCell ref="B2:G2"/>
    <mergeCell ref="B4:F4"/>
    <mergeCell ref="G4:H4"/>
    <mergeCell ref="B6:F6"/>
    <mergeCell ref="G6:N6"/>
    <mergeCell ref="D10:I10"/>
    <mergeCell ref="D11:K11"/>
    <mergeCell ref="C12:C48"/>
    <mergeCell ref="D12:G12"/>
    <mergeCell ref="I12:J12"/>
    <mergeCell ref="K12:L12"/>
    <mergeCell ref="E20:H20"/>
    <mergeCell ref="D21:K21"/>
    <mergeCell ref="D22:D25"/>
    <mergeCell ref="E22:H22"/>
    <mergeCell ref="B8:C11"/>
    <mergeCell ref="D8:J8"/>
    <mergeCell ref="K8:L8"/>
    <mergeCell ref="B13:B49"/>
    <mergeCell ref="D13:D20"/>
    <mergeCell ref="E13:H13"/>
    <mergeCell ref="D31:K31"/>
    <mergeCell ref="D32:H32"/>
    <mergeCell ref="O13:O20"/>
    <mergeCell ref="E14:H14"/>
    <mergeCell ref="E15:H15"/>
    <mergeCell ref="E16:H16"/>
    <mergeCell ref="E17:H17"/>
    <mergeCell ref="E18:H18"/>
    <mergeCell ref="E19:H19"/>
    <mergeCell ref="D27:D30"/>
    <mergeCell ref="E27:H27"/>
    <mergeCell ref="O27:O30"/>
    <mergeCell ref="E28:H28"/>
    <mergeCell ref="E29:F30"/>
    <mergeCell ref="G29:H29"/>
    <mergeCell ref="G30:H30"/>
    <mergeCell ref="O22:O25"/>
    <mergeCell ref="E23:H23"/>
    <mergeCell ref="E24:H24"/>
    <mergeCell ref="E25:H25"/>
    <mergeCell ref="D26:K26"/>
    <mergeCell ref="I32:J32"/>
    <mergeCell ref="D34:D41"/>
    <mergeCell ref="E34:H34"/>
    <mergeCell ref="O34:O41"/>
    <mergeCell ref="E35:G36"/>
    <mergeCell ref="E37:H37"/>
    <mergeCell ref="E38:H38"/>
    <mergeCell ref="E39:H39"/>
    <mergeCell ref="E40:H40"/>
    <mergeCell ref="E41:H41"/>
    <mergeCell ref="I41:J41"/>
    <mergeCell ref="D33:H33"/>
    <mergeCell ref="I33:J33"/>
    <mergeCell ref="D42:K42"/>
    <mergeCell ref="D43:H43"/>
    <mergeCell ref="I43:J43"/>
    <mergeCell ref="K43:L43"/>
    <mergeCell ref="O43:O46"/>
    <mergeCell ref="D44:H44"/>
    <mergeCell ref="D45:G45"/>
    <mergeCell ref="B52:K52"/>
    <mergeCell ref="K9:L9"/>
    <mergeCell ref="M9:N9"/>
    <mergeCell ref="K10:L10"/>
    <mergeCell ref="M10:N10"/>
    <mergeCell ref="D46:H46"/>
    <mergeCell ref="D47:G47"/>
    <mergeCell ref="I47:L47"/>
    <mergeCell ref="D48:K48"/>
    <mergeCell ref="C49:K49"/>
    <mergeCell ref="B50:B51"/>
    <mergeCell ref="C50:C51"/>
    <mergeCell ref="D50:H50"/>
    <mergeCell ref="I50:L50"/>
    <mergeCell ref="D51:K51"/>
    <mergeCell ref="K41:L41"/>
  </mergeCells>
  <phoneticPr fontId="16"/>
  <conditionalFormatting sqref="A8:B8 D8 A4:G4 K8:XFD8 A12:XFD12 D9:J9 D11:XFD11 A5:XFD7 I4:XFD4 Q9:XFD9 A1:XFD3 A27 M31:XFD31 D34 O34 D31:K31 D29:XFD30 D27:XFD27 A14:A21 A13:B13 D13:XFD21 E37:N40 P32:XFD32 P34:XFD41 E41 M41:N41 A43:A44 P44:XFD44 A29:A32 A34:A41 E28:H28 A49:A51 A53:XFD1048576 O10:XFD10 A9:A11 O9">
    <cfRule type="expression" dxfId="292" priority="41">
      <formula>_xlfn.ISFORMULA(A1)=TRUE</formula>
    </cfRule>
  </conditionalFormatting>
  <conditionalFormatting sqref="P9">
    <cfRule type="containsText" dxfId="291" priority="40" operator="containsText" text="(例)">
      <formula>NOT(ISERROR(SEARCH("(例)",P9)))</formula>
    </cfRule>
  </conditionalFormatting>
  <conditionalFormatting sqref="A22:A26 P22:XFD25 D26:XFD26 D22:J22 E23:J25 L22:N25">
    <cfRule type="expression" dxfId="290" priority="39">
      <formula>_xlfn.ISFORMULA(A22)=TRUE</formula>
    </cfRule>
  </conditionalFormatting>
  <conditionalFormatting sqref="A28 I28:J28 D28 L28:XFD28">
    <cfRule type="expression" dxfId="289" priority="38">
      <formula>_xlfn.ISFORMULA(A28)=TRUE</formula>
    </cfRule>
  </conditionalFormatting>
  <conditionalFormatting sqref="L31">
    <cfRule type="expression" dxfId="288" priority="37">
      <formula>_xlfn.ISFORMULA(L31)=TRUE</formula>
    </cfRule>
  </conditionalFormatting>
  <conditionalFormatting sqref="M32:N32 D32">
    <cfRule type="expression" dxfId="287" priority="36">
      <formula>_xlfn.ISFORMULA(D32)=TRUE</formula>
    </cfRule>
  </conditionalFormatting>
  <conditionalFormatting sqref="O23">
    <cfRule type="expression" dxfId="286" priority="34">
      <formula>_xlfn.ISFORMULA(O23)=TRUE</formula>
    </cfRule>
  </conditionalFormatting>
  <conditionalFormatting sqref="E34:N34 E35 H35:N36">
    <cfRule type="expression" dxfId="285" priority="33">
      <formula>_xlfn.ISFORMULA(E34)=TRUE</formula>
    </cfRule>
  </conditionalFormatting>
  <conditionalFormatting sqref="O22 O24:O25">
    <cfRule type="expression" dxfId="284" priority="35">
      <formula>_xlfn.ISFORMULA(O22)=TRUE</formula>
    </cfRule>
  </conditionalFormatting>
  <conditionalFormatting sqref="O32">
    <cfRule type="expression" dxfId="283" priority="32">
      <formula>_xlfn.ISFORMULA(O32)=TRUE</formula>
    </cfRule>
  </conditionalFormatting>
  <conditionalFormatting sqref="A42 D42:XFD42">
    <cfRule type="expression" dxfId="282" priority="31">
      <formula>_xlfn.ISFORMULA(A42)=TRUE</formula>
    </cfRule>
  </conditionalFormatting>
  <conditionalFormatting sqref="D43:D44 M43:XFD43 M44:N44">
    <cfRule type="expression" dxfId="281" priority="30">
      <formula>_xlfn.ISFORMULA(D43)=TRUE</formula>
    </cfRule>
  </conditionalFormatting>
  <conditionalFormatting sqref="Y45:XFD45 A45:A48 D46 D48:XFD48 D45:N45 P45:W45 P46:XFD46 D47:L47 N47:XFD47 I46:N46">
    <cfRule type="expression" dxfId="280" priority="29">
      <formula>_xlfn.ISFORMULA(A45)=TRUE</formula>
    </cfRule>
  </conditionalFormatting>
  <conditionalFormatting sqref="A52:B52 L52:XFD52 I50:L50 D51:XFD51 L49:XFD49 D50 N50:XFD50">
    <cfRule type="expression" dxfId="279" priority="28">
      <formula>_xlfn.ISFORMULA(A49)=TRUE</formula>
    </cfRule>
  </conditionalFormatting>
  <conditionalFormatting sqref="B50:C50 B51">
    <cfRule type="expression" dxfId="278" priority="27">
      <formula>_xlfn.ISFORMULA(B50)=TRUE</formula>
    </cfRule>
  </conditionalFormatting>
  <conditionalFormatting sqref="C49:K49">
    <cfRule type="expression" dxfId="277" priority="26">
      <formula>_xlfn.ISFORMULA(C49)=TRUE</formula>
    </cfRule>
  </conditionalFormatting>
  <conditionalFormatting sqref="M47">
    <cfRule type="containsBlanks" dxfId="276" priority="25">
      <formula>LEN(TRIM(M47))=0</formula>
    </cfRule>
  </conditionalFormatting>
  <conditionalFormatting sqref="M47">
    <cfRule type="expression" dxfId="275" priority="24">
      <formula>_xlfn.ISFORMULA(M47)=TRUE</formula>
    </cfRule>
  </conditionalFormatting>
  <conditionalFormatting sqref="M50">
    <cfRule type="expression" dxfId="274" priority="23">
      <formula>_xlfn.ISFORMULA(M50)=TRUE</formula>
    </cfRule>
  </conditionalFormatting>
  <conditionalFormatting sqref="I41:L41">
    <cfRule type="expression" dxfId="273" priority="22">
      <formula>_xlfn.ISFORMULA(I41)=TRUE</formula>
    </cfRule>
  </conditionalFormatting>
  <conditionalFormatting sqref="I43:L43">
    <cfRule type="expression" dxfId="272" priority="21">
      <formula>_xlfn.ISFORMULA(I43)=TRUE</formula>
    </cfRule>
  </conditionalFormatting>
  <conditionalFormatting sqref="I32:L32">
    <cfRule type="expression" dxfId="271" priority="18">
      <formula>_xlfn.ISFORMULA(I32)=TRUE</formula>
    </cfRule>
  </conditionalFormatting>
  <conditionalFormatting sqref="P33:XFD33 A33">
    <cfRule type="expression" dxfId="270" priority="17">
      <formula>_xlfn.ISFORMULA(A33)=TRUE</formula>
    </cfRule>
  </conditionalFormatting>
  <conditionalFormatting sqref="M33:N33 D33">
    <cfRule type="expression" dxfId="269" priority="16">
      <formula>_xlfn.ISFORMULA(D33)=TRUE</formula>
    </cfRule>
  </conditionalFormatting>
  <conditionalFormatting sqref="O33">
    <cfRule type="expression" dxfId="268" priority="15">
      <formula>_xlfn.ISFORMULA(O33)=TRUE</formula>
    </cfRule>
  </conditionalFormatting>
  <conditionalFormatting sqref="I33:L33">
    <cfRule type="expression" dxfId="267" priority="14">
      <formula>_xlfn.ISFORMULA(I33)=TRUE</formula>
    </cfRule>
  </conditionalFormatting>
  <conditionalFormatting sqref="K22">
    <cfRule type="expression" dxfId="266" priority="13">
      <formula>_xlfn.ISFORMULA(K22)=TRUE</formula>
    </cfRule>
  </conditionalFormatting>
  <conditionalFormatting sqref="K23">
    <cfRule type="expression" dxfId="265" priority="12">
      <formula>_xlfn.ISFORMULA(K23)=TRUE</formula>
    </cfRule>
  </conditionalFormatting>
  <conditionalFormatting sqref="K24">
    <cfRule type="expression" dxfId="264" priority="11">
      <formula>_xlfn.ISFORMULA(K24)=TRUE</formula>
    </cfRule>
  </conditionalFormatting>
  <conditionalFormatting sqref="K25">
    <cfRule type="expression" dxfId="263" priority="10">
      <formula>_xlfn.ISFORMULA(K25)=TRUE</formula>
    </cfRule>
  </conditionalFormatting>
  <conditionalFormatting sqref="K28">
    <cfRule type="expression" dxfId="262" priority="9">
      <formula>_xlfn.ISFORMULA(K28)=TRUE</formula>
    </cfRule>
  </conditionalFormatting>
  <conditionalFormatting sqref="J10">
    <cfRule type="expression" dxfId="261" priority="8">
      <formula>_xlfn.ISFORMULA(J10)=TRUE</formula>
    </cfRule>
  </conditionalFormatting>
  <conditionalFormatting sqref="D10:I10">
    <cfRule type="expression" dxfId="260" priority="7">
      <formula>_xlfn.ISFORMULA(D10)=TRUE</formula>
    </cfRule>
  </conditionalFormatting>
  <conditionalFormatting sqref="K9:L9">
    <cfRule type="expression" dxfId="259" priority="6">
      <formula>_xlfn.ISFORMULA(K9)=TRUE</formula>
    </cfRule>
  </conditionalFormatting>
  <conditionalFormatting sqref="M9">
    <cfRule type="expression" dxfId="258" priority="5">
      <formula>_xlfn.ISFORMULA(M9)=TRUE</formula>
    </cfRule>
  </conditionalFormatting>
  <conditionalFormatting sqref="K10:L10">
    <cfRule type="expression" dxfId="257" priority="4">
      <formula>_xlfn.ISFORMULA(K10)=TRUE</formula>
    </cfRule>
  </conditionalFormatting>
  <conditionalFormatting sqref="M10">
    <cfRule type="expression" dxfId="256" priority="3">
      <formula>_xlfn.ISFORMULA(M10)=TRUE</formula>
    </cfRule>
  </conditionalFormatting>
  <conditionalFormatting sqref="I44:L44">
    <cfRule type="expression" dxfId="255" priority="2">
      <formula>_xlfn.ISFORMULA(I44)=TRUE</formula>
    </cfRule>
  </conditionalFormatting>
  <printOptions horizontalCentered="1"/>
  <pageMargins left="0.51181102362204722" right="0.11811023622047245" top="0.35433070866141736" bottom="0.35433070866141736" header="0.31496062992125984" footer="0.11811023622047245"/>
  <pageSetup paperSize="9" scale="51" orientation="portrait" r:id="rId1"/>
  <headerFooter scaleWithDoc="0">
    <oddFooter>&amp;R&amp;K00-048R4中高層ZEH-M_ver.1</oddFooter>
  </headerFooter>
  <extLst>
    <ext xmlns:x14="http://schemas.microsoft.com/office/spreadsheetml/2009/9/main" uri="{78C0D931-6437-407d-A8EE-F0AAD7539E65}">
      <x14:conditionalFormattings>
        <x14:conditionalFormatting xmlns:xm="http://schemas.microsoft.com/office/excel/2006/main">
          <x14:cfRule type="expression" priority="1" id="{0356CF6A-94AE-4559-8C39-E408B7FE947A}">
            <xm:f>入力シート!$F$13="単年度事業"</xm:f>
            <x14:dxf>
              <fill>
                <patternFill>
                  <bgColor theme="0" tint="-0.499984740745262"/>
                </patternFill>
              </fill>
            </x14:dxf>
          </x14:cfRule>
          <xm:sqref>A2:O53</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CAED6-AFBD-49C8-A9F7-A0F381BE4CD1}">
  <sheetPr>
    <pageSetUpPr fitToPage="1"/>
  </sheetPr>
  <dimension ref="A1:S52"/>
  <sheetViews>
    <sheetView showGridLines="0" view="pageBreakPreview" zoomScale="85" zoomScaleNormal="60" zoomScaleSheetLayoutView="85" workbookViewId="0"/>
  </sheetViews>
  <sheetFormatPr defaultColWidth="9" defaultRowHeight="21"/>
  <cols>
    <col min="1" max="1" width="2.625" style="16" customWidth="1"/>
    <col min="2" max="4" width="4.625" style="17" customWidth="1"/>
    <col min="5" max="6" width="8.625" style="17" customWidth="1"/>
    <col min="7" max="7" width="15.625" style="17" customWidth="1"/>
    <col min="8" max="8" width="10.625" style="319" customWidth="1"/>
    <col min="9" max="9" width="15.625" style="309" customWidth="1"/>
    <col min="10" max="10" width="4.625" style="319" customWidth="1"/>
    <col min="11" max="11" width="10.625" style="17" customWidth="1"/>
    <col min="12" max="12" width="4.625" style="319" customWidth="1"/>
    <col min="13" max="13" width="15.625" style="309" customWidth="1"/>
    <col min="14" max="14" width="4.625" style="319" customWidth="1"/>
    <col min="15" max="15" width="48.625" style="323" customWidth="1"/>
    <col min="16" max="16" width="9.25" style="351" bestFit="1" customWidth="1"/>
    <col min="17" max="17" width="25.625" style="17" customWidth="1"/>
    <col min="18" max="16384" width="9" style="17"/>
  </cols>
  <sheetData>
    <row r="1" spans="1:19" s="351" customFormat="1" ht="21" customHeight="1">
      <c r="A1" s="378" t="s">
        <v>247</v>
      </c>
      <c r="B1" s="378"/>
      <c r="C1" s="378"/>
      <c r="D1" s="378"/>
      <c r="E1" s="378"/>
      <c r="F1" s="378"/>
      <c r="G1" s="378"/>
      <c r="H1" s="378"/>
      <c r="I1" s="378"/>
      <c r="J1" s="378"/>
      <c r="K1" s="378"/>
      <c r="L1" s="378"/>
      <c r="M1" s="378"/>
      <c r="N1" s="378"/>
      <c r="O1" s="378"/>
    </row>
    <row r="2" spans="1:19">
      <c r="A2" s="464"/>
      <c r="B2" s="2000" t="s">
        <v>1169</v>
      </c>
      <c r="C2" s="2000"/>
      <c r="D2" s="2000"/>
      <c r="E2" s="2000"/>
      <c r="F2" s="2000"/>
      <c r="G2" s="2000"/>
      <c r="H2" s="465"/>
      <c r="I2" s="466"/>
      <c r="J2" s="465"/>
      <c r="K2" s="323"/>
      <c r="L2" s="465"/>
      <c r="M2" s="466"/>
      <c r="N2" s="465"/>
      <c r="O2" s="320"/>
    </row>
    <row r="3" spans="1:19" s="321" customFormat="1" ht="13.5">
      <c r="A3" s="322"/>
      <c r="B3" s="322"/>
      <c r="C3" s="322"/>
      <c r="D3" s="322"/>
      <c r="E3" s="322"/>
      <c r="F3" s="322"/>
      <c r="G3" s="322"/>
      <c r="H3" s="467"/>
      <c r="I3" s="468"/>
      <c r="J3" s="467"/>
      <c r="K3" s="322"/>
      <c r="L3" s="467"/>
      <c r="M3" s="468"/>
      <c r="N3" s="467"/>
      <c r="O3" s="322"/>
      <c r="P3" s="377"/>
    </row>
    <row r="4" spans="1:19" ht="30.75">
      <c r="A4" s="469"/>
      <c r="B4" s="1961" t="s">
        <v>248</v>
      </c>
      <c r="C4" s="1962"/>
      <c r="D4" s="1962"/>
      <c r="E4" s="1962"/>
      <c r="F4" s="1963"/>
      <c r="G4" s="2041" t="s">
        <v>465</v>
      </c>
      <c r="H4" s="2042"/>
      <c r="I4" s="984"/>
      <c r="J4" s="985"/>
      <c r="K4" s="986"/>
      <c r="L4" s="985"/>
      <c r="M4" s="984"/>
      <c r="N4" s="985"/>
      <c r="O4" s="986"/>
    </row>
    <row r="5" spans="1:19" s="321" customFormat="1" ht="8.1" customHeight="1">
      <c r="A5" s="322"/>
      <c r="B5" s="987"/>
      <c r="C5" s="987"/>
      <c r="D5" s="987"/>
      <c r="E5" s="987"/>
      <c r="F5" s="981"/>
      <c r="G5" s="981"/>
      <c r="H5" s="982"/>
      <c r="I5" s="983"/>
      <c r="J5" s="982"/>
      <c r="K5" s="981"/>
      <c r="L5" s="982"/>
      <c r="M5" s="983"/>
      <c r="N5" s="982"/>
      <c r="O5" s="981"/>
      <c r="P5" s="377"/>
    </row>
    <row r="6" spans="1:19" ht="45" customHeight="1">
      <c r="A6" s="469"/>
      <c r="B6" s="1961" t="s">
        <v>249</v>
      </c>
      <c r="C6" s="1962"/>
      <c r="D6" s="1962"/>
      <c r="E6" s="1962"/>
      <c r="F6" s="1963"/>
      <c r="G6" s="2043" t="str">
        <f>'2.全体概要'!C7</f>
        <v>(例)　○○○○マンション</v>
      </c>
      <c r="H6" s="2044"/>
      <c r="I6" s="2044"/>
      <c r="J6" s="2044"/>
      <c r="K6" s="2044"/>
      <c r="L6" s="2044"/>
      <c r="M6" s="2044"/>
      <c r="N6" s="2044"/>
      <c r="O6" s="471" t="s">
        <v>715</v>
      </c>
      <c r="P6" s="378"/>
      <c r="Q6" s="612"/>
      <c r="R6" s="612"/>
      <c r="S6" s="612"/>
    </row>
    <row r="7" spans="1:19" s="321" customFormat="1" ht="13.5">
      <c r="A7" s="322"/>
      <c r="B7" s="981"/>
      <c r="C7" s="981"/>
      <c r="D7" s="981"/>
      <c r="E7" s="981"/>
      <c r="F7" s="981"/>
      <c r="G7" s="981"/>
      <c r="H7" s="982"/>
      <c r="I7" s="983"/>
      <c r="J7" s="982"/>
      <c r="K7" s="981"/>
      <c r="L7" s="982"/>
      <c r="M7" s="983"/>
      <c r="N7" s="982"/>
      <c r="O7" s="981"/>
      <c r="P7" s="377"/>
    </row>
    <row r="8" spans="1:19" ht="21" customHeight="1">
      <c r="A8" s="464"/>
      <c r="B8" s="1955" t="s">
        <v>274</v>
      </c>
      <c r="C8" s="1956"/>
      <c r="D8" s="1961" t="s">
        <v>250</v>
      </c>
      <c r="E8" s="1962"/>
      <c r="F8" s="1962"/>
      <c r="G8" s="1962"/>
      <c r="H8" s="1962"/>
      <c r="I8" s="1962"/>
      <c r="J8" s="1963"/>
      <c r="K8" s="1961" t="s">
        <v>251</v>
      </c>
      <c r="L8" s="1963"/>
      <c r="M8" s="1962" t="s">
        <v>252</v>
      </c>
      <c r="N8" s="1962"/>
      <c r="O8" s="889" t="s">
        <v>253</v>
      </c>
    </row>
    <row r="9" spans="1:19" ht="28.5" customHeight="1">
      <c r="A9" s="472"/>
      <c r="B9" s="1957"/>
      <c r="C9" s="1958"/>
      <c r="D9" s="1987" t="s">
        <v>755</v>
      </c>
      <c r="E9" s="1934"/>
      <c r="F9" s="1934"/>
      <c r="G9" s="1934"/>
      <c r="H9" s="1934"/>
      <c r="I9" s="1934"/>
      <c r="J9" s="890" t="s">
        <v>371</v>
      </c>
      <c r="K9" s="2035"/>
      <c r="L9" s="2036"/>
      <c r="M9" s="2037"/>
      <c r="N9" s="2038"/>
      <c r="O9" s="894"/>
    </row>
    <row r="10" spans="1:19" ht="29.25" thickBot="1">
      <c r="A10" s="472"/>
      <c r="B10" s="1957"/>
      <c r="C10" s="1958"/>
      <c r="D10" s="1992" t="s">
        <v>1002</v>
      </c>
      <c r="E10" s="1993"/>
      <c r="F10" s="1993"/>
      <c r="G10" s="1993"/>
      <c r="H10" s="1993"/>
      <c r="I10" s="1993"/>
      <c r="J10" s="895" t="s">
        <v>372</v>
      </c>
      <c r="K10" s="1945"/>
      <c r="L10" s="1946"/>
      <c r="M10" s="2039"/>
      <c r="N10" s="2040"/>
      <c r="O10" s="899"/>
    </row>
    <row r="11" spans="1:19" ht="29.25" thickTop="1">
      <c r="A11" s="472"/>
      <c r="B11" s="1959"/>
      <c r="C11" s="1960"/>
      <c r="D11" s="1990" t="s">
        <v>374</v>
      </c>
      <c r="E11" s="1991"/>
      <c r="F11" s="1991"/>
      <c r="G11" s="1991"/>
      <c r="H11" s="1991"/>
      <c r="I11" s="1991"/>
      <c r="J11" s="1991"/>
      <c r="K11" s="1991"/>
      <c r="L11" s="900" t="s">
        <v>455</v>
      </c>
      <c r="M11" s="901">
        <f>M9+M10</f>
        <v>0</v>
      </c>
      <c r="N11" s="902" t="s">
        <v>184</v>
      </c>
      <c r="O11" s="903" t="s">
        <v>1211</v>
      </c>
    </row>
    <row r="12" spans="1:19" ht="108" customHeight="1" thickBot="1">
      <c r="A12" s="472"/>
      <c r="B12" s="904" t="s">
        <v>467</v>
      </c>
      <c r="C12" s="2026" t="s">
        <v>254</v>
      </c>
      <c r="D12" s="1992" t="s">
        <v>255</v>
      </c>
      <c r="E12" s="1993"/>
      <c r="F12" s="1993"/>
      <c r="G12" s="1993"/>
      <c r="H12" s="905" t="s">
        <v>454</v>
      </c>
      <c r="I12" s="1994"/>
      <c r="J12" s="1995"/>
      <c r="K12" s="1994"/>
      <c r="L12" s="1995"/>
      <c r="M12" s="898">
        <f>SUMIF('6.住戸情報入力'!P:P,G4,'6.住戸情報入力'!O:O)</f>
        <v>0</v>
      </c>
      <c r="N12" s="897" t="s">
        <v>184</v>
      </c>
      <c r="O12" s="906" t="s">
        <v>914</v>
      </c>
    </row>
    <row r="13" spans="1:19" ht="28.5" customHeight="1" thickTop="1">
      <c r="A13" s="472"/>
      <c r="B13" s="2027" t="s">
        <v>256</v>
      </c>
      <c r="C13" s="2018"/>
      <c r="D13" s="1996" t="s">
        <v>257</v>
      </c>
      <c r="E13" s="1997" t="s">
        <v>1003</v>
      </c>
      <c r="F13" s="1998"/>
      <c r="G13" s="1998"/>
      <c r="H13" s="1998"/>
      <c r="I13" s="907">
        <v>150000</v>
      </c>
      <c r="J13" s="908" t="s">
        <v>184</v>
      </c>
      <c r="K13" s="909">
        <f>SUMIFS('6.住戸情報入力'!R:R,'6.住戸情報入力'!Q:Q,E13,'6.住戸情報入力'!S:S,$G$4)+SUMIFS('6.住戸情報入力'!U:U,'6.住戸情報入力'!T:T,E13,'6.住戸情報入力'!V:V,$G$4)</f>
        <v>0</v>
      </c>
      <c r="L13" s="908" t="s">
        <v>258</v>
      </c>
      <c r="M13" s="910">
        <f t="shared" ref="M13:M20" si="0">I13*K13</f>
        <v>0</v>
      </c>
      <c r="N13" s="908" t="s">
        <v>184</v>
      </c>
      <c r="O13" s="1986" t="s">
        <v>915</v>
      </c>
    </row>
    <row r="14" spans="1:19" ht="28.5">
      <c r="A14" s="472"/>
      <c r="B14" s="2028"/>
      <c r="C14" s="2018"/>
      <c r="D14" s="1974"/>
      <c r="E14" s="1972" t="s">
        <v>654</v>
      </c>
      <c r="F14" s="1973"/>
      <c r="G14" s="1973"/>
      <c r="H14" s="1973"/>
      <c r="I14" s="911">
        <v>160000</v>
      </c>
      <c r="J14" s="912" t="s">
        <v>184</v>
      </c>
      <c r="K14" s="913">
        <f>SUMIFS('6.住戸情報入力'!R:R,'6.住戸情報入力'!Q:Q,E14,'6.住戸情報入力'!S:S,$G$4)+SUMIFS('6.住戸情報入力'!U:U,'6.住戸情報入力'!T:T,E14,'6.住戸情報入力'!V:V,$G$4)</f>
        <v>0</v>
      </c>
      <c r="L14" s="912" t="s">
        <v>258</v>
      </c>
      <c r="M14" s="914">
        <f t="shared" si="0"/>
        <v>0</v>
      </c>
      <c r="N14" s="912" t="s">
        <v>184</v>
      </c>
      <c r="O14" s="1924"/>
    </row>
    <row r="15" spans="1:19" ht="28.5">
      <c r="A15" s="472"/>
      <c r="B15" s="2028"/>
      <c r="C15" s="2018"/>
      <c r="D15" s="1974"/>
      <c r="E15" s="1972" t="s">
        <v>655</v>
      </c>
      <c r="F15" s="1973"/>
      <c r="G15" s="1973"/>
      <c r="H15" s="1973"/>
      <c r="I15" s="911">
        <v>170000</v>
      </c>
      <c r="J15" s="912" t="s">
        <v>184</v>
      </c>
      <c r="K15" s="913">
        <f>SUMIFS('6.住戸情報入力'!R:R,'6.住戸情報入力'!Q:Q,E15,'6.住戸情報入力'!S:S,$G$4)+SUMIFS('6.住戸情報入力'!U:U,'6.住戸情報入力'!T:T,E15,'6.住戸情報入力'!V:V,$G$4)</f>
        <v>0</v>
      </c>
      <c r="L15" s="912" t="s">
        <v>258</v>
      </c>
      <c r="M15" s="914">
        <f t="shared" si="0"/>
        <v>0</v>
      </c>
      <c r="N15" s="912" t="s">
        <v>184</v>
      </c>
      <c r="O15" s="1924"/>
    </row>
    <row r="16" spans="1:19" ht="28.5">
      <c r="A16" s="472"/>
      <c r="B16" s="2028"/>
      <c r="C16" s="2018"/>
      <c r="D16" s="1974"/>
      <c r="E16" s="1972" t="s">
        <v>656</v>
      </c>
      <c r="F16" s="1973"/>
      <c r="G16" s="1973"/>
      <c r="H16" s="1973"/>
      <c r="I16" s="911">
        <v>180000</v>
      </c>
      <c r="J16" s="912" t="s">
        <v>184</v>
      </c>
      <c r="K16" s="913">
        <f>SUMIFS('6.住戸情報入力'!R:R,'6.住戸情報入力'!Q:Q,E16,'6.住戸情報入力'!S:S,$G$4)+SUMIFS('6.住戸情報入力'!U:U,'6.住戸情報入力'!T:T,E16,'6.住戸情報入力'!V:V,$G$4)</f>
        <v>0</v>
      </c>
      <c r="L16" s="912" t="s">
        <v>258</v>
      </c>
      <c r="M16" s="914">
        <f t="shared" si="0"/>
        <v>0</v>
      </c>
      <c r="N16" s="912" t="s">
        <v>184</v>
      </c>
      <c r="O16" s="1924"/>
    </row>
    <row r="17" spans="1:19" ht="28.5">
      <c r="A17" s="472"/>
      <c r="B17" s="2028"/>
      <c r="C17" s="2018"/>
      <c r="D17" s="1974"/>
      <c r="E17" s="1972" t="s">
        <v>657</v>
      </c>
      <c r="F17" s="1973"/>
      <c r="G17" s="1973"/>
      <c r="H17" s="1973"/>
      <c r="I17" s="911">
        <v>190000</v>
      </c>
      <c r="J17" s="912" t="s">
        <v>184</v>
      </c>
      <c r="K17" s="913">
        <f>SUMIFS('6.住戸情報入力'!R:R,'6.住戸情報入力'!Q:Q,E17,'6.住戸情報入力'!S:S,$G$4)+SUMIFS('6.住戸情報入力'!U:U,'6.住戸情報入力'!T:T,E17,'6.住戸情報入力'!V:V,$G$4)</f>
        <v>0</v>
      </c>
      <c r="L17" s="912" t="s">
        <v>258</v>
      </c>
      <c r="M17" s="914">
        <f t="shared" si="0"/>
        <v>0</v>
      </c>
      <c r="N17" s="912" t="s">
        <v>184</v>
      </c>
      <c r="O17" s="1924"/>
    </row>
    <row r="18" spans="1:19" ht="28.5">
      <c r="A18" s="472"/>
      <c r="B18" s="2028"/>
      <c r="C18" s="2018"/>
      <c r="D18" s="1974"/>
      <c r="E18" s="1972" t="s">
        <v>658</v>
      </c>
      <c r="F18" s="1973"/>
      <c r="G18" s="1973"/>
      <c r="H18" s="1973"/>
      <c r="I18" s="911">
        <v>200000</v>
      </c>
      <c r="J18" s="912" t="s">
        <v>184</v>
      </c>
      <c r="K18" s="913">
        <f>SUMIFS('6.住戸情報入力'!R:R,'6.住戸情報入力'!Q:Q,E18,'6.住戸情報入力'!S:S,$G$4)+SUMIFS('6.住戸情報入力'!U:U,'6.住戸情報入力'!T:T,E18,'6.住戸情報入力'!V:V,$G$4)</f>
        <v>0</v>
      </c>
      <c r="L18" s="912" t="s">
        <v>258</v>
      </c>
      <c r="M18" s="914">
        <f t="shared" si="0"/>
        <v>0</v>
      </c>
      <c r="N18" s="912" t="s">
        <v>184</v>
      </c>
      <c r="O18" s="1924"/>
    </row>
    <row r="19" spans="1:19" ht="28.5">
      <c r="A19" s="472"/>
      <c r="B19" s="2028"/>
      <c r="C19" s="2018"/>
      <c r="D19" s="1974"/>
      <c r="E19" s="1972" t="s">
        <v>659</v>
      </c>
      <c r="F19" s="1973"/>
      <c r="G19" s="1973"/>
      <c r="H19" s="1973"/>
      <c r="I19" s="911">
        <v>220000</v>
      </c>
      <c r="J19" s="912" t="s">
        <v>184</v>
      </c>
      <c r="K19" s="913">
        <f>SUMIFS('6.住戸情報入力'!R:R,'6.住戸情報入力'!Q:Q,E19,'6.住戸情報入力'!S:S,$G$4)+SUMIFS('6.住戸情報入力'!U:U,'6.住戸情報入力'!T:T,E19,'6.住戸情報入力'!V:V,$G$4)</f>
        <v>0</v>
      </c>
      <c r="L19" s="912" t="s">
        <v>258</v>
      </c>
      <c r="M19" s="914">
        <f t="shared" si="0"/>
        <v>0</v>
      </c>
      <c r="N19" s="912" t="s">
        <v>184</v>
      </c>
      <c r="O19" s="1924"/>
    </row>
    <row r="20" spans="1:19" ht="29.25" thickBot="1">
      <c r="A20" s="472"/>
      <c r="B20" s="2028"/>
      <c r="C20" s="2018"/>
      <c r="D20" s="1975"/>
      <c r="E20" s="1999" t="s">
        <v>660</v>
      </c>
      <c r="F20" s="1931"/>
      <c r="G20" s="1931"/>
      <c r="H20" s="1931"/>
      <c r="I20" s="915">
        <v>240000</v>
      </c>
      <c r="J20" s="916" t="s">
        <v>184</v>
      </c>
      <c r="K20" s="917">
        <f>SUMIFS('6.住戸情報入力'!R:R,'6.住戸情報入力'!Q:Q,E20,'6.住戸情報入力'!S:S,$G$4)+SUMIFS('6.住戸情報入力'!U:U,'6.住戸情報入力'!T:T,E20,'6.住戸情報入力'!V:V,$G$4)</f>
        <v>0</v>
      </c>
      <c r="L20" s="916" t="s">
        <v>258</v>
      </c>
      <c r="M20" s="918">
        <f t="shared" si="0"/>
        <v>0</v>
      </c>
      <c r="N20" s="916" t="s">
        <v>184</v>
      </c>
      <c r="O20" s="1925"/>
    </row>
    <row r="21" spans="1:19" s="351" customFormat="1" ht="29.25" thickTop="1">
      <c r="A21" s="472"/>
      <c r="B21" s="2028"/>
      <c r="C21" s="2018"/>
      <c r="D21" s="1990" t="s">
        <v>457</v>
      </c>
      <c r="E21" s="1991"/>
      <c r="F21" s="1991"/>
      <c r="G21" s="1991"/>
      <c r="H21" s="1991"/>
      <c r="I21" s="1991"/>
      <c r="J21" s="1991"/>
      <c r="K21" s="1991"/>
      <c r="L21" s="900" t="s">
        <v>423</v>
      </c>
      <c r="M21" s="901">
        <f>SUM(M13:M20)</f>
        <v>0</v>
      </c>
      <c r="N21" s="902" t="s">
        <v>184</v>
      </c>
      <c r="O21" s="919"/>
      <c r="Q21" s="17"/>
      <c r="R21" s="17"/>
      <c r="S21" s="17"/>
    </row>
    <row r="22" spans="1:19" s="359" customFormat="1" ht="27.75" customHeight="1">
      <c r="A22" s="473"/>
      <c r="B22" s="2028"/>
      <c r="C22" s="2018"/>
      <c r="D22" s="1947" t="s">
        <v>723</v>
      </c>
      <c r="E22" s="1949" t="s">
        <v>1004</v>
      </c>
      <c r="F22" s="1950"/>
      <c r="G22" s="1950"/>
      <c r="H22" s="1950"/>
      <c r="I22" s="907">
        <v>340000</v>
      </c>
      <c r="J22" s="920" t="s">
        <v>184</v>
      </c>
      <c r="K22" s="921">
        <f>COUNTIFS('6.住戸情報入力'!W:W,E22,'6.住戸情報入力'!X:X,$G$4)</f>
        <v>0</v>
      </c>
      <c r="L22" s="922" t="s">
        <v>258</v>
      </c>
      <c r="M22" s="923">
        <f>I22*K22</f>
        <v>0</v>
      </c>
      <c r="N22" s="922" t="s">
        <v>184</v>
      </c>
      <c r="O22" s="1923" t="s">
        <v>916</v>
      </c>
      <c r="Q22" s="613"/>
      <c r="R22" s="613"/>
      <c r="S22" s="613"/>
    </row>
    <row r="23" spans="1:19" s="359" customFormat="1" ht="27.75" customHeight="1">
      <c r="A23" s="473"/>
      <c r="B23" s="2028"/>
      <c r="C23" s="2018"/>
      <c r="D23" s="1948"/>
      <c r="E23" s="1951" t="s">
        <v>1005</v>
      </c>
      <c r="F23" s="1952"/>
      <c r="G23" s="1952"/>
      <c r="H23" s="1952"/>
      <c r="I23" s="911">
        <v>430000</v>
      </c>
      <c r="J23" s="922" t="s">
        <v>184</v>
      </c>
      <c r="K23" s="924">
        <f>COUNTIFS('6.住戸情報入力'!W:W,E23,'6.住戸情報入力'!X:X,$G$4)</f>
        <v>0</v>
      </c>
      <c r="L23" s="922" t="s">
        <v>258</v>
      </c>
      <c r="M23" s="923">
        <f>I23*K23</f>
        <v>0</v>
      </c>
      <c r="N23" s="922" t="s">
        <v>184</v>
      </c>
      <c r="O23" s="1924"/>
      <c r="Q23" s="613"/>
      <c r="R23" s="613"/>
      <c r="S23" s="613"/>
    </row>
    <row r="24" spans="1:19" s="359" customFormat="1" ht="27.75" customHeight="1">
      <c r="A24" s="473"/>
      <c r="B24" s="2028"/>
      <c r="C24" s="2018"/>
      <c r="D24" s="1948"/>
      <c r="E24" s="1951" t="s">
        <v>1006</v>
      </c>
      <c r="F24" s="1952"/>
      <c r="G24" s="1952"/>
      <c r="H24" s="1952"/>
      <c r="I24" s="911">
        <v>480000</v>
      </c>
      <c r="J24" s="922" t="s">
        <v>184</v>
      </c>
      <c r="K24" s="913">
        <f>COUNTIFS('6.住戸情報入力'!W:W,E24,'6.住戸情報入力'!X:X,$G$4)</f>
        <v>0</v>
      </c>
      <c r="L24" s="922" t="s">
        <v>258</v>
      </c>
      <c r="M24" s="923">
        <f>I24*K24</f>
        <v>0</v>
      </c>
      <c r="N24" s="922" t="s">
        <v>184</v>
      </c>
      <c r="O24" s="1924"/>
      <c r="Q24" s="613"/>
      <c r="R24" s="613"/>
      <c r="S24" s="613"/>
    </row>
    <row r="25" spans="1:19" s="359" customFormat="1" ht="27.75" customHeight="1" thickBot="1">
      <c r="A25" s="473"/>
      <c r="B25" s="2028"/>
      <c r="C25" s="2018"/>
      <c r="D25" s="1948"/>
      <c r="E25" s="1953" t="s">
        <v>661</v>
      </c>
      <c r="F25" s="1954"/>
      <c r="G25" s="1954"/>
      <c r="H25" s="1954"/>
      <c r="I25" s="925">
        <v>670000</v>
      </c>
      <c r="J25" s="926" t="s">
        <v>184</v>
      </c>
      <c r="K25" s="927">
        <f>COUNTIFS('6.住戸情報入力'!W:W,E25,'6.住戸情報入力'!X:X,$G$4)</f>
        <v>0</v>
      </c>
      <c r="L25" s="928" t="s">
        <v>258</v>
      </c>
      <c r="M25" s="929">
        <f>I25*K25</f>
        <v>0</v>
      </c>
      <c r="N25" s="928" t="s">
        <v>184</v>
      </c>
      <c r="O25" s="1925"/>
      <c r="Q25" s="613"/>
      <c r="R25" s="613"/>
      <c r="S25" s="613"/>
    </row>
    <row r="26" spans="1:19" s="359" customFormat="1" ht="27.75" customHeight="1" thickTop="1">
      <c r="A26" s="473"/>
      <c r="B26" s="2028"/>
      <c r="C26" s="2018"/>
      <c r="D26" s="1988" t="s">
        <v>457</v>
      </c>
      <c r="E26" s="1989"/>
      <c r="F26" s="1989"/>
      <c r="G26" s="1989"/>
      <c r="H26" s="1989"/>
      <c r="I26" s="1989"/>
      <c r="J26" s="1989"/>
      <c r="K26" s="1989"/>
      <c r="L26" s="930" t="s">
        <v>424</v>
      </c>
      <c r="M26" s="931">
        <f>SUM(M22:M25)</f>
        <v>0</v>
      </c>
      <c r="N26" s="932" t="s">
        <v>184</v>
      </c>
      <c r="O26" s="933"/>
      <c r="Q26" s="613"/>
      <c r="R26" s="613"/>
      <c r="S26" s="613"/>
    </row>
    <row r="27" spans="1:19" s="351" customFormat="1" ht="28.5" customHeight="1">
      <c r="A27" s="472"/>
      <c r="B27" s="2028"/>
      <c r="C27" s="2018"/>
      <c r="D27" s="1974" t="s">
        <v>259</v>
      </c>
      <c r="E27" s="1934" t="s">
        <v>924</v>
      </c>
      <c r="F27" s="1934"/>
      <c r="G27" s="1934"/>
      <c r="H27" s="1934"/>
      <c r="I27" s="934">
        <v>100000</v>
      </c>
      <c r="J27" s="892" t="s">
        <v>184</v>
      </c>
      <c r="K27" s="935">
        <f>COUNTIFS('6.住戸情報入力'!Y:Y,E27,'6.住戸情報入力'!Z:Z,$G$4)</f>
        <v>0</v>
      </c>
      <c r="L27" s="892" t="s">
        <v>258</v>
      </c>
      <c r="M27" s="893">
        <f>I27*K27</f>
        <v>0</v>
      </c>
      <c r="N27" s="892" t="s">
        <v>184</v>
      </c>
      <c r="O27" s="1923" t="s">
        <v>916</v>
      </c>
      <c r="Q27" s="17"/>
      <c r="R27" s="17"/>
      <c r="S27" s="17"/>
    </row>
    <row r="28" spans="1:19" s="359" customFormat="1" ht="27.75" customHeight="1">
      <c r="A28" s="473"/>
      <c r="B28" s="2028"/>
      <c r="C28" s="2018"/>
      <c r="D28" s="1974"/>
      <c r="E28" s="1934" t="s">
        <v>998</v>
      </c>
      <c r="F28" s="1934"/>
      <c r="G28" s="1934"/>
      <c r="H28" s="1934"/>
      <c r="I28" s="936">
        <v>380000</v>
      </c>
      <c r="J28" s="932" t="s">
        <v>184</v>
      </c>
      <c r="K28" s="935">
        <f>COUNTIFS('6.住戸情報入力'!Y:Y,E28,'6.住戸情報入力'!Z:Z,$G$4)</f>
        <v>0</v>
      </c>
      <c r="L28" s="932" t="s">
        <v>258</v>
      </c>
      <c r="M28" s="931">
        <f>I28*K28</f>
        <v>0</v>
      </c>
      <c r="N28" s="932" t="s">
        <v>184</v>
      </c>
      <c r="O28" s="1924"/>
      <c r="Q28" s="613"/>
      <c r="R28" s="613"/>
      <c r="S28" s="613"/>
    </row>
    <row r="29" spans="1:19" s="351" customFormat="1" ht="28.5">
      <c r="A29" s="472"/>
      <c r="B29" s="2028"/>
      <c r="C29" s="2018"/>
      <c r="D29" s="1974"/>
      <c r="E29" s="1926" t="s">
        <v>925</v>
      </c>
      <c r="F29" s="1927"/>
      <c r="G29" s="1930" t="s">
        <v>661</v>
      </c>
      <c r="H29" s="1930"/>
      <c r="I29" s="937">
        <v>530000</v>
      </c>
      <c r="J29" s="938" t="s">
        <v>184</v>
      </c>
      <c r="K29" s="939">
        <f>COUNTIFS('6.住戸情報入力'!Y:Y,"エアコン*"&amp;G29,'6.住戸情報入力'!Z:Z,$G$4)</f>
        <v>0</v>
      </c>
      <c r="L29" s="938" t="s">
        <v>258</v>
      </c>
      <c r="M29" s="940">
        <f>I29*K29</f>
        <v>0</v>
      </c>
      <c r="N29" s="938" t="s">
        <v>184</v>
      </c>
      <c r="O29" s="1924"/>
      <c r="Q29" s="17"/>
      <c r="R29" s="17"/>
      <c r="S29" s="17"/>
    </row>
    <row r="30" spans="1:19" s="351" customFormat="1" ht="29.25" thickBot="1">
      <c r="A30" s="472"/>
      <c r="B30" s="2028"/>
      <c r="C30" s="2018"/>
      <c r="D30" s="1975"/>
      <c r="E30" s="1928"/>
      <c r="F30" s="1929"/>
      <c r="G30" s="1931" t="s">
        <v>662</v>
      </c>
      <c r="H30" s="1931"/>
      <c r="I30" s="915">
        <v>460000</v>
      </c>
      <c r="J30" s="916" t="s">
        <v>184</v>
      </c>
      <c r="K30" s="917">
        <f>COUNTIFS('6.住戸情報入力'!Y:Y,"エアコン*"&amp;G30,'6.住戸情報入力'!Z:Z,$G$4)</f>
        <v>0</v>
      </c>
      <c r="L30" s="916" t="s">
        <v>258</v>
      </c>
      <c r="M30" s="918">
        <f>I30*K30</f>
        <v>0</v>
      </c>
      <c r="N30" s="916" t="s">
        <v>184</v>
      </c>
      <c r="O30" s="1925"/>
      <c r="Q30" s="17"/>
      <c r="R30" s="17"/>
      <c r="S30" s="17"/>
    </row>
    <row r="31" spans="1:19" s="351" customFormat="1" ht="30" thickTop="1" thickBot="1">
      <c r="A31" s="472"/>
      <c r="B31" s="2028"/>
      <c r="C31" s="2018"/>
      <c r="D31" s="1932" t="s">
        <v>457</v>
      </c>
      <c r="E31" s="1933"/>
      <c r="F31" s="1933"/>
      <c r="G31" s="1933"/>
      <c r="H31" s="1933"/>
      <c r="I31" s="1933"/>
      <c r="J31" s="1933"/>
      <c r="K31" s="1933"/>
      <c r="L31" s="941" t="s">
        <v>425</v>
      </c>
      <c r="M31" s="942">
        <f>SUM(M27:M30)</f>
        <v>0</v>
      </c>
      <c r="N31" s="943" t="s">
        <v>184</v>
      </c>
      <c r="O31" s="944"/>
      <c r="Q31" s="612"/>
      <c r="R31" s="17"/>
      <c r="S31" s="17"/>
    </row>
    <row r="32" spans="1:19" s="359" customFormat="1" ht="27.75" customHeight="1" thickTop="1" thickBot="1">
      <c r="A32" s="473"/>
      <c r="B32" s="2028"/>
      <c r="C32" s="2018"/>
      <c r="D32" s="1942" t="s">
        <v>922</v>
      </c>
      <c r="E32" s="1943"/>
      <c r="F32" s="1943"/>
      <c r="G32" s="1943"/>
      <c r="H32" s="1944"/>
      <c r="I32" s="1976"/>
      <c r="J32" s="1977"/>
      <c r="K32" s="945" t="s">
        <v>829</v>
      </c>
      <c r="L32" s="946" t="s">
        <v>830</v>
      </c>
      <c r="M32" s="947">
        <f>65000*SUMIFS('6.住戸情報入力'!AM:AM,'6.住戸情報入力'!AL:AL,"2.6ｋＷ未満",'6.住戸情報入力'!AN:AN,$G$4)+80000*SUMIFS('6.住戸情報入力'!AM:AM,'6.住戸情報入力'!AL:AL,"2.6ｋＷ以上",'6.住戸情報入力'!AN:AN,$G$4)</f>
        <v>0</v>
      </c>
      <c r="N32" s="948" t="s">
        <v>184</v>
      </c>
      <c r="O32" s="949" t="s">
        <v>752</v>
      </c>
      <c r="Q32" s="613"/>
      <c r="R32" s="613"/>
      <c r="S32" s="613"/>
    </row>
    <row r="33" spans="1:19" s="359" customFormat="1" ht="27.75" customHeight="1" thickTop="1" thickBot="1">
      <c r="A33" s="473"/>
      <c r="B33" s="2028"/>
      <c r="C33" s="2018"/>
      <c r="D33" s="2030" t="s">
        <v>923</v>
      </c>
      <c r="E33" s="2031"/>
      <c r="F33" s="2031"/>
      <c r="G33" s="2031"/>
      <c r="H33" s="2032"/>
      <c r="I33" s="2033"/>
      <c r="J33" s="2034"/>
      <c r="K33" s="950" t="s">
        <v>829</v>
      </c>
      <c r="L33" s="951" t="s">
        <v>913</v>
      </c>
      <c r="M33" s="952">
        <f>SUMIFS('6.住戸情報入力'!AP:AP,'6.住戸情報入力'!AQ:AQ,$G$4)</f>
        <v>0</v>
      </c>
      <c r="N33" s="953" t="s">
        <v>184</v>
      </c>
      <c r="O33" s="954" t="s">
        <v>752</v>
      </c>
      <c r="Q33" s="613"/>
      <c r="R33" s="613"/>
      <c r="S33" s="613"/>
    </row>
    <row r="34" spans="1:19" s="359" customFormat="1" ht="27.75" customHeight="1" thickTop="1">
      <c r="A34" s="473"/>
      <c r="B34" s="2028"/>
      <c r="C34" s="2018"/>
      <c r="D34" s="2018" t="s">
        <v>260</v>
      </c>
      <c r="E34" s="1949" t="s">
        <v>1212</v>
      </c>
      <c r="F34" s="1950"/>
      <c r="G34" s="1950"/>
      <c r="H34" s="1950"/>
      <c r="I34" s="907">
        <v>300000</v>
      </c>
      <c r="J34" s="920" t="s">
        <v>184</v>
      </c>
      <c r="K34" s="909">
        <f>COUNTIFS('6.住戸情報入力'!AC:AC,E34,'6.住戸情報入力'!AE:AE,$G$4)</f>
        <v>0</v>
      </c>
      <c r="L34" s="920" t="s">
        <v>258</v>
      </c>
      <c r="M34" s="955">
        <f t="shared" ref="M34:M40" si="1">I34*K34</f>
        <v>0</v>
      </c>
      <c r="N34" s="920" t="s">
        <v>184</v>
      </c>
      <c r="O34" s="1937" t="s">
        <v>916</v>
      </c>
      <c r="Q34" s="613"/>
    </row>
    <row r="35" spans="1:19" s="359" customFormat="1" ht="27.75" customHeight="1">
      <c r="A35" s="473"/>
      <c r="B35" s="2028"/>
      <c r="C35" s="2018"/>
      <c r="D35" s="2018"/>
      <c r="E35" s="2017" t="s">
        <v>1213</v>
      </c>
      <c r="F35" s="1954"/>
      <c r="G35" s="1954"/>
      <c r="H35" s="956" t="s">
        <v>724</v>
      </c>
      <c r="I35" s="911">
        <v>140000</v>
      </c>
      <c r="J35" s="922" t="s">
        <v>184</v>
      </c>
      <c r="K35" s="909">
        <f>COUNTIFS('6.住戸情報入力'!AC:AC,"ガス潜熱回収型給湯機（エコジョーズ等）20号以下",'6.住戸情報入力'!AE:AE,$G$4)</f>
        <v>0</v>
      </c>
      <c r="L35" s="922" t="s">
        <v>258</v>
      </c>
      <c r="M35" s="923">
        <f t="shared" si="1"/>
        <v>0</v>
      </c>
      <c r="N35" s="922" t="s">
        <v>184</v>
      </c>
      <c r="O35" s="1937"/>
      <c r="Q35" s="615"/>
    </row>
    <row r="36" spans="1:19" s="359" customFormat="1" ht="27.75" customHeight="1">
      <c r="A36" s="473"/>
      <c r="B36" s="2028"/>
      <c r="C36" s="2018"/>
      <c r="D36" s="2018"/>
      <c r="E36" s="1949"/>
      <c r="F36" s="1950"/>
      <c r="G36" s="1950"/>
      <c r="H36" s="956" t="s">
        <v>725</v>
      </c>
      <c r="I36" s="911">
        <v>160000</v>
      </c>
      <c r="J36" s="922" t="s">
        <v>184</v>
      </c>
      <c r="K36" s="909">
        <f>COUNTIFS('6.住戸情報入力'!AC:AC,"ガス潜熱回収型給湯機（エコジョーズ等）24号",'6.住戸情報入力'!AE:AE,$G$4)</f>
        <v>0</v>
      </c>
      <c r="L36" s="922" t="s">
        <v>258</v>
      </c>
      <c r="M36" s="923">
        <f t="shared" si="1"/>
        <v>0</v>
      </c>
      <c r="N36" s="922" t="s">
        <v>184</v>
      </c>
      <c r="O36" s="1937"/>
      <c r="Q36" s="613"/>
      <c r="R36" s="613"/>
      <c r="S36" s="613"/>
    </row>
    <row r="37" spans="1:19" s="351" customFormat="1" ht="28.5">
      <c r="A37" s="472"/>
      <c r="B37" s="2028"/>
      <c r="C37" s="2018"/>
      <c r="D37" s="2018"/>
      <c r="E37" s="1972" t="s">
        <v>261</v>
      </c>
      <c r="F37" s="1973"/>
      <c r="G37" s="1973"/>
      <c r="H37" s="1973"/>
      <c r="I37" s="911">
        <v>400000</v>
      </c>
      <c r="J37" s="912" t="s">
        <v>184</v>
      </c>
      <c r="K37" s="913">
        <f>COUNTIFS('6.住戸情報入力'!AC:AC,E37,'6.住戸情報入力'!AE:AE,$G$4)</f>
        <v>0</v>
      </c>
      <c r="L37" s="912" t="s">
        <v>258</v>
      </c>
      <c r="M37" s="914">
        <f t="shared" si="1"/>
        <v>0</v>
      </c>
      <c r="N37" s="912" t="s">
        <v>184</v>
      </c>
      <c r="O37" s="1937"/>
      <c r="Q37" s="17"/>
      <c r="R37" s="17"/>
      <c r="S37" s="17"/>
    </row>
    <row r="38" spans="1:19" s="351" customFormat="1" ht="28.5">
      <c r="A38" s="472"/>
      <c r="B38" s="2028"/>
      <c r="C38" s="2018"/>
      <c r="D38" s="2018"/>
      <c r="E38" s="1972" t="s">
        <v>999</v>
      </c>
      <c r="F38" s="1973"/>
      <c r="G38" s="1973"/>
      <c r="H38" s="1973"/>
      <c r="I38" s="911">
        <v>1000000</v>
      </c>
      <c r="J38" s="912" t="s">
        <v>184</v>
      </c>
      <c r="K38" s="913">
        <f>COUNTIFS('6.住戸情報入力'!AC:AC,E38,'6.住戸情報入力'!AE:AE,$G$4)</f>
        <v>0</v>
      </c>
      <c r="L38" s="912" t="s">
        <v>258</v>
      </c>
      <c r="M38" s="914">
        <f t="shared" si="1"/>
        <v>0</v>
      </c>
      <c r="N38" s="912" t="s">
        <v>184</v>
      </c>
      <c r="O38" s="1937"/>
      <c r="Q38" s="17"/>
      <c r="R38" s="17"/>
      <c r="S38" s="17"/>
    </row>
    <row r="39" spans="1:19" s="351" customFormat="1" ht="28.5">
      <c r="A39" s="472"/>
      <c r="B39" s="2028"/>
      <c r="C39" s="2018"/>
      <c r="D39" s="2018"/>
      <c r="E39" s="1972" t="s">
        <v>1000</v>
      </c>
      <c r="F39" s="1973"/>
      <c r="G39" s="1973"/>
      <c r="H39" s="1973"/>
      <c r="I39" s="911">
        <v>1230000</v>
      </c>
      <c r="J39" s="912" t="s">
        <v>184</v>
      </c>
      <c r="K39" s="913">
        <f>COUNTIFS('6.住戸情報入力'!AC:AC,E39,'6.住戸情報入力'!AE:AE,$G$4)</f>
        <v>0</v>
      </c>
      <c r="L39" s="912" t="s">
        <v>258</v>
      </c>
      <c r="M39" s="914">
        <f t="shared" si="1"/>
        <v>0</v>
      </c>
      <c r="N39" s="912" t="s">
        <v>184</v>
      </c>
      <c r="O39" s="1937"/>
      <c r="Q39" s="17"/>
      <c r="R39" s="17"/>
      <c r="S39" s="17"/>
    </row>
    <row r="40" spans="1:19" s="351" customFormat="1" ht="28.5">
      <c r="A40" s="472"/>
      <c r="B40" s="2028"/>
      <c r="C40" s="2018"/>
      <c r="D40" s="2018"/>
      <c r="E40" s="1935" t="s">
        <v>1001</v>
      </c>
      <c r="F40" s="1936"/>
      <c r="G40" s="1936"/>
      <c r="H40" s="1936"/>
      <c r="I40" s="957">
        <v>990000</v>
      </c>
      <c r="J40" s="958" t="s">
        <v>184</v>
      </c>
      <c r="K40" s="959">
        <f>COUNTIFS('6.住戸情報入力'!AC:AC,E40,'6.住戸情報入力'!AE:AE,$G$4)</f>
        <v>0</v>
      </c>
      <c r="L40" s="958" t="s">
        <v>258</v>
      </c>
      <c r="M40" s="960">
        <f t="shared" si="1"/>
        <v>0</v>
      </c>
      <c r="N40" s="958" t="s">
        <v>184</v>
      </c>
      <c r="O40" s="1937"/>
      <c r="Q40" s="17"/>
      <c r="R40" s="17"/>
      <c r="S40" s="17"/>
    </row>
    <row r="41" spans="1:19" s="351" customFormat="1" ht="30.75" customHeight="1" thickBot="1">
      <c r="A41" s="469"/>
      <c r="B41" s="2028"/>
      <c r="C41" s="2018"/>
      <c r="D41" s="2019"/>
      <c r="E41" s="1939" t="s">
        <v>763</v>
      </c>
      <c r="F41" s="1940"/>
      <c r="G41" s="1940"/>
      <c r="H41" s="1941"/>
      <c r="I41" s="1945"/>
      <c r="J41" s="1946"/>
      <c r="K41" s="1945"/>
      <c r="L41" s="1946"/>
      <c r="M41" s="898">
        <f>250000*COUNTIFS('6.住戸情報入力'!AD:AD,"寒冷地仕様",'6.住戸情報入力'!AE:AE,$G$4)+100000*COUNTIFS('6.住戸情報入力'!AD:AD,"中小都市ガス事業者によるガス供給",'6.住戸情報入力'!AE:AE,$G$4)+120000*COUNTIFS('6.住戸情報入力'!AD:AD,"LPガス仕様",'6.住戸情報入力'!AE:AE,$G$4)+60000*COUNTIFS('6.住戸情報入力'!AD:AD,"国産天然ガスに対応する機種",'6.住戸情報入力'!AE:AE,$G$4)</f>
        <v>0</v>
      </c>
      <c r="N41" s="897" t="s">
        <v>184</v>
      </c>
      <c r="O41" s="1938"/>
      <c r="Q41" s="17"/>
      <c r="R41" s="17"/>
      <c r="S41" s="17"/>
    </row>
    <row r="42" spans="1:19" s="359" customFormat="1" ht="27.75" customHeight="1" thickTop="1">
      <c r="A42" s="473"/>
      <c r="B42" s="2028"/>
      <c r="C42" s="2018"/>
      <c r="D42" s="2024" t="s">
        <v>457</v>
      </c>
      <c r="E42" s="2025"/>
      <c r="F42" s="2025"/>
      <c r="G42" s="2025"/>
      <c r="H42" s="2025"/>
      <c r="I42" s="2025"/>
      <c r="J42" s="2025"/>
      <c r="K42" s="2025"/>
      <c r="L42" s="930" t="s">
        <v>456</v>
      </c>
      <c r="M42" s="931">
        <f>SUM(M34:M41)</f>
        <v>0</v>
      </c>
      <c r="N42" s="932" t="s">
        <v>184</v>
      </c>
      <c r="O42" s="961"/>
      <c r="Q42" s="613"/>
      <c r="R42" s="613"/>
      <c r="S42" s="613"/>
    </row>
    <row r="43" spans="1:19" s="359" customFormat="1" ht="27.75" customHeight="1">
      <c r="A43" s="473"/>
      <c r="B43" s="2028"/>
      <c r="C43" s="2018"/>
      <c r="D43" s="1978" t="s">
        <v>1250</v>
      </c>
      <c r="E43" s="1979"/>
      <c r="F43" s="1979"/>
      <c r="G43" s="1979"/>
      <c r="H43" s="1980"/>
      <c r="I43" s="1981"/>
      <c r="J43" s="1982"/>
      <c r="K43" s="1981"/>
      <c r="L43" s="1982"/>
      <c r="M43" s="962">
        <f>80000*COUNTIFS('6.住戸情報入力'!AA:AA,"ダクト式第三種換気",'6.住戸情報入力'!AB:AB,$G$4)+120000*COUNTIFS('6.住戸情報入力'!AA:AA,"ダクト式第一種換気",'6.住戸情報入力'!AB:AB,$G$4)+160000*COUNTIFS('6.住戸情報入力'!AA:AA,"ダクト式第一種換気（熱交換有り）",'6.住戸情報入力'!AB:AB,$G$4)</f>
        <v>0</v>
      </c>
      <c r="N43" s="963" t="s">
        <v>184</v>
      </c>
      <c r="O43" s="1920" t="s">
        <v>752</v>
      </c>
      <c r="Q43" s="613"/>
      <c r="R43" s="613"/>
      <c r="S43" s="613"/>
    </row>
    <row r="44" spans="1:19" s="359" customFormat="1" ht="28.5">
      <c r="A44" s="473"/>
      <c r="B44" s="2028"/>
      <c r="C44" s="2018"/>
      <c r="D44" s="1983" t="s">
        <v>1251</v>
      </c>
      <c r="E44" s="1984"/>
      <c r="F44" s="1984"/>
      <c r="G44" s="1984"/>
      <c r="H44" s="1985"/>
      <c r="I44" s="911">
        <v>8000</v>
      </c>
      <c r="J44" s="922" t="s">
        <v>184</v>
      </c>
      <c r="K44" s="909">
        <f>SUMIFS('6.住戸情報入力'!AF:AF,'6.住戸情報入力'!AG:AG,$G$4)</f>
        <v>0</v>
      </c>
      <c r="L44" s="922" t="s">
        <v>258</v>
      </c>
      <c r="M44" s="962">
        <f>8000*K44</f>
        <v>0</v>
      </c>
      <c r="N44" s="964" t="s">
        <v>184</v>
      </c>
      <c r="O44" s="1921"/>
      <c r="Q44" s="613"/>
      <c r="R44" s="613"/>
      <c r="S44" s="613"/>
    </row>
    <row r="45" spans="1:19" s="359" customFormat="1" ht="27.75" customHeight="1">
      <c r="A45" s="473"/>
      <c r="B45" s="2028"/>
      <c r="C45" s="2018"/>
      <c r="D45" s="1965" t="s">
        <v>726</v>
      </c>
      <c r="E45" s="1966"/>
      <c r="F45" s="1966"/>
      <c r="G45" s="1966"/>
      <c r="H45" s="965"/>
      <c r="I45" s="937">
        <v>100000</v>
      </c>
      <c r="J45" s="963" t="s">
        <v>184</v>
      </c>
      <c r="K45" s="939">
        <f>COUNTIFS('6.住戸情報入力'!AH:AH,"有り",'6.住戸情報入力'!AI:AI,$G$4)</f>
        <v>0</v>
      </c>
      <c r="L45" s="963" t="s">
        <v>258</v>
      </c>
      <c r="M45" s="966">
        <f>I45*K45</f>
        <v>0</v>
      </c>
      <c r="N45" s="963" t="s">
        <v>184</v>
      </c>
      <c r="O45" s="1921"/>
      <c r="Q45" s="613"/>
      <c r="R45" s="613"/>
      <c r="S45" s="613"/>
    </row>
    <row r="46" spans="1:19" s="359" customFormat="1" ht="27.75" customHeight="1">
      <c r="A46" s="473"/>
      <c r="B46" s="2028"/>
      <c r="C46" s="2018"/>
      <c r="D46" s="1967" t="s">
        <v>1214</v>
      </c>
      <c r="E46" s="1968"/>
      <c r="F46" s="1968"/>
      <c r="G46" s="1968"/>
      <c r="H46" s="1969"/>
      <c r="I46" s="967">
        <v>115000</v>
      </c>
      <c r="J46" s="932" t="s">
        <v>184</v>
      </c>
      <c r="K46" s="909">
        <f>COUNTIFS('6.住戸情報入力'!AH:AH,"有り（ガス計測含む）",'6.住戸情報入力'!AI:AI,$G$4)</f>
        <v>0</v>
      </c>
      <c r="L46" s="932" t="s">
        <v>258</v>
      </c>
      <c r="M46" s="931">
        <f>I46*K46</f>
        <v>0</v>
      </c>
      <c r="N46" s="932" t="s">
        <v>184</v>
      </c>
      <c r="O46" s="1922"/>
      <c r="Q46" s="613"/>
      <c r="R46" s="613"/>
      <c r="S46" s="613"/>
    </row>
    <row r="47" spans="1:19" s="359" customFormat="1" ht="27.75" customHeight="1" thickBot="1">
      <c r="A47" s="473"/>
      <c r="B47" s="2028"/>
      <c r="C47" s="2018"/>
      <c r="D47" s="1970" t="s">
        <v>407</v>
      </c>
      <c r="E47" s="1971"/>
      <c r="F47" s="1971"/>
      <c r="G47" s="1971"/>
      <c r="H47" s="968"/>
      <c r="I47" s="2012"/>
      <c r="J47" s="2013"/>
      <c r="K47" s="2013"/>
      <c r="L47" s="2014"/>
      <c r="M47" s="969">
        <f>SUMIFS('6.住戸情報入力'!AJ:AJ,'6.住戸情報入力'!AK:AK,$G$4)</f>
        <v>0</v>
      </c>
      <c r="N47" s="970" t="s">
        <v>184</v>
      </c>
      <c r="O47" s="971"/>
      <c r="Q47" s="613"/>
      <c r="R47" s="613"/>
      <c r="S47" s="613"/>
    </row>
    <row r="48" spans="1:19" s="359" customFormat="1" ht="27.75" customHeight="1" thickTop="1" thickBot="1">
      <c r="A48" s="473"/>
      <c r="B48" s="2028"/>
      <c r="C48" s="2019"/>
      <c r="D48" s="2015" t="s">
        <v>457</v>
      </c>
      <c r="E48" s="2016"/>
      <c r="F48" s="2016"/>
      <c r="G48" s="2016"/>
      <c r="H48" s="2016"/>
      <c r="I48" s="2016"/>
      <c r="J48" s="2016"/>
      <c r="K48" s="2016"/>
      <c r="L48" s="972" t="s">
        <v>470</v>
      </c>
      <c r="M48" s="973">
        <f>SUM(M43:M47)</f>
        <v>0</v>
      </c>
      <c r="N48" s="974" t="s">
        <v>184</v>
      </c>
      <c r="O48" s="975"/>
      <c r="Q48" s="613"/>
      <c r="R48" s="613"/>
      <c r="S48" s="613"/>
    </row>
    <row r="49" spans="1:19" s="359" customFormat="1" ht="27.75" customHeight="1" thickTop="1">
      <c r="A49" s="473"/>
      <c r="B49" s="2029"/>
      <c r="C49" s="2010" t="s">
        <v>468</v>
      </c>
      <c r="D49" s="2011"/>
      <c r="E49" s="2011"/>
      <c r="F49" s="2011"/>
      <c r="G49" s="2011"/>
      <c r="H49" s="2011"/>
      <c r="I49" s="2011"/>
      <c r="J49" s="2011"/>
      <c r="K49" s="2011"/>
      <c r="L49" s="930" t="s">
        <v>727</v>
      </c>
      <c r="M49" s="931">
        <f>SUM(M12,M21,M26,M31,M32,M33,M42,M48)</f>
        <v>0</v>
      </c>
      <c r="N49" s="932" t="s">
        <v>184</v>
      </c>
      <c r="O49" s="961" t="s">
        <v>728</v>
      </c>
      <c r="Q49" s="613"/>
      <c r="R49" s="613"/>
      <c r="S49" s="613"/>
    </row>
    <row r="50" spans="1:19" s="359" customFormat="1" ht="27.75" customHeight="1" thickBot="1">
      <c r="A50" s="473"/>
      <c r="B50" s="2020" t="s">
        <v>409</v>
      </c>
      <c r="C50" s="2022" t="s">
        <v>680</v>
      </c>
      <c r="D50" s="1964" t="s">
        <v>408</v>
      </c>
      <c r="E50" s="1964"/>
      <c r="F50" s="1964"/>
      <c r="G50" s="1964"/>
      <c r="H50" s="1964"/>
      <c r="I50" s="2012"/>
      <c r="J50" s="2013"/>
      <c r="K50" s="2013"/>
      <c r="L50" s="2014"/>
      <c r="M50" s="976">
        <f>'8.共用部定額単価算出シート'!N44</f>
        <v>0</v>
      </c>
      <c r="N50" s="970" t="s">
        <v>184</v>
      </c>
      <c r="O50" s="971"/>
      <c r="Q50" s="613"/>
      <c r="R50" s="613"/>
      <c r="S50" s="613"/>
    </row>
    <row r="51" spans="1:19" s="359" customFormat="1" ht="27.75" customHeight="1" thickTop="1" thickBot="1">
      <c r="A51" s="473"/>
      <c r="B51" s="2021"/>
      <c r="C51" s="2023"/>
      <c r="D51" s="2015" t="s">
        <v>457</v>
      </c>
      <c r="E51" s="2016"/>
      <c r="F51" s="2016"/>
      <c r="G51" s="2016"/>
      <c r="H51" s="2016"/>
      <c r="I51" s="2016"/>
      <c r="J51" s="2016"/>
      <c r="K51" s="2016"/>
      <c r="L51" s="977" t="s">
        <v>729</v>
      </c>
      <c r="M51" s="973">
        <f>SUM(M50:M50)</f>
        <v>0</v>
      </c>
      <c r="N51" s="974" t="s">
        <v>184</v>
      </c>
      <c r="O51" s="975"/>
      <c r="Q51" s="613"/>
      <c r="R51" s="613"/>
      <c r="S51" s="613"/>
    </row>
    <row r="52" spans="1:19" s="359" customFormat="1" ht="27.75" customHeight="1" thickTop="1">
      <c r="A52" s="474"/>
      <c r="B52" s="2008" t="s">
        <v>843</v>
      </c>
      <c r="C52" s="2009"/>
      <c r="D52" s="2009"/>
      <c r="E52" s="2009"/>
      <c r="F52" s="2009"/>
      <c r="G52" s="2009"/>
      <c r="H52" s="2009"/>
      <c r="I52" s="2009"/>
      <c r="J52" s="2009"/>
      <c r="K52" s="2009"/>
      <c r="L52" s="978" t="s">
        <v>844</v>
      </c>
      <c r="M52" s="979">
        <f>M49+M51</f>
        <v>0</v>
      </c>
      <c r="N52" s="948" t="s">
        <v>184</v>
      </c>
      <c r="O52" s="980" t="s">
        <v>997</v>
      </c>
      <c r="Q52" s="613"/>
      <c r="R52" s="613"/>
      <c r="S52" s="613"/>
    </row>
  </sheetData>
  <sheetProtection sheet="1" selectLockedCells="1"/>
  <mergeCells count="80">
    <mergeCell ref="M8:N8"/>
    <mergeCell ref="D9:I9"/>
    <mergeCell ref="B2:G2"/>
    <mergeCell ref="B4:F4"/>
    <mergeCell ref="G4:H4"/>
    <mergeCell ref="B6:F6"/>
    <mergeCell ref="G6:N6"/>
    <mergeCell ref="D10:I10"/>
    <mergeCell ref="D11:K11"/>
    <mergeCell ref="C12:C48"/>
    <mergeCell ref="D12:G12"/>
    <mergeCell ref="I12:J12"/>
    <mergeCell ref="K12:L12"/>
    <mergeCell ref="E20:H20"/>
    <mergeCell ref="D21:K21"/>
    <mergeCell ref="D22:D25"/>
    <mergeCell ref="E22:H22"/>
    <mergeCell ref="B8:C11"/>
    <mergeCell ref="D8:J8"/>
    <mergeCell ref="K8:L8"/>
    <mergeCell ref="B13:B49"/>
    <mergeCell ref="D13:D20"/>
    <mergeCell ref="E13:H13"/>
    <mergeCell ref="D31:K31"/>
    <mergeCell ref="D32:H32"/>
    <mergeCell ref="O13:O20"/>
    <mergeCell ref="E14:H14"/>
    <mergeCell ref="E15:H15"/>
    <mergeCell ref="E16:H16"/>
    <mergeCell ref="E17:H17"/>
    <mergeCell ref="E18:H18"/>
    <mergeCell ref="E19:H19"/>
    <mergeCell ref="D27:D30"/>
    <mergeCell ref="E27:H27"/>
    <mergeCell ref="O27:O30"/>
    <mergeCell ref="E28:H28"/>
    <mergeCell ref="E29:F30"/>
    <mergeCell ref="G29:H29"/>
    <mergeCell ref="G30:H30"/>
    <mergeCell ref="O22:O25"/>
    <mergeCell ref="E23:H23"/>
    <mergeCell ref="E24:H24"/>
    <mergeCell ref="E25:H25"/>
    <mergeCell ref="D26:K26"/>
    <mergeCell ref="I32:J32"/>
    <mergeCell ref="D34:D41"/>
    <mergeCell ref="E34:H34"/>
    <mergeCell ref="O34:O41"/>
    <mergeCell ref="E35:G36"/>
    <mergeCell ref="E37:H37"/>
    <mergeCell ref="E38:H38"/>
    <mergeCell ref="E39:H39"/>
    <mergeCell ref="E40:H40"/>
    <mergeCell ref="E41:H41"/>
    <mergeCell ref="I41:J41"/>
    <mergeCell ref="D33:H33"/>
    <mergeCell ref="I33:J33"/>
    <mergeCell ref="D42:K42"/>
    <mergeCell ref="D43:H43"/>
    <mergeCell ref="I43:J43"/>
    <mergeCell ref="K43:L43"/>
    <mergeCell ref="O43:O46"/>
    <mergeCell ref="D44:H44"/>
    <mergeCell ref="D45:G45"/>
    <mergeCell ref="B52:K52"/>
    <mergeCell ref="K9:L9"/>
    <mergeCell ref="M9:N9"/>
    <mergeCell ref="K10:L10"/>
    <mergeCell ref="M10:N10"/>
    <mergeCell ref="D46:H46"/>
    <mergeCell ref="D47:G47"/>
    <mergeCell ref="I47:L47"/>
    <mergeCell ref="D48:K48"/>
    <mergeCell ref="C49:K49"/>
    <mergeCell ref="B50:B51"/>
    <mergeCell ref="C50:C51"/>
    <mergeCell ref="D50:H50"/>
    <mergeCell ref="I50:L50"/>
    <mergeCell ref="D51:K51"/>
    <mergeCell ref="K41:L41"/>
  </mergeCells>
  <phoneticPr fontId="16"/>
  <conditionalFormatting sqref="A8:B8 D8 A4:G4 K8:XFD8 A12:XFD12 D9:J9 D11:XFD11 A5:XFD7 I4:XFD4 Q9:XFD9 A1:XFD3 A27 M31:XFD31 D34 O34 D31:K31 D29:XFD30 D27:XFD27 A14:A21 A13:B13 D13:XFD21 E37:N40 P32:XFD32 P34:XFD41 E41 M41:N41 A43:A44 P44:XFD44 A29:A32 A34:A41 E28:H28 A49:A51 A53:XFD1048576 P10:XFD10 A9:A11">
    <cfRule type="expression" dxfId="253" priority="43">
      <formula>_xlfn.ISFORMULA(A1)=TRUE</formula>
    </cfRule>
  </conditionalFormatting>
  <conditionalFormatting sqref="P9">
    <cfRule type="containsText" dxfId="252" priority="42" operator="containsText" text="(例)">
      <formula>NOT(ISERROR(SEARCH("(例)",P9)))</formula>
    </cfRule>
  </conditionalFormatting>
  <conditionalFormatting sqref="A22:A26 P22:XFD25 D26:XFD26 D22:J22 E23:J25 L22:N25">
    <cfRule type="expression" dxfId="251" priority="41">
      <formula>_xlfn.ISFORMULA(A22)=TRUE</formula>
    </cfRule>
  </conditionalFormatting>
  <conditionalFormatting sqref="A28 I28:J28 D28 L28:XFD28">
    <cfRule type="expression" dxfId="250" priority="40">
      <formula>_xlfn.ISFORMULA(A28)=TRUE</formula>
    </cfRule>
  </conditionalFormatting>
  <conditionalFormatting sqref="L31">
    <cfRule type="expression" dxfId="249" priority="39">
      <formula>_xlfn.ISFORMULA(L31)=TRUE</formula>
    </cfRule>
  </conditionalFormatting>
  <conditionalFormatting sqref="M32:N32 D32">
    <cfRule type="expression" dxfId="248" priority="38">
      <formula>_xlfn.ISFORMULA(D32)=TRUE</formula>
    </cfRule>
  </conditionalFormatting>
  <conditionalFormatting sqref="O23">
    <cfRule type="expression" dxfId="247" priority="36">
      <formula>_xlfn.ISFORMULA(O23)=TRUE</formula>
    </cfRule>
  </conditionalFormatting>
  <conditionalFormatting sqref="E34:N34 E35 H35:N36">
    <cfRule type="expression" dxfId="246" priority="35">
      <formula>_xlfn.ISFORMULA(E34)=TRUE</formula>
    </cfRule>
  </conditionalFormatting>
  <conditionalFormatting sqref="O22 O24:O25">
    <cfRule type="expression" dxfId="245" priority="37">
      <formula>_xlfn.ISFORMULA(O22)=TRUE</formula>
    </cfRule>
  </conditionalFormatting>
  <conditionalFormatting sqref="O32">
    <cfRule type="expression" dxfId="244" priority="34">
      <formula>_xlfn.ISFORMULA(O32)=TRUE</formula>
    </cfRule>
  </conditionalFormatting>
  <conditionalFormatting sqref="A42 D42:XFD42">
    <cfRule type="expression" dxfId="243" priority="33">
      <formula>_xlfn.ISFORMULA(A42)=TRUE</formula>
    </cfRule>
  </conditionalFormatting>
  <conditionalFormatting sqref="D43:D44 M43:XFD43 M44:N44">
    <cfRule type="expression" dxfId="242" priority="32">
      <formula>_xlfn.ISFORMULA(D43)=TRUE</formula>
    </cfRule>
  </conditionalFormatting>
  <conditionalFormatting sqref="Y45:XFD45 A45:A48 D46 D48:XFD48 D45:N45 P45:W45 P46:XFD46 D47:L47 N47:XFD47 I46:N46">
    <cfRule type="expression" dxfId="241" priority="31">
      <formula>_xlfn.ISFORMULA(A45)=TRUE</formula>
    </cfRule>
  </conditionalFormatting>
  <conditionalFormatting sqref="A52:B52 L52:XFD52 I50:L50 D51:XFD51 L49:XFD49 D50 N50:XFD50">
    <cfRule type="expression" dxfId="240" priority="30">
      <formula>_xlfn.ISFORMULA(A49)=TRUE</formula>
    </cfRule>
  </conditionalFormatting>
  <conditionalFormatting sqref="B50:C50 B51">
    <cfRule type="expression" dxfId="239" priority="29">
      <formula>_xlfn.ISFORMULA(B50)=TRUE</formula>
    </cfRule>
  </conditionalFormatting>
  <conditionalFormatting sqref="C49:K49">
    <cfRule type="expression" dxfId="238" priority="28">
      <formula>_xlfn.ISFORMULA(C49)=TRUE</formula>
    </cfRule>
  </conditionalFormatting>
  <conditionalFormatting sqref="M47">
    <cfRule type="containsBlanks" dxfId="237" priority="27">
      <formula>LEN(TRIM(M47))=0</formula>
    </cfRule>
  </conditionalFormatting>
  <conditionalFormatting sqref="M47">
    <cfRule type="expression" dxfId="236" priority="26">
      <formula>_xlfn.ISFORMULA(M47)=TRUE</formula>
    </cfRule>
  </conditionalFormatting>
  <conditionalFormatting sqref="M50">
    <cfRule type="expression" dxfId="235" priority="25">
      <formula>_xlfn.ISFORMULA(M50)=TRUE</formula>
    </cfRule>
  </conditionalFormatting>
  <conditionalFormatting sqref="I41:L41">
    <cfRule type="expression" dxfId="234" priority="24">
      <formula>_xlfn.ISFORMULA(I41)=TRUE</formula>
    </cfRule>
  </conditionalFormatting>
  <conditionalFormatting sqref="I43:L43">
    <cfRule type="expression" dxfId="233" priority="23">
      <formula>_xlfn.ISFORMULA(I43)=TRUE</formula>
    </cfRule>
  </conditionalFormatting>
  <conditionalFormatting sqref="I32:L32">
    <cfRule type="expression" dxfId="232" priority="20">
      <formula>_xlfn.ISFORMULA(I32)=TRUE</formula>
    </cfRule>
  </conditionalFormatting>
  <conditionalFormatting sqref="P33:XFD33 A33">
    <cfRule type="expression" dxfId="231" priority="19">
      <formula>_xlfn.ISFORMULA(A33)=TRUE</formula>
    </cfRule>
  </conditionalFormatting>
  <conditionalFormatting sqref="M33:N33 D33">
    <cfRule type="expression" dxfId="230" priority="18">
      <formula>_xlfn.ISFORMULA(D33)=TRUE</formula>
    </cfRule>
  </conditionalFormatting>
  <conditionalFormatting sqref="O33">
    <cfRule type="expression" dxfId="229" priority="17">
      <formula>_xlfn.ISFORMULA(O33)=TRUE</formula>
    </cfRule>
  </conditionalFormatting>
  <conditionalFormatting sqref="I33:L33">
    <cfRule type="expression" dxfId="228" priority="16">
      <formula>_xlfn.ISFORMULA(I33)=TRUE</formula>
    </cfRule>
  </conditionalFormatting>
  <conditionalFormatting sqref="K22">
    <cfRule type="expression" dxfId="227" priority="15">
      <formula>_xlfn.ISFORMULA(K22)=TRUE</formula>
    </cfRule>
  </conditionalFormatting>
  <conditionalFormatting sqref="K23">
    <cfRule type="expression" dxfId="226" priority="14">
      <formula>_xlfn.ISFORMULA(K23)=TRUE</formula>
    </cfRule>
  </conditionalFormatting>
  <conditionalFormatting sqref="K24">
    <cfRule type="expression" dxfId="225" priority="13">
      <formula>_xlfn.ISFORMULA(K24)=TRUE</formula>
    </cfRule>
  </conditionalFormatting>
  <conditionalFormatting sqref="K25">
    <cfRule type="expression" dxfId="224" priority="12">
      <formula>_xlfn.ISFORMULA(K25)=TRUE</formula>
    </cfRule>
  </conditionalFormatting>
  <conditionalFormatting sqref="K28">
    <cfRule type="expression" dxfId="223" priority="11">
      <formula>_xlfn.ISFORMULA(K28)=TRUE</formula>
    </cfRule>
  </conditionalFormatting>
  <conditionalFormatting sqref="J10">
    <cfRule type="expression" dxfId="222" priority="10">
      <formula>_xlfn.ISFORMULA(J10)=TRUE</formula>
    </cfRule>
  </conditionalFormatting>
  <conditionalFormatting sqref="D10:I10">
    <cfRule type="expression" dxfId="221" priority="9">
      <formula>_xlfn.ISFORMULA(D10)=TRUE</formula>
    </cfRule>
  </conditionalFormatting>
  <conditionalFormatting sqref="O9:O10">
    <cfRule type="expression" dxfId="220" priority="8">
      <formula>_xlfn.ISFORMULA(O9)=TRUE</formula>
    </cfRule>
  </conditionalFormatting>
  <conditionalFormatting sqref="K9:L9">
    <cfRule type="expression" dxfId="219" priority="7">
      <formula>_xlfn.ISFORMULA(K9)=TRUE</formula>
    </cfRule>
  </conditionalFormatting>
  <conditionalFormatting sqref="M9">
    <cfRule type="expression" dxfId="218" priority="6">
      <formula>_xlfn.ISFORMULA(M9)=TRUE</formula>
    </cfRule>
  </conditionalFormatting>
  <conditionalFormatting sqref="K10:L10">
    <cfRule type="expression" dxfId="217" priority="5">
      <formula>_xlfn.ISFORMULA(K10)=TRUE</formula>
    </cfRule>
  </conditionalFormatting>
  <conditionalFormatting sqref="M10">
    <cfRule type="expression" dxfId="216" priority="4">
      <formula>_xlfn.ISFORMULA(M10)=TRUE</formula>
    </cfRule>
  </conditionalFormatting>
  <conditionalFormatting sqref="I44:L44">
    <cfRule type="expression" dxfId="215" priority="3">
      <formula>_xlfn.ISFORMULA(I44)=TRUE</formula>
    </cfRule>
  </conditionalFormatting>
  <printOptions horizontalCentered="1"/>
  <pageMargins left="0.51181102362204722" right="0.11811023622047245" top="0.35433070866141736" bottom="0.35433070866141736" header="0.31496062992125984" footer="0.11811023622047245"/>
  <pageSetup paperSize="9" scale="51" orientation="portrait" r:id="rId1"/>
  <headerFooter scaleWithDoc="0">
    <oddFooter>&amp;R&amp;K00-048R4中高層ZEH-M_ver.1</oddFooter>
  </headerFooter>
  <extLst>
    <ext xmlns:x14="http://schemas.microsoft.com/office/spreadsheetml/2009/9/main" uri="{78C0D931-6437-407d-A8EE-F0AAD7539E65}">
      <x14:conditionalFormattings>
        <x14:conditionalFormatting xmlns:xm="http://schemas.microsoft.com/office/excel/2006/main">
          <x14:cfRule type="expression" priority="1" id="{CF45A010-9F53-4E1C-AE60-9178D6842A5D}">
            <xm:f>入力シート!$F$13="2年度事業（1年目）"</xm:f>
            <x14:dxf>
              <fill>
                <patternFill>
                  <bgColor theme="0" tint="-0.499984740745262"/>
                </patternFill>
              </fill>
            </x14:dxf>
          </x14:cfRule>
          <x14:cfRule type="expression" priority="2" id="{C1636F56-9ADA-459A-A876-5920206B5A8F}">
            <xm:f>入力シート!$F$13="単年度事業"</xm:f>
            <x14:dxf>
              <fill>
                <patternFill>
                  <bgColor theme="0" tint="-0.499984740745262"/>
                </patternFill>
              </fill>
            </x14:dxf>
          </x14:cfRule>
          <xm:sqref>A2:O53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C0894-3B2D-48EB-88E6-A39413665454}">
  <sheetPr>
    <pageSetUpPr fitToPage="1"/>
  </sheetPr>
  <dimension ref="A1:S52"/>
  <sheetViews>
    <sheetView showGridLines="0" view="pageBreakPreview" zoomScale="85" zoomScaleNormal="60" zoomScaleSheetLayoutView="85" workbookViewId="0"/>
  </sheetViews>
  <sheetFormatPr defaultColWidth="9" defaultRowHeight="21"/>
  <cols>
    <col min="1" max="1" width="2.625" style="16" customWidth="1"/>
    <col min="2" max="4" width="4.625" style="17" customWidth="1"/>
    <col min="5" max="6" width="8.625" style="17" customWidth="1"/>
    <col min="7" max="7" width="15.625" style="17" customWidth="1"/>
    <col min="8" max="8" width="10.625" style="319" customWidth="1"/>
    <col min="9" max="9" width="15.625" style="309" customWidth="1"/>
    <col min="10" max="10" width="4.625" style="319" customWidth="1"/>
    <col min="11" max="11" width="10.625" style="17" customWidth="1"/>
    <col min="12" max="12" width="4.625" style="319" customWidth="1"/>
    <col min="13" max="13" width="15.625" style="309" customWidth="1"/>
    <col min="14" max="14" width="4.625" style="319" customWidth="1"/>
    <col min="15" max="15" width="48.625" style="323" customWidth="1"/>
    <col min="16" max="16" width="9.25" style="351" bestFit="1" customWidth="1"/>
    <col min="17" max="17" width="25.625" style="17" customWidth="1"/>
    <col min="18" max="16384" width="9" style="17"/>
  </cols>
  <sheetData>
    <row r="1" spans="1:19" s="351" customFormat="1" ht="21" customHeight="1">
      <c r="A1" s="378" t="s">
        <v>247</v>
      </c>
      <c r="B1" s="378"/>
      <c r="C1" s="378"/>
      <c r="D1" s="378"/>
      <c r="E1" s="378"/>
      <c r="F1" s="378"/>
      <c r="G1" s="378"/>
      <c r="H1" s="378"/>
      <c r="I1" s="378"/>
      <c r="J1" s="378"/>
      <c r="K1" s="378"/>
      <c r="L1" s="378"/>
      <c r="M1" s="378"/>
      <c r="N1" s="378"/>
      <c r="O1" s="378"/>
    </row>
    <row r="2" spans="1:19">
      <c r="A2" s="464"/>
      <c r="B2" s="2045" t="s">
        <v>1170</v>
      </c>
      <c r="C2" s="2045"/>
      <c r="D2" s="2045"/>
      <c r="E2" s="2045"/>
      <c r="F2" s="2045"/>
      <c r="G2" s="2045"/>
      <c r="H2" s="985"/>
      <c r="I2" s="984"/>
      <c r="J2" s="985"/>
      <c r="K2" s="986"/>
      <c r="L2" s="985"/>
      <c r="M2" s="984"/>
      <c r="N2" s="985"/>
      <c r="O2" s="988"/>
    </row>
    <row r="3" spans="1:19" s="321" customFormat="1" ht="13.5">
      <c r="A3" s="322"/>
      <c r="B3" s="981"/>
      <c r="C3" s="981"/>
      <c r="D3" s="981"/>
      <c r="E3" s="981"/>
      <c r="F3" s="981"/>
      <c r="G3" s="981"/>
      <c r="H3" s="982"/>
      <c r="I3" s="983"/>
      <c r="J3" s="982"/>
      <c r="K3" s="981"/>
      <c r="L3" s="982"/>
      <c r="M3" s="983"/>
      <c r="N3" s="982"/>
      <c r="O3" s="981"/>
      <c r="P3" s="377"/>
    </row>
    <row r="4" spans="1:19" ht="30.75">
      <c r="A4" s="469"/>
      <c r="B4" s="1961" t="s">
        <v>248</v>
      </c>
      <c r="C4" s="1962"/>
      <c r="D4" s="1962"/>
      <c r="E4" s="1962"/>
      <c r="F4" s="1963"/>
      <c r="G4" s="2041" t="s">
        <v>466</v>
      </c>
      <c r="H4" s="2042"/>
      <c r="I4" s="984"/>
      <c r="J4" s="985"/>
      <c r="K4" s="986"/>
      <c r="L4" s="985"/>
      <c r="M4" s="984"/>
      <c r="N4" s="985"/>
      <c r="O4" s="986"/>
    </row>
    <row r="5" spans="1:19" s="321" customFormat="1" ht="8.1" customHeight="1">
      <c r="A5" s="322"/>
      <c r="B5" s="987"/>
      <c r="C5" s="987"/>
      <c r="D5" s="987"/>
      <c r="E5" s="987"/>
      <c r="F5" s="981"/>
      <c r="G5" s="981"/>
      <c r="H5" s="982"/>
      <c r="I5" s="983"/>
      <c r="J5" s="982"/>
      <c r="K5" s="981"/>
      <c r="L5" s="982"/>
      <c r="M5" s="983"/>
      <c r="N5" s="982"/>
      <c r="O5" s="981"/>
      <c r="P5" s="377"/>
    </row>
    <row r="6" spans="1:19" ht="45" customHeight="1">
      <c r="A6" s="469"/>
      <c r="B6" s="1961" t="s">
        <v>249</v>
      </c>
      <c r="C6" s="1962"/>
      <c r="D6" s="1962"/>
      <c r="E6" s="1962"/>
      <c r="F6" s="1963"/>
      <c r="G6" s="2043" t="str">
        <f>'2.全体概要'!C7</f>
        <v>(例)　○○○○マンション</v>
      </c>
      <c r="H6" s="2044"/>
      <c r="I6" s="2044"/>
      <c r="J6" s="2044"/>
      <c r="K6" s="2044"/>
      <c r="L6" s="2044"/>
      <c r="M6" s="2044"/>
      <c r="N6" s="2044"/>
      <c r="O6" s="471" t="s">
        <v>715</v>
      </c>
      <c r="P6" s="378"/>
      <c r="Q6" s="612"/>
      <c r="R6" s="612"/>
      <c r="S6" s="612"/>
    </row>
    <row r="7" spans="1:19" s="321" customFormat="1" ht="13.5">
      <c r="A7" s="322"/>
      <c r="B7" s="981"/>
      <c r="C7" s="981"/>
      <c r="D7" s="981"/>
      <c r="E7" s="981"/>
      <c r="F7" s="981"/>
      <c r="G7" s="981"/>
      <c r="H7" s="982"/>
      <c r="I7" s="983"/>
      <c r="J7" s="982"/>
      <c r="K7" s="981"/>
      <c r="L7" s="982"/>
      <c r="M7" s="983"/>
      <c r="N7" s="982"/>
      <c r="O7" s="981"/>
      <c r="P7" s="377"/>
    </row>
    <row r="8" spans="1:19" ht="21" customHeight="1">
      <c r="A8" s="464"/>
      <c r="B8" s="1955" t="s">
        <v>274</v>
      </c>
      <c r="C8" s="1956"/>
      <c r="D8" s="1961" t="s">
        <v>250</v>
      </c>
      <c r="E8" s="1962"/>
      <c r="F8" s="1962"/>
      <c r="G8" s="1962"/>
      <c r="H8" s="1962"/>
      <c r="I8" s="1962"/>
      <c r="J8" s="1963"/>
      <c r="K8" s="1961" t="s">
        <v>251</v>
      </c>
      <c r="L8" s="1963"/>
      <c r="M8" s="1962" t="s">
        <v>252</v>
      </c>
      <c r="N8" s="1962"/>
      <c r="O8" s="889" t="s">
        <v>253</v>
      </c>
    </row>
    <row r="9" spans="1:19" ht="28.5" customHeight="1">
      <c r="A9" s="472"/>
      <c r="B9" s="1957"/>
      <c r="C9" s="1958"/>
      <c r="D9" s="1987" t="s">
        <v>755</v>
      </c>
      <c r="E9" s="1934"/>
      <c r="F9" s="1934"/>
      <c r="G9" s="1934"/>
      <c r="H9" s="1934"/>
      <c r="I9" s="1934"/>
      <c r="J9" s="890" t="s">
        <v>371</v>
      </c>
      <c r="K9" s="2035"/>
      <c r="L9" s="2036"/>
      <c r="M9" s="2037"/>
      <c r="N9" s="2038"/>
      <c r="O9" s="894"/>
    </row>
    <row r="10" spans="1:19" ht="29.25" thickBot="1">
      <c r="A10" s="472"/>
      <c r="B10" s="1957"/>
      <c r="C10" s="1958"/>
      <c r="D10" s="1992" t="s">
        <v>1002</v>
      </c>
      <c r="E10" s="1993"/>
      <c r="F10" s="1993"/>
      <c r="G10" s="1993"/>
      <c r="H10" s="1993"/>
      <c r="I10" s="1993"/>
      <c r="J10" s="895" t="s">
        <v>372</v>
      </c>
      <c r="K10" s="1945"/>
      <c r="L10" s="1946"/>
      <c r="M10" s="2039"/>
      <c r="N10" s="2040"/>
      <c r="O10" s="899"/>
    </row>
    <row r="11" spans="1:19" ht="29.25" thickTop="1">
      <c r="A11" s="472"/>
      <c r="B11" s="1959"/>
      <c r="C11" s="1960"/>
      <c r="D11" s="1990" t="s">
        <v>374</v>
      </c>
      <c r="E11" s="1991"/>
      <c r="F11" s="1991"/>
      <c r="G11" s="1991"/>
      <c r="H11" s="1991"/>
      <c r="I11" s="1991"/>
      <c r="J11" s="1991"/>
      <c r="K11" s="1991"/>
      <c r="L11" s="900" t="s">
        <v>455</v>
      </c>
      <c r="M11" s="901">
        <f>M9+M10</f>
        <v>0</v>
      </c>
      <c r="N11" s="902" t="s">
        <v>184</v>
      </c>
      <c r="O11" s="903" t="s">
        <v>1211</v>
      </c>
    </row>
    <row r="12" spans="1:19" ht="108" customHeight="1" thickBot="1">
      <c r="A12" s="472"/>
      <c r="B12" s="904" t="s">
        <v>467</v>
      </c>
      <c r="C12" s="2026" t="s">
        <v>254</v>
      </c>
      <c r="D12" s="1992" t="s">
        <v>255</v>
      </c>
      <c r="E12" s="1993"/>
      <c r="F12" s="1993"/>
      <c r="G12" s="1993"/>
      <c r="H12" s="905" t="s">
        <v>454</v>
      </c>
      <c r="I12" s="1994"/>
      <c r="J12" s="1995"/>
      <c r="K12" s="1994"/>
      <c r="L12" s="1995"/>
      <c r="M12" s="898">
        <f>SUMIF('6.住戸情報入力'!P:P,G4,'6.住戸情報入力'!O:O)</f>
        <v>0</v>
      </c>
      <c r="N12" s="897" t="s">
        <v>184</v>
      </c>
      <c r="O12" s="906" t="s">
        <v>914</v>
      </c>
    </row>
    <row r="13" spans="1:19" ht="28.5" customHeight="1" thickTop="1">
      <c r="A13" s="472"/>
      <c r="B13" s="2027" t="s">
        <v>256</v>
      </c>
      <c r="C13" s="2018"/>
      <c r="D13" s="1996" t="s">
        <v>257</v>
      </c>
      <c r="E13" s="1997" t="s">
        <v>1003</v>
      </c>
      <c r="F13" s="1998"/>
      <c r="G13" s="1998"/>
      <c r="H13" s="1998"/>
      <c r="I13" s="907">
        <v>150000</v>
      </c>
      <c r="J13" s="908" t="s">
        <v>184</v>
      </c>
      <c r="K13" s="909">
        <f>SUMIFS('6.住戸情報入力'!R:R,'6.住戸情報入力'!Q:Q,E13,'6.住戸情報入力'!S:S,$G$4)+SUMIFS('6.住戸情報入力'!U:U,'6.住戸情報入力'!T:T,E13,'6.住戸情報入力'!V:V,$G$4)</f>
        <v>0</v>
      </c>
      <c r="L13" s="908" t="s">
        <v>258</v>
      </c>
      <c r="M13" s="910">
        <f t="shared" ref="M13:M20" si="0">I13*K13</f>
        <v>0</v>
      </c>
      <c r="N13" s="908" t="s">
        <v>184</v>
      </c>
      <c r="O13" s="1986" t="s">
        <v>915</v>
      </c>
    </row>
    <row r="14" spans="1:19" ht="28.5">
      <c r="A14" s="472"/>
      <c r="B14" s="2028"/>
      <c r="C14" s="2018"/>
      <c r="D14" s="1974"/>
      <c r="E14" s="1972" t="s">
        <v>654</v>
      </c>
      <c r="F14" s="1973"/>
      <c r="G14" s="1973"/>
      <c r="H14" s="1973"/>
      <c r="I14" s="911">
        <v>160000</v>
      </c>
      <c r="J14" s="912" t="s">
        <v>184</v>
      </c>
      <c r="K14" s="913">
        <f>SUMIFS('6.住戸情報入力'!R:R,'6.住戸情報入力'!Q:Q,E14,'6.住戸情報入力'!S:S,$G$4)+SUMIFS('6.住戸情報入力'!U:U,'6.住戸情報入力'!T:T,E14,'6.住戸情報入力'!V:V,$G$4)</f>
        <v>0</v>
      </c>
      <c r="L14" s="912" t="s">
        <v>258</v>
      </c>
      <c r="M14" s="914">
        <f t="shared" si="0"/>
        <v>0</v>
      </c>
      <c r="N14" s="912" t="s">
        <v>184</v>
      </c>
      <c r="O14" s="1924"/>
    </row>
    <row r="15" spans="1:19" ht="28.5">
      <c r="A15" s="472"/>
      <c r="B15" s="2028"/>
      <c r="C15" s="2018"/>
      <c r="D15" s="1974"/>
      <c r="E15" s="1972" t="s">
        <v>655</v>
      </c>
      <c r="F15" s="1973"/>
      <c r="G15" s="1973"/>
      <c r="H15" s="1973"/>
      <c r="I15" s="911">
        <v>170000</v>
      </c>
      <c r="J15" s="912" t="s">
        <v>184</v>
      </c>
      <c r="K15" s="913">
        <f>SUMIFS('6.住戸情報入力'!R:R,'6.住戸情報入力'!Q:Q,E15,'6.住戸情報入力'!S:S,$G$4)+SUMIFS('6.住戸情報入力'!U:U,'6.住戸情報入力'!T:T,E15,'6.住戸情報入力'!V:V,$G$4)</f>
        <v>0</v>
      </c>
      <c r="L15" s="912" t="s">
        <v>258</v>
      </c>
      <c r="M15" s="914">
        <f t="shared" si="0"/>
        <v>0</v>
      </c>
      <c r="N15" s="912" t="s">
        <v>184</v>
      </c>
      <c r="O15" s="1924"/>
    </row>
    <row r="16" spans="1:19" ht="28.5">
      <c r="A16" s="472"/>
      <c r="B16" s="2028"/>
      <c r="C16" s="2018"/>
      <c r="D16" s="1974"/>
      <c r="E16" s="1972" t="s">
        <v>656</v>
      </c>
      <c r="F16" s="1973"/>
      <c r="G16" s="1973"/>
      <c r="H16" s="1973"/>
      <c r="I16" s="911">
        <v>180000</v>
      </c>
      <c r="J16" s="912" t="s">
        <v>184</v>
      </c>
      <c r="K16" s="913">
        <f>SUMIFS('6.住戸情報入力'!R:R,'6.住戸情報入力'!Q:Q,E16,'6.住戸情報入力'!S:S,$G$4)+SUMIFS('6.住戸情報入力'!U:U,'6.住戸情報入力'!T:T,E16,'6.住戸情報入力'!V:V,$G$4)</f>
        <v>0</v>
      </c>
      <c r="L16" s="912" t="s">
        <v>258</v>
      </c>
      <c r="M16" s="914">
        <f t="shared" si="0"/>
        <v>0</v>
      </c>
      <c r="N16" s="912" t="s">
        <v>184</v>
      </c>
      <c r="O16" s="1924"/>
    </row>
    <row r="17" spans="1:19" ht="28.5">
      <c r="A17" s="472"/>
      <c r="B17" s="2028"/>
      <c r="C17" s="2018"/>
      <c r="D17" s="1974"/>
      <c r="E17" s="1972" t="s">
        <v>657</v>
      </c>
      <c r="F17" s="1973"/>
      <c r="G17" s="1973"/>
      <c r="H17" s="1973"/>
      <c r="I17" s="911">
        <v>190000</v>
      </c>
      <c r="J17" s="912" t="s">
        <v>184</v>
      </c>
      <c r="K17" s="913">
        <f>SUMIFS('6.住戸情報入力'!R:R,'6.住戸情報入力'!Q:Q,E17,'6.住戸情報入力'!S:S,$G$4)+SUMIFS('6.住戸情報入力'!U:U,'6.住戸情報入力'!T:T,E17,'6.住戸情報入力'!V:V,$G$4)</f>
        <v>0</v>
      </c>
      <c r="L17" s="912" t="s">
        <v>258</v>
      </c>
      <c r="M17" s="914">
        <f t="shared" si="0"/>
        <v>0</v>
      </c>
      <c r="N17" s="912" t="s">
        <v>184</v>
      </c>
      <c r="O17" s="1924"/>
    </row>
    <row r="18" spans="1:19" ht="28.5">
      <c r="A18" s="472"/>
      <c r="B18" s="2028"/>
      <c r="C18" s="2018"/>
      <c r="D18" s="1974"/>
      <c r="E18" s="1972" t="s">
        <v>658</v>
      </c>
      <c r="F18" s="1973"/>
      <c r="G18" s="1973"/>
      <c r="H18" s="1973"/>
      <c r="I18" s="911">
        <v>200000</v>
      </c>
      <c r="J18" s="912" t="s">
        <v>184</v>
      </c>
      <c r="K18" s="913">
        <f>SUMIFS('6.住戸情報入力'!R:R,'6.住戸情報入力'!Q:Q,E18,'6.住戸情報入力'!S:S,$G$4)+SUMIFS('6.住戸情報入力'!U:U,'6.住戸情報入力'!T:T,E18,'6.住戸情報入力'!V:V,$G$4)</f>
        <v>0</v>
      </c>
      <c r="L18" s="912" t="s">
        <v>258</v>
      </c>
      <c r="M18" s="914">
        <f t="shared" si="0"/>
        <v>0</v>
      </c>
      <c r="N18" s="912" t="s">
        <v>184</v>
      </c>
      <c r="O18" s="1924"/>
    </row>
    <row r="19" spans="1:19" ht="28.5">
      <c r="A19" s="472"/>
      <c r="B19" s="2028"/>
      <c r="C19" s="2018"/>
      <c r="D19" s="1974"/>
      <c r="E19" s="1972" t="s">
        <v>659</v>
      </c>
      <c r="F19" s="1973"/>
      <c r="G19" s="1973"/>
      <c r="H19" s="1973"/>
      <c r="I19" s="911">
        <v>220000</v>
      </c>
      <c r="J19" s="912" t="s">
        <v>184</v>
      </c>
      <c r="K19" s="913">
        <f>SUMIFS('6.住戸情報入力'!R:R,'6.住戸情報入力'!Q:Q,E19,'6.住戸情報入力'!S:S,$G$4)+SUMIFS('6.住戸情報入力'!U:U,'6.住戸情報入力'!T:T,E19,'6.住戸情報入力'!V:V,$G$4)</f>
        <v>0</v>
      </c>
      <c r="L19" s="912" t="s">
        <v>258</v>
      </c>
      <c r="M19" s="914">
        <f t="shared" si="0"/>
        <v>0</v>
      </c>
      <c r="N19" s="912" t="s">
        <v>184</v>
      </c>
      <c r="O19" s="1924"/>
    </row>
    <row r="20" spans="1:19" ht="29.25" thickBot="1">
      <c r="A20" s="472"/>
      <c r="B20" s="2028"/>
      <c r="C20" s="2018"/>
      <c r="D20" s="1975"/>
      <c r="E20" s="1999" t="s">
        <v>660</v>
      </c>
      <c r="F20" s="1931"/>
      <c r="G20" s="1931"/>
      <c r="H20" s="1931"/>
      <c r="I20" s="915">
        <v>240000</v>
      </c>
      <c r="J20" s="916" t="s">
        <v>184</v>
      </c>
      <c r="K20" s="917">
        <f>SUMIFS('6.住戸情報入力'!R:R,'6.住戸情報入力'!Q:Q,E20,'6.住戸情報入力'!S:S,$G$4)+SUMIFS('6.住戸情報入力'!U:U,'6.住戸情報入力'!T:T,E20,'6.住戸情報入力'!V:V,$G$4)</f>
        <v>0</v>
      </c>
      <c r="L20" s="916" t="s">
        <v>258</v>
      </c>
      <c r="M20" s="918">
        <f t="shared" si="0"/>
        <v>0</v>
      </c>
      <c r="N20" s="916" t="s">
        <v>184</v>
      </c>
      <c r="O20" s="1925"/>
    </row>
    <row r="21" spans="1:19" s="351" customFormat="1" ht="29.25" thickTop="1">
      <c r="A21" s="472"/>
      <c r="B21" s="2028"/>
      <c r="C21" s="2018"/>
      <c r="D21" s="1990" t="s">
        <v>457</v>
      </c>
      <c r="E21" s="1991"/>
      <c r="F21" s="1991"/>
      <c r="G21" s="1991"/>
      <c r="H21" s="1991"/>
      <c r="I21" s="1991"/>
      <c r="J21" s="1991"/>
      <c r="K21" s="1991"/>
      <c r="L21" s="900" t="s">
        <v>423</v>
      </c>
      <c r="M21" s="901">
        <f>SUM(M13:M20)</f>
        <v>0</v>
      </c>
      <c r="N21" s="902" t="s">
        <v>184</v>
      </c>
      <c r="O21" s="919"/>
      <c r="Q21" s="17"/>
      <c r="R21" s="17"/>
      <c r="S21" s="17"/>
    </row>
    <row r="22" spans="1:19" s="359" customFormat="1" ht="27.75" customHeight="1">
      <c r="A22" s="473"/>
      <c r="B22" s="2028"/>
      <c r="C22" s="2018"/>
      <c r="D22" s="1947" t="s">
        <v>723</v>
      </c>
      <c r="E22" s="1949" t="s">
        <v>1004</v>
      </c>
      <c r="F22" s="1950"/>
      <c r="G22" s="1950"/>
      <c r="H22" s="1950"/>
      <c r="I22" s="907">
        <v>340000</v>
      </c>
      <c r="J22" s="920" t="s">
        <v>184</v>
      </c>
      <c r="K22" s="921">
        <f>COUNTIFS('6.住戸情報入力'!W:W,E22,'6.住戸情報入力'!X:X,$G$4)</f>
        <v>0</v>
      </c>
      <c r="L22" s="922" t="s">
        <v>258</v>
      </c>
      <c r="M22" s="923">
        <f>I22*K22</f>
        <v>0</v>
      </c>
      <c r="N22" s="922" t="s">
        <v>184</v>
      </c>
      <c r="O22" s="1923" t="s">
        <v>916</v>
      </c>
      <c r="Q22" s="613"/>
      <c r="R22" s="613"/>
      <c r="S22" s="613"/>
    </row>
    <row r="23" spans="1:19" s="359" customFormat="1" ht="27.75" customHeight="1">
      <c r="A23" s="473"/>
      <c r="B23" s="2028"/>
      <c r="C23" s="2018"/>
      <c r="D23" s="1948"/>
      <c r="E23" s="1951" t="s">
        <v>1005</v>
      </c>
      <c r="F23" s="1952"/>
      <c r="G23" s="1952"/>
      <c r="H23" s="1952"/>
      <c r="I23" s="911">
        <v>430000</v>
      </c>
      <c r="J23" s="922" t="s">
        <v>184</v>
      </c>
      <c r="K23" s="924">
        <f>COUNTIFS('6.住戸情報入力'!W:W,E23,'6.住戸情報入力'!X:X,$G$4)</f>
        <v>0</v>
      </c>
      <c r="L23" s="922" t="s">
        <v>258</v>
      </c>
      <c r="M23" s="923">
        <f>I23*K23</f>
        <v>0</v>
      </c>
      <c r="N23" s="922" t="s">
        <v>184</v>
      </c>
      <c r="O23" s="1924"/>
      <c r="Q23" s="613"/>
      <c r="R23" s="613"/>
      <c r="S23" s="613"/>
    </row>
    <row r="24" spans="1:19" s="359" customFormat="1" ht="27.75" customHeight="1">
      <c r="A24" s="473"/>
      <c r="B24" s="2028"/>
      <c r="C24" s="2018"/>
      <c r="D24" s="1948"/>
      <c r="E24" s="1951" t="s">
        <v>1006</v>
      </c>
      <c r="F24" s="1952"/>
      <c r="G24" s="1952"/>
      <c r="H24" s="1952"/>
      <c r="I24" s="911">
        <v>480000</v>
      </c>
      <c r="J24" s="922" t="s">
        <v>184</v>
      </c>
      <c r="K24" s="913">
        <f>COUNTIFS('6.住戸情報入力'!W:W,E24,'6.住戸情報入力'!X:X,$G$4)</f>
        <v>0</v>
      </c>
      <c r="L24" s="922" t="s">
        <v>258</v>
      </c>
      <c r="M24" s="923">
        <f>I24*K24</f>
        <v>0</v>
      </c>
      <c r="N24" s="922" t="s">
        <v>184</v>
      </c>
      <c r="O24" s="1924"/>
      <c r="Q24" s="613"/>
      <c r="R24" s="613"/>
      <c r="S24" s="613"/>
    </row>
    <row r="25" spans="1:19" s="359" customFormat="1" ht="27.75" customHeight="1" thickBot="1">
      <c r="A25" s="473"/>
      <c r="B25" s="2028"/>
      <c r="C25" s="2018"/>
      <c r="D25" s="1948"/>
      <c r="E25" s="1953" t="s">
        <v>661</v>
      </c>
      <c r="F25" s="1954"/>
      <c r="G25" s="1954"/>
      <c r="H25" s="1954"/>
      <c r="I25" s="925">
        <v>670000</v>
      </c>
      <c r="J25" s="926" t="s">
        <v>184</v>
      </c>
      <c r="K25" s="927">
        <f>COUNTIFS('6.住戸情報入力'!W:W,E25,'6.住戸情報入力'!X:X,$G$4)</f>
        <v>0</v>
      </c>
      <c r="L25" s="928" t="s">
        <v>258</v>
      </c>
      <c r="M25" s="929">
        <f>I25*K25</f>
        <v>0</v>
      </c>
      <c r="N25" s="928" t="s">
        <v>184</v>
      </c>
      <c r="O25" s="1925"/>
      <c r="Q25" s="613"/>
      <c r="R25" s="613"/>
      <c r="S25" s="613"/>
    </row>
    <row r="26" spans="1:19" s="359" customFormat="1" ht="27.75" customHeight="1" thickTop="1">
      <c r="A26" s="473"/>
      <c r="B26" s="2028"/>
      <c r="C26" s="2018"/>
      <c r="D26" s="1988" t="s">
        <v>457</v>
      </c>
      <c r="E26" s="1989"/>
      <c r="F26" s="1989"/>
      <c r="G26" s="1989"/>
      <c r="H26" s="1989"/>
      <c r="I26" s="1989"/>
      <c r="J26" s="1989"/>
      <c r="K26" s="1989"/>
      <c r="L26" s="930" t="s">
        <v>424</v>
      </c>
      <c r="M26" s="931">
        <f>SUM(M22:M25)</f>
        <v>0</v>
      </c>
      <c r="N26" s="932" t="s">
        <v>184</v>
      </c>
      <c r="O26" s="933"/>
      <c r="Q26" s="613"/>
      <c r="R26" s="613"/>
      <c r="S26" s="613"/>
    </row>
    <row r="27" spans="1:19" s="351" customFormat="1" ht="28.5" customHeight="1">
      <c r="A27" s="472"/>
      <c r="B27" s="2028"/>
      <c r="C27" s="2018"/>
      <c r="D27" s="1974" t="s">
        <v>259</v>
      </c>
      <c r="E27" s="1934" t="s">
        <v>924</v>
      </c>
      <c r="F27" s="1934"/>
      <c r="G27" s="1934"/>
      <c r="H27" s="1934"/>
      <c r="I27" s="934">
        <v>100000</v>
      </c>
      <c r="J27" s="892" t="s">
        <v>184</v>
      </c>
      <c r="K27" s="935">
        <f>COUNTIFS('6.住戸情報入力'!Y:Y,E27,'6.住戸情報入力'!Z:Z,$G$4)</f>
        <v>0</v>
      </c>
      <c r="L27" s="892" t="s">
        <v>258</v>
      </c>
      <c r="M27" s="893">
        <f>I27*K27</f>
        <v>0</v>
      </c>
      <c r="N27" s="892" t="s">
        <v>184</v>
      </c>
      <c r="O27" s="1923" t="s">
        <v>916</v>
      </c>
      <c r="Q27" s="17"/>
      <c r="R27" s="17"/>
      <c r="S27" s="17"/>
    </row>
    <row r="28" spans="1:19" s="359" customFormat="1" ht="27.75" customHeight="1">
      <c r="A28" s="473"/>
      <c r="B28" s="2028"/>
      <c r="C28" s="2018"/>
      <c r="D28" s="1974"/>
      <c r="E28" s="1934" t="s">
        <v>998</v>
      </c>
      <c r="F28" s="1934"/>
      <c r="G28" s="1934"/>
      <c r="H28" s="1934"/>
      <c r="I28" s="936">
        <v>380000</v>
      </c>
      <c r="J28" s="932" t="s">
        <v>184</v>
      </c>
      <c r="K28" s="935">
        <f>COUNTIFS('6.住戸情報入力'!Y:Y,E28,'6.住戸情報入力'!Z:Z,$G$4)</f>
        <v>0</v>
      </c>
      <c r="L28" s="932" t="s">
        <v>258</v>
      </c>
      <c r="M28" s="931">
        <f>I28*K28</f>
        <v>0</v>
      </c>
      <c r="N28" s="932" t="s">
        <v>184</v>
      </c>
      <c r="O28" s="1924"/>
      <c r="Q28" s="613"/>
      <c r="R28" s="613"/>
      <c r="S28" s="613"/>
    </row>
    <row r="29" spans="1:19" s="351" customFormat="1" ht="28.5">
      <c r="A29" s="472"/>
      <c r="B29" s="2028"/>
      <c r="C29" s="2018"/>
      <c r="D29" s="1974"/>
      <c r="E29" s="1926" t="s">
        <v>925</v>
      </c>
      <c r="F29" s="1927"/>
      <c r="G29" s="1930" t="s">
        <v>661</v>
      </c>
      <c r="H29" s="1930"/>
      <c r="I29" s="937">
        <v>530000</v>
      </c>
      <c r="J29" s="938" t="s">
        <v>184</v>
      </c>
      <c r="K29" s="939">
        <f>COUNTIFS('6.住戸情報入力'!Y:Y,"エアコン*"&amp;G29,'6.住戸情報入力'!Z:Z,$G$4)</f>
        <v>0</v>
      </c>
      <c r="L29" s="938" t="s">
        <v>258</v>
      </c>
      <c r="M29" s="940">
        <f>I29*K29</f>
        <v>0</v>
      </c>
      <c r="N29" s="938" t="s">
        <v>184</v>
      </c>
      <c r="O29" s="1924"/>
      <c r="Q29" s="17"/>
      <c r="R29" s="17"/>
      <c r="S29" s="17"/>
    </row>
    <row r="30" spans="1:19" s="351" customFormat="1" ht="29.25" thickBot="1">
      <c r="A30" s="472"/>
      <c r="B30" s="2028"/>
      <c r="C30" s="2018"/>
      <c r="D30" s="1975"/>
      <c r="E30" s="1928"/>
      <c r="F30" s="1929"/>
      <c r="G30" s="1931" t="s">
        <v>662</v>
      </c>
      <c r="H30" s="1931"/>
      <c r="I30" s="915">
        <v>460000</v>
      </c>
      <c r="J30" s="916" t="s">
        <v>184</v>
      </c>
      <c r="K30" s="917">
        <f>COUNTIFS('6.住戸情報入力'!Y:Y,"エアコン*"&amp;G30,'6.住戸情報入力'!Z:Z,$G$4)</f>
        <v>0</v>
      </c>
      <c r="L30" s="916" t="s">
        <v>258</v>
      </c>
      <c r="M30" s="918">
        <f>I30*K30</f>
        <v>0</v>
      </c>
      <c r="N30" s="916" t="s">
        <v>184</v>
      </c>
      <c r="O30" s="1925"/>
      <c r="Q30" s="17"/>
      <c r="R30" s="17"/>
      <c r="S30" s="17"/>
    </row>
    <row r="31" spans="1:19" s="351" customFormat="1" ht="30" thickTop="1" thickBot="1">
      <c r="A31" s="472"/>
      <c r="B31" s="2028"/>
      <c r="C31" s="2018"/>
      <c r="D31" s="1932" t="s">
        <v>457</v>
      </c>
      <c r="E31" s="1933"/>
      <c r="F31" s="1933"/>
      <c r="G31" s="1933"/>
      <c r="H31" s="1933"/>
      <c r="I31" s="1933"/>
      <c r="J31" s="1933"/>
      <c r="K31" s="1933"/>
      <c r="L31" s="941" t="s">
        <v>425</v>
      </c>
      <c r="M31" s="942">
        <f>SUM(M27:M30)</f>
        <v>0</v>
      </c>
      <c r="N31" s="943" t="s">
        <v>184</v>
      </c>
      <c r="O31" s="944"/>
      <c r="Q31" s="612"/>
      <c r="R31" s="17"/>
      <c r="S31" s="17"/>
    </row>
    <row r="32" spans="1:19" s="359" customFormat="1" ht="27.75" customHeight="1" thickTop="1" thickBot="1">
      <c r="A32" s="473"/>
      <c r="B32" s="2028"/>
      <c r="C32" s="2018"/>
      <c r="D32" s="1942" t="s">
        <v>922</v>
      </c>
      <c r="E32" s="1943"/>
      <c r="F32" s="1943"/>
      <c r="G32" s="1943"/>
      <c r="H32" s="1944"/>
      <c r="I32" s="1976"/>
      <c r="J32" s="1977"/>
      <c r="K32" s="945" t="s">
        <v>829</v>
      </c>
      <c r="L32" s="946" t="s">
        <v>830</v>
      </c>
      <c r="M32" s="947">
        <f>65000*SUMIFS('6.住戸情報入力'!AM:AM,'6.住戸情報入力'!AL:AL,"2.6ｋＷ未満",'6.住戸情報入力'!AN:AN,$G$4)+80000*SUMIFS('6.住戸情報入力'!AM:AM,'6.住戸情報入力'!AL:AL,"2.6ｋＷ以上",'6.住戸情報入力'!AN:AN,$G$4)</f>
        <v>0</v>
      </c>
      <c r="N32" s="948" t="s">
        <v>184</v>
      </c>
      <c r="O32" s="949" t="s">
        <v>752</v>
      </c>
      <c r="Q32" s="613"/>
      <c r="R32" s="613"/>
      <c r="S32" s="613"/>
    </row>
    <row r="33" spans="1:19" s="359" customFormat="1" ht="27.75" customHeight="1" thickTop="1" thickBot="1">
      <c r="A33" s="473"/>
      <c r="B33" s="2028"/>
      <c r="C33" s="2018"/>
      <c r="D33" s="2030" t="s">
        <v>923</v>
      </c>
      <c r="E33" s="2031"/>
      <c r="F33" s="2031"/>
      <c r="G33" s="2031"/>
      <c r="H33" s="2032"/>
      <c r="I33" s="2033"/>
      <c r="J33" s="2034"/>
      <c r="K33" s="950" t="s">
        <v>829</v>
      </c>
      <c r="L33" s="951" t="s">
        <v>913</v>
      </c>
      <c r="M33" s="952">
        <f>SUMIFS('6.住戸情報入力'!AP:AP,'6.住戸情報入力'!AQ:AQ,$G$4)</f>
        <v>0</v>
      </c>
      <c r="N33" s="953" t="s">
        <v>184</v>
      </c>
      <c r="O33" s="954" t="s">
        <v>752</v>
      </c>
      <c r="Q33" s="613"/>
      <c r="R33" s="613"/>
      <c r="S33" s="613"/>
    </row>
    <row r="34" spans="1:19" s="359" customFormat="1" ht="27.75" customHeight="1" thickTop="1">
      <c r="A34" s="473"/>
      <c r="B34" s="2028"/>
      <c r="C34" s="2018"/>
      <c r="D34" s="2018" t="s">
        <v>260</v>
      </c>
      <c r="E34" s="1949" t="s">
        <v>1212</v>
      </c>
      <c r="F34" s="1950"/>
      <c r="G34" s="1950"/>
      <c r="H34" s="1950"/>
      <c r="I34" s="907">
        <v>300000</v>
      </c>
      <c r="J34" s="920" t="s">
        <v>184</v>
      </c>
      <c r="K34" s="909">
        <f>COUNTIFS('6.住戸情報入力'!AC:AC,E34,'6.住戸情報入力'!AE:AE,$G$4)</f>
        <v>0</v>
      </c>
      <c r="L34" s="920" t="s">
        <v>258</v>
      </c>
      <c r="M34" s="955">
        <f t="shared" ref="M34:M40" si="1">I34*K34</f>
        <v>0</v>
      </c>
      <c r="N34" s="920" t="s">
        <v>184</v>
      </c>
      <c r="O34" s="1937" t="s">
        <v>916</v>
      </c>
      <c r="Q34" s="613"/>
    </row>
    <row r="35" spans="1:19" s="359" customFormat="1" ht="27.75" customHeight="1">
      <c r="A35" s="473"/>
      <c r="B35" s="2028"/>
      <c r="C35" s="2018"/>
      <c r="D35" s="2018"/>
      <c r="E35" s="2017" t="s">
        <v>1213</v>
      </c>
      <c r="F35" s="1954"/>
      <c r="G35" s="1954"/>
      <c r="H35" s="956" t="s">
        <v>724</v>
      </c>
      <c r="I35" s="911">
        <v>140000</v>
      </c>
      <c r="J35" s="922" t="s">
        <v>184</v>
      </c>
      <c r="K35" s="909">
        <f>COUNTIFS('6.住戸情報入力'!AC:AC,"ガス潜熱回収型給湯機（エコジョーズ等）20号以下",'6.住戸情報入力'!AE:AE,$G$4)</f>
        <v>0</v>
      </c>
      <c r="L35" s="922" t="s">
        <v>258</v>
      </c>
      <c r="M35" s="923">
        <f t="shared" si="1"/>
        <v>0</v>
      </c>
      <c r="N35" s="922" t="s">
        <v>184</v>
      </c>
      <c r="O35" s="1937"/>
      <c r="Q35" s="615"/>
    </row>
    <row r="36" spans="1:19" s="359" customFormat="1" ht="27.75" customHeight="1">
      <c r="A36" s="473"/>
      <c r="B36" s="2028"/>
      <c r="C36" s="2018"/>
      <c r="D36" s="2018"/>
      <c r="E36" s="1949"/>
      <c r="F36" s="1950"/>
      <c r="G36" s="1950"/>
      <c r="H36" s="956" t="s">
        <v>725</v>
      </c>
      <c r="I36" s="911">
        <v>160000</v>
      </c>
      <c r="J36" s="922" t="s">
        <v>184</v>
      </c>
      <c r="K36" s="909">
        <f>COUNTIFS('6.住戸情報入力'!AC:AC,"ガス潜熱回収型給湯機（エコジョーズ等）24号",'6.住戸情報入力'!AE:AE,$G$4)</f>
        <v>0</v>
      </c>
      <c r="L36" s="922" t="s">
        <v>258</v>
      </c>
      <c r="M36" s="923">
        <f t="shared" si="1"/>
        <v>0</v>
      </c>
      <c r="N36" s="922" t="s">
        <v>184</v>
      </c>
      <c r="O36" s="1937"/>
      <c r="Q36" s="613"/>
      <c r="R36" s="613"/>
      <c r="S36" s="613"/>
    </row>
    <row r="37" spans="1:19" s="351" customFormat="1" ht="28.5">
      <c r="A37" s="472"/>
      <c r="B37" s="2028"/>
      <c r="C37" s="2018"/>
      <c r="D37" s="2018"/>
      <c r="E37" s="1972" t="s">
        <v>261</v>
      </c>
      <c r="F37" s="1973"/>
      <c r="G37" s="1973"/>
      <c r="H37" s="1973"/>
      <c r="I37" s="911">
        <v>400000</v>
      </c>
      <c r="J37" s="912" t="s">
        <v>184</v>
      </c>
      <c r="K37" s="913">
        <f>COUNTIFS('6.住戸情報入力'!AC:AC,E37,'6.住戸情報入力'!AE:AE,$G$4)</f>
        <v>0</v>
      </c>
      <c r="L37" s="912" t="s">
        <v>258</v>
      </c>
      <c r="M37" s="914">
        <f t="shared" si="1"/>
        <v>0</v>
      </c>
      <c r="N37" s="912" t="s">
        <v>184</v>
      </c>
      <c r="O37" s="1937"/>
      <c r="Q37" s="17"/>
      <c r="R37" s="17"/>
      <c r="S37" s="17"/>
    </row>
    <row r="38" spans="1:19" s="351" customFormat="1" ht="28.5">
      <c r="A38" s="472"/>
      <c r="B38" s="2028"/>
      <c r="C38" s="2018"/>
      <c r="D38" s="2018"/>
      <c r="E38" s="1972" t="s">
        <v>999</v>
      </c>
      <c r="F38" s="1973"/>
      <c r="G38" s="1973"/>
      <c r="H38" s="1973"/>
      <c r="I38" s="911">
        <v>1000000</v>
      </c>
      <c r="J38" s="912" t="s">
        <v>184</v>
      </c>
      <c r="K38" s="913">
        <f>COUNTIFS('6.住戸情報入力'!AC:AC,E38,'6.住戸情報入力'!AE:AE,$G$4)</f>
        <v>0</v>
      </c>
      <c r="L38" s="912" t="s">
        <v>258</v>
      </c>
      <c r="M38" s="914">
        <f t="shared" si="1"/>
        <v>0</v>
      </c>
      <c r="N38" s="912" t="s">
        <v>184</v>
      </c>
      <c r="O38" s="1937"/>
      <c r="Q38" s="17"/>
      <c r="R38" s="17"/>
      <c r="S38" s="17"/>
    </row>
    <row r="39" spans="1:19" s="351" customFormat="1" ht="28.5">
      <c r="A39" s="472"/>
      <c r="B39" s="2028"/>
      <c r="C39" s="2018"/>
      <c r="D39" s="2018"/>
      <c r="E39" s="1972" t="s">
        <v>1000</v>
      </c>
      <c r="F39" s="1973"/>
      <c r="G39" s="1973"/>
      <c r="H39" s="1973"/>
      <c r="I39" s="911">
        <v>1230000</v>
      </c>
      <c r="J39" s="912" t="s">
        <v>184</v>
      </c>
      <c r="K39" s="913">
        <f>COUNTIFS('6.住戸情報入力'!AC:AC,E39,'6.住戸情報入力'!AE:AE,$G$4)</f>
        <v>0</v>
      </c>
      <c r="L39" s="912" t="s">
        <v>258</v>
      </c>
      <c r="M39" s="914">
        <f t="shared" si="1"/>
        <v>0</v>
      </c>
      <c r="N39" s="912" t="s">
        <v>184</v>
      </c>
      <c r="O39" s="1937"/>
      <c r="Q39" s="17"/>
      <c r="R39" s="17"/>
      <c r="S39" s="17"/>
    </row>
    <row r="40" spans="1:19" s="351" customFormat="1" ht="28.5">
      <c r="A40" s="472"/>
      <c r="B40" s="2028"/>
      <c r="C40" s="2018"/>
      <c r="D40" s="2018"/>
      <c r="E40" s="1935" t="s">
        <v>1001</v>
      </c>
      <c r="F40" s="1936"/>
      <c r="G40" s="1936"/>
      <c r="H40" s="1936"/>
      <c r="I40" s="957">
        <v>990000</v>
      </c>
      <c r="J40" s="958" t="s">
        <v>184</v>
      </c>
      <c r="K40" s="959">
        <f>COUNTIFS('6.住戸情報入力'!AC:AC,E40,'6.住戸情報入力'!AE:AE,$G$4)</f>
        <v>0</v>
      </c>
      <c r="L40" s="958" t="s">
        <v>258</v>
      </c>
      <c r="M40" s="960">
        <f t="shared" si="1"/>
        <v>0</v>
      </c>
      <c r="N40" s="958" t="s">
        <v>184</v>
      </c>
      <c r="O40" s="1937"/>
      <c r="Q40" s="17"/>
      <c r="R40" s="17"/>
      <c r="S40" s="17"/>
    </row>
    <row r="41" spans="1:19" s="351" customFormat="1" ht="30.75" customHeight="1" thickBot="1">
      <c r="A41" s="469"/>
      <c r="B41" s="2028"/>
      <c r="C41" s="2018"/>
      <c r="D41" s="2019"/>
      <c r="E41" s="1939" t="s">
        <v>763</v>
      </c>
      <c r="F41" s="1940"/>
      <c r="G41" s="1940"/>
      <c r="H41" s="1941"/>
      <c r="I41" s="1945"/>
      <c r="J41" s="1946"/>
      <c r="K41" s="1945"/>
      <c r="L41" s="1946"/>
      <c r="M41" s="898">
        <f>250000*COUNTIFS('6.住戸情報入力'!AD:AD,"寒冷地仕様",'6.住戸情報入力'!AE:AE,$G$4)+100000*COUNTIFS('6.住戸情報入力'!AD:AD,"中小都市ガス事業者によるガス供給",'6.住戸情報入力'!AE:AE,$G$4)+120000*COUNTIFS('6.住戸情報入力'!AD:AD,"LPガス仕様",'6.住戸情報入力'!AE:AE,$G$4)+60000*COUNTIFS('6.住戸情報入力'!AD:AD,"国産天然ガスに対応する機種",'6.住戸情報入力'!AE:AE,$G$4)</f>
        <v>0</v>
      </c>
      <c r="N41" s="897" t="s">
        <v>184</v>
      </c>
      <c r="O41" s="1938"/>
      <c r="Q41" s="17"/>
      <c r="R41" s="17"/>
      <c r="S41" s="17"/>
    </row>
    <row r="42" spans="1:19" s="359" customFormat="1" ht="27.75" customHeight="1" thickTop="1">
      <c r="A42" s="473"/>
      <c r="B42" s="2028"/>
      <c r="C42" s="2018"/>
      <c r="D42" s="2024" t="s">
        <v>457</v>
      </c>
      <c r="E42" s="2025"/>
      <c r="F42" s="2025"/>
      <c r="G42" s="2025"/>
      <c r="H42" s="2025"/>
      <c r="I42" s="2025"/>
      <c r="J42" s="2025"/>
      <c r="K42" s="2025"/>
      <c r="L42" s="930" t="s">
        <v>456</v>
      </c>
      <c r="M42" s="931">
        <f>SUM(M34:M41)</f>
        <v>0</v>
      </c>
      <c r="N42" s="932" t="s">
        <v>184</v>
      </c>
      <c r="O42" s="961"/>
      <c r="Q42" s="613"/>
      <c r="R42" s="613"/>
      <c r="S42" s="613"/>
    </row>
    <row r="43" spans="1:19" s="359" customFormat="1" ht="27.75" customHeight="1">
      <c r="A43" s="473"/>
      <c r="B43" s="2028"/>
      <c r="C43" s="2018"/>
      <c r="D43" s="1978" t="s">
        <v>1250</v>
      </c>
      <c r="E43" s="1979"/>
      <c r="F43" s="1979"/>
      <c r="G43" s="1979"/>
      <c r="H43" s="1980"/>
      <c r="I43" s="1981"/>
      <c r="J43" s="1982"/>
      <c r="K43" s="1981"/>
      <c r="L43" s="1982"/>
      <c r="M43" s="962">
        <f>80000*COUNTIFS('6.住戸情報入力'!AA:AA,"ダクト式第三種換気",'6.住戸情報入力'!AB:AB,$G$4)+120000*COUNTIFS('6.住戸情報入力'!AA:AA,"ダクト式第一種換気",'6.住戸情報入力'!AB:AB,$G$4)+160000*COUNTIFS('6.住戸情報入力'!AA:AA,"ダクト式第一種換気（熱交換有り）",'6.住戸情報入力'!AB:AB,$G$4)</f>
        <v>0</v>
      </c>
      <c r="N43" s="963" t="s">
        <v>184</v>
      </c>
      <c r="O43" s="1920" t="s">
        <v>752</v>
      </c>
      <c r="Q43" s="613"/>
      <c r="R43" s="613"/>
      <c r="S43" s="613"/>
    </row>
    <row r="44" spans="1:19" s="359" customFormat="1" ht="28.5">
      <c r="A44" s="473"/>
      <c r="B44" s="2028"/>
      <c r="C44" s="2018"/>
      <c r="D44" s="1983" t="s">
        <v>1251</v>
      </c>
      <c r="E44" s="1984"/>
      <c r="F44" s="1984"/>
      <c r="G44" s="1984"/>
      <c r="H44" s="1985"/>
      <c r="I44" s="911">
        <v>8000</v>
      </c>
      <c r="J44" s="922" t="s">
        <v>184</v>
      </c>
      <c r="K44" s="909">
        <f>SUMIFS('6.住戸情報入力'!AF:AF,'6.住戸情報入力'!AG:AG,$G$4)</f>
        <v>0</v>
      </c>
      <c r="L44" s="922" t="s">
        <v>258</v>
      </c>
      <c r="M44" s="962">
        <f>8000*K44</f>
        <v>0</v>
      </c>
      <c r="N44" s="964" t="s">
        <v>184</v>
      </c>
      <c r="O44" s="1921"/>
      <c r="Q44" s="613"/>
      <c r="R44" s="613"/>
      <c r="S44" s="613"/>
    </row>
    <row r="45" spans="1:19" s="359" customFormat="1" ht="27.75" customHeight="1">
      <c r="A45" s="473"/>
      <c r="B45" s="2028"/>
      <c r="C45" s="2018"/>
      <c r="D45" s="1965" t="s">
        <v>726</v>
      </c>
      <c r="E45" s="1966"/>
      <c r="F45" s="1966"/>
      <c r="G45" s="1966"/>
      <c r="H45" s="965"/>
      <c r="I45" s="937">
        <v>100000</v>
      </c>
      <c r="J45" s="963" t="s">
        <v>184</v>
      </c>
      <c r="K45" s="939">
        <f>COUNTIFS('6.住戸情報入力'!AH:AH,"有り",'6.住戸情報入力'!AI:AI,$G$4)</f>
        <v>0</v>
      </c>
      <c r="L45" s="963" t="s">
        <v>258</v>
      </c>
      <c r="M45" s="966">
        <f>I45*K45</f>
        <v>0</v>
      </c>
      <c r="N45" s="963" t="s">
        <v>184</v>
      </c>
      <c r="O45" s="1921"/>
      <c r="Q45" s="613"/>
      <c r="R45" s="613"/>
      <c r="S45" s="613"/>
    </row>
    <row r="46" spans="1:19" s="359" customFormat="1" ht="27.75" customHeight="1">
      <c r="A46" s="473"/>
      <c r="B46" s="2028"/>
      <c r="C46" s="2018"/>
      <c r="D46" s="1967" t="s">
        <v>1214</v>
      </c>
      <c r="E46" s="1968"/>
      <c r="F46" s="1968"/>
      <c r="G46" s="1968"/>
      <c r="H46" s="1969"/>
      <c r="I46" s="967">
        <v>115000</v>
      </c>
      <c r="J46" s="932" t="s">
        <v>184</v>
      </c>
      <c r="K46" s="909">
        <f>COUNTIFS('6.住戸情報入力'!AH:AH,"有り（ガス計測含む）",'6.住戸情報入力'!AI:AI,$G$4)</f>
        <v>0</v>
      </c>
      <c r="L46" s="932" t="s">
        <v>258</v>
      </c>
      <c r="M46" s="931">
        <f>I46*K46</f>
        <v>0</v>
      </c>
      <c r="N46" s="932" t="s">
        <v>184</v>
      </c>
      <c r="O46" s="1922"/>
      <c r="Q46" s="613"/>
      <c r="R46" s="613"/>
      <c r="S46" s="613"/>
    </row>
    <row r="47" spans="1:19" s="359" customFormat="1" ht="27.75" customHeight="1" thickBot="1">
      <c r="A47" s="473"/>
      <c r="B47" s="2028"/>
      <c r="C47" s="2018"/>
      <c r="D47" s="1970" t="s">
        <v>407</v>
      </c>
      <c r="E47" s="1971"/>
      <c r="F47" s="1971"/>
      <c r="G47" s="1971"/>
      <c r="H47" s="968"/>
      <c r="I47" s="2012"/>
      <c r="J47" s="2013"/>
      <c r="K47" s="2013"/>
      <c r="L47" s="2014"/>
      <c r="M47" s="969">
        <f>SUMIFS('6.住戸情報入力'!AJ:AJ,'6.住戸情報入力'!AK:AK,$G$4)</f>
        <v>0</v>
      </c>
      <c r="N47" s="970" t="s">
        <v>184</v>
      </c>
      <c r="O47" s="971"/>
      <c r="Q47" s="613"/>
      <c r="R47" s="613"/>
      <c r="S47" s="613"/>
    </row>
    <row r="48" spans="1:19" s="359" customFormat="1" ht="27.75" customHeight="1" thickTop="1" thickBot="1">
      <c r="A48" s="473"/>
      <c r="B48" s="2028"/>
      <c r="C48" s="2019"/>
      <c r="D48" s="2015" t="s">
        <v>457</v>
      </c>
      <c r="E48" s="2016"/>
      <c r="F48" s="2016"/>
      <c r="G48" s="2016"/>
      <c r="H48" s="2016"/>
      <c r="I48" s="2016"/>
      <c r="J48" s="2016"/>
      <c r="K48" s="2016"/>
      <c r="L48" s="972" t="s">
        <v>470</v>
      </c>
      <c r="M48" s="973">
        <f>SUM(M43:M47)</f>
        <v>0</v>
      </c>
      <c r="N48" s="974" t="s">
        <v>184</v>
      </c>
      <c r="O48" s="975"/>
      <c r="Q48" s="613"/>
      <c r="R48" s="613"/>
      <c r="S48" s="613"/>
    </row>
    <row r="49" spans="1:19" s="359" customFormat="1" ht="27.75" customHeight="1" thickTop="1">
      <c r="A49" s="473"/>
      <c r="B49" s="2029"/>
      <c r="C49" s="2010" t="s">
        <v>468</v>
      </c>
      <c r="D49" s="2011"/>
      <c r="E49" s="2011"/>
      <c r="F49" s="2011"/>
      <c r="G49" s="2011"/>
      <c r="H49" s="2011"/>
      <c r="I49" s="2011"/>
      <c r="J49" s="2011"/>
      <c r="K49" s="2011"/>
      <c r="L49" s="930" t="s">
        <v>727</v>
      </c>
      <c r="M49" s="931">
        <f>SUM(M12,M21,M26,M31,M32,M33,M42,M48)</f>
        <v>0</v>
      </c>
      <c r="N49" s="932" t="s">
        <v>184</v>
      </c>
      <c r="O49" s="961" t="s">
        <v>728</v>
      </c>
      <c r="Q49" s="613"/>
      <c r="R49" s="613"/>
      <c r="S49" s="613"/>
    </row>
    <row r="50" spans="1:19" s="359" customFormat="1" ht="27.75" customHeight="1" thickBot="1">
      <c r="A50" s="473"/>
      <c r="B50" s="2020" t="s">
        <v>409</v>
      </c>
      <c r="C50" s="2022" t="s">
        <v>680</v>
      </c>
      <c r="D50" s="1964" t="s">
        <v>408</v>
      </c>
      <c r="E50" s="1964"/>
      <c r="F50" s="1964"/>
      <c r="G50" s="1964"/>
      <c r="H50" s="1964"/>
      <c r="I50" s="2012"/>
      <c r="J50" s="2013"/>
      <c r="K50" s="2013"/>
      <c r="L50" s="2014"/>
      <c r="M50" s="976">
        <f>'8.共用部定額単価算出シート'!S44</f>
        <v>0</v>
      </c>
      <c r="N50" s="970" t="s">
        <v>184</v>
      </c>
      <c r="O50" s="971"/>
      <c r="Q50" s="613"/>
      <c r="R50" s="613"/>
      <c r="S50" s="613"/>
    </row>
    <row r="51" spans="1:19" s="359" customFormat="1" ht="27.75" customHeight="1" thickTop="1" thickBot="1">
      <c r="A51" s="473"/>
      <c r="B51" s="2021"/>
      <c r="C51" s="2023"/>
      <c r="D51" s="2015" t="s">
        <v>457</v>
      </c>
      <c r="E51" s="2016"/>
      <c r="F51" s="2016"/>
      <c r="G51" s="2016"/>
      <c r="H51" s="2016"/>
      <c r="I51" s="2016"/>
      <c r="J51" s="2016"/>
      <c r="K51" s="2016"/>
      <c r="L51" s="977" t="s">
        <v>729</v>
      </c>
      <c r="M51" s="973">
        <f>SUM(M50:M50)</f>
        <v>0</v>
      </c>
      <c r="N51" s="974" t="s">
        <v>184</v>
      </c>
      <c r="O51" s="975"/>
      <c r="Q51" s="613"/>
      <c r="R51" s="613"/>
      <c r="S51" s="613"/>
    </row>
    <row r="52" spans="1:19" s="359" customFormat="1" ht="27.75" customHeight="1" thickTop="1">
      <c r="A52" s="474"/>
      <c r="B52" s="2008" t="s">
        <v>843</v>
      </c>
      <c r="C52" s="2009"/>
      <c r="D52" s="2009"/>
      <c r="E52" s="2009"/>
      <c r="F52" s="2009"/>
      <c r="G52" s="2009"/>
      <c r="H52" s="2009"/>
      <c r="I52" s="2009"/>
      <c r="J52" s="2009"/>
      <c r="K52" s="2009"/>
      <c r="L52" s="978" t="s">
        <v>844</v>
      </c>
      <c r="M52" s="979">
        <f>M49+M51</f>
        <v>0</v>
      </c>
      <c r="N52" s="948" t="s">
        <v>184</v>
      </c>
      <c r="O52" s="980" t="s">
        <v>997</v>
      </c>
      <c r="Q52" s="613"/>
      <c r="R52" s="613"/>
      <c r="S52" s="613"/>
    </row>
  </sheetData>
  <sheetProtection sheet="1" selectLockedCells="1"/>
  <mergeCells count="80">
    <mergeCell ref="M8:N8"/>
    <mergeCell ref="D9:I9"/>
    <mergeCell ref="B2:G2"/>
    <mergeCell ref="B4:F4"/>
    <mergeCell ref="G4:H4"/>
    <mergeCell ref="B6:F6"/>
    <mergeCell ref="G6:N6"/>
    <mergeCell ref="D10:I10"/>
    <mergeCell ref="D11:K11"/>
    <mergeCell ref="C12:C48"/>
    <mergeCell ref="D12:G12"/>
    <mergeCell ref="I12:J12"/>
    <mergeCell ref="K12:L12"/>
    <mergeCell ref="E20:H20"/>
    <mergeCell ref="D21:K21"/>
    <mergeCell ref="D22:D25"/>
    <mergeCell ref="E22:H22"/>
    <mergeCell ref="B8:C11"/>
    <mergeCell ref="D8:J8"/>
    <mergeCell ref="K8:L8"/>
    <mergeCell ref="B13:B49"/>
    <mergeCell ref="D13:D20"/>
    <mergeCell ref="E13:H13"/>
    <mergeCell ref="D31:K31"/>
    <mergeCell ref="D32:H32"/>
    <mergeCell ref="O13:O20"/>
    <mergeCell ref="E14:H14"/>
    <mergeCell ref="E15:H15"/>
    <mergeCell ref="E16:H16"/>
    <mergeCell ref="E17:H17"/>
    <mergeCell ref="E18:H18"/>
    <mergeCell ref="E19:H19"/>
    <mergeCell ref="D27:D30"/>
    <mergeCell ref="E27:H27"/>
    <mergeCell ref="O27:O30"/>
    <mergeCell ref="E28:H28"/>
    <mergeCell ref="E29:F30"/>
    <mergeCell ref="G29:H29"/>
    <mergeCell ref="G30:H30"/>
    <mergeCell ref="O22:O25"/>
    <mergeCell ref="E23:H23"/>
    <mergeCell ref="E24:H24"/>
    <mergeCell ref="E25:H25"/>
    <mergeCell ref="D26:K26"/>
    <mergeCell ref="I32:J32"/>
    <mergeCell ref="D34:D41"/>
    <mergeCell ref="E34:H34"/>
    <mergeCell ref="O34:O41"/>
    <mergeCell ref="E35:G36"/>
    <mergeCell ref="E37:H37"/>
    <mergeCell ref="E38:H38"/>
    <mergeCell ref="E39:H39"/>
    <mergeCell ref="E40:H40"/>
    <mergeCell ref="E41:H41"/>
    <mergeCell ref="I41:J41"/>
    <mergeCell ref="D33:H33"/>
    <mergeCell ref="I33:J33"/>
    <mergeCell ref="D42:K42"/>
    <mergeCell ref="D43:H43"/>
    <mergeCell ref="I43:J43"/>
    <mergeCell ref="K43:L43"/>
    <mergeCell ref="O43:O46"/>
    <mergeCell ref="D44:H44"/>
    <mergeCell ref="D45:G45"/>
    <mergeCell ref="B52:K52"/>
    <mergeCell ref="K9:L9"/>
    <mergeCell ref="M9:N9"/>
    <mergeCell ref="K10:L10"/>
    <mergeCell ref="M10:N10"/>
    <mergeCell ref="D46:H46"/>
    <mergeCell ref="D47:G47"/>
    <mergeCell ref="I47:L47"/>
    <mergeCell ref="D48:K48"/>
    <mergeCell ref="C49:K49"/>
    <mergeCell ref="B50:B51"/>
    <mergeCell ref="C50:C51"/>
    <mergeCell ref="D50:H50"/>
    <mergeCell ref="I50:L50"/>
    <mergeCell ref="D51:K51"/>
    <mergeCell ref="K41:L41"/>
  </mergeCells>
  <phoneticPr fontId="16"/>
  <conditionalFormatting sqref="A8:B8 D8 A4:G4 K8:XFD8 A12:XFD12 D9:J9 D11:XFD11 A5:XFD7 I4:XFD4 Q9:XFD9 A1:XFD3 A27 M31:XFD31 D34 O34 D31:K31 D29:XFD30 D27:XFD27 A14:A21 A13:B13 D13:XFD21 E37:N40 P32:XFD32 P34:XFD41 E41 M41:N41 A43:A44 P44:XFD44 A29:A32 A34:A41 E28:H28 A49:A51 A53:XFD1048576 P10:XFD10 A9:A11">
    <cfRule type="expression" dxfId="212" priority="44">
      <formula>_xlfn.ISFORMULA(A1)=TRUE</formula>
    </cfRule>
  </conditionalFormatting>
  <conditionalFormatting sqref="P9">
    <cfRule type="containsText" dxfId="211" priority="43" operator="containsText" text="(例)">
      <formula>NOT(ISERROR(SEARCH("(例)",P9)))</formula>
    </cfRule>
  </conditionalFormatting>
  <conditionalFormatting sqref="A22:A26 P22:XFD25 D26:XFD26 D22:J22 E23:J25 L22:N25">
    <cfRule type="expression" dxfId="210" priority="42">
      <formula>_xlfn.ISFORMULA(A22)=TRUE</formula>
    </cfRule>
  </conditionalFormatting>
  <conditionalFormatting sqref="A28 I28:J28 D28 L28:XFD28">
    <cfRule type="expression" dxfId="209" priority="41">
      <formula>_xlfn.ISFORMULA(A28)=TRUE</formula>
    </cfRule>
  </conditionalFormatting>
  <conditionalFormatting sqref="L31">
    <cfRule type="expression" dxfId="208" priority="40">
      <formula>_xlfn.ISFORMULA(L31)=TRUE</formula>
    </cfRule>
  </conditionalFormatting>
  <conditionalFormatting sqref="M32:N32 D32">
    <cfRule type="expression" dxfId="207" priority="39">
      <formula>_xlfn.ISFORMULA(D32)=TRUE</formula>
    </cfRule>
  </conditionalFormatting>
  <conditionalFormatting sqref="O23">
    <cfRule type="expression" dxfId="206" priority="37">
      <formula>_xlfn.ISFORMULA(O23)=TRUE</formula>
    </cfRule>
  </conditionalFormatting>
  <conditionalFormatting sqref="E34:N34 E35 H35:N36">
    <cfRule type="expression" dxfId="205" priority="36">
      <formula>_xlfn.ISFORMULA(E34)=TRUE</formula>
    </cfRule>
  </conditionalFormatting>
  <conditionalFormatting sqref="O22 O24:O25">
    <cfRule type="expression" dxfId="204" priority="38">
      <formula>_xlfn.ISFORMULA(O22)=TRUE</formula>
    </cfRule>
  </conditionalFormatting>
  <conditionalFormatting sqref="O32">
    <cfRule type="expression" dxfId="203" priority="35">
      <formula>_xlfn.ISFORMULA(O32)=TRUE</formula>
    </cfRule>
  </conditionalFormatting>
  <conditionalFormatting sqref="A42 D42:XFD42">
    <cfRule type="expression" dxfId="202" priority="34">
      <formula>_xlfn.ISFORMULA(A42)=TRUE</formula>
    </cfRule>
  </conditionalFormatting>
  <conditionalFormatting sqref="D43:D44 M43:XFD43 M44:N44">
    <cfRule type="expression" dxfId="201" priority="33">
      <formula>_xlfn.ISFORMULA(D43)=TRUE</formula>
    </cfRule>
  </conditionalFormatting>
  <conditionalFormatting sqref="Y45:XFD45 A45:A48 D46 D48:XFD48 D45:N45 P45:W45 P46:XFD46 D47:L47 N47:XFD47 I46:N46">
    <cfRule type="expression" dxfId="200" priority="32">
      <formula>_xlfn.ISFORMULA(A45)=TRUE</formula>
    </cfRule>
  </conditionalFormatting>
  <conditionalFormatting sqref="A52:B52 L52:XFD52 I50:L50 D51:XFD51 L49:XFD49 D50 N50:XFD50">
    <cfRule type="expression" dxfId="199" priority="31">
      <formula>_xlfn.ISFORMULA(A49)=TRUE</formula>
    </cfRule>
  </conditionalFormatting>
  <conditionalFormatting sqref="B50:C50 B51">
    <cfRule type="expression" dxfId="198" priority="30">
      <formula>_xlfn.ISFORMULA(B50)=TRUE</formula>
    </cfRule>
  </conditionalFormatting>
  <conditionalFormatting sqref="C49:K49">
    <cfRule type="expression" dxfId="197" priority="29">
      <formula>_xlfn.ISFORMULA(C49)=TRUE</formula>
    </cfRule>
  </conditionalFormatting>
  <conditionalFormatting sqref="M47">
    <cfRule type="containsBlanks" dxfId="196" priority="28">
      <formula>LEN(TRIM(M47))=0</formula>
    </cfRule>
  </conditionalFormatting>
  <conditionalFormatting sqref="M47">
    <cfRule type="expression" dxfId="195" priority="27">
      <formula>_xlfn.ISFORMULA(M47)=TRUE</formula>
    </cfRule>
  </conditionalFormatting>
  <conditionalFormatting sqref="M50">
    <cfRule type="expression" dxfId="194" priority="26">
      <formula>_xlfn.ISFORMULA(M50)=TRUE</formula>
    </cfRule>
  </conditionalFormatting>
  <conditionalFormatting sqref="I41:L41">
    <cfRule type="expression" dxfId="193" priority="25">
      <formula>_xlfn.ISFORMULA(I41)=TRUE</formula>
    </cfRule>
  </conditionalFormatting>
  <conditionalFormatting sqref="I43:L43">
    <cfRule type="expression" dxfId="192" priority="24">
      <formula>_xlfn.ISFORMULA(I43)=TRUE</formula>
    </cfRule>
  </conditionalFormatting>
  <conditionalFormatting sqref="I32:L32">
    <cfRule type="expression" dxfId="191" priority="21">
      <formula>_xlfn.ISFORMULA(I32)=TRUE</formula>
    </cfRule>
  </conditionalFormatting>
  <conditionalFormatting sqref="P33:XFD33 A33">
    <cfRule type="expression" dxfId="190" priority="20">
      <formula>_xlfn.ISFORMULA(A33)=TRUE</formula>
    </cfRule>
  </conditionalFormatting>
  <conditionalFormatting sqref="M33:N33 D33">
    <cfRule type="expression" dxfId="189" priority="19">
      <formula>_xlfn.ISFORMULA(D33)=TRUE</formula>
    </cfRule>
  </conditionalFormatting>
  <conditionalFormatting sqref="O33">
    <cfRule type="expression" dxfId="188" priority="18">
      <formula>_xlfn.ISFORMULA(O33)=TRUE</formula>
    </cfRule>
  </conditionalFormatting>
  <conditionalFormatting sqref="I33:L33">
    <cfRule type="expression" dxfId="187" priority="17">
      <formula>_xlfn.ISFORMULA(I33)=TRUE</formula>
    </cfRule>
  </conditionalFormatting>
  <conditionalFormatting sqref="K22">
    <cfRule type="expression" dxfId="186" priority="16">
      <formula>_xlfn.ISFORMULA(K22)=TRUE</formula>
    </cfRule>
  </conditionalFormatting>
  <conditionalFormatting sqref="K23">
    <cfRule type="expression" dxfId="185" priority="15">
      <formula>_xlfn.ISFORMULA(K23)=TRUE</formula>
    </cfRule>
  </conditionalFormatting>
  <conditionalFormatting sqref="K24">
    <cfRule type="expression" dxfId="184" priority="14">
      <formula>_xlfn.ISFORMULA(K24)=TRUE</formula>
    </cfRule>
  </conditionalFormatting>
  <conditionalFormatting sqref="K25">
    <cfRule type="expression" dxfId="183" priority="13">
      <formula>_xlfn.ISFORMULA(K25)=TRUE</formula>
    </cfRule>
  </conditionalFormatting>
  <conditionalFormatting sqref="K28">
    <cfRule type="expression" dxfId="182" priority="12">
      <formula>_xlfn.ISFORMULA(K28)=TRUE</formula>
    </cfRule>
  </conditionalFormatting>
  <conditionalFormatting sqref="J10">
    <cfRule type="expression" dxfId="181" priority="11">
      <formula>_xlfn.ISFORMULA(J10)=TRUE</formula>
    </cfRule>
  </conditionalFormatting>
  <conditionalFormatting sqref="D10:I10">
    <cfRule type="expression" dxfId="180" priority="10">
      <formula>_xlfn.ISFORMULA(D10)=TRUE</formula>
    </cfRule>
  </conditionalFormatting>
  <conditionalFormatting sqref="O9:O10">
    <cfRule type="expression" dxfId="179" priority="9">
      <formula>_xlfn.ISFORMULA(O9)=TRUE</formula>
    </cfRule>
  </conditionalFormatting>
  <conditionalFormatting sqref="K9:L9">
    <cfRule type="expression" dxfId="178" priority="8">
      <formula>_xlfn.ISFORMULA(K9)=TRUE</formula>
    </cfRule>
  </conditionalFormatting>
  <conditionalFormatting sqref="M9">
    <cfRule type="expression" dxfId="177" priority="7">
      <formula>_xlfn.ISFORMULA(M9)=TRUE</formula>
    </cfRule>
  </conditionalFormatting>
  <conditionalFormatting sqref="K10:L10">
    <cfRule type="expression" dxfId="176" priority="6">
      <formula>_xlfn.ISFORMULA(K10)=TRUE</formula>
    </cfRule>
  </conditionalFormatting>
  <conditionalFormatting sqref="M10">
    <cfRule type="expression" dxfId="175" priority="5">
      <formula>_xlfn.ISFORMULA(M10)=TRUE</formula>
    </cfRule>
  </conditionalFormatting>
  <conditionalFormatting sqref="I44:L44">
    <cfRule type="expression" dxfId="174" priority="4">
      <formula>_xlfn.ISFORMULA(I44)=TRUE</formula>
    </cfRule>
  </conditionalFormatting>
  <printOptions horizontalCentered="1"/>
  <pageMargins left="0.51181102362204722" right="0.11811023622047245" top="0.35433070866141736" bottom="0.35433070866141736" header="0.31496062992125984" footer="0.11811023622047245"/>
  <pageSetup paperSize="9" scale="51" orientation="portrait" r:id="rId1"/>
  <headerFooter scaleWithDoc="0">
    <oddFooter>&amp;R&amp;K00-048R4中高層ZEH-M_ver.1</oddFooter>
  </headerFooter>
  <extLst>
    <ext xmlns:x14="http://schemas.microsoft.com/office/spreadsheetml/2009/9/main" uri="{78C0D931-6437-407d-A8EE-F0AAD7539E65}">
      <x14:conditionalFormattings>
        <x14:conditionalFormatting xmlns:xm="http://schemas.microsoft.com/office/excel/2006/main">
          <x14:cfRule type="expression" priority="1" id="{987D6402-3A1E-4A4D-96C6-D4400488152B}">
            <xm:f>入力シート!$F$13="3年度事業（1年目）"</xm:f>
            <x14:dxf>
              <fill>
                <patternFill>
                  <bgColor theme="0" tint="-0.499984740745262"/>
                </patternFill>
              </fill>
            </x14:dxf>
          </x14:cfRule>
          <x14:cfRule type="expression" priority="2" id="{BE5574A9-4AFD-48BB-AA3D-EC4E32BC7B36}">
            <xm:f>入力シート!$F$13="2年度事業（1年目）"</xm:f>
            <x14:dxf>
              <fill>
                <patternFill>
                  <bgColor theme="0" tint="-0.499984740745262"/>
                </patternFill>
              </fill>
            </x14:dxf>
          </x14:cfRule>
          <x14:cfRule type="expression" priority="3" id="{46A586D5-09ED-44E8-A8FB-327A4C552CEF}">
            <xm:f>入力シート!$F$13="単年度事業"</xm:f>
            <x14:dxf>
              <fill>
                <patternFill>
                  <bgColor theme="0" tint="-0.499984740745262"/>
                </patternFill>
              </fill>
            </x14:dxf>
          </x14:cfRule>
          <xm:sqref>A2:O53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9D05-6895-4FBF-A587-BEB884A23138}">
  <sheetPr>
    <pageSetUpPr fitToPage="1"/>
  </sheetPr>
  <dimension ref="A1:G52"/>
  <sheetViews>
    <sheetView showGridLines="0" view="pageBreakPreview" zoomScale="70" zoomScaleNormal="65" zoomScaleSheetLayoutView="70" workbookViewId="0"/>
  </sheetViews>
  <sheetFormatPr defaultColWidth="9" defaultRowHeight="40.5"/>
  <cols>
    <col min="1" max="1" width="2.625" style="637" customWidth="1"/>
    <col min="2" max="2" width="25.625" style="338" bestFit="1" customWidth="1"/>
    <col min="3" max="3" width="83.25" style="338" bestFit="1" customWidth="1"/>
    <col min="4" max="6" width="9.125" style="635" customWidth="1"/>
    <col min="7" max="7" width="58.5" style="639" customWidth="1"/>
    <col min="8" max="8" width="2.625" style="338" customWidth="1"/>
    <col min="9" max="16384" width="9" style="338"/>
  </cols>
  <sheetData>
    <row r="1" spans="1:7" ht="25.5">
      <c r="A1" s="407" t="s">
        <v>1016</v>
      </c>
      <c r="B1" s="407"/>
      <c r="C1" s="407"/>
      <c r="D1" s="407"/>
      <c r="E1" s="407"/>
      <c r="F1" s="407"/>
      <c r="G1" s="407"/>
    </row>
    <row r="2" spans="1:7" ht="25.5">
      <c r="A2" s="407" t="s">
        <v>710</v>
      </c>
      <c r="B2" s="407"/>
      <c r="C2" s="407"/>
      <c r="D2" s="407"/>
      <c r="E2" s="407"/>
      <c r="F2" s="407"/>
      <c r="G2" s="407"/>
    </row>
    <row r="3" spans="1:7" s="625" customFormat="1" ht="25.5">
      <c r="A3" s="407" t="s">
        <v>639</v>
      </c>
      <c r="D3" s="626"/>
      <c r="E3" s="626"/>
      <c r="F3" s="626"/>
      <c r="G3" s="627"/>
    </row>
    <row r="4" spans="1:7" ht="44.25" customHeight="1">
      <c r="A4" s="628"/>
      <c r="B4" s="629" t="s">
        <v>210</v>
      </c>
      <c r="C4" s="630" t="s">
        <v>211</v>
      </c>
      <c r="D4" s="631" t="s">
        <v>212</v>
      </c>
      <c r="E4" s="631" t="s">
        <v>213</v>
      </c>
      <c r="F4" s="631" t="s">
        <v>459</v>
      </c>
      <c r="G4" s="632" t="s">
        <v>214</v>
      </c>
    </row>
    <row r="5" spans="1:7" ht="44.25" customHeight="1">
      <c r="A5" s="628"/>
      <c r="B5" s="633" t="s">
        <v>670</v>
      </c>
      <c r="C5" s="634" t="s">
        <v>561</v>
      </c>
      <c r="D5" s="635" t="s">
        <v>217</v>
      </c>
      <c r="E5" s="635" t="s">
        <v>218</v>
      </c>
      <c r="F5" s="78" t="s">
        <v>460</v>
      </c>
      <c r="G5" s="636"/>
    </row>
    <row r="6" spans="1:7">
      <c r="B6" s="1272" t="s">
        <v>215</v>
      </c>
      <c r="C6" s="208" t="s">
        <v>216</v>
      </c>
      <c r="D6" s="635" t="s">
        <v>217</v>
      </c>
      <c r="E6" s="635" t="s">
        <v>218</v>
      </c>
      <c r="F6" s="78" t="s">
        <v>460</v>
      </c>
      <c r="G6" s="638" t="s">
        <v>585</v>
      </c>
    </row>
    <row r="7" spans="1:7">
      <c r="B7" s="1272"/>
      <c r="C7" s="863" t="s">
        <v>619</v>
      </c>
      <c r="D7" s="635" t="s">
        <v>217</v>
      </c>
      <c r="E7" s="635" t="s">
        <v>218</v>
      </c>
      <c r="F7" s="78" t="s">
        <v>460</v>
      </c>
      <c r="G7" s="640"/>
    </row>
    <row r="8" spans="1:7">
      <c r="B8" s="1272"/>
      <c r="C8" s="208" t="s">
        <v>219</v>
      </c>
      <c r="D8" s="635" t="s">
        <v>217</v>
      </c>
      <c r="E8" s="635" t="s">
        <v>218</v>
      </c>
      <c r="F8" s="78" t="s">
        <v>460</v>
      </c>
      <c r="G8" s="640"/>
    </row>
    <row r="9" spans="1:7">
      <c r="B9" s="1272"/>
      <c r="C9" s="208" t="s">
        <v>220</v>
      </c>
      <c r="D9" s="635" t="s">
        <v>217</v>
      </c>
      <c r="E9" s="635" t="s">
        <v>458</v>
      </c>
      <c r="F9" s="78" t="s">
        <v>460</v>
      </c>
      <c r="G9" s="640" t="s">
        <v>620</v>
      </c>
    </row>
    <row r="10" spans="1:7">
      <c r="B10" s="864" t="s">
        <v>221</v>
      </c>
      <c r="C10" s="208" t="s">
        <v>222</v>
      </c>
      <c r="D10" s="635" t="s">
        <v>217</v>
      </c>
      <c r="E10" s="635" t="s">
        <v>218</v>
      </c>
      <c r="F10" s="78" t="s">
        <v>460</v>
      </c>
      <c r="G10" s="640" t="s">
        <v>586</v>
      </c>
    </row>
    <row r="11" spans="1:7">
      <c r="B11" s="1273" t="s">
        <v>488</v>
      </c>
      <c r="C11" s="208" t="s">
        <v>223</v>
      </c>
      <c r="D11" s="635" t="s">
        <v>217</v>
      </c>
      <c r="E11" s="635" t="s">
        <v>218</v>
      </c>
      <c r="F11" s="78" t="s">
        <v>460</v>
      </c>
      <c r="G11" s="640"/>
    </row>
    <row r="12" spans="1:7">
      <c r="B12" s="1273"/>
      <c r="C12" s="208" t="s">
        <v>224</v>
      </c>
      <c r="D12" s="635" t="s">
        <v>217</v>
      </c>
      <c r="E12" s="635" t="s">
        <v>218</v>
      </c>
      <c r="F12" s="78" t="s">
        <v>460</v>
      </c>
      <c r="G12" s="640" t="s">
        <v>225</v>
      </c>
    </row>
    <row r="13" spans="1:7">
      <c r="B13" s="1273"/>
      <c r="C13" s="208" t="s">
        <v>226</v>
      </c>
      <c r="D13" s="635" t="s">
        <v>217</v>
      </c>
      <c r="E13" s="635" t="s">
        <v>218</v>
      </c>
      <c r="F13" s="78" t="s">
        <v>460</v>
      </c>
      <c r="G13" s="640" t="s">
        <v>225</v>
      </c>
    </row>
    <row r="14" spans="1:7">
      <c r="B14" s="1273"/>
      <c r="C14" s="208" t="s">
        <v>475</v>
      </c>
      <c r="D14" s="635" t="s">
        <v>217</v>
      </c>
      <c r="E14" s="635" t="s">
        <v>218</v>
      </c>
      <c r="F14" s="78" t="s">
        <v>460</v>
      </c>
      <c r="G14" s="640"/>
    </row>
    <row r="15" spans="1:7">
      <c r="B15" s="1273"/>
      <c r="C15" s="208" t="s">
        <v>1197</v>
      </c>
      <c r="D15" s="635" t="s">
        <v>217</v>
      </c>
      <c r="E15" s="635" t="s">
        <v>426</v>
      </c>
      <c r="F15" s="78" t="s">
        <v>460</v>
      </c>
      <c r="G15" s="640" t="s">
        <v>495</v>
      </c>
    </row>
    <row r="16" spans="1:7">
      <c r="B16" s="1273"/>
      <c r="C16" s="863" t="s">
        <v>1175</v>
      </c>
      <c r="D16" s="866" t="s">
        <v>217</v>
      </c>
      <c r="E16" s="866" t="s">
        <v>227</v>
      </c>
      <c r="F16" s="78" t="s">
        <v>460</v>
      </c>
      <c r="G16" s="832"/>
    </row>
    <row r="17" spans="2:7">
      <c r="B17" s="1273"/>
      <c r="C17" s="863" t="s">
        <v>1232</v>
      </c>
      <c r="D17" s="866" t="s">
        <v>217</v>
      </c>
      <c r="E17" s="866" t="s">
        <v>227</v>
      </c>
      <c r="F17" s="78" t="s">
        <v>460</v>
      </c>
      <c r="G17" s="568"/>
    </row>
    <row r="18" spans="2:7">
      <c r="B18" s="1273"/>
      <c r="C18" s="863" t="s">
        <v>1231</v>
      </c>
      <c r="D18" s="866" t="s">
        <v>217</v>
      </c>
      <c r="E18" s="866" t="s">
        <v>227</v>
      </c>
      <c r="F18" s="78" t="s">
        <v>460</v>
      </c>
      <c r="G18" s="568"/>
    </row>
    <row r="19" spans="2:7">
      <c r="B19" s="1273"/>
      <c r="C19" s="863" t="s">
        <v>1242</v>
      </c>
      <c r="D19" s="866" t="s">
        <v>217</v>
      </c>
      <c r="E19" s="866" t="s">
        <v>227</v>
      </c>
      <c r="F19" s="867" t="s">
        <v>460</v>
      </c>
      <c r="G19" s="568"/>
    </row>
    <row r="20" spans="2:7">
      <c r="B20" s="1273"/>
      <c r="C20" s="208" t="s">
        <v>228</v>
      </c>
      <c r="D20" s="635" t="s">
        <v>229</v>
      </c>
      <c r="E20" s="635" t="s">
        <v>227</v>
      </c>
      <c r="F20" s="78"/>
      <c r="G20" s="868" t="s">
        <v>1244</v>
      </c>
    </row>
    <row r="21" spans="2:7">
      <c r="B21" s="1273"/>
      <c r="C21" s="863" t="s">
        <v>1198</v>
      </c>
      <c r="D21" s="635" t="s">
        <v>217</v>
      </c>
      <c r="E21" s="635" t="s">
        <v>218</v>
      </c>
      <c r="F21" s="78" t="s">
        <v>460</v>
      </c>
      <c r="G21" s="640"/>
    </row>
    <row r="22" spans="2:7">
      <c r="B22" s="1273"/>
      <c r="C22" s="863" t="s">
        <v>1199</v>
      </c>
      <c r="D22" s="635" t="s">
        <v>217</v>
      </c>
      <c r="E22" s="635" t="s">
        <v>218</v>
      </c>
      <c r="F22" s="78" t="s">
        <v>460</v>
      </c>
      <c r="G22" s="640"/>
    </row>
    <row r="23" spans="2:7">
      <c r="B23" s="1273"/>
      <c r="C23" s="208" t="s">
        <v>1080</v>
      </c>
      <c r="D23" s="866" t="s">
        <v>217</v>
      </c>
      <c r="E23" s="866" t="s">
        <v>227</v>
      </c>
      <c r="F23" s="78" t="s">
        <v>460</v>
      </c>
      <c r="G23" s="868" t="s">
        <v>1112</v>
      </c>
    </row>
    <row r="24" spans="2:7">
      <c r="B24" s="1273"/>
      <c r="C24" s="208" t="s">
        <v>1081</v>
      </c>
      <c r="D24" s="866" t="s">
        <v>217</v>
      </c>
      <c r="E24" s="866" t="s">
        <v>227</v>
      </c>
      <c r="F24" s="78" t="s">
        <v>460</v>
      </c>
      <c r="G24" s="868" t="s">
        <v>1111</v>
      </c>
    </row>
    <row r="25" spans="2:7">
      <c r="B25" s="1273"/>
      <c r="C25" s="863" t="s">
        <v>1082</v>
      </c>
      <c r="D25" s="866" t="s">
        <v>217</v>
      </c>
      <c r="E25" s="866" t="s">
        <v>227</v>
      </c>
      <c r="F25" s="78" t="s">
        <v>460</v>
      </c>
      <c r="G25" s="868" t="s">
        <v>1079</v>
      </c>
    </row>
    <row r="26" spans="2:7">
      <c r="B26" s="1273"/>
      <c r="C26" s="208" t="s">
        <v>1083</v>
      </c>
      <c r="D26" s="866" t="s">
        <v>217</v>
      </c>
      <c r="E26" s="866" t="s">
        <v>227</v>
      </c>
      <c r="F26" s="78" t="s">
        <v>460</v>
      </c>
      <c r="G26" s="868" t="s">
        <v>856</v>
      </c>
    </row>
    <row r="27" spans="2:7">
      <c r="B27" s="1273"/>
      <c r="C27" s="208" t="s">
        <v>1084</v>
      </c>
      <c r="D27" s="866" t="s">
        <v>217</v>
      </c>
      <c r="E27" s="866" t="s">
        <v>227</v>
      </c>
      <c r="F27" s="78" t="s">
        <v>460</v>
      </c>
      <c r="G27" s="868" t="s">
        <v>857</v>
      </c>
    </row>
    <row r="28" spans="2:7">
      <c r="B28" s="1273"/>
      <c r="C28" s="208" t="s">
        <v>1085</v>
      </c>
      <c r="D28" s="866" t="s">
        <v>217</v>
      </c>
      <c r="E28" s="866" t="s">
        <v>227</v>
      </c>
      <c r="F28" s="78" t="s">
        <v>460</v>
      </c>
      <c r="G28" s="868" t="s">
        <v>858</v>
      </c>
    </row>
    <row r="29" spans="2:7">
      <c r="B29" s="1273"/>
      <c r="C29" s="208" t="s">
        <v>1086</v>
      </c>
      <c r="D29" s="866" t="s">
        <v>217</v>
      </c>
      <c r="E29" s="866" t="s">
        <v>227</v>
      </c>
      <c r="F29" s="78" t="s">
        <v>460</v>
      </c>
      <c r="G29" s="868" t="s">
        <v>1108</v>
      </c>
    </row>
    <row r="30" spans="2:7">
      <c r="B30" s="1273"/>
      <c r="C30" s="863" t="s">
        <v>1087</v>
      </c>
      <c r="D30" s="866" t="s">
        <v>217</v>
      </c>
      <c r="E30" s="866" t="s">
        <v>227</v>
      </c>
      <c r="F30" s="78" t="s">
        <v>460</v>
      </c>
      <c r="G30" s="868" t="s">
        <v>1109</v>
      </c>
    </row>
    <row r="31" spans="2:7">
      <c r="B31" s="1273"/>
      <c r="C31" s="208" t="s">
        <v>1088</v>
      </c>
      <c r="D31" s="866" t="s">
        <v>217</v>
      </c>
      <c r="E31" s="866" t="s">
        <v>227</v>
      </c>
      <c r="F31" s="78" t="s">
        <v>460</v>
      </c>
      <c r="G31" s="868" t="s">
        <v>1110</v>
      </c>
    </row>
    <row r="32" spans="2:7">
      <c r="B32" s="1273"/>
      <c r="C32" s="863" t="s">
        <v>1089</v>
      </c>
      <c r="D32" s="866" t="s">
        <v>217</v>
      </c>
      <c r="E32" s="641" t="s">
        <v>426</v>
      </c>
      <c r="F32" s="78" t="s">
        <v>460</v>
      </c>
      <c r="G32" s="868"/>
    </row>
    <row r="33" spans="2:7">
      <c r="B33" s="1273"/>
      <c r="C33" s="208" t="s">
        <v>1090</v>
      </c>
      <c r="D33" s="866" t="s">
        <v>217</v>
      </c>
      <c r="E33" s="641" t="s">
        <v>218</v>
      </c>
      <c r="F33" s="78" t="s">
        <v>460</v>
      </c>
      <c r="G33" s="868" t="s">
        <v>495</v>
      </c>
    </row>
    <row r="34" spans="2:7">
      <c r="B34" s="864" t="s">
        <v>489</v>
      </c>
      <c r="C34" s="208" t="s">
        <v>672</v>
      </c>
      <c r="D34" s="635" t="s">
        <v>229</v>
      </c>
      <c r="E34" s="635" t="s">
        <v>218</v>
      </c>
      <c r="F34" s="78"/>
      <c r="G34" s="640" t="s">
        <v>231</v>
      </c>
    </row>
    <row r="35" spans="2:7">
      <c r="B35" s="1273" t="s">
        <v>490</v>
      </c>
      <c r="C35" s="208" t="s">
        <v>671</v>
      </c>
      <c r="D35" s="635" t="s">
        <v>229</v>
      </c>
      <c r="E35" s="635" t="s">
        <v>426</v>
      </c>
      <c r="F35" s="78"/>
      <c r="G35" s="640" t="s">
        <v>499</v>
      </c>
    </row>
    <row r="36" spans="2:7">
      <c r="B36" s="1273"/>
      <c r="C36" s="208" t="s">
        <v>232</v>
      </c>
      <c r="D36" s="635" t="s">
        <v>229</v>
      </c>
      <c r="E36" s="635" t="s">
        <v>227</v>
      </c>
      <c r="F36" s="1120"/>
      <c r="G36" s="640" t="s">
        <v>647</v>
      </c>
    </row>
    <row r="37" spans="2:7">
      <c r="B37" s="1274" t="s">
        <v>1200</v>
      </c>
      <c r="C37" s="1140" t="s">
        <v>233</v>
      </c>
      <c r="D37" s="1121" t="s">
        <v>230</v>
      </c>
      <c r="E37" s="1121" t="s">
        <v>218</v>
      </c>
      <c r="F37" s="78"/>
      <c r="G37" s="1269" t="s">
        <v>694</v>
      </c>
    </row>
    <row r="38" spans="2:7">
      <c r="B38" s="1274"/>
      <c r="C38" s="1140" t="s">
        <v>234</v>
      </c>
      <c r="D38" s="1121" t="s">
        <v>230</v>
      </c>
      <c r="E38" s="1121" t="s">
        <v>218</v>
      </c>
      <c r="F38" s="78"/>
      <c r="G38" s="1269"/>
    </row>
    <row r="39" spans="2:7">
      <c r="B39" s="1274"/>
      <c r="C39" s="1140" t="s">
        <v>235</v>
      </c>
      <c r="D39" s="1121" t="s">
        <v>230</v>
      </c>
      <c r="E39" s="1121" t="s">
        <v>218</v>
      </c>
      <c r="F39" s="78"/>
      <c r="G39" s="1269"/>
    </row>
    <row r="40" spans="2:7">
      <c r="B40" s="1274"/>
      <c r="C40" s="1140" t="s">
        <v>491</v>
      </c>
      <c r="D40" s="1121" t="s">
        <v>230</v>
      </c>
      <c r="E40" s="1121" t="s">
        <v>218</v>
      </c>
      <c r="F40" s="78"/>
      <c r="G40" s="1269"/>
    </row>
    <row r="41" spans="2:7">
      <c r="B41" s="1274"/>
      <c r="C41" s="1140" t="s">
        <v>478</v>
      </c>
      <c r="D41" s="1121" t="s">
        <v>230</v>
      </c>
      <c r="E41" s="1121" t="s">
        <v>218</v>
      </c>
      <c r="F41" s="78"/>
      <c r="G41" s="1269"/>
    </row>
    <row r="42" spans="2:7">
      <c r="B42" s="1274"/>
      <c r="C42" s="1140" t="s">
        <v>477</v>
      </c>
      <c r="D42" s="1121" t="s">
        <v>230</v>
      </c>
      <c r="E42" s="1121" t="s">
        <v>218</v>
      </c>
      <c r="F42" s="78"/>
      <c r="G42" s="1269"/>
    </row>
    <row r="43" spans="2:7" ht="81">
      <c r="B43" s="1140" t="s">
        <v>1201</v>
      </c>
      <c r="C43" s="1127" t="s">
        <v>668</v>
      </c>
      <c r="D43" s="1121" t="s">
        <v>230</v>
      </c>
      <c r="E43" s="1121" t="s">
        <v>218</v>
      </c>
      <c r="F43" s="78"/>
      <c r="G43" s="1139" t="s">
        <v>1245</v>
      </c>
    </row>
    <row r="44" spans="2:7" s="642" customFormat="1" ht="101.25">
      <c r="B44" s="1270" t="s">
        <v>1184</v>
      </c>
      <c r="C44" s="1122" t="s">
        <v>1017</v>
      </c>
      <c r="D44" s="1123" t="s">
        <v>1018</v>
      </c>
      <c r="E44" s="1124" t="s">
        <v>1019</v>
      </c>
      <c r="F44" s="1125"/>
      <c r="G44" s="1126" t="s">
        <v>1113</v>
      </c>
    </row>
    <row r="45" spans="2:7" s="642" customFormat="1" ht="101.25">
      <c r="B45" s="1270"/>
      <c r="C45" s="865" t="s">
        <v>1020</v>
      </c>
      <c r="D45" s="869" t="s">
        <v>1018</v>
      </c>
      <c r="E45" s="870" t="s">
        <v>1019</v>
      </c>
      <c r="F45" s="871"/>
      <c r="G45" s="872" t="s">
        <v>1114</v>
      </c>
    </row>
    <row r="46" spans="2:7" s="642" customFormat="1" ht="81">
      <c r="B46" s="1270"/>
      <c r="C46" s="865" t="s">
        <v>1021</v>
      </c>
      <c r="D46" s="869" t="s">
        <v>1018</v>
      </c>
      <c r="E46" s="870" t="s">
        <v>1019</v>
      </c>
      <c r="F46" s="871"/>
      <c r="G46" s="872" t="s">
        <v>1115</v>
      </c>
    </row>
    <row r="47" spans="2:7" s="642" customFormat="1" ht="121.5">
      <c r="B47" s="1270"/>
      <c r="C47" s="865" t="s">
        <v>1022</v>
      </c>
      <c r="D47" s="869" t="s">
        <v>1018</v>
      </c>
      <c r="E47" s="870" t="s">
        <v>1019</v>
      </c>
      <c r="F47" s="871"/>
      <c r="G47" s="872" t="s">
        <v>1160</v>
      </c>
    </row>
    <row r="48" spans="2:7" s="642" customFormat="1" ht="81">
      <c r="B48" s="1270"/>
      <c r="C48" s="865" t="s">
        <v>1023</v>
      </c>
      <c r="D48" s="869" t="s">
        <v>1018</v>
      </c>
      <c r="E48" s="870" t="s">
        <v>1019</v>
      </c>
      <c r="F48" s="871"/>
      <c r="G48" s="872" t="s">
        <v>1161</v>
      </c>
    </row>
    <row r="49" spans="2:7" s="642" customFormat="1" ht="81">
      <c r="B49" s="1271"/>
      <c r="C49" s="865" t="s">
        <v>1024</v>
      </c>
      <c r="D49" s="869" t="s">
        <v>1018</v>
      </c>
      <c r="E49" s="870" t="s">
        <v>1019</v>
      </c>
      <c r="F49" s="871"/>
      <c r="G49" s="872" t="s">
        <v>1116</v>
      </c>
    </row>
    <row r="50" spans="2:7" ht="81">
      <c r="B50" s="864" t="s">
        <v>1185</v>
      </c>
      <c r="C50" s="208" t="s">
        <v>673</v>
      </c>
      <c r="D50" s="635" t="s">
        <v>229</v>
      </c>
      <c r="E50" s="635" t="s">
        <v>218</v>
      </c>
      <c r="F50" s="78"/>
      <c r="G50" s="640" t="s">
        <v>1183</v>
      </c>
    </row>
    <row r="51" spans="2:7">
      <c r="B51" s="864" t="s">
        <v>1186</v>
      </c>
      <c r="C51" s="208"/>
      <c r="D51" s="635" t="s">
        <v>230</v>
      </c>
      <c r="E51" s="635" t="s">
        <v>227</v>
      </c>
      <c r="F51" s="78"/>
      <c r="G51" s="640" t="s">
        <v>236</v>
      </c>
    </row>
    <row r="52" spans="2:7" ht="39.75" customHeight="1">
      <c r="B52" s="574" t="s">
        <v>1187</v>
      </c>
      <c r="C52" s="643"/>
      <c r="D52" s="644" t="s">
        <v>669</v>
      </c>
      <c r="E52" s="644" t="s">
        <v>218</v>
      </c>
      <c r="F52" s="78"/>
      <c r="G52" s="645" t="s">
        <v>1117</v>
      </c>
    </row>
  </sheetData>
  <sheetProtection sheet="1" selectLockedCells="1"/>
  <mergeCells count="6">
    <mergeCell ref="G37:G42"/>
    <mergeCell ref="B44:B49"/>
    <mergeCell ref="B6:B9"/>
    <mergeCell ref="B11:B33"/>
    <mergeCell ref="B35:B36"/>
    <mergeCell ref="B37:B42"/>
  </mergeCells>
  <phoneticPr fontId="16"/>
  <conditionalFormatting sqref="B10:E11 C7:E9 B4:G4 B6:E6 B34 B37 C12:E13 B5:C5 D14:E14 G37 E23:E24 C23:C24 C21:E22 G43 B43:B52 G50:G52 G5:G16 C15:E15 C26:C31 E26:E31 G21:G24 C32:E52 G26:G34">
    <cfRule type="expression" dxfId="558" priority="26">
      <formula>$B$4&lt;&gt;""</formula>
    </cfRule>
  </conditionalFormatting>
  <conditionalFormatting sqref="E1:F4 E6:E15 E21:E24 E26:E52 E53:F1048576">
    <cfRule type="expression" dxfId="557" priority="25">
      <formula>$E1="必須"</formula>
    </cfRule>
  </conditionalFormatting>
  <conditionalFormatting sqref="G35">
    <cfRule type="expression" dxfId="556" priority="24">
      <formula>$B$4&lt;&gt;""</formula>
    </cfRule>
  </conditionalFormatting>
  <conditionalFormatting sqref="D5:E5">
    <cfRule type="expression" dxfId="555" priority="23">
      <formula>$B$4&lt;&gt;""</formula>
    </cfRule>
  </conditionalFormatting>
  <conditionalFormatting sqref="E5">
    <cfRule type="expression" dxfId="554" priority="22">
      <formula>$E5="必須"</formula>
    </cfRule>
  </conditionalFormatting>
  <conditionalFormatting sqref="G36">
    <cfRule type="expression" dxfId="553" priority="21">
      <formula>$B$4&lt;&gt;""</formula>
    </cfRule>
  </conditionalFormatting>
  <conditionalFormatting sqref="C14">
    <cfRule type="expression" dxfId="552" priority="20">
      <formula>$B$4&lt;&gt;""</formula>
    </cfRule>
  </conditionalFormatting>
  <conditionalFormatting sqref="G32:G33 C32:E33 D23:D24 D26:D31">
    <cfRule type="expression" dxfId="551" priority="19">
      <formula>$B$4&lt;&gt;""</formula>
    </cfRule>
  </conditionalFormatting>
  <conditionalFormatting sqref="G17 C17:E17">
    <cfRule type="expression" dxfId="550" priority="18">
      <formula>$B$4&lt;&gt;""</formula>
    </cfRule>
  </conditionalFormatting>
  <conditionalFormatting sqref="E17">
    <cfRule type="expression" dxfId="549" priority="17">
      <formula>$E17="必須"</formula>
    </cfRule>
  </conditionalFormatting>
  <conditionalFormatting sqref="G18:G19 C18:E18">
    <cfRule type="expression" dxfId="548" priority="14">
      <formula>$B$4&lt;&gt;""</formula>
    </cfRule>
  </conditionalFormatting>
  <conditionalFormatting sqref="E18">
    <cfRule type="expression" dxfId="547" priority="13">
      <formula>$E18="必須"</formula>
    </cfRule>
  </conditionalFormatting>
  <conditionalFormatting sqref="G25 C25:E25">
    <cfRule type="expression" dxfId="546" priority="8">
      <formula>$B$4&lt;&gt;""</formula>
    </cfRule>
  </conditionalFormatting>
  <conditionalFormatting sqref="E25">
    <cfRule type="expression" dxfId="545" priority="7">
      <formula>$E25="必須"</formula>
    </cfRule>
  </conditionalFormatting>
  <conditionalFormatting sqref="C16:E16">
    <cfRule type="expression" dxfId="544" priority="6">
      <formula>$B$4&lt;&gt;""</formula>
    </cfRule>
  </conditionalFormatting>
  <conditionalFormatting sqref="E16">
    <cfRule type="expression" dxfId="543" priority="5">
      <formula>$E16="必須"</formula>
    </cfRule>
  </conditionalFormatting>
  <conditionalFormatting sqref="C19:E19">
    <cfRule type="expression" dxfId="542" priority="4">
      <formula>$B$4&lt;&gt;""</formula>
    </cfRule>
  </conditionalFormatting>
  <conditionalFormatting sqref="E19">
    <cfRule type="expression" dxfId="541" priority="3">
      <formula>$E19="必須"</formula>
    </cfRule>
  </conditionalFormatting>
  <conditionalFormatting sqref="C20:E20 G20">
    <cfRule type="expression" dxfId="540" priority="2">
      <formula>$B$4&lt;&gt;""</formula>
    </cfRule>
  </conditionalFormatting>
  <conditionalFormatting sqref="E20">
    <cfRule type="expression" dxfId="539" priority="1">
      <formula>$E20="必須"</formula>
    </cfRule>
  </conditionalFormatting>
  <dataValidations count="1">
    <dataValidation imeMode="hiragana" allowBlank="1" showInputMessage="1" showErrorMessage="1" sqref="G36" xr:uid="{3A8F97AA-DE3D-455D-A752-438684129A24}"/>
  </dataValidations>
  <printOptions horizontalCentered="1"/>
  <pageMargins left="0.51181102362204722" right="0.11811023622047245" top="0.35433070866141736" bottom="0.35433070866141736" header="0.31496062992125984" footer="0.11811023622047245"/>
  <pageSetup paperSize="9" scale="47" fitToHeight="0" orientation="portrait" r:id="rId1"/>
  <headerFooter scaleWithDoc="0">
    <oddFooter>&amp;R&amp;K00-048R4中高層ZEH-M_ver.1</oddFooter>
  </headerFooter>
  <rowBreaks count="1" manualBreakCount="1">
    <brk id="42" min="1" max="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53282-8A67-43A2-8D3F-71FD85606910}">
  <sheetPr>
    <pageSetUpPr fitToPage="1"/>
  </sheetPr>
  <dimension ref="A1:AD39"/>
  <sheetViews>
    <sheetView showGridLines="0" view="pageBreakPreview" zoomScale="115" zoomScaleNormal="100" zoomScaleSheetLayoutView="115" workbookViewId="0">
      <selection activeCell="J8" sqref="J8:X8"/>
    </sheetView>
  </sheetViews>
  <sheetFormatPr defaultRowHeight="20.100000000000001" customHeight="1"/>
  <cols>
    <col min="1" max="1" width="0.75" style="745" customWidth="1"/>
    <col min="2" max="2" width="1.5" style="745" customWidth="1"/>
    <col min="3" max="3" width="2.5" style="745" customWidth="1"/>
    <col min="4" max="21" width="3.875" style="745" customWidth="1"/>
    <col min="22" max="22" width="3.125" style="745" customWidth="1"/>
    <col min="23" max="23" width="3.875" style="745" customWidth="1"/>
    <col min="24" max="25" width="3.75" style="745" customWidth="1"/>
    <col min="26" max="26" width="11.25" style="744" customWidth="1"/>
    <col min="27" max="27" width="2" style="745" customWidth="1"/>
    <col min="28" max="218" width="9" style="745"/>
    <col min="219" max="242" width="3.75" style="745" customWidth="1"/>
    <col min="243" max="251" width="9" style="745" customWidth="1"/>
    <col min="252" max="252" width="2" style="745" customWidth="1"/>
    <col min="253" max="474" width="9" style="745"/>
    <col min="475" max="498" width="3.75" style="745" customWidth="1"/>
    <col min="499" max="507" width="9" style="745" customWidth="1"/>
    <col min="508" max="508" width="2" style="745" customWidth="1"/>
    <col min="509" max="730" width="9" style="745"/>
    <col min="731" max="754" width="3.75" style="745" customWidth="1"/>
    <col min="755" max="763" width="9" style="745" customWidth="1"/>
    <col min="764" max="764" width="2" style="745" customWidth="1"/>
    <col min="765" max="986" width="9" style="745"/>
    <col min="987" max="1010" width="3.75" style="745" customWidth="1"/>
    <col min="1011" max="1019" width="9" style="745" customWidth="1"/>
    <col min="1020" max="1020" width="2" style="745" customWidth="1"/>
    <col min="1021" max="1242" width="9" style="745"/>
    <col min="1243" max="1266" width="3.75" style="745" customWidth="1"/>
    <col min="1267" max="1275" width="9" style="745" customWidth="1"/>
    <col min="1276" max="1276" width="2" style="745" customWidth="1"/>
    <col min="1277" max="1498" width="9" style="745"/>
    <col min="1499" max="1522" width="3.75" style="745" customWidth="1"/>
    <col min="1523" max="1531" width="9" style="745" customWidth="1"/>
    <col min="1532" max="1532" width="2" style="745" customWidth="1"/>
    <col min="1533" max="1754" width="9" style="745"/>
    <col min="1755" max="1778" width="3.75" style="745" customWidth="1"/>
    <col min="1779" max="1787" width="9" style="745" customWidth="1"/>
    <col min="1788" max="1788" width="2" style="745" customWidth="1"/>
    <col min="1789" max="2010" width="9" style="745"/>
    <col min="2011" max="2034" width="3.75" style="745" customWidth="1"/>
    <col min="2035" max="2043" width="9" style="745" customWidth="1"/>
    <col min="2044" max="2044" width="2" style="745" customWidth="1"/>
    <col min="2045" max="2266" width="9" style="745"/>
    <col min="2267" max="2290" width="3.75" style="745" customWidth="1"/>
    <col min="2291" max="2299" width="9" style="745" customWidth="1"/>
    <col min="2300" max="2300" width="2" style="745" customWidth="1"/>
    <col min="2301" max="2522" width="9" style="745"/>
    <col min="2523" max="2546" width="3.75" style="745" customWidth="1"/>
    <col min="2547" max="2555" width="9" style="745" customWidth="1"/>
    <col min="2556" max="2556" width="2" style="745" customWidth="1"/>
    <col min="2557" max="2778" width="9" style="745"/>
    <col min="2779" max="2802" width="3.75" style="745" customWidth="1"/>
    <col min="2803" max="2811" width="9" style="745" customWidth="1"/>
    <col min="2812" max="2812" width="2" style="745" customWidth="1"/>
    <col min="2813" max="3034" width="9" style="745"/>
    <col min="3035" max="3058" width="3.75" style="745" customWidth="1"/>
    <col min="3059" max="3067" width="9" style="745" customWidth="1"/>
    <col min="3068" max="3068" width="2" style="745" customWidth="1"/>
    <col min="3069" max="3290" width="9" style="745"/>
    <col min="3291" max="3314" width="3.75" style="745" customWidth="1"/>
    <col min="3315" max="3323" width="9" style="745" customWidth="1"/>
    <col min="3324" max="3324" width="2" style="745" customWidth="1"/>
    <col min="3325" max="3546" width="9" style="745"/>
    <col min="3547" max="3570" width="3.75" style="745" customWidth="1"/>
    <col min="3571" max="3579" width="9" style="745" customWidth="1"/>
    <col min="3580" max="3580" width="2" style="745" customWidth="1"/>
    <col min="3581" max="3802" width="9" style="745"/>
    <col min="3803" max="3826" width="3.75" style="745" customWidth="1"/>
    <col min="3827" max="3835" width="9" style="745" customWidth="1"/>
    <col min="3836" max="3836" width="2" style="745" customWidth="1"/>
    <col min="3837" max="4058" width="9" style="745"/>
    <col min="4059" max="4082" width="3.75" style="745" customWidth="1"/>
    <col min="4083" max="4091" width="9" style="745" customWidth="1"/>
    <col min="4092" max="4092" width="2" style="745" customWidth="1"/>
    <col min="4093" max="4314" width="9" style="745"/>
    <col min="4315" max="4338" width="3.75" style="745" customWidth="1"/>
    <col min="4339" max="4347" width="9" style="745" customWidth="1"/>
    <col min="4348" max="4348" width="2" style="745" customWidth="1"/>
    <col min="4349" max="4570" width="9" style="745"/>
    <col min="4571" max="4594" width="3.75" style="745" customWidth="1"/>
    <col min="4595" max="4603" width="9" style="745" customWidth="1"/>
    <col min="4604" max="4604" width="2" style="745" customWidth="1"/>
    <col min="4605" max="4826" width="9" style="745"/>
    <col min="4827" max="4850" width="3.75" style="745" customWidth="1"/>
    <col min="4851" max="4859" width="9" style="745" customWidth="1"/>
    <col min="4860" max="4860" width="2" style="745" customWidth="1"/>
    <col min="4861" max="5082" width="9" style="745"/>
    <col min="5083" max="5106" width="3.75" style="745" customWidth="1"/>
    <col min="5107" max="5115" width="9" style="745" customWidth="1"/>
    <col min="5116" max="5116" width="2" style="745" customWidth="1"/>
    <col min="5117" max="5338" width="9" style="745"/>
    <col min="5339" max="5362" width="3.75" style="745" customWidth="1"/>
    <col min="5363" max="5371" width="9" style="745" customWidth="1"/>
    <col min="5372" max="5372" width="2" style="745" customWidth="1"/>
    <col min="5373" max="5594" width="9" style="745"/>
    <col min="5595" max="5618" width="3.75" style="745" customWidth="1"/>
    <col min="5619" max="5627" width="9" style="745" customWidth="1"/>
    <col min="5628" max="5628" width="2" style="745" customWidth="1"/>
    <col min="5629" max="5850" width="9" style="745"/>
    <col min="5851" max="5874" width="3.75" style="745" customWidth="1"/>
    <col min="5875" max="5883" width="9" style="745" customWidth="1"/>
    <col min="5884" max="5884" width="2" style="745" customWidth="1"/>
    <col min="5885" max="6106" width="9" style="745"/>
    <col min="6107" max="6130" width="3.75" style="745" customWidth="1"/>
    <col min="6131" max="6139" width="9" style="745" customWidth="1"/>
    <col min="6140" max="6140" width="2" style="745" customWidth="1"/>
    <col min="6141" max="6362" width="9" style="745"/>
    <col min="6363" max="6386" width="3.75" style="745" customWidth="1"/>
    <col min="6387" max="6395" width="9" style="745" customWidth="1"/>
    <col min="6396" max="6396" width="2" style="745" customWidth="1"/>
    <col min="6397" max="6618" width="9" style="745"/>
    <col min="6619" max="6642" width="3.75" style="745" customWidth="1"/>
    <col min="6643" max="6651" width="9" style="745" customWidth="1"/>
    <col min="6652" max="6652" width="2" style="745" customWidth="1"/>
    <col min="6653" max="6874" width="9" style="745"/>
    <col min="6875" max="6898" width="3.75" style="745" customWidth="1"/>
    <col min="6899" max="6907" width="9" style="745" customWidth="1"/>
    <col min="6908" max="6908" width="2" style="745" customWidth="1"/>
    <col min="6909" max="7130" width="9" style="745"/>
    <col min="7131" max="7154" width="3.75" style="745" customWidth="1"/>
    <col min="7155" max="7163" width="9" style="745" customWidth="1"/>
    <col min="7164" max="7164" width="2" style="745" customWidth="1"/>
    <col min="7165" max="7386" width="9" style="745"/>
    <col min="7387" max="7410" width="3.75" style="745" customWidth="1"/>
    <col min="7411" max="7419" width="9" style="745" customWidth="1"/>
    <col min="7420" max="7420" width="2" style="745" customWidth="1"/>
    <col min="7421" max="7642" width="9" style="745"/>
    <col min="7643" max="7666" width="3.75" style="745" customWidth="1"/>
    <col min="7667" max="7675" width="9" style="745" customWidth="1"/>
    <col min="7676" max="7676" width="2" style="745" customWidth="1"/>
    <col min="7677" max="7898" width="9" style="745"/>
    <col min="7899" max="7922" width="3.75" style="745" customWidth="1"/>
    <col min="7923" max="7931" width="9" style="745" customWidth="1"/>
    <col min="7932" max="7932" width="2" style="745" customWidth="1"/>
    <col min="7933" max="8154" width="9" style="745"/>
    <col min="8155" max="8178" width="3.75" style="745" customWidth="1"/>
    <col min="8179" max="8187" width="9" style="745" customWidth="1"/>
    <col min="8188" max="8188" width="2" style="745" customWidth="1"/>
    <col min="8189" max="8410" width="9" style="745"/>
    <col min="8411" max="8434" width="3.75" style="745" customWidth="1"/>
    <col min="8435" max="8443" width="9" style="745" customWidth="1"/>
    <col min="8444" max="8444" width="2" style="745" customWidth="1"/>
    <col min="8445" max="8666" width="9" style="745"/>
    <col min="8667" max="8690" width="3.75" style="745" customWidth="1"/>
    <col min="8691" max="8699" width="9" style="745" customWidth="1"/>
    <col min="8700" max="8700" width="2" style="745" customWidth="1"/>
    <col min="8701" max="8922" width="9" style="745"/>
    <col min="8923" max="8946" width="3.75" style="745" customWidth="1"/>
    <col min="8947" max="8955" width="9" style="745" customWidth="1"/>
    <col min="8956" max="8956" width="2" style="745" customWidth="1"/>
    <col min="8957" max="9178" width="9" style="745"/>
    <col min="9179" max="9202" width="3.75" style="745" customWidth="1"/>
    <col min="9203" max="9211" width="9" style="745" customWidth="1"/>
    <col min="9212" max="9212" width="2" style="745" customWidth="1"/>
    <col min="9213" max="9434" width="9" style="745"/>
    <col min="9435" max="9458" width="3.75" style="745" customWidth="1"/>
    <col min="9459" max="9467" width="9" style="745" customWidth="1"/>
    <col min="9468" max="9468" width="2" style="745" customWidth="1"/>
    <col min="9469" max="9690" width="9" style="745"/>
    <col min="9691" max="9714" width="3.75" style="745" customWidth="1"/>
    <col min="9715" max="9723" width="9" style="745" customWidth="1"/>
    <col min="9724" max="9724" width="2" style="745" customWidth="1"/>
    <col min="9725" max="9946" width="9" style="745"/>
    <col min="9947" max="9970" width="3.75" style="745" customWidth="1"/>
    <col min="9971" max="9979" width="9" style="745" customWidth="1"/>
    <col min="9980" max="9980" width="2" style="745" customWidth="1"/>
    <col min="9981" max="10202" width="9" style="745"/>
    <col min="10203" max="10226" width="3.75" style="745" customWidth="1"/>
    <col min="10227" max="10235" width="9" style="745" customWidth="1"/>
    <col min="10236" max="10236" width="2" style="745" customWidth="1"/>
    <col min="10237" max="10458" width="9" style="745"/>
    <col min="10459" max="10482" width="3.75" style="745" customWidth="1"/>
    <col min="10483" max="10491" width="9" style="745" customWidth="1"/>
    <col min="10492" max="10492" width="2" style="745" customWidth="1"/>
    <col min="10493" max="10714" width="9" style="745"/>
    <col min="10715" max="10738" width="3.75" style="745" customWidth="1"/>
    <col min="10739" max="10747" width="9" style="745" customWidth="1"/>
    <col min="10748" max="10748" width="2" style="745" customWidth="1"/>
    <col min="10749" max="10970" width="9" style="745"/>
    <col min="10971" max="10994" width="3.75" style="745" customWidth="1"/>
    <col min="10995" max="11003" width="9" style="745" customWidth="1"/>
    <col min="11004" max="11004" width="2" style="745" customWidth="1"/>
    <col min="11005" max="11226" width="9" style="745"/>
    <col min="11227" max="11250" width="3.75" style="745" customWidth="1"/>
    <col min="11251" max="11259" width="9" style="745" customWidth="1"/>
    <col min="11260" max="11260" width="2" style="745" customWidth="1"/>
    <col min="11261" max="11482" width="9" style="745"/>
    <col min="11483" max="11506" width="3.75" style="745" customWidth="1"/>
    <col min="11507" max="11515" width="9" style="745" customWidth="1"/>
    <col min="11516" max="11516" width="2" style="745" customWidth="1"/>
    <col min="11517" max="11738" width="9" style="745"/>
    <col min="11739" max="11762" width="3.75" style="745" customWidth="1"/>
    <col min="11763" max="11771" width="9" style="745" customWidth="1"/>
    <col min="11772" max="11772" width="2" style="745" customWidth="1"/>
    <col min="11773" max="11994" width="9" style="745"/>
    <col min="11995" max="12018" width="3.75" style="745" customWidth="1"/>
    <col min="12019" max="12027" width="9" style="745" customWidth="1"/>
    <col min="12028" max="12028" width="2" style="745" customWidth="1"/>
    <col min="12029" max="12250" width="9" style="745"/>
    <col min="12251" max="12274" width="3.75" style="745" customWidth="1"/>
    <col min="12275" max="12283" width="9" style="745" customWidth="1"/>
    <col min="12284" max="12284" width="2" style="745" customWidth="1"/>
    <col min="12285" max="12506" width="9" style="745"/>
    <col min="12507" max="12530" width="3.75" style="745" customWidth="1"/>
    <col min="12531" max="12539" width="9" style="745" customWidth="1"/>
    <col min="12540" max="12540" width="2" style="745" customWidth="1"/>
    <col min="12541" max="12762" width="9" style="745"/>
    <col min="12763" max="12786" width="3.75" style="745" customWidth="1"/>
    <col min="12787" max="12795" width="9" style="745" customWidth="1"/>
    <col min="12796" max="12796" width="2" style="745" customWidth="1"/>
    <col min="12797" max="13018" width="9" style="745"/>
    <col min="13019" max="13042" width="3.75" style="745" customWidth="1"/>
    <col min="13043" max="13051" width="9" style="745" customWidth="1"/>
    <col min="13052" max="13052" width="2" style="745" customWidth="1"/>
    <col min="13053" max="13274" width="9" style="745"/>
    <col min="13275" max="13298" width="3.75" style="745" customWidth="1"/>
    <col min="13299" max="13307" width="9" style="745" customWidth="1"/>
    <col min="13308" max="13308" width="2" style="745" customWidth="1"/>
    <col min="13309" max="13530" width="9" style="745"/>
    <col min="13531" max="13554" width="3.75" style="745" customWidth="1"/>
    <col min="13555" max="13563" width="9" style="745" customWidth="1"/>
    <col min="13564" max="13564" width="2" style="745" customWidth="1"/>
    <col min="13565" max="13786" width="9" style="745"/>
    <col min="13787" max="13810" width="3.75" style="745" customWidth="1"/>
    <col min="13811" max="13819" width="9" style="745" customWidth="1"/>
    <col min="13820" max="13820" width="2" style="745" customWidth="1"/>
    <col min="13821" max="14042" width="9" style="745"/>
    <col min="14043" max="14066" width="3.75" style="745" customWidth="1"/>
    <col min="14067" max="14075" width="9" style="745" customWidth="1"/>
    <col min="14076" max="14076" width="2" style="745" customWidth="1"/>
    <col min="14077" max="14298" width="9" style="745"/>
    <col min="14299" max="14322" width="3.75" style="745" customWidth="1"/>
    <col min="14323" max="14331" width="9" style="745" customWidth="1"/>
    <col min="14332" max="14332" width="2" style="745" customWidth="1"/>
    <col min="14333" max="14554" width="9" style="745"/>
    <col min="14555" max="14578" width="3.75" style="745" customWidth="1"/>
    <col min="14579" max="14587" width="9" style="745" customWidth="1"/>
    <col min="14588" max="14588" width="2" style="745" customWidth="1"/>
    <col min="14589" max="14810" width="9" style="745"/>
    <col min="14811" max="14834" width="3.75" style="745" customWidth="1"/>
    <col min="14835" max="14843" width="9" style="745" customWidth="1"/>
    <col min="14844" max="14844" width="2" style="745" customWidth="1"/>
    <col min="14845" max="15066" width="9" style="745"/>
    <col min="15067" max="15090" width="3.75" style="745" customWidth="1"/>
    <col min="15091" max="15099" width="9" style="745" customWidth="1"/>
    <col min="15100" max="15100" width="2" style="745" customWidth="1"/>
    <col min="15101" max="15322" width="9" style="745"/>
    <col min="15323" max="15346" width="3.75" style="745" customWidth="1"/>
    <col min="15347" max="15355" width="9" style="745" customWidth="1"/>
    <col min="15356" max="15356" width="2" style="745" customWidth="1"/>
    <col min="15357" max="15578" width="9" style="745"/>
    <col min="15579" max="15602" width="3.75" style="745" customWidth="1"/>
    <col min="15603" max="15611" width="9" style="745" customWidth="1"/>
    <col min="15612" max="15612" width="2" style="745" customWidth="1"/>
    <col min="15613" max="15834" width="9" style="745"/>
    <col min="15835" max="15858" width="3.75" style="745" customWidth="1"/>
    <col min="15859" max="15867" width="9" style="745" customWidth="1"/>
    <col min="15868" max="15868" width="2" style="745" customWidth="1"/>
    <col min="15869" max="16090" width="9" style="745"/>
    <col min="16091" max="16114" width="3.75" style="745" customWidth="1"/>
    <col min="16115" max="16123" width="9" style="745" customWidth="1"/>
    <col min="16124" max="16124" width="2" style="745" customWidth="1"/>
    <col min="16125" max="16384" width="9" style="745"/>
  </cols>
  <sheetData>
    <row r="1" spans="1:30" s="744" customFormat="1" ht="20.100000000000001" customHeight="1">
      <c r="A1" s="743" t="s">
        <v>1279</v>
      </c>
      <c r="B1" s="743"/>
    </row>
    <row r="2" spans="1:30" s="744" customFormat="1" ht="20.100000000000001" customHeight="1">
      <c r="A2" s="743" t="s">
        <v>605</v>
      </c>
      <c r="B2" s="743"/>
    </row>
    <row r="3" spans="1:30" ht="21.75" customHeight="1">
      <c r="B3" s="683" t="s">
        <v>1059</v>
      </c>
      <c r="C3" s="732"/>
      <c r="D3" s="732"/>
      <c r="E3" s="746"/>
      <c r="F3" s="746"/>
      <c r="G3" s="746"/>
      <c r="H3" s="746"/>
      <c r="I3" s="746"/>
      <c r="J3" s="746"/>
      <c r="K3" s="746"/>
      <c r="L3" s="746"/>
      <c r="M3" s="746"/>
      <c r="N3" s="746"/>
      <c r="O3" s="746"/>
      <c r="P3" s="746"/>
      <c r="Q3" s="746"/>
      <c r="R3" s="746"/>
      <c r="S3" s="746"/>
      <c r="T3" s="746"/>
      <c r="U3" s="746"/>
      <c r="V3" s="746"/>
      <c r="W3" s="746"/>
      <c r="X3" s="747" t="s">
        <v>618</v>
      </c>
      <c r="Y3" s="747"/>
    </row>
    <row r="4" spans="1:30" s="748" customFormat="1" ht="13.5">
      <c r="B4" s="749"/>
      <c r="C4" s="750"/>
      <c r="D4" s="750"/>
      <c r="E4" s="750"/>
      <c r="F4" s="750"/>
      <c r="G4" s="750"/>
      <c r="H4" s="751"/>
      <c r="I4" s="751"/>
      <c r="J4" s="751"/>
      <c r="K4" s="751"/>
      <c r="L4" s="751"/>
      <c r="M4" s="751"/>
      <c r="N4" s="751"/>
      <c r="O4" s="751"/>
      <c r="P4" s="751"/>
      <c r="Q4" s="752"/>
      <c r="R4" s="751"/>
      <c r="S4" s="751"/>
      <c r="T4" s="751"/>
      <c r="U4" s="751"/>
      <c r="V4" s="751"/>
      <c r="W4" s="751"/>
      <c r="X4" s="751"/>
      <c r="Y4" s="753"/>
      <c r="Z4" s="754"/>
    </row>
    <row r="5" spans="1:30" s="748" customFormat="1" ht="13.5">
      <c r="B5" s="749" t="s">
        <v>633</v>
      </c>
      <c r="C5" s="750"/>
      <c r="D5" s="750"/>
      <c r="E5" s="750"/>
      <c r="F5" s="750"/>
      <c r="G5" s="750"/>
      <c r="H5" s="751"/>
      <c r="I5" s="751"/>
      <c r="J5" s="751"/>
      <c r="K5" s="751"/>
      <c r="L5" s="751"/>
      <c r="M5" s="751"/>
      <c r="N5" s="751"/>
      <c r="O5" s="751"/>
      <c r="P5" s="751"/>
      <c r="Q5" s="752"/>
      <c r="R5" s="751"/>
      <c r="S5" s="751"/>
      <c r="T5" s="751"/>
      <c r="U5" s="751"/>
      <c r="V5" s="751"/>
      <c r="W5" s="751"/>
      <c r="X5" s="751"/>
      <c r="Y5" s="753"/>
      <c r="Z5" s="754"/>
    </row>
    <row r="6" spans="1:30" s="748" customFormat="1" ht="13.5">
      <c r="B6" s="751" t="s">
        <v>394</v>
      </c>
      <c r="C6" s="751"/>
      <c r="D6" s="751"/>
      <c r="E6" s="333"/>
      <c r="F6" s="333"/>
      <c r="G6" s="333"/>
      <c r="H6" s="333"/>
      <c r="I6" s="333"/>
      <c r="J6" s="333"/>
      <c r="K6" s="333"/>
      <c r="L6" s="333"/>
      <c r="M6" s="333"/>
      <c r="N6" s="333"/>
      <c r="O6" s="333"/>
      <c r="P6" s="333"/>
      <c r="Q6" s="334"/>
      <c r="R6" s="751"/>
      <c r="S6" s="333"/>
      <c r="T6" s="333"/>
      <c r="U6" s="333"/>
      <c r="V6" s="333"/>
      <c r="W6" s="333"/>
      <c r="X6" s="333"/>
      <c r="Y6" s="753"/>
      <c r="Z6" s="754"/>
    </row>
    <row r="7" spans="1:30" s="748" customFormat="1" ht="32.25" customHeight="1">
      <c r="B7" s="751"/>
      <c r="C7" s="847"/>
      <c r="D7" s="2063" t="s">
        <v>393</v>
      </c>
      <c r="E7" s="2052"/>
      <c r="F7" s="2052"/>
      <c r="G7" s="2052"/>
      <c r="H7" s="2052"/>
      <c r="I7" s="2052"/>
      <c r="J7" s="2064" t="str">
        <f>入力シート!F11</f>
        <v>(例)　○○○○マンション</v>
      </c>
      <c r="K7" s="2065"/>
      <c r="L7" s="2065"/>
      <c r="M7" s="2065"/>
      <c r="N7" s="2065"/>
      <c r="O7" s="2065"/>
      <c r="P7" s="2065"/>
      <c r="Q7" s="2065"/>
      <c r="R7" s="2065"/>
      <c r="S7" s="2065"/>
      <c r="T7" s="2066" t="s">
        <v>959</v>
      </c>
      <c r="U7" s="2066"/>
      <c r="V7" s="2066"/>
      <c r="W7" s="2066"/>
      <c r="X7" s="2067"/>
      <c r="Y7" s="753"/>
      <c r="Z7" s="755" t="s">
        <v>630</v>
      </c>
      <c r="AD7" s="756"/>
    </row>
    <row r="8" spans="1:30" s="748" customFormat="1" ht="18" customHeight="1">
      <c r="B8" s="751"/>
      <c r="C8" s="847"/>
      <c r="D8" s="2063" t="s">
        <v>628</v>
      </c>
      <c r="E8" s="2052"/>
      <c r="F8" s="2052"/>
      <c r="G8" s="2052"/>
      <c r="H8" s="2052"/>
      <c r="I8" s="2053"/>
      <c r="J8" s="2068"/>
      <c r="K8" s="2069"/>
      <c r="L8" s="2069"/>
      <c r="M8" s="2069"/>
      <c r="N8" s="2069"/>
      <c r="O8" s="2069"/>
      <c r="P8" s="2069"/>
      <c r="Q8" s="2069"/>
      <c r="R8" s="2069"/>
      <c r="S8" s="2069"/>
      <c r="T8" s="2069"/>
      <c r="U8" s="2069"/>
      <c r="V8" s="2069"/>
      <c r="W8" s="2069"/>
      <c r="X8" s="2070"/>
      <c r="Y8" s="753"/>
      <c r="Z8" s="754"/>
      <c r="AD8" s="756"/>
    </row>
    <row r="9" spans="1:30" s="748" customFormat="1" ht="13.5">
      <c r="B9" s="751" t="s">
        <v>629</v>
      </c>
      <c r="C9" s="844"/>
      <c r="D9" s="844"/>
      <c r="E9" s="333"/>
      <c r="F9" s="333"/>
      <c r="G9" s="333"/>
      <c r="H9" s="333"/>
      <c r="I9" s="333"/>
      <c r="J9" s="333"/>
      <c r="K9" s="333"/>
      <c r="L9" s="333"/>
      <c r="M9" s="333"/>
      <c r="N9" s="333"/>
      <c r="O9" s="333"/>
      <c r="P9" s="333"/>
      <c r="Q9" s="334"/>
      <c r="R9" s="844"/>
      <c r="S9" s="333"/>
      <c r="T9" s="333"/>
      <c r="U9" s="333"/>
      <c r="V9" s="333"/>
      <c r="W9" s="333"/>
      <c r="X9" s="333"/>
      <c r="Y9" s="753"/>
      <c r="Z9" s="754"/>
    </row>
    <row r="10" spans="1:30" s="757" customFormat="1" ht="18" customHeight="1">
      <c r="B10" s="751"/>
      <c r="C10" s="844"/>
      <c r="D10" s="2047" t="s">
        <v>392</v>
      </c>
      <c r="E10" s="2047"/>
      <c r="F10" s="2047"/>
      <c r="G10" s="2047"/>
      <c r="H10" s="2047"/>
      <c r="I10" s="2047"/>
      <c r="J10" s="2048"/>
      <c r="K10" s="2048"/>
      <c r="L10" s="2048"/>
      <c r="M10" s="2048"/>
      <c r="N10" s="2048"/>
      <c r="O10" s="2048"/>
      <c r="P10" s="2048"/>
      <c r="Q10" s="2049"/>
      <c r="R10" s="2050"/>
      <c r="S10" s="2050"/>
      <c r="T10" s="2050"/>
      <c r="U10" s="2050"/>
      <c r="V10" s="2050"/>
      <c r="W10" s="2050"/>
      <c r="X10" s="847"/>
      <c r="Y10" s="753"/>
      <c r="Z10" s="755" t="s">
        <v>631</v>
      </c>
    </row>
    <row r="11" spans="1:30" s="757" customFormat="1" ht="18" customHeight="1">
      <c r="B11" s="751"/>
      <c r="C11" s="844"/>
      <c r="D11" s="2047" t="s">
        <v>391</v>
      </c>
      <c r="E11" s="2047"/>
      <c r="F11" s="2047"/>
      <c r="G11" s="2047"/>
      <c r="H11" s="2047"/>
      <c r="I11" s="2047"/>
      <c r="J11" s="2048"/>
      <c r="K11" s="2048"/>
      <c r="L11" s="2048"/>
      <c r="M11" s="2048"/>
      <c r="N11" s="2048"/>
      <c r="O11" s="2048"/>
      <c r="P11" s="2048"/>
      <c r="Q11" s="2049"/>
      <c r="R11" s="2050"/>
      <c r="S11" s="2050"/>
      <c r="T11" s="2050"/>
      <c r="U11" s="2050"/>
      <c r="V11" s="2050"/>
      <c r="W11" s="2050"/>
      <c r="X11" s="847"/>
      <c r="Y11" s="753"/>
      <c r="Z11" s="758"/>
    </row>
    <row r="12" spans="1:30" s="757" customFormat="1" ht="18" customHeight="1">
      <c r="B12" s="751"/>
      <c r="C12" s="844"/>
      <c r="D12" s="2047" t="s">
        <v>390</v>
      </c>
      <c r="E12" s="2047"/>
      <c r="F12" s="2047"/>
      <c r="G12" s="2047"/>
      <c r="H12" s="2047"/>
      <c r="I12" s="2047"/>
      <c r="J12" s="2058"/>
      <c r="K12" s="2058"/>
      <c r="L12" s="2058"/>
      <c r="M12" s="2058"/>
      <c r="N12" s="2058"/>
      <c r="O12" s="2058"/>
      <c r="P12" s="2059"/>
      <c r="Q12" s="759" t="s">
        <v>415</v>
      </c>
      <c r="R12" s="2060" t="s">
        <v>389</v>
      </c>
      <c r="S12" s="2060"/>
      <c r="T12" s="2060"/>
      <c r="U12" s="2060"/>
      <c r="V12" s="2060"/>
      <c r="W12" s="2060"/>
      <c r="X12" s="847"/>
      <c r="Y12" s="753"/>
      <c r="Z12" s="758"/>
    </row>
    <row r="13" spans="1:30" s="757" customFormat="1" ht="18" customHeight="1">
      <c r="B13" s="751"/>
      <c r="C13" s="844"/>
      <c r="D13" s="2047" t="s">
        <v>388</v>
      </c>
      <c r="E13" s="2047"/>
      <c r="F13" s="2047"/>
      <c r="G13" s="2047"/>
      <c r="H13" s="2047"/>
      <c r="I13" s="2047"/>
      <c r="J13" s="2058"/>
      <c r="K13" s="2058"/>
      <c r="L13" s="2058"/>
      <c r="M13" s="2058"/>
      <c r="N13" s="2058"/>
      <c r="O13" s="2058"/>
      <c r="P13" s="2059"/>
      <c r="Q13" s="759" t="s">
        <v>415</v>
      </c>
      <c r="R13" s="847"/>
      <c r="S13" s="760"/>
      <c r="T13" s="844"/>
      <c r="U13" s="844"/>
      <c r="V13" s="844"/>
      <c r="W13" s="844"/>
      <c r="X13" s="847"/>
      <c r="Y13" s="753"/>
      <c r="Z13" s="758"/>
    </row>
    <row r="14" spans="1:30" s="757" customFormat="1" ht="18" customHeight="1">
      <c r="B14" s="751"/>
      <c r="C14" s="844"/>
      <c r="D14" s="2047" t="s">
        <v>387</v>
      </c>
      <c r="E14" s="2047"/>
      <c r="F14" s="2047"/>
      <c r="G14" s="2047"/>
      <c r="H14" s="2047"/>
      <c r="I14" s="2047"/>
      <c r="J14" s="2061"/>
      <c r="K14" s="2061"/>
      <c r="L14" s="2061"/>
      <c r="M14" s="2061"/>
      <c r="N14" s="2061"/>
      <c r="O14" s="2061"/>
      <c r="P14" s="2062"/>
      <c r="Q14" s="2071"/>
      <c r="R14" s="2072"/>
      <c r="S14" s="760"/>
      <c r="T14" s="844"/>
      <c r="U14" s="844"/>
      <c r="V14" s="844"/>
      <c r="W14" s="844"/>
      <c r="X14" s="847"/>
      <c r="Y14" s="753"/>
      <c r="Z14" s="758"/>
    </row>
    <row r="15" spans="1:30" s="757" customFormat="1" ht="18" customHeight="1">
      <c r="B15" s="751"/>
      <c r="C15" s="844"/>
      <c r="D15" s="2047" t="s">
        <v>386</v>
      </c>
      <c r="E15" s="2047"/>
      <c r="F15" s="2047"/>
      <c r="G15" s="2047"/>
      <c r="H15" s="2047"/>
      <c r="I15" s="2047"/>
      <c r="J15" s="2073"/>
      <c r="K15" s="2073"/>
      <c r="L15" s="2073"/>
      <c r="M15" s="2073"/>
      <c r="N15" s="2073"/>
      <c r="O15" s="2073"/>
      <c r="P15" s="2074"/>
      <c r="Q15" s="759" t="s">
        <v>606</v>
      </c>
      <c r="R15" s="847"/>
      <c r="S15" s="760"/>
      <c r="T15" s="844"/>
      <c r="U15" s="844"/>
      <c r="V15" s="844"/>
      <c r="W15" s="844"/>
      <c r="X15" s="847"/>
      <c r="Y15" s="753"/>
      <c r="Z15" s="758"/>
    </row>
    <row r="16" spans="1:30" s="757" customFormat="1" ht="27.75" customHeight="1">
      <c r="B16" s="751"/>
      <c r="C16" s="844"/>
      <c r="D16" s="2075" t="s">
        <v>667</v>
      </c>
      <c r="E16" s="2076"/>
      <c r="F16" s="2076"/>
      <c r="G16" s="2076"/>
      <c r="H16" s="2076"/>
      <c r="I16" s="2076"/>
      <c r="J16" s="2077" t="str">
        <f>IF(J13="","",155000*J13+IF(J14="ハイブリッド",J15*20000,0))</f>
        <v/>
      </c>
      <c r="K16" s="2077"/>
      <c r="L16" s="2077"/>
      <c r="M16" s="2077"/>
      <c r="N16" s="2077"/>
      <c r="O16" s="2077"/>
      <c r="P16" s="2078"/>
      <c r="Q16" s="759" t="s">
        <v>384</v>
      </c>
      <c r="R16" s="2057" t="s">
        <v>385</v>
      </c>
      <c r="S16" s="2057"/>
      <c r="T16" s="2057"/>
      <c r="U16" s="2057"/>
      <c r="V16" s="2057"/>
      <c r="W16" s="2057"/>
      <c r="X16" s="847"/>
      <c r="Y16" s="753"/>
      <c r="Z16" s="755" t="s">
        <v>960</v>
      </c>
    </row>
    <row r="17" spans="2:26" s="766" customFormat="1" ht="27.75" customHeight="1">
      <c r="B17" s="761"/>
      <c r="C17" s="761"/>
      <c r="D17" s="762"/>
      <c r="E17" s="763"/>
      <c r="F17" s="763"/>
      <c r="G17" s="763"/>
      <c r="H17" s="763"/>
      <c r="I17" s="763"/>
      <c r="J17" s="845"/>
      <c r="K17" s="845"/>
      <c r="L17" s="845"/>
      <c r="M17" s="845"/>
      <c r="N17" s="845"/>
      <c r="O17" s="845"/>
      <c r="P17" s="845"/>
      <c r="Q17" s="764"/>
      <c r="R17" s="761"/>
      <c r="S17" s="761"/>
      <c r="T17" s="761"/>
      <c r="U17" s="761"/>
      <c r="V17" s="761"/>
      <c r="W17" s="761"/>
      <c r="X17" s="761"/>
      <c r="Y17" s="761"/>
      <c r="Z17" s="765"/>
    </row>
    <row r="18" spans="2:26" s="757" customFormat="1" ht="27.75" customHeight="1">
      <c r="B18" s="751"/>
      <c r="C18" s="844"/>
      <c r="D18" s="2051" t="s">
        <v>689</v>
      </c>
      <c r="E18" s="2052"/>
      <c r="F18" s="2052"/>
      <c r="G18" s="2052"/>
      <c r="H18" s="2052"/>
      <c r="I18" s="2053"/>
      <c r="J18" s="2079"/>
      <c r="K18" s="2080"/>
      <c r="L18" s="2080"/>
      <c r="M18" s="2080"/>
      <c r="N18" s="2080"/>
      <c r="O18" s="2080"/>
      <c r="P18" s="2081"/>
      <c r="Q18" s="767" t="s">
        <v>384</v>
      </c>
      <c r="R18" s="2057" t="s">
        <v>632</v>
      </c>
      <c r="S18" s="2057"/>
      <c r="T18" s="2057"/>
      <c r="U18" s="2057"/>
      <c r="V18" s="2057"/>
      <c r="W18" s="2057"/>
      <c r="X18" s="847"/>
      <c r="Y18" s="753"/>
      <c r="Z18" s="755"/>
    </row>
    <row r="19" spans="2:26" s="757" customFormat="1" ht="27" customHeight="1">
      <c r="B19" s="751"/>
      <c r="C19" s="844"/>
      <c r="D19" s="2051" t="s">
        <v>963</v>
      </c>
      <c r="E19" s="2052"/>
      <c r="F19" s="2052"/>
      <c r="G19" s="2052"/>
      <c r="H19" s="2052"/>
      <c r="I19" s="2053"/>
      <c r="J19" s="2054">
        <f>IFERROR(IF(J18&gt;J16,0,J12*60000),"")</f>
        <v>0</v>
      </c>
      <c r="K19" s="2055"/>
      <c r="L19" s="2055"/>
      <c r="M19" s="2055"/>
      <c r="N19" s="2055"/>
      <c r="O19" s="2055"/>
      <c r="P19" s="2056"/>
      <c r="Q19" s="767" t="s">
        <v>384</v>
      </c>
      <c r="R19" s="2057" t="s">
        <v>965</v>
      </c>
      <c r="S19" s="2057"/>
      <c r="T19" s="2057"/>
      <c r="U19" s="2057"/>
      <c r="V19" s="2057"/>
      <c r="W19" s="2057"/>
      <c r="X19" s="847"/>
      <c r="Y19" s="753"/>
      <c r="Z19" s="755" t="s">
        <v>677</v>
      </c>
    </row>
    <row r="20" spans="2:26" s="757" customFormat="1" ht="27" customHeight="1">
      <c r="B20" s="751"/>
      <c r="C20" s="844"/>
      <c r="D20" s="2051" t="s">
        <v>964</v>
      </c>
      <c r="E20" s="2052"/>
      <c r="F20" s="2052"/>
      <c r="G20" s="2052"/>
      <c r="H20" s="2052"/>
      <c r="I20" s="2053"/>
      <c r="J20" s="2054">
        <f>MIN(J18,J19)</f>
        <v>0</v>
      </c>
      <c r="K20" s="2055"/>
      <c r="L20" s="2055"/>
      <c r="M20" s="2055"/>
      <c r="N20" s="2055"/>
      <c r="O20" s="2055"/>
      <c r="P20" s="2056"/>
      <c r="Q20" s="767" t="s">
        <v>384</v>
      </c>
      <c r="R20" s="2057" t="s">
        <v>966</v>
      </c>
      <c r="S20" s="2057"/>
      <c r="T20" s="2057"/>
      <c r="U20" s="2057"/>
      <c r="V20" s="2057"/>
      <c r="W20" s="2057"/>
      <c r="X20" s="847"/>
      <c r="Y20" s="753"/>
      <c r="Z20" s="755" t="s">
        <v>677</v>
      </c>
    </row>
    <row r="21" spans="2:26" s="757" customFormat="1" ht="15" customHeight="1">
      <c r="B21" s="751"/>
      <c r="C21" s="844"/>
      <c r="D21" s="768" t="s">
        <v>831</v>
      </c>
      <c r="E21" s="769"/>
      <c r="F21" s="769"/>
      <c r="G21" s="769"/>
      <c r="H21" s="769"/>
      <c r="I21" s="769"/>
      <c r="J21" s="769"/>
      <c r="K21" s="769"/>
      <c r="L21" s="769"/>
      <c r="M21" s="769"/>
      <c r="N21" s="769"/>
      <c r="O21" s="769"/>
      <c r="P21" s="769"/>
      <c r="Q21" s="844"/>
      <c r="R21" s="844"/>
      <c r="S21" s="844"/>
      <c r="T21" s="844"/>
      <c r="U21" s="844"/>
      <c r="V21" s="770"/>
      <c r="W21" s="770"/>
      <c r="X21" s="847"/>
      <c r="Y21" s="753"/>
      <c r="Z21" s="755" t="s">
        <v>676</v>
      </c>
    </row>
    <row r="22" spans="2:26" s="757" customFormat="1" ht="15" customHeight="1">
      <c r="B22" s="751"/>
      <c r="C22" s="844"/>
      <c r="D22" s="771"/>
      <c r="E22" s="772"/>
      <c r="F22" s="772"/>
      <c r="G22" s="772"/>
      <c r="H22" s="772"/>
      <c r="I22" s="772"/>
      <c r="J22" s="772"/>
      <c r="K22" s="772"/>
      <c r="L22" s="772"/>
      <c r="M22" s="772"/>
      <c r="N22" s="772"/>
      <c r="O22" s="773"/>
      <c r="P22" s="772"/>
      <c r="Q22" s="844"/>
      <c r="R22" s="844"/>
      <c r="S22" s="844"/>
      <c r="T22" s="844"/>
      <c r="U22" s="844"/>
      <c r="V22" s="770"/>
      <c r="W22" s="770"/>
      <c r="X22" s="847"/>
      <c r="Y22" s="753"/>
      <c r="Z22" s="755"/>
    </row>
    <row r="23" spans="2:26" s="757" customFormat="1" ht="18" customHeight="1">
      <c r="B23" s="751"/>
      <c r="C23" s="844"/>
      <c r="D23" s="2087" t="s">
        <v>412</v>
      </c>
      <c r="E23" s="2088"/>
      <c r="F23" s="2088"/>
      <c r="G23" s="2088"/>
      <c r="H23" s="2088"/>
      <c r="I23" s="2089"/>
      <c r="J23" s="2090"/>
      <c r="K23" s="2091"/>
      <c r="L23" s="2091"/>
      <c r="M23" s="2091"/>
      <c r="N23" s="2091"/>
      <c r="O23" s="2091"/>
      <c r="P23" s="2092"/>
      <c r="Q23" s="767" t="s">
        <v>413</v>
      </c>
      <c r="R23" s="2057" t="s">
        <v>414</v>
      </c>
      <c r="S23" s="2057"/>
      <c r="T23" s="2057"/>
      <c r="U23" s="2057"/>
      <c r="V23" s="2057"/>
      <c r="W23" s="2057"/>
      <c r="X23" s="847"/>
      <c r="Y23" s="753"/>
      <c r="Z23" s="755"/>
    </row>
    <row r="24" spans="2:26" s="757" customFormat="1" ht="15" customHeight="1">
      <c r="B24" s="751"/>
      <c r="C24" s="844"/>
      <c r="D24" s="769"/>
      <c r="E24" s="769"/>
      <c r="F24" s="769"/>
      <c r="G24" s="769"/>
      <c r="H24" s="769"/>
      <c r="I24" s="769"/>
      <c r="J24" s="769"/>
      <c r="K24" s="769"/>
      <c r="L24" s="769"/>
      <c r="M24" s="769"/>
      <c r="N24" s="769"/>
      <c r="O24" s="769"/>
      <c r="P24" s="769"/>
      <c r="Q24" s="844"/>
      <c r="R24" s="844"/>
      <c r="S24" s="844"/>
      <c r="T24" s="844"/>
      <c r="U24" s="844"/>
      <c r="V24" s="770"/>
      <c r="W24" s="770"/>
      <c r="X24" s="847"/>
      <c r="Y24" s="753"/>
      <c r="Z24" s="758"/>
    </row>
    <row r="25" spans="2:26" s="757" customFormat="1" ht="27" customHeight="1">
      <c r="B25" s="751"/>
      <c r="C25" s="844"/>
      <c r="D25" s="2051" t="s">
        <v>971</v>
      </c>
      <c r="E25" s="2052"/>
      <c r="F25" s="2052"/>
      <c r="G25" s="2052"/>
      <c r="H25" s="2052"/>
      <c r="I25" s="2053"/>
      <c r="J25" s="2054">
        <f>J20*J23</f>
        <v>0</v>
      </c>
      <c r="K25" s="2055"/>
      <c r="L25" s="2055"/>
      <c r="M25" s="2055"/>
      <c r="N25" s="2055"/>
      <c r="O25" s="2055"/>
      <c r="P25" s="2056"/>
      <c r="Q25" s="767" t="s">
        <v>384</v>
      </c>
      <c r="R25" s="2057" t="s">
        <v>967</v>
      </c>
      <c r="S25" s="2057"/>
      <c r="T25" s="2057"/>
      <c r="U25" s="2057"/>
      <c r="V25" s="2057"/>
      <c r="W25" s="2057"/>
      <c r="X25" s="847"/>
      <c r="Y25" s="753"/>
      <c r="Z25" s="755" t="s">
        <v>677</v>
      </c>
    </row>
    <row r="26" spans="2:26" s="757" customFormat="1" ht="24.95" customHeight="1">
      <c r="B26" s="753"/>
      <c r="C26" s="847"/>
      <c r="D26" s="2076" t="s">
        <v>956</v>
      </c>
      <c r="E26" s="2076"/>
      <c r="F26" s="2076"/>
      <c r="G26" s="2076"/>
      <c r="H26" s="2076"/>
      <c r="I26" s="2076"/>
      <c r="J26" s="2094"/>
      <c r="K26" s="2094"/>
      <c r="L26" s="2094"/>
      <c r="M26" s="2094"/>
      <c r="N26" s="2094"/>
      <c r="O26" s="2094"/>
      <c r="P26" s="2094"/>
      <c r="Q26" s="843" t="s">
        <v>416</v>
      </c>
      <c r="R26" s="2095" t="s">
        <v>969</v>
      </c>
      <c r="S26" s="2095"/>
      <c r="T26" s="2095"/>
      <c r="U26" s="2095"/>
      <c r="V26" s="2095"/>
      <c r="W26" s="2095"/>
      <c r="X26" s="843"/>
      <c r="Y26" s="774"/>
      <c r="Z26" s="755" t="s">
        <v>957</v>
      </c>
    </row>
    <row r="27" spans="2:26" ht="26.1" customHeight="1">
      <c r="B27" s="753"/>
      <c r="C27" s="847"/>
      <c r="D27" s="2083" t="s">
        <v>1241</v>
      </c>
      <c r="E27" s="2083"/>
      <c r="F27" s="2083"/>
      <c r="G27" s="2083"/>
      <c r="H27" s="2083"/>
      <c r="I27" s="2083"/>
      <c r="J27" s="2083"/>
      <c r="K27" s="2083"/>
      <c r="L27" s="2083"/>
      <c r="M27" s="2083"/>
      <c r="N27" s="2083"/>
      <c r="O27" s="2083"/>
      <c r="P27" s="2083"/>
      <c r="Q27" s="2083"/>
      <c r="R27" s="2083"/>
      <c r="S27" s="2083"/>
      <c r="T27" s="2083"/>
      <c r="U27" s="2083"/>
      <c r="V27" s="2083"/>
      <c r="W27" s="2083"/>
      <c r="X27" s="775"/>
      <c r="Y27" s="753"/>
    </row>
    <row r="28" spans="2:26" s="757" customFormat="1" ht="24.95" customHeight="1">
      <c r="B28" s="753"/>
      <c r="C28" s="847"/>
      <c r="D28" s="2051" t="s">
        <v>972</v>
      </c>
      <c r="E28" s="2052"/>
      <c r="F28" s="2052"/>
      <c r="G28" s="2052"/>
      <c r="H28" s="2052"/>
      <c r="I28" s="2053"/>
      <c r="J28" s="2102">
        <f>J25+J26</f>
        <v>0</v>
      </c>
      <c r="K28" s="2102"/>
      <c r="L28" s="2102"/>
      <c r="M28" s="2102"/>
      <c r="N28" s="2102"/>
      <c r="O28" s="2102"/>
      <c r="P28" s="2102"/>
      <c r="Q28" s="843" t="s">
        <v>416</v>
      </c>
      <c r="R28" s="2095" t="s">
        <v>970</v>
      </c>
      <c r="S28" s="2095"/>
      <c r="T28" s="2095"/>
      <c r="U28" s="2095"/>
      <c r="V28" s="2095"/>
      <c r="W28" s="2095"/>
      <c r="X28" s="843"/>
      <c r="Y28" s="774"/>
      <c r="Z28" s="755"/>
    </row>
    <row r="29" spans="2:26" s="757" customFormat="1" ht="18.75" customHeight="1">
      <c r="B29" s="753"/>
      <c r="C29" s="847"/>
      <c r="D29" s="764"/>
      <c r="E29" s="764"/>
      <c r="F29" s="764"/>
      <c r="G29" s="764"/>
      <c r="H29" s="764"/>
      <c r="I29" s="764"/>
      <c r="J29" s="989"/>
      <c r="K29" s="989"/>
      <c r="L29" s="989"/>
      <c r="M29" s="989"/>
      <c r="N29" s="989"/>
      <c r="O29" s="989"/>
      <c r="P29" s="989"/>
      <c r="Q29" s="767"/>
      <c r="R29" s="844"/>
      <c r="S29" s="844"/>
      <c r="T29" s="844"/>
      <c r="U29" s="844"/>
      <c r="V29" s="844"/>
      <c r="W29" s="844"/>
      <c r="X29" s="844"/>
      <c r="Y29" s="751"/>
      <c r="Z29" s="758"/>
    </row>
    <row r="30" spans="2:26" s="757" customFormat="1" ht="24.95" customHeight="1">
      <c r="B30" s="753"/>
      <c r="C30" s="847"/>
      <c r="D30" s="2047" t="s">
        <v>958</v>
      </c>
      <c r="E30" s="2047"/>
      <c r="F30" s="2047"/>
      <c r="G30" s="2047"/>
      <c r="H30" s="2047"/>
      <c r="I30" s="2047"/>
      <c r="J30" s="2082">
        <v>600000</v>
      </c>
      <c r="K30" s="2082"/>
      <c r="L30" s="2082"/>
      <c r="M30" s="2082"/>
      <c r="N30" s="2082"/>
      <c r="O30" s="2082"/>
      <c r="P30" s="2082"/>
      <c r="Q30" s="767" t="s">
        <v>384</v>
      </c>
      <c r="R30" s="2057" t="s">
        <v>973</v>
      </c>
      <c r="S30" s="2057"/>
      <c r="T30" s="2057"/>
      <c r="U30" s="2057"/>
      <c r="V30" s="2057"/>
      <c r="W30" s="2057"/>
      <c r="X30" s="844"/>
      <c r="Y30" s="751"/>
      <c r="Z30" s="758"/>
    </row>
    <row r="31" spans="2:26" s="757" customFormat="1" ht="18.75" customHeight="1">
      <c r="B31" s="753"/>
      <c r="C31" s="847"/>
      <c r="D31" s="764"/>
      <c r="E31" s="764"/>
      <c r="F31" s="764"/>
      <c r="G31" s="764"/>
      <c r="H31" s="764"/>
      <c r="I31" s="764"/>
      <c r="J31" s="989"/>
      <c r="K31" s="989"/>
      <c r="L31" s="989"/>
      <c r="M31" s="989"/>
      <c r="N31" s="989"/>
      <c r="O31" s="989"/>
      <c r="P31" s="989"/>
      <c r="Q31" s="767"/>
      <c r="R31" s="844"/>
      <c r="S31" s="844"/>
      <c r="T31" s="844"/>
      <c r="U31" s="844"/>
      <c r="V31" s="844"/>
      <c r="W31" s="844"/>
      <c r="X31" s="844"/>
      <c r="Y31" s="751"/>
      <c r="Z31" s="758"/>
    </row>
    <row r="32" spans="2:26" s="757" customFormat="1" ht="24.95" customHeight="1">
      <c r="B32" s="753"/>
      <c r="C32" s="847"/>
      <c r="D32" s="2047" t="s">
        <v>968</v>
      </c>
      <c r="E32" s="2047"/>
      <c r="F32" s="2047"/>
      <c r="G32" s="2047"/>
      <c r="H32" s="2047"/>
      <c r="I32" s="2047"/>
      <c r="J32" s="2103">
        <f>MIN(J28,J30)</f>
        <v>0</v>
      </c>
      <c r="K32" s="2103"/>
      <c r="L32" s="2103"/>
      <c r="M32" s="2103"/>
      <c r="N32" s="2103"/>
      <c r="O32" s="2103"/>
      <c r="P32" s="2103"/>
      <c r="Q32" s="767" t="s">
        <v>384</v>
      </c>
      <c r="R32" s="2057" t="s">
        <v>974</v>
      </c>
      <c r="S32" s="2057"/>
      <c r="T32" s="2057"/>
      <c r="U32" s="2057"/>
      <c r="V32" s="2057"/>
      <c r="W32" s="2057"/>
      <c r="X32" s="844"/>
      <c r="Y32" s="751"/>
      <c r="Z32" s="758"/>
    </row>
    <row r="33" spans="2:27" s="757" customFormat="1" ht="18" customHeight="1">
      <c r="B33" s="753"/>
      <c r="C33" s="847"/>
      <c r="D33" s="764"/>
      <c r="E33" s="764"/>
      <c r="F33" s="764"/>
      <c r="G33" s="764"/>
      <c r="H33" s="764"/>
      <c r="I33" s="764"/>
      <c r="J33" s="989"/>
      <c r="K33" s="989"/>
      <c r="L33" s="989"/>
      <c r="M33" s="989"/>
      <c r="N33" s="989"/>
      <c r="O33" s="989"/>
      <c r="P33" s="989"/>
      <c r="Q33" s="767"/>
      <c r="R33" s="844"/>
      <c r="S33" s="844"/>
      <c r="T33" s="844"/>
      <c r="U33" s="844"/>
      <c r="V33" s="844"/>
      <c r="W33" s="844"/>
      <c r="X33" s="844"/>
      <c r="Y33" s="751"/>
      <c r="Z33" s="758"/>
    </row>
    <row r="34" spans="2:27" s="757" customFormat="1" ht="24.95" customHeight="1">
      <c r="B34" s="753"/>
      <c r="C34" s="761"/>
      <c r="D34" s="2097" t="s">
        <v>832</v>
      </c>
      <c r="E34" s="2098"/>
      <c r="F34" s="2098"/>
      <c r="G34" s="2098"/>
      <c r="H34" s="2098"/>
      <c r="I34" s="2099"/>
      <c r="J34" s="2100"/>
      <c r="K34" s="2100"/>
      <c r="L34" s="2100"/>
      <c r="M34" s="2100"/>
      <c r="N34" s="2100"/>
      <c r="O34" s="2100"/>
      <c r="P34" s="2100"/>
      <c r="Q34" s="990" t="s">
        <v>384</v>
      </c>
      <c r="R34" s="2101" t="s">
        <v>976</v>
      </c>
      <c r="S34" s="2101"/>
      <c r="T34" s="2101"/>
      <c r="U34" s="2101"/>
      <c r="V34" s="2101"/>
      <c r="W34" s="2101"/>
      <c r="X34" s="844"/>
      <c r="Y34" s="751"/>
      <c r="Z34" s="758"/>
    </row>
    <row r="35" spans="2:27" s="757" customFormat="1" ht="15" customHeight="1">
      <c r="B35" s="753"/>
      <c r="C35" s="761"/>
      <c r="D35" s="2093" t="s">
        <v>961</v>
      </c>
      <c r="E35" s="2093"/>
      <c r="F35" s="2093"/>
      <c r="G35" s="2093"/>
      <c r="H35" s="2093"/>
      <c r="I35" s="2093"/>
      <c r="J35" s="2093"/>
      <c r="K35" s="2093"/>
      <c r="L35" s="2093"/>
      <c r="M35" s="2093"/>
      <c r="N35" s="2093"/>
      <c r="O35" s="2093"/>
      <c r="P35" s="2093"/>
      <c r="Q35" s="2093"/>
      <c r="R35" s="2093"/>
      <c r="S35" s="991"/>
      <c r="T35" s="992"/>
      <c r="U35" s="992"/>
      <c r="V35" s="992"/>
      <c r="W35" s="992"/>
      <c r="X35" s="844"/>
      <c r="Y35" s="751"/>
      <c r="Z35" s="758"/>
    </row>
    <row r="36" spans="2:27" ht="26.1" customHeight="1">
      <c r="B36" s="753"/>
      <c r="C36" s="847"/>
      <c r="D36" s="846"/>
      <c r="E36" s="846"/>
      <c r="F36" s="846"/>
      <c r="G36" s="846"/>
      <c r="H36" s="846"/>
      <c r="I36" s="846"/>
      <c r="J36" s="846"/>
      <c r="K36" s="846"/>
      <c r="L36" s="846"/>
      <c r="M36" s="846"/>
      <c r="N36" s="846"/>
      <c r="O36" s="846"/>
      <c r="P36" s="846"/>
      <c r="Q36" s="846"/>
      <c r="R36" s="846"/>
      <c r="S36" s="846"/>
      <c r="T36" s="846"/>
      <c r="U36" s="846"/>
      <c r="V36" s="846"/>
      <c r="W36" s="846"/>
      <c r="X36" s="775"/>
      <c r="Y36" s="753"/>
    </row>
    <row r="37" spans="2:27" ht="26.1" customHeight="1">
      <c r="B37" s="753"/>
      <c r="C37" s="847"/>
      <c r="D37" s="2084" t="s">
        <v>962</v>
      </c>
      <c r="E37" s="2085"/>
      <c r="F37" s="2085"/>
      <c r="G37" s="2085"/>
      <c r="H37" s="2085"/>
      <c r="I37" s="2086"/>
      <c r="J37" s="2096">
        <f>J32+J34</f>
        <v>0</v>
      </c>
      <c r="K37" s="2077"/>
      <c r="L37" s="2077"/>
      <c r="M37" s="2077"/>
      <c r="N37" s="2077"/>
      <c r="O37" s="2077"/>
      <c r="P37" s="2078"/>
      <c r="Q37" s="767" t="s">
        <v>384</v>
      </c>
      <c r="R37" s="993" t="s">
        <v>975</v>
      </c>
      <c r="S37" s="993"/>
      <c r="T37" s="993"/>
      <c r="U37" s="993"/>
      <c r="V37" s="993"/>
      <c r="W37" s="993"/>
      <c r="X37" s="847"/>
      <c r="Y37" s="753"/>
    </row>
    <row r="38" spans="2:27" ht="26.1" customHeight="1">
      <c r="B38" s="753"/>
      <c r="C38" s="847"/>
      <c r="D38" s="2046" t="s">
        <v>1273</v>
      </c>
      <c r="E38" s="2046"/>
      <c r="F38" s="2046"/>
      <c r="G38" s="2046"/>
      <c r="H38" s="2046"/>
      <c r="I38" s="2046"/>
      <c r="J38" s="2046"/>
      <c r="K38" s="2046"/>
      <c r="L38" s="2046"/>
      <c r="M38" s="2046"/>
      <c r="N38" s="2046"/>
      <c r="O38" s="2046"/>
      <c r="P38" s="2046"/>
      <c r="Q38" s="2046"/>
      <c r="R38" s="2046"/>
      <c r="S38" s="2046"/>
      <c r="T38" s="2046"/>
      <c r="U38" s="2046"/>
      <c r="V38" s="2046"/>
      <c r="W38" s="2046"/>
      <c r="X38" s="775"/>
      <c r="Y38" s="753"/>
    </row>
    <row r="39" spans="2:27" ht="20.100000000000001" customHeight="1">
      <c r="Z39" s="776"/>
      <c r="AA39" s="777"/>
    </row>
  </sheetData>
  <sheetProtection sheet="1" selectLockedCells="1"/>
  <mergeCells count="58">
    <mergeCell ref="R34:W34"/>
    <mergeCell ref="D28:I28"/>
    <mergeCell ref="J28:P28"/>
    <mergeCell ref="R28:W28"/>
    <mergeCell ref="D32:I32"/>
    <mergeCell ref="J32:P32"/>
    <mergeCell ref="R32:W32"/>
    <mergeCell ref="D37:I37"/>
    <mergeCell ref="J20:P20"/>
    <mergeCell ref="R20:W20"/>
    <mergeCell ref="D25:I25"/>
    <mergeCell ref="J25:P25"/>
    <mergeCell ref="R25:W25"/>
    <mergeCell ref="D23:I23"/>
    <mergeCell ref="J23:P23"/>
    <mergeCell ref="R23:W23"/>
    <mergeCell ref="D35:R35"/>
    <mergeCell ref="D26:I26"/>
    <mergeCell ref="J26:P26"/>
    <mergeCell ref="R26:W26"/>
    <mergeCell ref="J37:P37"/>
    <mergeCell ref="D34:I34"/>
    <mergeCell ref="J34:P34"/>
    <mergeCell ref="D18:I18"/>
    <mergeCell ref="J18:P18"/>
    <mergeCell ref="R18:W18"/>
    <mergeCell ref="D20:I20"/>
    <mergeCell ref="D30:I30"/>
    <mergeCell ref="J30:P30"/>
    <mergeCell ref="R30:W30"/>
    <mergeCell ref="D27:W27"/>
    <mergeCell ref="Q14:R14"/>
    <mergeCell ref="D15:I15"/>
    <mergeCell ref="J15:P15"/>
    <mergeCell ref="D16:I16"/>
    <mergeCell ref="J16:P16"/>
    <mergeCell ref="R16:W16"/>
    <mergeCell ref="D7:I7"/>
    <mergeCell ref="J7:S7"/>
    <mergeCell ref="T7:X7"/>
    <mergeCell ref="D8:I8"/>
    <mergeCell ref="J8:X8"/>
    <mergeCell ref="D38:W38"/>
    <mergeCell ref="D10:I10"/>
    <mergeCell ref="J10:P10"/>
    <mergeCell ref="Q10:W11"/>
    <mergeCell ref="D11:I11"/>
    <mergeCell ref="J11:P11"/>
    <mergeCell ref="D19:I19"/>
    <mergeCell ref="J19:P19"/>
    <mergeCell ref="R19:W19"/>
    <mergeCell ref="D12:I12"/>
    <mergeCell ref="J12:P12"/>
    <mergeCell ref="R12:W12"/>
    <mergeCell ref="D13:I13"/>
    <mergeCell ref="J13:P13"/>
    <mergeCell ref="D14:I14"/>
    <mergeCell ref="J14:P14"/>
  </mergeCells>
  <phoneticPr fontId="16"/>
  <conditionalFormatting sqref="J19:P19 J23:P23 J10:P14">
    <cfRule type="containsBlanks" dxfId="170" priority="67">
      <formula>LEN(TRIM(J10))=0</formula>
    </cfRule>
  </conditionalFormatting>
  <conditionalFormatting sqref="J15:P15">
    <cfRule type="containsBlanks" dxfId="169" priority="58">
      <formula>LEN(TRIM(J15))=0</formula>
    </cfRule>
    <cfRule type="expression" dxfId="168" priority="66">
      <formula>AND($J$15="",$J$14="ハイブリッド")</formula>
    </cfRule>
  </conditionalFormatting>
  <conditionalFormatting sqref="X23:Y23 X12:Y12 E3:Y3 B23:R23 B19:R19 B12:R12 B13:Y15 B10:Y11 B21:Y22 X16:Y19 B16:Q17 B18:P18 B39:Y1048576">
    <cfRule type="expression" priority="65">
      <formula>CELL("protect",B3)=0</formula>
    </cfRule>
  </conditionalFormatting>
  <conditionalFormatting sqref="B1:B2">
    <cfRule type="expression" dxfId="167" priority="64">
      <formula>_xlfn.ISFORMULA(B1)=TRUE</formula>
    </cfRule>
  </conditionalFormatting>
  <conditionalFormatting sqref="B3:D3">
    <cfRule type="containsText" dxfId="166" priority="62" operator="containsText" text="(例)">
      <formula>NOT(ISERROR(SEARCH("(例)",B3)))</formula>
    </cfRule>
    <cfRule type="expression" dxfId="165" priority="63">
      <formula>_xlfn.ISFORMULA(B3)=TRUE</formula>
    </cfRule>
  </conditionalFormatting>
  <conditionalFormatting sqref="A6:XFD6 A7:B8 Y8:XFD8 Y7 AA7:XFD7">
    <cfRule type="expression" dxfId="164" priority="61">
      <formula>_xlfn.ISFORMULA(A6)=TRUE</formula>
    </cfRule>
  </conditionalFormatting>
  <conditionalFormatting sqref="J8:X8 T7">
    <cfRule type="containsBlanks" dxfId="163" priority="60">
      <formula>LEN(TRIM(J7))=0</formula>
    </cfRule>
  </conditionalFormatting>
  <conditionalFormatting sqref="D8:X8 D7:I7 T7:X7">
    <cfRule type="expression" dxfId="162" priority="59">
      <formula>_xlfn.ISFORMULA(D7)=TRUE</formula>
    </cfRule>
  </conditionalFormatting>
  <conditionalFormatting sqref="B24:Y24">
    <cfRule type="expression" priority="57">
      <formula>CELL("protect",B24)=0</formula>
    </cfRule>
  </conditionalFormatting>
  <conditionalFormatting sqref="R16:R17">
    <cfRule type="expression" priority="56">
      <formula>CELL("protect",R16)=0</formula>
    </cfRule>
  </conditionalFormatting>
  <conditionalFormatting sqref="A9:XFD9">
    <cfRule type="expression" dxfId="161" priority="47">
      <formula>_xlfn.ISFORMULA(A9)=TRUE</formula>
    </cfRule>
  </conditionalFormatting>
  <conditionalFormatting sqref="A5:XFD5">
    <cfRule type="expression" dxfId="160" priority="41">
      <formula>_xlfn.ISFORMULA(A5)=TRUE</formula>
    </cfRule>
  </conditionalFormatting>
  <conditionalFormatting sqref="A4:XFD4">
    <cfRule type="expression" dxfId="159" priority="40">
      <formula>_xlfn.ISFORMULA(A4)=TRUE</formula>
    </cfRule>
  </conditionalFormatting>
  <conditionalFormatting sqref="A1:A2">
    <cfRule type="expression" dxfId="158" priority="38">
      <formula>_xlfn.ISFORMULA(A1)=TRUE</formula>
    </cfRule>
  </conditionalFormatting>
  <conditionalFormatting sqref="J7">
    <cfRule type="containsBlanks" dxfId="157" priority="37">
      <formula>LEN(TRIM(J7))=0</formula>
    </cfRule>
  </conditionalFormatting>
  <conditionalFormatting sqref="J7:S7">
    <cfRule type="expression" dxfId="156" priority="36">
      <formula>_xlfn.ISFORMULA(J7)=TRUE</formula>
    </cfRule>
  </conditionalFormatting>
  <conditionalFormatting sqref="Q18:R18">
    <cfRule type="expression" priority="28">
      <formula>CELL("protect",Q18)=0</formula>
    </cfRule>
  </conditionalFormatting>
  <conditionalFormatting sqref="J18:P18">
    <cfRule type="containsBlanks" dxfId="155" priority="29">
      <formula>LEN(TRIM(J18))=0</formula>
    </cfRule>
  </conditionalFormatting>
  <conditionalFormatting sqref="B20:R20 X20:Y20">
    <cfRule type="expression" priority="26">
      <formula>CELL("protect",B20)=0</formula>
    </cfRule>
  </conditionalFormatting>
  <conditionalFormatting sqref="J20:P20">
    <cfRule type="containsBlanks" dxfId="154" priority="27">
      <formula>LEN(TRIM(J20))=0</formula>
    </cfRule>
  </conditionalFormatting>
  <conditionalFormatting sqref="D30:D31 D33">
    <cfRule type="expression" priority="22">
      <formula>CELL("protect",D30)=0</formula>
    </cfRule>
  </conditionalFormatting>
  <conditionalFormatting sqref="B25:R25 X25:Y25">
    <cfRule type="expression" priority="24">
      <formula>CELL("protect",B25)=0</formula>
    </cfRule>
  </conditionalFormatting>
  <conditionalFormatting sqref="J25:P25">
    <cfRule type="containsBlanks" dxfId="153" priority="25">
      <formula>LEN(TRIM(J25))=0</formula>
    </cfRule>
  </conditionalFormatting>
  <conditionalFormatting sqref="J26:J27">
    <cfRule type="expression" priority="18">
      <formula>CELL("protect",J26)=0</formula>
    </cfRule>
  </conditionalFormatting>
  <conditionalFormatting sqref="J30:J31 X30:Y31 Q30:R31 Q33:R33 X33:Y33 J33">
    <cfRule type="expression" priority="23">
      <formula>CELL("protect",J30)=0</formula>
    </cfRule>
  </conditionalFormatting>
  <conditionalFormatting sqref="D32">
    <cfRule type="expression" priority="20">
      <formula>CELL("protect",D32)=0</formula>
    </cfRule>
  </conditionalFormatting>
  <conditionalFormatting sqref="J32 X32:Y32 Q32:R32">
    <cfRule type="expression" priority="21">
      <formula>CELL("protect",J32)=0</formula>
    </cfRule>
  </conditionalFormatting>
  <conditionalFormatting sqref="Q26:R27 C26:D27 X27:Y27 B27 B36:B38 X36:Y36 D36">
    <cfRule type="expression" priority="19">
      <formula>CELL("protect",B26)=0</formula>
    </cfRule>
  </conditionalFormatting>
  <conditionalFormatting sqref="X34:Y35">
    <cfRule type="expression" priority="17">
      <formula>CELL("protect",X34)=0</formula>
    </cfRule>
  </conditionalFormatting>
  <conditionalFormatting sqref="D34:D35">
    <cfRule type="expression" priority="16">
      <formula>CELL("protect",D34)=0</formula>
    </cfRule>
  </conditionalFormatting>
  <conditionalFormatting sqref="J34 Q34:R34">
    <cfRule type="expression" priority="15">
      <formula>CELL("protect",J34)=0</formula>
    </cfRule>
  </conditionalFormatting>
  <conditionalFormatting sqref="J34:P34">
    <cfRule type="notContainsBlanks" dxfId="152" priority="12">
      <formula>LEN(TRIM(J34))&gt;0</formula>
    </cfRule>
    <cfRule type="expression" dxfId="151" priority="13">
      <formula>$J$14=""</formula>
    </cfRule>
    <cfRule type="containsBlanks" dxfId="150" priority="14">
      <formula>LEN(TRIM(J34))=0</formula>
    </cfRule>
  </conditionalFormatting>
  <conditionalFormatting sqref="J34">
    <cfRule type="expression" dxfId="149" priority="11">
      <formula>$J$13&lt;4</formula>
    </cfRule>
  </conditionalFormatting>
  <conditionalFormatting sqref="D29">
    <cfRule type="expression" priority="9">
      <formula>CELL("protect",D29)=0</formula>
    </cfRule>
  </conditionalFormatting>
  <conditionalFormatting sqref="J29 X29:Y29 Q29:R29">
    <cfRule type="expression" priority="10">
      <formula>CELL("protect",J29)=0</formula>
    </cfRule>
  </conditionalFormatting>
  <conditionalFormatting sqref="J28">
    <cfRule type="expression" priority="7">
      <formula>CELL("protect",J28)=0</formula>
    </cfRule>
  </conditionalFormatting>
  <conditionalFormatting sqref="C28 Q28:R28">
    <cfRule type="expression" priority="8">
      <formula>CELL("protect",C28)=0</formula>
    </cfRule>
  </conditionalFormatting>
  <conditionalFormatting sqref="D28:I28">
    <cfRule type="expression" priority="6">
      <formula>CELL("protect",D28)=0</formula>
    </cfRule>
  </conditionalFormatting>
  <conditionalFormatting sqref="D37:P37 X37:Y37">
    <cfRule type="expression" priority="4">
      <formula>CELL("protect",D37)=0</formula>
    </cfRule>
  </conditionalFormatting>
  <conditionalFormatting sqref="Q37:R37">
    <cfRule type="expression" priority="3">
      <formula>CELL("protect",Q37)=0</formula>
    </cfRule>
  </conditionalFormatting>
  <conditionalFormatting sqref="X38:Y38">
    <cfRule type="expression" priority="2">
      <formula>CELL("protect",X38)=0</formula>
    </cfRule>
  </conditionalFormatting>
  <conditionalFormatting sqref="D38">
    <cfRule type="expression" priority="1">
      <formula>CELL("protect",D38)=0</formula>
    </cfRule>
  </conditionalFormatting>
  <dataValidations count="11">
    <dataValidation type="list" allowBlank="1" showInputMessage="1" showErrorMessage="1" sqref="J34:P34" xr:uid="{C87466A5-B972-45DC-AB03-CE95F01C10F4}">
      <formula1>"0,120000"</formula1>
    </dataValidation>
    <dataValidation type="whole" imeMode="disabled" operator="greaterThanOrEqual" allowBlank="1" showInputMessage="1" showErrorMessage="1" error="整数で入力して下さい。" sqref="J18:P20 J25:P25" xr:uid="{3C7BC0A3-E23F-4245-ACE2-ACF3FA907C5F}">
      <formula1>0</formula1>
    </dataValidation>
    <dataValidation type="whole" imeMode="disabled" operator="greaterThanOrEqual" allowBlank="1" showInputMessage="1" showErrorMessage="1" error="別機種の④蓄電システム導入補助金申請額を整数で記入してください。" sqref="J26:J28" xr:uid="{9DB9918D-D0C7-4FF9-82DF-19C4A453D00F}">
      <formula1>0</formula1>
    </dataValidation>
    <dataValidation type="whole" imeMode="disabled" operator="greaterThanOrEqual" allowBlank="1" showInputMessage="1" showErrorMessage="1" error="整数で入力して下さい。" sqref="J23:P23" xr:uid="{A9AEC54C-372A-4072-BEAB-3321FAE43CE9}">
      <formula1>1</formula1>
    </dataValidation>
    <dataValidation type="list" allowBlank="1" showInputMessage="1" showErrorMessage="1" sqref="X65562:Y65562 IH65562 SD65562 ABZ65562 ALV65562 AVR65562 BFN65562 BPJ65562 BZF65562 CJB65562 CSX65562 DCT65562 DMP65562 DWL65562 EGH65562 EQD65562 EZZ65562 FJV65562 FTR65562 GDN65562 GNJ65562 GXF65562 HHB65562 HQX65562 IAT65562 IKP65562 IUL65562 JEH65562 JOD65562 JXZ65562 KHV65562 KRR65562 LBN65562 LLJ65562 LVF65562 MFB65562 MOX65562 MYT65562 NIP65562 NSL65562 OCH65562 OMD65562 OVZ65562 PFV65562 PPR65562 PZN65562 QJJ65562 QTF65562 RDB65562 RMX65562 RWT65562 SGP65562 SQL65562 TAH65562 TKD65562 TTZ65562 UDV65562 UNR65562 UXN65562 VHJ65562 VRF65562 WBB65562 WKX65562 WUT65562 X131098:Y131098 IH131098 SD131098 ABZ131098 ALV131098 AVR131098 BFN131098 BPJ131098 BZF131098 CJB131098 CSX131098 DCT131098 DMP131098 DWL131098 EGH131098 EQD131098 EZZ131098 FJV131098 FTR131098 GDN131098 GNJ131098 GXF131098 HHB131098 HQX131098 IAT131098 IKP131098 IUL131098 JEH131098 JOD131098 JXZ131098 KHV131098 KRR131098 LBN131098 LLJ131098 LVF131098 MFB131098 MOX131098 MYT131098 NIP131098 NSL131098 OCH131098 OMD131098 OVZ131098 PFV131098 PPR131098 PZN131098 QJJ131098 QTF131098 RDB131098 RMX131098 RWT131098 SGP131098 SQL131098 TAH131098 TKD131098 TTZ131098 UDV131098 UNR131098 UXN131098 VHJ131098 VRF131098 WBB131098 WKX131098 WUT131098 X196634:Y196634 IH196634 SD196634 ABZ196634 ALV196634 AVR196634 BFN196634 BPJ196634 BZF196634 CJB196634 CSX196634 DCT196634 DMP196634 DWL196634 EGH196634 EQD196634 EZZ196634 FJV196634 FTR196634 GDN196634 GNJ196634 GXF196634 HHB196634 HQX196634 IAT196634 IKP196634 IUL196634 JEH196634 JOD196634 JXZ196634 KHV196634 KRR196634 LBN196634 LLJ196634 LVF196634 MFB196634 MOX196634 MYT196634 NIP196634 NSL196634 OCH196634 OMD196634 OVZ196634 PFV196634 PPR196634 PZN196634 QJJ196634 QTF196634 RDB196634 RMX196634 RWT196634 SGP196634 SQL196634 TAH196634 TKD196634 TTZ196634 UDV196634 UNR196634 UXN196634 VHJ196634 VRF196634 WBB196634 WKX196634 WUT196634 X262170:Y262170 IH262170 SD262170 ABZ262170 ALV262170 AVR262170 BFN262170 BPJ262170 BZF262170 CJB262170 CSX262170 DCT262170 DMP262170 DWL262170 EGH262170 EQD262170 EZZ262170 FJV262170 FTR262170 GDN262170 GNJ262170 GXF262170 HHB262170 HQX262170 IAT262170 IKP262170 IUL262170 JEH262170 JOD262170 JXZ262170 KHV262170 KRR262170 LBN262170 LLJ262170 LVF262170 MFB262170 MOX262170 MYT262170 NIP262170 NSL262170 OCH262170 OMD262170 OVZ262170 PFV262170 PPR262170 PZN262170 QJJ262170 QTF262170 RDB262170 RMX262170 RWT262170 SGP262170 SQL262170 TAH262170 TKD262170 TTZ262170 UDV262170 UNR262170 UXN262170 VHJ262170 VRF262170 WBB262170 WKX262170 WUT262170 X327706:Y327706 IH327706 SD327706 ABZ327706 ALV327706 AVR327706 BFN327706 BPJ327706 BZF327706 CJB327706 CSX327706 DCT327706 DMP327706 DWL327706 EGH327706 EQD327706 EZZ327706 FJV327706 FTR327706 GDN327706 GNJ327706 GXF327706 HHB327706 HQX327706 IAT327706 IKP327706 IUL327706 JEH327706 JOD327706 JXZ327706 KHV327706 KRR327706 LBN327706 LLJ327706 LVF327706 MFB327706 MOX327706 MYT327706 NIP327706 NSL327706 OCH327706 OMD327706 OVZ327706 PFV327706 PPR327706 PZN327706 QJJ327706 QTF327706 RDB327706 RMX327706 RWT327706 SGP327706 SQL327706 TAH327706 TKD327706 TTZ327706 UDV327706 UNR327706 UXN327706 VHJ327706 VRF327706 WBB327706 WKX327706 WUT327706 X393242:Y393242 IH393242 SD393242 ABZ393242 ALV393242 AVR393242 BFN393242 BPJ393242 BZF393242 CJB393242 CSX393242 DCT393242 DMP393242 DWL393242 EGH393242 EQD393242 EZZ393242 FJV393242 FTR393242 GDN393242 GNJ393242 GXF393242 HHB393242 HQX393242 IAT393242 IKP393242 IUL393242 JEH393242 JOD393242 JXZ393242 KHV393242 KRR393242 LBN393242 LLJ393242 LVF393242 MFB393242 MOX393242 MYT393242 NIP393242 NSL393242 OCH393242 OMD393242 OVZ393242 PFV393242 PPR393242 PZN393242 QJJ393242 QTF393242 RDB393242 RMX393242 RWT393242 SGP393242 SQL393242 TAH393242 TKD393242 TTZ393242 UDV393242 UNR393242 UXN393242 VHJ393242 VRF393242 WBB393242 WKX393242 WUT393242 X458778:Y458778 IH458778 SD458778 ABZ458778 ALV458778 AVR458778 BFN458778 BPJ458778 BZF458778 CJB458778 CSX458778 DCT458778 DMP458778 DWL458778 EGH458778 EQD458778 EZZ458778 FJV458778 FTR458778 GDN458778 GNJ458778 GXF458778 HHB458778 HQX458778 IAT458778 IKP458778 IUL458778 JEH458778 JOD458778 JXZ458778 KHV458778 KRR458778 LBN458778 LLJ458778 LVF458778 MFB458778 MOX458778 MYT458778 NIP458778 NSL458778 OCH458778 OMD458778 OVZ458778 PFV458778 PPR458778 PZN458778 QJJ458778 QTF458778 RDB458778 RMX458778 RWT458778 SGP458778 SQL458778 TAH458778 TKD458778 TTZ458778 UDV458778 UNR458778 UXN458778 VHJ458778 VRF458778 WBB458778 WKX458778 WUT458778 X524314:Y524314 IH524314 SD524314 ABZ524314 ALV524314 AVR524314 BFN524314 BPJ524314 BZF524314 CJB524314 CSX524314 DCT524314 DMP524314 DWL524314 EGH524314 EQD524314 EZZ524314 FJV524314 FTR524314 GDN524314 GNJ524314 GXF524314 HHB524314 HQX524314 IAT524314 IKP524314 IUL524314 JEH524314 JOD524314 JXZ524314 KHV524314 KRR524314 LBN524314 LLJ524314 LVF524314 MFB524314 MOX524314 MYT524314 NIP524314 NSL524314 OCH524314 OMD524314 OVZ524314 PFV524314 PPR524314 PZN524314 QJJ524314 QTF524314 RDB524314 RMX524314 RWT524314 SGP524314 SQL524314 TAH524314 TKD524314 TTZ524314 UDV524314 UNR524314 UXN524314 VHJ524314 VRF524314 WBB524314 WKX524314 WUT524314 X589850:Y589850 IH589850 SD589850 ABZ589850 ALV589850 AVR589850 BFN589850 BPJ589850 BZF589850 CJB589850 CSX589850 DCT589850 DMP589850 DWL589850 EGH589850 EQD589850 EZZ589850 FJV589850 FTR589850 GDN589850 GNJ589850 GXF589850 HHB589850 HQX589850 IAT589850 IKP589850 IUL589850 JEH589850 JOD589850 JXZ589850 KHV589850 KRR589850 LBN589850 LLJ589850 LVF589850 MFB589850 MOX589850 MYT589850 NIP589850 NSL589850 OCH589850 OMD589850 OVZ589850 PFV589850 PPR589850 PZN589850 QJJ589850 QTF589850 RDB589850 RMX589850 RWT589850 SGP589850 SQL589850 TAH589850 TKD589850 TTZ589850 UDV589850 UNR589850 UXN589850 VHJ589850 VRF589850 WBB589850 WKX589850 WUT589850 X655386:Y655386 IH655386 SD655386 ABZ655386 ALV655386 AVR655386 BFN655386 BPJ655386 BZF655386 CJB655386 CSX655386 DCT655386 DMP655386 DWL655386 EGH655386 EQD655386 EZZ655386 FJV655386 FTR655386 GDN655386 GNJ655386 GXF655386 HHB655386 HQX655386 IAT655386 IKP655386 IUL655386 JEH655386 JOD655386 JXZ655386 KHV655386 KRR655386 LBN655386 LLJ655386 LVF655386 MFB655386 MOX655386 MYT655386 NIP655386 NSL655386 OCH655386 OMD655386 OVZ655386 PFV655386 PPR655386 PZN655386 QJJ655386 QTF655386 RDB655386 RMX655386 RWT655386 SGP655386 SQL655386 TAH655386 TKD655386 TTZ655386 UDV655386 UNR655386 UXN655386 VHJ655386 VRF655386 WBB655386 WKX655386 WUT655386 X720922:Y720922 IH720922 SD720922 ABZ720922 ALV720922 AVR720922 BFN720922 BPJ720922 BZF720922 CJB720922 CSX720922 DCT720922 DMP720922 DWL720922 EGH720922 EQD720922 EZZ720922 FJV720922 FTR720922 GDN720922 GNJ720922 GXF720922 HHB720922 HQX720922 IAT720922 IKP720922 IUL720922 JEH720922 JOD720922 JXZ720922 KHV720922 KRR720922 LBN720922 LLJ720922 LVF720922 MFB720922 MOX720922 MYT720922 NIP720922 NSL720922 OCH720922 OMD720922 OVZ720922 PFV720922 PPR720922 PZN720922 QJJ720922 QTF720922 RDB720922 RMX720922 RWT720922 SGP720922 SQL720922 TAH720922 TKD720922 TTZ720922 UDV720922 UNR720922 UXN720922 VHJ720922 VRF720922 WBB720922 WKX720922 WUT720922 X786458:Y786458 IH786458 SD786458 ABZ786458 ALV786458 AVR786458 BFN786458 BPJ786458 BZF786458 CJB786458 CSX786458 DCT786458 DMP786458 DWL786458 EGH786458 EQD786458 EZZ786458 FJV786458 FTR786458 GDN786458 GNJ786458 GXF786458 HHB786458 HQX786458 IAT786458 IKP786458 IUL786458 JEH786458 JOD786458 JXZ786458 KHV786458 KRR786458 LBN786458 LLJ786458 LVF786458 MFB786458 MOX786458 MYT786458 NIP786458 NSL786458 OCH786458 OMD786458 OVZ786458 PFV786458 PPR786458 PZN786458 QJJ786458 QTF786458 RDB786458 RMX786458 RWT786458 SGP786458 SQL786458 TAH786458 TKD786458 TTZ786458 UDV786458 UNR786458 UXN786458 VHJ786458 VRF786458 WBB786458 WKX786458 WUT786458 X851994:Y851994 IH851994 SD851994 ABZ851994 ALV851994 AVR851994 BFN851994 BPJ851994 BZF851994 CJB851994 CSX851994 DCT851994 DMP851994 DWL851994 EGH851994 EQD851994 EZZ851994 FJV851994 FTR851994 GDN851994 GNJ851994 GXF851994 HHB851994 HQX851994 IAT851994 IKP851994 IUL851994 JEH851994 JOD851994 JXZ851994 KHV851994 KRR851994 LBN851994 LLJ851994 LVF851994 MFB851994 MOX851994 MYT851994 NIP851994 NSL851994 OCH851994 OMD851994 OVZ851994 PFV851994 PPR851994 PZN851994 QJJ851994 QTF851994 RDB851994 RMX851994 RWT851994 SGP851994 SQL851994 TAH851994 TKD851994 TTZ851994 UDV851994 UNR851994 UXN851994 VHJ851994 VRF851994 WBB851994 WKX851994 WUT851994 X917530:Y917530 IH917530 SD917530 ABZ917530 ALV917530 AVR917530 BFN917530 BPJ917530 BZF917530 CJB917530 CSX917530 DCT917530 DMP917530 DWL917530 EGH917530 EQD917530 EZZ917530 FJV917530 FTR917530 GDN917530 GNJ917530 GXF917530 HHB917530 HQX917530 IAT917530 IKP917530 IUL917530 JEH917530 JOD917530 JXZ917530 KHV917530 KRR917530 LBN917530 LLJ917530 LVF917530 MFB917530 MOX917530 MYT917530 NIP917530 NSL917530 OCH917530 OMD917530 OVZ917530 PFV917530 PPR917530 PZN917530 QJJ917530 QTF917530 RDB917530 RMX917530 RWT917530 SGP917530 SQL917530 TAH917530 TKD917530 TTZ917530 UDV917530 UNR917530 UXN917530 VHJ917530 VRF917530 WBB917530 WKX917530 WUT917530 X983066:Y983066 IH983066 SD983066 ABZ983066 ALV983066 AVR983066 BFN983066 BPJ983066 BZF983066 CJB983066 CSX983066 DCT983066 DMP983066 DWL983066 EGH983066 EQD983066 EZZ983066 FJV983066 FTR983066 GDN983066 GNJ983066 GXF983066 HHB983066 HQX983066 IAT983066 IKP983066 IUL983066 JEH983066 JOD983066 JXZ983066 KHV983066 KRR983066 LBN983066 LLJ983066 LVF983066 MFB983066 MOX983066 MYT983066 NIP983066 NSL983066 OCH983066 OMD983066 OVZ983066 PFV983066 PPR983066 PZN983066 QJJ983066 QTF983066 RDB983066 RMX983066 RWT983066 SGP983066 SQL983066 TAH983066 TKD983066 TTZ983066 UDV983066 UNR983066 UXN983066 VHJ983066 VRF983066 WBB983066 WKX983066 WUT983066 X65560:Y65560 IH65560 SD65560 ABZ65560 ALV65560 AVR65560 BFN65560 BPJ65560 BZF65560 CJB65560 CSX65560 DCT65560 DMP65560 DWL65560 EGH65560 EQD65560 EZZ65560 FJV65560 FTR65560 GDN65560 GNJ65560 GXF65560 HHB65560 HQX65560 IAT65560 IKP65560 IUL65560 JEH65560 JOD65560 JXZ65560 KHV65560 KRR65560 LBN65560 LLJ65560 LVF65560 MFB65560 MOX65560 MYT65560 NIP65560 NSL65560 OCH65560 OMD65560 OVZ65560 PFV65560 PPR65560 PZN65560 QJJ65560 QTF65560 RDB65560 RMX65560 RWT65560 SGP65560 SQL65560 TAH65560 TKD65560 TTZ65560 UDV65560 UNR65560 UXN65560 VHJ65560 VRF65560 WBB65560 WKX65560 WUT65560 X131096:Y131096 IH131096 SD131096 ABZ131096 ALV131096 AVR131096 BFN131096 BPJ131096 BZF131096 CJB131096 CSX131096 DCT131096 DMP131096 DWL131096 EGH131096 EQD131096 EZZ131096 FJV131096 FTR131096 GDN131096 GNJ131096 GXF131096 HHB131096 HQX131096 IAT131096 IKP131096 IUL131096 JEH131096 JOD131096 JXZ131096 KHV131096 KRR131096 LBN131096 LLJ131096 LVF131096 MFB131096 MOX131096 MYT131096 NIP131096 NSL131096 OCH131096 OMD131096 OVZ131096 PFV131096 PPR131096 PZN131096 QJJ131096 QTF131096 RDB131096 RMX131096 RWT131096 SGP131096 SQL131096 TAH131096 TKD131096 TTZ131096 UDV131096 UNR131096 UXN131096 VHJ131096 VRF131096 WBB131096 WKX131096 WUT131096 X196632:Y196632 IH196632 SD196632 ABZ196632 ALV196632 AVR196632 BFN196632 BPJ196632 BZF196632 CJB196632 CSX196632 DCT196632 DMP196632 DWL196632 EGH196632 EQD196632 EZZ196632 FJV196632 FTR196632 GDN196632 GNJ196632 GXF196632 HHB196632 HQX196632 IAT196632 IKP196632 IUL196632 JEH196632 JOD196632 JXZ196632 KHV196632 KRR196632 LBN196632 LLJ196632 LVF196632 MFB196632 MOX196632 MYT196632 NIP196632 NSL196632 OCH196632 OMD196632 OVZ196632 PFV196632 PPR196632 PZN196632 QJJ196632 QTF196632 RDB196632 RMX196632 RWT196632 SGP196632 SQL196632 TAH196632 TKD196632 TTZ196632 UDV196632 UNR196632 UXN196632 VHJ196632 VRF196632 WBB196632 WKX196632 WUT196632 X262168:Y262168 IH262168 SD262168 ABZ262168 ALV262168 AVR262168 BFN262168 BPJ262168 BZF262168 CJB262168 CSX262168 DCT262168 DMP262168 DWL262168 EGH262168 EQD262168 EZZ262168 FJV262168 FTR262168 GDN262168 GNJ262168 GXF262168 HHB262168 HQX262168 IAT262168 IKP262168 IUL262168 JEH262168 JOD262168 JXZ262168 KHV262168 KRR262168 LBN262168 LLJ262168 LVF262168 MFB262168 MOX262168 MYT262168 NIP262168 NSL262168 OCH262168 OMD262168 OVZ262168 PFV262168 PPR262168 PZN262168 QJJ262168 QTF262168 RDB262168 RMX262168 RWT262168 SGP262168 SQL262168 TAH262168 TKD262168 TTZ262168 UDV262168 UNR262168 UXN262168 VHJ262168 VRF262168 WBB262168 WKX262168 WUT262168 X327704:Y327704 IH327704 SD327704 ABZ327704 ALV327704 AVR327704 BFN327704 BPJ327704 BZF327704 CJB327704 CSX327704 DCT327704 DMP327704 DWL327704 EGH327704 EQD327704 EZZ327704 FJV327704 FTR327704 GDN327704 GNJ327704 GXF327704 HHB327704 HQX327704 IAT327704 IKP327704 IUL327704 JEH327704 JOD327704 JXZ327704 KHV327704 KRR327704 LBN327704 LLJ327704 LVF327704 MFB327704 MOX327704 MYT327704 NIP327704 NSL327704 OCH327704 OMD327704 OVZ327704 PFV327704 PPR327704 PZN327704 QJJ327704 QTF327704 RDB327704 RMX327704 RWT327704 SGP327704 SQL327704 TAH327704 TKD327704 TTZ327704 UDV327704 UNR327704 UXN327704 VHJ327704 VRF327704 WBB327704 WKX327704 WUT327704 X393240:Y393240 IH393240 SD393240 ABZ393240 ALV393240 AVR393240 BFN393240 BPJ393240 BZF393240 CJB393240 CSX393240 DCT393240 DMP393240 DWL393240 EGH393240 EQD393240 EZZ393240 FJV393240 FTR393240 GDN393240 GNJ393240 GXF393240 HHB393240 HQX393240 IAT393240 IKP393240 IUL393240 JEH393240 JOD393240 JXZ393240 KHV393240 KRR393240 LBN393240 LLJ393240 LVF393240 MFB393240 MOX393240 MYT393240 NIP393240 NSL393240 OCH393240 OMD393240 OVZ393240 PFV393240 PPR393240 PZN393240 QJJ393240 QTF393240 RDB393240 RMX393240 RWT393240 SGP393240 SQL393240 TAH393240 TKD393240 TTZ393240 UDV393240 UNR393240 UXN393240 VHJ393240 VRF393240 WBB393240 WKX393240 WUT393240 X458776:Y458776 IH458776 SD458776 ABZ458776 ALV458776 AVR458776 BFN458776 BPJ458776 BZF458776 CJB458776 CSX458776 DCT458776 DMP458776 DWL458776 EGH458776 EQD458776 EZZ458776 FJV458776 FTR458776 GDN458776 GNJ458776 GXF458776 HHB458776 HQX458776 IAT458776 IKP458776 IUL458776 JEH458776 JOD458776 JXZ458776 KHV458776 KRR458776 LBN458776 LLJ458776 LVF458776 MFB458776 MOX458776 MYT458776 NIP458776 NSL458776 OCH458776 OMD458776 OVZ458776 PFV458776 PPR458776 PZN458776 QJJ458776 QTF458776 RDB458776 RMX458776 RWT458776 SGP458776 SQL458776 TAH458776 TKD458776 TTZ458776 UDV458776 UNR458776 UXN458776 VHJ458776 VRF458776 WBB458776 WKX458776 WUT458776 X524312:Y524312 IH524312 SD524312 ABZ524312 ALV524312 AVR524312 BFN524312 BPJ524312 BZF524312 CJB524312 CSX524312 DCT524312 DMP524312 DWL524312 EGH524312 EQD524312 EZZ524312 FJV524312 FTR524312 GDN524312 GNJ524312 GXF524312 HHB524312 HQX524312 IAT524312 IKP524312 IUL524312 JEH524312 JOD524312 JXZ524312 KHV524312 KRR524312 LBN524312 LLJ524312 LVF524312 MFB524312 MOX524312 MYT524312 NIP524312 NSL524312 OCH524312 OMD524312 OVZ524312 PFV524312 PPR524312 PZN524312 QJJ524312 QTF524312 RDB524312 RMX524312 RWT524312 SGP524312 SQL524312 TAH524312 TKD524312 TTZ524312 UDV524312 UNR524312 UXN524312 VHJ524312 VRF524312 WBB524312 WKX524312 WUT524312 X589848:Y589848 IH589848 SD589848 ABZ589848 ALV589848 AVR589848 BFN589848 BPJ589848 BZF589848 CJB589848 CSX589848 DCT589848 DMP589848 DWL589848 EGH589848 EQD589848 EZZ589848 FJV589848 FTR589848 GDN589848 GNJ589848 GXF589848 HHB589848 HQX589848 IAT589848 IKP589848 IUL589848 JEH589848 JOD589848 JXZ589848 KHV589848 KRR589848 LBN589848 LLJ589848 LVF589848 MFB589848 MOX589848 MYT589848 NIP589848 NSL589848 OCH589848 OMD589848 OVZ589848 PFV589848 PPR589848 PZN589848 QJJ589848 QTF589848 RDB589848 RMX589848 RWT589848 SGP589848 SQL589848 TAH589848 TKD589848 TTZ589848 UDV589848 UNR589848 UXN589848 VHJ589848 VRF589848 WBB589848 WKX589848 WUT589848 X655384:Y655384 IH655384 SD655384 ABZ655384 ALV655384 AVR655384 BFN655384 BPJ655384 BZF655384 CJB655384 CSX655384 DCT655384 DMP655384 DWL655384 EGH655384 EQD655384 EZZ655384 FJV655384 FTR655384 GDN655384 GNJ655384 GXF655384 HHB655384 HQX655384 IAT655384 IKP655384 IUL655384 JEH655384 JOD655384 JXZ655384 KHV655384 KRR655384 LBN655384 LLJ655384 LVF655384 MFB655384 MOX655384 MYT655384 NIP655384 NSL655384 OCH655384 OMD655384 OVZ655384 PFV655384 PPR655384 PZN655384 QJJ655384 QTF655384 RDB655384 RMX655384 RWT655384 SGP655384 SQL655384 TAH655384 TKD655384 TTZ655384 UDV655384 UNR655384 UXN655384 VHJ655384 VRF655384 WBB655384 WKX655384 WUT655384 X720920:Y720920 IH720920 SD720920 ABZ720920 ALV720920 AVR720920 BFN720920 BPJ720920 BZF720920 CJB720920 CSX720920 DCT720920 DMP720920 DWL720920 EGH720920 EQD720920 EZZ720920 FJV720920 FTR720920 GDN720920 GNJ720920 GXF720920 HHB720920 HQX720920 IAT720920 IKP720920 IUL720920 JEH720920 JOD720920 JXZ720920 KHV720920 KRR720920 LBN720920 LLJ720920 LVF720920 MFB720920 MOX720920 MYT720920 NIP720920 NSL720920 OCH720920 OMD720920 OVZ720920 PFV720920 PPR720920 PZN720920 QJJ720920 QTF720920 RDB720920 RMX720920 RWT720920 SGP720920 SQL720920 TAH720920 TKD720920 TTZ720920 UDV720920 UNR720920 UXN720920 VHJ720920 VRF720920 WBB720920 WKX720920 WUT720920 X786456:Y786456 IH786456 SD786456 ABZ786456 ALV786456 AVR786456 BFN786456 BPJ786456 BZF786456 CJB786456 CSX786456 DCT786456 DMP786456 DWL786456 EGH786456 EQD786456 EZZ786456 FJV786456 FTR786456 GDN786456 GNJ786456 GXF786456 HHB786456 HQX786456 IAT786456 IKP786456 IUL786456 JEH786456 JOD786456 JXZ786456 KHV786456 KRR786456 LBN786456 LLJ786456 LVF786456 MFB786456 MOX786456 MYT786456 NIP786456 NSL786456 OCH786456 OMD786456 OVZ786456 PFV786456 PPR786456 PZN786456 QJJ786456 QTF786456 RDB786456 RMX786456 RWT786456 SGP786456 SQL786456 TAH786456 TKD786456 TTZ786456 UDV786456 UNR786456 UXN786456 VHJ786456 VRF786456 WBB786456 WKX786456 WUT786456 X851992:Y851992 IH851992 SD851992 ABZ851992 ALV851992 AVR851992 BFN851992 BPJ851992 BZF851992 CJB851992 CSX851992 DCT851992 DMP851992 DWL851992 EGH851992 EQD851992 EZZ851992 FJV851992 FTR851992 GDN851992 GNJ851992 GXF851992 HHB851992 HQX851992 IAT851992 IKP851992 IUL851992 JEH851992 JOD851992 JXZ851992 KHV851992 KRR851992 LBN851992 LLJ851992 LVF851992 MFB851992 MOX851992 MYT851992 NIP851992 NSL851992 OCH851992 OMD851992 OVZ851992 PFV851992 PPR851992 PZN851992 QJJ851992 QTF851992 RDB851992 RMX851992 RWT851992 SGP851992 SQL851992 TAH851992 TKD851992 TTZ851992 UDV851992 UNR851992 UXN851992 VHJ851992 VRF851992 WBB851992 WKX851992 WUT851992 X917528:Y917528 IH917528 SD917528 ABZ917528 ALV917528 AVR917528 BFN917528 BPJ917528 BZF917528 CJB917528 CSX917528 DCT917528 DMP917528 DWL917528 EGH917528 EQD917528 EZZ917528 FJV917528 FTR917528 GDN917528 GNJ917528 GXF917528 HHB917528 HQX917528 IAT917528 IKP917528 IUL917528 JEH917528 JOD917528 JXZ917528 KHV917528 KRR917528 LBN917528 LLJ917528 LVF917528 MFB917528 MOX917528 MYT917528 NIP917528 NSL917528 OCH917528 OMD917528 OVZ917528 PFV917528 PPR917528 PZN917528 QJJ917528 QTF917528 RDB917528 RMX917528 RWT917528 SGP917528 SQL917528 TAH917528 TKD917528 TTZ917528 UDV917528 UNR917528 UXN917528 VHJ917528 VRF917528 WBB917528 WKX917528 WUT917528 X983064:Y983064 IH983064 SD983064 ABZ983064 ALV983064 AVR983064 BFN983064 BPJ983064 BZF983064 CJB983064 CSX983064 DCT983064 DMP983064 DWL983064 EGH983064 EQD983064 EZZ983064 FJV983064 FTR983064 GDN983064 GNJ983064 GXF983064 HHB983064 HQX983064 IAT983064 IKP983064 IUL983064 JEH983064 JOD983064 JXZ983064 KHV983064 KRR983064 LBN983064 LLJ983064 LVF983064 MFB983064 MOX983064 MYT983064 NIP983064 NSL983064 OCH983064 OMD983064 OVZ983064 PFV983064 PPR983064 PZN983064 QJJ983064 QTF983064 RDB983064 RMX983064 RWT983064 SGP983064 SQL983064 TAH983064 TKD983064 TTZ983064 UDV983064 UNR983064 UXN983064 VHJ983064 VRF983064 WBB983064 WKX983064 WUT983064" xr:uid="{271BEA10-D8EC-4402-9B0D-4E7629868200}">
      <formula1>"無,有"</formula1>
    </dataValidation>
    <dataValidation type="list" allowBlank="1" showInputMessage="1" showErrorMessage="1" sqref="WUF982984:WUL982984 HT14:HZ14 RP14:RV14 ABL14:ABR14 ALH14:ALN14 AVD14:AVJ14 BEZ14:BFF14 BOV14:BPB14 BYR14:BYX14 CIN14:CIT14 CSJ14:CSP14 DCF14:DCL14 DMB14:DMH14 DVX14:DWD14 EFT14:EFZ14 EPP14:EPV14 EZL14:EZR14 FJH14:FJN14 FTD14:FTJ14 GCZ14:GDF14 GMV14:GNB14 GWR14:GWX14 HGN14:HGT14 HQJ14:HQP14 IAF14:IAL14 IKB14:IKH14 ITX14:IUD14 JDT14:JDZ14 JNP14:JNV14 JXL14:JXR14 KHH14:KHN14 KRD14:KRJ14 LAZ14:LBF14 LKV14:LLB14 LUR14:LUX14 MEN14:MET14 MOJ14:MOP14 MYF14:MYL14 NIB14:NIH14 NRX14:NSD14 OBT14:OBZ14 OLP14:OLV14 OVL14:OVR14 PFH14:PFN14 PPD14:PPJ14 PYZ14:PZF14 QIV14:QJB14 QSR14:QSX14 RCN14:RCT14 RMJ14:RMP14 RWF14:RWL14 SGB14:SGH14 SPX14:SQD14 SZT14:SZZ14 TJP14:TJV14 TTL14:TTR14 UDH14:UDN14 UND14:UNJ14 UWZ14:UXF14 VGV14:VHB14 VQR14:VQX14 WAN14:WAT14 WKJ14:WKP14 WUF14:WUL14 J65480:P65480 HT65480:HZ65480 RP65480:RV65480 ABL65480:ABR65480 ALH65480:ALN65480 AVD65480:AVJ65480 BEZ65480:BFF65480 BOV65480:BPB65480 BYR65480:BYX65480 CIN65480:CIT65480 CSJ65480:CSP65480 DCF65480:DCL65480 DMB65480:DMH65480 DVX65480:DWD65480 EFT65480:EFZ65480 EPP65480:EPV65480 EZL65480:EZR65480 FJH65480:FJN65480 FTD65480:FTJ65480 GCZ65480:GDF65480 GMV65480:GNB65480 GWR65480:GWX65480 HGN65480:HGT65480 HQJ65480:HQP65480 IAF65480:IAL65480 IKB65480:IKH65480 ITX65480:IUD65480 JDT65480:JDZ65480 JNP65480:JNV65480 JXL65480:JXR65480 KHH65480:KHN65480 KRD65480:KRJ65480 LAZ65480:LBF65480 LKV65480:LLB65480 LUR65480:LUX65480 MEN65480:MET65480 MOJ65480:MOP65480 MYF65480:MYL65480 NIB65480:NIH65480 NRX65480:NSD65480 OBT65480:OBZ65480 OLP65480:OLV65480 OVL65480:OVR65480 PFH65480:PFN65480 PPD65480:PPJ65480 PYZ65480:PZF65480 QIV65480:QJB65480 QSR65480:QSX65480 RCN65480:RCT65480 RMJ65480:RMP65480 RWF65480:RWL65480 SGB65480:SGH65480 SPX65480:SQD65480 SZT65480:SZZ65480 TJP65480:TJV65480 TTL65480:TTR65480 UDH65480:UDN65480 UND65480:UNJ65480 UWZ65480:UXF65480 VGV65480:VHB65480 VQR65480:VQX65480 WAN65480:WAT65480 WKJ65480:WKP65480 WUF65480:WUL65480 J131016:P131016 HT131016:HZ131016 RP131016:RV131016 ABL131016:ABR131016 ALH131016:ALN131016 AVD131016:AVJ131016 BEZ131016:BFF131016 BOV131016:BPB131016 BYR131016:BYX131016 CIN131016:CIT131016 CSJ131016:CSP131016 DCF131016:DCL131016 DMB131016:DMH131016 DVX131016:DWD131016 EFT131016:EFZ131016 EPP131016:EPV131016 EZL131016:EZR131016 FJH131016:FJN131016 FTD131016:FTJ131016 GCZ131016:GDF131016 GMV131016:GNB131016 GWR131016:GWX131016 HGN131016:HGT131016 HQJ131016:HQP131016 IAF131016:IAL131016 IKB131016:IKH131016 ITX131016:IUD131016 JDT131016:JDZ131016 JNP131016:JNV131016 JXL131016:JXR131016 KHH131016:KHN131016 KRD131016:KRJ131016 LAZ131016:LBF131016 LKV131016:LLB131016 LUR131016:LUX131016 MEN131016:MET131016 MOJ131016:MOP131016 MYF131016:MYL131016 NIB131016:NIH131016 NRX131016:NSD131016 OBT131016:OBZ131016 OLP131016:OLV131016 OVL131016:OVR131016 PFH131016:PFN131016 PPD131016:PPJ131016 PYZ131016:PZF131016 QIV131016:QJB131016 QSR131016:QSX131016 RCN131016:RCT131016 RMJ131016:RMP131016 RWF131016:RWL131016 SGB131016:SGH131016 SPX131016:SQD131016 SZT131016:SZZ131016 TJP131016:TJV131016 TTL131016:TTR131016 UDH131016:UDN131016 UND131016:UNJ131016 UWZ131016:UXF131016 VGV131016:VHB131016 VQR131016:VQX131016 WAN131016:WAT131016 WKJ131016:WKP131016 WUF131016:WUL131016 J196552:P196552 HT196552:HZ196552 RP196552:RV196552 ABL196552:ABR196552 ALH196552:ALN196552 AVD196552:AVJ196552 BEZ196552:BFF196552 BOV196552:BPB196552 BYR196552:BYX196552 CIN196552:CIT196552 CSJ196552:CSP196552 DCF196552:DCL196552 DMB196552:DMH196552 DVX196552:DWD196552 EFT196552:EFZ196552 EPP196552:EPV196552 EZL196552:EZR196552 FJH196552:FJN196552 FTD196552:FTJ196552 GCZ196552:GDF196552 GMV196552:GNB196552 GWR196552:GWX196552 HGN196552:HGT196552 HQJ196552:HQP196552 IAF196552:IAL196552 IKB196552:IKH196552 ITX196552:IUD196552 JDT196552:JDZ196552 JNP196552:JNV196552 JXL196552:JXR196552 KHH196552:KHN196552 KRD196552:KRJ196552 LAZ196552:LBF196552 LKV196552:LLB196552 LUR196552:LUX196552 MEN196552:MET196552 MOJ196552:MOP196552 MYF196552:MYL196552 NIB196552:NIH196552 NRX196552:NSD196552 OBT196552:OBZ196552 OLP196552:OLV196552 OVL196552:OVR196552 PFH196552:PFN196552 PPD196552:PPJ196552 PYZ196552:PZF196552 QIV196552:QJB196552 QSR196552:QSX196552 RCN196552:RCT196552 RMJ196552:RMP196552 RWF196552:RWL196552 SGB196552:SGH196552 SPX196552:SQD196552 SZT196552:SZZ196552 TJP196552:TJV196552 TTL196552:TTR196552 UDH196552:UDN196552 UND196552:UNJ196552 UWZ196552:UXF196552 VGV196552:VHB196552 VQR196552:VQX196552 WAN196552:WAT196552 WKJ196552:WKP196552 WUF196552:WUL196552 J262088:P262088 HT262088:HZ262088 RP262088:RV262088 ABL262088:ABR262088 ALH262088:ALN262088 AVD262088:AVJ262088 BEZ262088:BFF262088 BOV262088:BPB262088 BYR262088:BYX262088 CIN262088:CIT262088 CSJ262088:CSP262088 DCF262088:DCL262088 DMB262088:DMH262088 DVX262088:DWD262088 EFT262088:EFZ262088 EPP262088:EPV262088 EZL262088:EZR262088 FJH262088:FJN262088 FTD262088:FTJ262088 GCZ262088:GDF262088 GMV262088:GNB262088 GWR262088:GWX262088 HGN262088:HGT262088 HQJ262088:HQP262088 IAF262088:IAL262088 IKB262088:IKH262088 ITX262088:IUD262088 JDT262088:JDZ262088 JNP262088:JNV262088 JXL262088:JXR262088 KHH262088:KHN262088 KRD262088:KRJ262088 LAZ262088:LBF262088 LKV262088:LLB262088 LUR262088:LUX262088 MEN262088:MET262088 MOJ262088:MOP262088 MYF262088:MYL262088 NIB262088:NIH262088 NRX262088:NSD262088 OBT262088:OBZ262088 OLP262088:OLV262088 OVL262088:OVR262088 PFH262088:PFN262088 PPD262088:PPJ262088 PYZ262088:PZF262088 QIV262088:QJB262088 QSR262088:QSX262088 RCN262088:RCT262088 RMJ262088:RMP262088 RWF262088:RWL262088 SGB262088:SGH262088 SPX262088:SQD262088 SZT262088:SZZ262088 TJP262088:TJV262088 TTL262088:TTR262088 UDH262088:UDN262088 UND262088:UNJ262088 UWZ262088:UXF262088 VGV262088:VHB262088 VQR262088:VQX262088 WAN262088:WAT262088 WKJ262088:WKP262088 WUF262088:WUL262088 J327624:P327624 HT327624:HZ327624 RP327624:RV327624 ABL327624:ABR327624 ALH327624:ALN327624 AVD327624:AVJ327624 BEZ327624:BFF327624 BOV327624:BPB327624 BYR327624:BYX327624 CIN327624:CIT327624 CSJ327624:CSP327624 DCF327624:DCL327624 DMB327624:DMH327624 DVX327624:DWD327624 EFT327624:EFZ327624 EPP327624:EPV327624 EZL327624:EZR327624 FJH327624:FJN327624 FTD327624:FTJ327624 GCZ327624:GDF327624 GMV327624:GNB327624 GWR327624:GWX327624 HGN327624:HGT327624 HQJ327624:HQP327624 IAF327624:IAL327624 IKB327624:IKH327624 ITX327624:IUD327624 JDT327624:JDZ327624 JNP327624:JNV327624 JXL327624:JXR327624 KHH327624:KHN327624 KRD327624:KRJ327624 LAZ327624:LBF327624 LKV327624:LLB327624 LUR327624:LUX327624 MEN327624:MET327624 MOJ327624:MOP327624 MYF327624:MYL327624 NIB327624:NIH327624 NRX327624:NSD327624 OBT327624:OBZ327624 OLP327624:OLV327624 OVL327624:OVR327624 PFH327624:PFN327624 PPD327624:PPJ327624 PYZ327624:PZF327624 QIV327624:QJB327624 QSR327624:QSX327624 RCN327624:RCT327624 RMJ327624:RMP327624 RWF327624:RWL327624 SGB327624:SGH327624 SPX327624:SQD327624 SZT327624:SZZ327624 TJP327624:TJV327624 TTL327624:TTR327624 UDH327624:UDN327624 UND327624:UNJ327624 UWZ327624:UXF327624 VGV327624:VHB327624 VQR327624:VQX327624 WAN327624:WAT327624 WKJ327624:WKP327624 WUF327624:WUL327624 J393160:P393160 HT393160:HZ393160 RP393160:RV393160 ABL393160:ABR393160 ALH393160:ALN393160 AVD393160:AVJ393160 BEZ393160:BFF393160 BOV393160:BPB393160 BYR393160:BYX393160 CIN393160:CIT393160 CSJ393160:CSP393160 DCF393160:DCL393160 DMB393160:DMH393160 DVX393160:DWD393160 EFT393160:EFZ393160 EPP393160:EPV393160 EZL393160:EZR393160 FJH393160:FJN393160 FTD393160:FTJ393160 GCZ393160:GDF393160 GMV393160:GNB393160 GWR393160:GWX393160 HGN393160:HGT393160 HQJ393160:HQP393160 IAF393160:IAL393160 IKB393160:IKH393160 ITX393160:IUD393160 JDT393160:JDZ393160 JNP393160:JNV393160 JXL393160:JXR393160 KHH393160:KHN393160 KRD393160:KRJ393160 LAZ393160:LBF393160 LKV393160:LLB393160 LUR393160:LUX393160 MEN393160:MET393160 MOJ393160:MOP393160 MYF393160:MYL393160 NIB393160:NIH393160 NRX393160:NSD393160 OBT393160:OBZ393160 OLP393160:OLV393160 OVL393160:OVR393160 PFH393160:PFN393160 PPD393160:PPJ393160 PYZ393160:PZF393160 QIV393160:QJB393160 QSR393160:QSX393160 RCN393160:RCT393160 RMJ393160:RMP393160 RWF393160:RWL393160 SGB393160:SGH393160 SPX393160:SQD393160 SZT393160:SZZ393160 TJP393160:TJV393160 TTL393160:TTR393160 UDH393160:UDN393160 UND393160:UNJ393160 UWZ393160:UXF393160 VGV393160:VHB393160 VQR393160:VQX393160 WAN393160:WAT393160 WKJ393160:WKP393160 WUF393160:WUL393160 J458696:P458696 HT458696:HZ458696 RP458696:RV458696 ABL458696:ABR458696 ALH458696:ALN458696 AVD458696:AVJ458696 BEZ458696:BFF458696 BOV458696:BPB458696 BYR458696:BYX458696 CIN458696:CIT458696 CSJ458696:CSP458696 DCF458696:DCL458696 DMB458696:DMH458696 DVX458696:DWD458696 EFT458696:EFZ458696 EPP458696:EPV458696 EZL458696:EZR458696 FJH458696:FJN458696 FTD458696:FTJ458696 GCZ458696:GDF458696 GMV458696:GNB458696 GWR458696:GWX458696 HGN458696:HGT458696 HQJ458696:HQP458696 IAF458696:IAL458696 IKB458696:IKH458696 ITX458696:IUD458696 JDT458696:JDZ458696 JNP458696:JNV458696 JXL458696:JXR458696 KHH458696:KHN458696 KRD458696:KRJ458696 LAZ458696:LBF458696 LKV458696:LLB458696 LUR458696:LUX458696 MEN458696:MET458696 MOJ458696:MOP458696 MYF458696:MYL458696 NIB458696:NIH458696 NRX458696:NSD458696 OBT458696:OBZ458696 OLP458696:OLV458696 OVL458696:OVR458696 PFH458696:PFN458696 PPD458696:PPJ458696 PYZ458696:PZF458696 QIV458696:QJB458696 QSR458696:QSX458696 RCN458696:RCT458696 RMJ458696:RMP458696 RWF458696:RWL458696 SGB458696:SGH458696 SPX458696:SQD458696 SZT458696:SZZ458696 TJP458696:TJV458696 TTL458696:TTR458696 UDH458696:UDN458696 UND458696:UNJ458696 UWZ458696:UXF458696 VGV458696:VHB458696 VQR458696:VQX458696 WAN458696:WAT458696 WKJ458696:WKP458696 WUF458696:WUL458696 J524232:P524232 HT524232:HZ524232 RP524232:RV524232 ABL524232:ABR524232 ALH524232:ALN524232 AVD524232:AVJ524232 BEZ524232:BFF524232 BOV524232:BPB524232 BYR524232:BYX524232 CIN524232:CIT524232 CSJ524232:CSP524232 DCF524232:DCL524232 DMB524232:DMH524232 DVX524232:DWD524232 EFT524232:EFZ524232 EPP524232:EPV524232 EZL524232:EZR524232 FJH524232:FJN524232 FTD524232:FTJ524232 GCZ524232:GDF524232 GMV524232:GNB524232 GWR524232:GWX524232 HGN524232:HGT524232 HQJ524232:HQP524232 IAF524232:IAL524232 IKB524232:IKH524232 ITX524232:IUD524232 JDT524232:JDZ524232 JNP524232:JNV524232 JXL524232:JXR524232 KHH524232:KHN524232 KRD524232:KRJ524232 LAZ524232:LBF524232 LKV524232:LLB524232 LUR524232:LUX524232 MEN524232:MET524232 MOJ524232:MOP524232 MYF524232:MYL524232 NIB524232:NIH524232 NRX524232:NSD524232 OBT524232:OBZ524232 OLP524232:OLV524232 OVL524232:OVR524232 PFH524232:PFN524232 PPD524232:PPJ524232 PYZ524232:PZF524232 QIV524232:QJB524232 QSR524232:QSX524232 RCN524232:RCT524232 RMJ524232:RMP524232 RWF524232:RWL524232 SGB524232:SGH524232 SPX524232:SQD524232 SZT524232:SZZ524232 TJP524232:TJV524232 TTL524232:TTR524232 UDH524232:UDN524232 UND524232:UNJ524232 UWZ524232:UXF524232 VGV524232:VHB524232 VQR524232:VQX524232 WAN524232:WAT524232 WKJ524232:WKP524232 WUF524232:WUL524232 J589768:P589768 HT589768:HZ589768 RP589768:RV589768 ABL589768:ABR589768 ALH589768:ALN589768 AVD589768:AVJ589768 BEZ589768:BFF589768 BOV589768:BPB589768 BYR589768:BYX589768 CIN589768:CIT589768 CSJ589768:CSP589768 DCF589768:DCL589768 DMB589768:DMH589768 DVX589768:DWD589768 EFT589768:EFZ589768 EPP589768:EPV589768 EZL589768:EZR589768 FJH589768:FJN589768 FTD589768:FTJ589768 GCZ589768:GDF589768 GMV589768:GNB589768 GWR589768:GWX589768 HGN589768:HGT589768 HQJ589768:HQP589768 IAF589768:IAL589768 IKB589768:IKH589768 ITX589768:IUD589768 JDT589768:JDZ589768 JNP589768:JNV589768 JXL589768:JXR589768 KHH589768:KHN589768 KRD589768:KRJ589768 LAZ589768:LBF589768 LKV589768:LLB589768 LUR589768:LUX589768 MEN589768:MET589768 MOJ589768:MOP589768 MYF589768:MYL589768 NIB589768:NIH589768 NRX589768:NSD589768 OBT589768:OBZ589768 OLP589768:OLV589768 OVL589768:OVR589768 PFH589768:PFN589768 PPD589768:PPJ589768 PYZ589768:PZF589768 QIV589768:QJB589768 QSR589768:QSX589768 RCN589768:RCT589768 RMJ589768:RMP589768 RWF589768:RWL589768 SGB589768:SGH589768 SPX589768:SQD589768 SZT589768:SZZ589768 TJP589768:TJV589768 TTL589768:TTR589768 UDH589768:UDN589768 UND589768:UNJ589768 UWZ589768:UXF589768 VGV589768:VHB589768 VQR589768:VQX589768 WAN589768:WAT589768 WKJ589768:WKP589768 WUF589768:WUL589768 J655304:P655304 HT655304:HZ655304 RP655304:RV655304 ABL655304:ABR655304 ALH655304:ALN655304 AVD655304:AVJ655304 BEZ655304:BFF655304 BOV655304:BPB655304 BYR655304:BYX655304 CIN655304:CIT655304 CSJ655304:CSP655304 DCF655304:DCL655304 DMB655304:DMH655304 DVX655304:DWD655304 EFT655304:EFZ655304 EPP655304:EPV655304 EZL655304:EZR655304 FJH655304:FJN655304 FTD655304:FTJ655304 GCZ655304:GDF655304 GMV655304:GNB655304 GWR655304:GWX655304 HGN655304:HGT655304 HQJ655304:HQP655304 IAF655304:IAL655304 IKB655304:IKH655304 ITX655304:IUD655304 JDT655304:JDZ655304 JNP655304:JNV655304 JXL655304:JXR655304 KHH655304:KHN655304 KRD655304:KRJ655304 LAZ655304:LBF655304 LKV655304:LLB655304 LUR655304:LUX655304 MEN655304:MET655304 MOJ655304:MOP655304 MYF655304:MYL655304 NIB655304:NIH655304 NRX655304:NSD655304 OBT655304:OBZ655304 OLP655304:OLV655304 OVL655304:OVR655304 PFH655304:PFN655304 PPD655304:PPJ655304 PYZ655304:PZF655304 QIV655304:QJB655304 QSR655304:QSX655304 RCN655304:RCT655304 RMJ655304:RMP655304 RWF655304:RWL655304 SGB655304:SGH655304 SPX655304:SQD655304 SZT655304:SZZ655304 TJP655304:TJV655304 TTL655304:TTR655304 UDH655304:UDN655304 UND655304:UNJ655304 UWZ655304:UXF655304 VGV655304:VHB655304 VQR655304:VQX655304 WAN655304:WAT655304 WKJ655304:WKP655304 WUF655304:WUL655304 J720840:P720840 HT720840:HZ720840 RP720840:RV720840 ABL720840:ABR720840 ALH720840:ALN720840 AVD720840:AVJ720840 BEZ720840:BFF720840 BOV720840:BPB720840 BYR720840:BYX720840 CIN720840:CIT720840 CSJ720840:CSP720840 DCF720840:DCL720840 DMB720840:DMH720840 DVX720840:DWD720840 EFT720840:EFZ720840 EPP720840:EPV720840 EZL720840:EZR720840 FJH720840:FJN720840 FTD720840:FTJ720840 GCZ720840:GDF720840 GMV720840:GNB720840 GWR720840:GWX720840 HGN720840:HGT720840 HQJ720840:HQP720840 IAF720840:IAL720840 IKB720840:IKH720840 ITX720840:IUD720840 JDT720840:JDZ720840 JNP720840:JNV720840 JXL720840:JXR720840 KHH720840:KHN720840 KRD720840:KRJ720840 LAZ720840:LBF720840 LKV720840:LLB720840 LUR720840:LUX720840 MEN720840:MET720840 MOJ720840:MOP720840 MYF720840:MYL720840 NIB720840:NIH720840 NRX720840:NSD720840 OBT720840:OBZ720840 OLP720840:OLV720840 OVL720840:OVR720840 PFH720840:PFN720840 PPD720840:PPJ720840 PYZ720840:PZF720840 QIV720840:QJB720840 QSR720840:QSX720840 RCN720840:RCT720840 RMJ720840:RMP720840 RWF720840:RWL720840 SGB720840:SGH720840 SPX720840:SQD720840 SZT720840:SZZ720840 TJP720840:TJV720840 TTL720840:TTR720840 UDH720840:UDN720840 UND720840:UNJ720840 UWZ720840:UXF720840 VGV720840:VHB720840 VQR720840:VQX720840 WAN720840:WAT720840 WKJ720840:WKP720840 WUF720840:WUL720840 J786376:P786376 HT786376:HZ786376 RP786376:RV786376 ABL786376:ABR786376 ALH786376:ALN786376 AVD786376:AVJ786376 BEZ786376:BFF786376 BOV786376:BPB786376 BYR786376:BYX786376 CIN786376:CIT786376 CSJ786376:CSP786376 DCF786376:DCL786376 DMB786376:DMH786376 DVX786376:DWD786376 EFT786376:EFZ786376 EPP786376:EPV786376 EZL786376:EZR786376 FJH786376:FJN786376 FTD786376:FTJ786376 GCZ786376:GDF786376 GMV786376:GNB786376 GWR786376:GWX786376 HGN786376:HGT786376 HQJ786376:HQP786376 IAF786376:IAL786376 IKB786376:IKH786376 ITX786376:IUD786376 JDT786376:JDZ786376 JNP786376:JNV786376 JXL786376:JXR786376 KHH786376:KHN786376 KRD786376:KRJ786376 LAZ786376:LBF786376 LKV786376:LLB786376 LUR786376:LUX786376 MEN786376:MET786376 MOJ786376:MOP786376 MYF786376:MYL786376 NIB786376:NIH786376 NRX786376:NSD786376 OBT786376:OBZ786376 OLP786376:OLV786376 OVL786376:OVR786376 PFH786376:PFN786376 PPD786376:PPJ786376 PYZ786376:PZF786376 QIV786376:QJB786376 QSR786376:QSX786376 RCN786376:RCT786376 RMJ786376:RMP786376 RWF786376:RWL786376 SGB786376:SGH786376 SPX786376:SQD786376 SZT786376:SZZ786376 TJP786376:TJV786376 TTL786376:TTR786376 UDH786376:UDN786376 UND786376:UNJ786376 UWZ786376:UXF786376 VGV786376:VHB786376 VQR786376:VQX786376 WAN786376:WAT786376 WKJ786376:WKP786376 WUF786376:WUL786376 J851912:P851912 HT851912:HZ851912 RP851912:RV851912 ABL851912:ABR851912 ALH851912:ALN851912 AVD851912:AVJ851912 BEZ851912:BFF851912 BOV851912:BPB851912 BYR851912:BYX851912 CIN851912:CIT851912 CSJ851912:CSP851912 DCF851912:DCL851912 DMB851912:DMH851912 DVX851912:DWD851912 EFT851912:EFZ851912 EPP851912:EPV851912 EZL851912:EZR851912 FJH851912:FJN851912 FTD851912:FTJ851912 GCZ851912:GDF851912 GMV851912:GNB851912 GWR851912:GWX851912 HGN851912:HGT851912 HQJ851912:HQP851912 IAF851912:IAL851912 IKB851912:IKH851912 ITX851912:IUD851912 JDT851912:JDZ851912 JNP851912:JNV851912 JXL851912:JXR851912 KHH851912:KHN851912 KRD851912:KRJ851912 LAZ851912:LBF851912 LKV851912:LLB851912 LUR851912:LUX851912 MEN851912:MET851912 MOJ851912:MOP851912 MYF851912:MYL851912 NIB851912:NIH851912 NRX851912:NSD851912 OBT851912:OBZ851912 OLP851912:OLV851912 OVL851912:OVR851912 PFH851912:PFN851912 PPD851912:PPJ851912 PYZ851912:PZF851912 QIV851912:QJB851912 QSR851912:QSX851912 RCN851912:RCT851912 RMJ851912:RMP851912 RWF851912:RWL851912 SGB851912:SGH851912 SPX851912:SQD851912 SZT851912:SZZ851912 TJP851912:TJV851912 TTL851912:TTR851912 UDH851912:UDN851912 UND851912:UNJ851912 UWZ851912:UXF851912 VGV851912:VHB851912 VQR851912:VQX851912 WAN851912:WAT851912 WKJ851912:WKP851912 WUF851912:WUL851912 J917448:P917448 HT917448:HZ917448 RP917448:RV917448 ABL917448:ABR917448 ALH917448:ALN917448 AVD917448:AVJ917448 BEZ917448:BFF917448 BOV917448:BPB917448 BYR917448:BYX917448 CIN917448:CIT917448 CSJ917448:CSP917448 DCF917448:DCL917448 DMB917448:DMH917448 DVX917448:DWD917448 EFT917448:EFZ917448 EPP917448:EPV917448 EZL917448:EZR917448 FJH917448:FJN917448 FTD917448:FTJ917448 GCZ917448:GDF917448 GMV917448:GNB917448 GWR917448:GWX917448 HGN917448:HGT917448 HQJ917448:HQP917448 IAF917448:IAL917448 IKB917448:IKH917448 ITX917448:IUD917448 JDT917448:JDZ917448 JNP917448:JNV917448 JXL917448:JXR917448 KHH917448:KHN917448 KRD917448:KRJ917448 LAZ917448:LBF917448 LKV917448:LLB917448 LUR917448:LUX917448 MEN917448:MET917448 MOJ917448:MOP917448 MYF917448:MYL917448 NIB917448:NIH917448 NRX917448:NSD917448 OBT917448:OBZ917448 OLP917448:OLV917448 OVL917448:OVR917448 PFH917448:PFN917448 PPD917448:PPJ917448 PYZ917448:PZF917448 QIV917448:QJB917448 QSR917448:QSX917448 RCN917448:RCT917448 RMJ917448:RMP917448 RWF917448:RWL917448 SGB917448:SGH917448 SPX917448:SQD917448 SZT917448:SZZ917448 TJP917448:TJV917448 TTL917448:TTR917448 UDH917448:UDN917448 UND917448:UNJ917448 UWZ917448:UXF917448 VGV917448:VHB917448 VQR917448:VQX917448 WAN917448:WAT917448 WKJ917448:WKP917448 WUF917448:WUL917448 J982984:P982984 HT982984:HZ982984 RP982984:RV982984 ABL982984:ABR982984 ALH982984:ALN982984 AVD982984:AVJ982984 BEZ982984:BFF982984 BOV982984:BPB982984 BYR982984:BYX982984 CIN982984:CIT982984 CSJ982984:CSP982984 DCF982984:DCL982984 DMB982984:DMH982984 DVX982984:DWD982984 EFT982984:EFZ982984 EPP982984:EPV982984 EZL982984:EZR982984 FJH982984:FJN982984 FTD982984:FTJ982984 GCZ982984:GDF982984 GMV982984:GNB982984 GWR982984:GWX982984 HGN982984:HGT982984 HQJ982984:HQP982984 IAF982984:IAL982984 IKB982984:IKH982984 ITX982984:IUD982984 JDT982984:JDZ982984 JNP982984:JNV982984 JXL982984:JXR982984 KHH982984:KHN982984 KRD982984:KRJ982984 LAZ982984:LBF982984 LKV982984:LLB982984 LUR982984:LUX982984 MEN982984:MET982984 MOJ982984:MOP982984 MYF982984:MYL982984 NIB982984:NIH982984 NRX982984:NSD982984 OBT982984:OBZ982984 OLP982984:OLV982984 OVL982984:OVR982984 PFH982984:PFN982984 PPD982984:PPJ982984 PYZ982984:PZF982984 QIV982984:QJB982984 QSR982984:QSX982984 RCN982984:RCT982984 RMJ982984:RMP982984 RWF982984:RWL982984 SGB982984:SGH982984 SPX982984:SQD982984 SZT982984:SZZ982984 TJP982984:TJV982984 TTL982984:TTR982984 UDH982984:UDN982984 UND982984:UNJ982984 UWZ982984:UXF982984 VGV982984:VHB982984 VQR982984:VQX982984 WAN982984:WAT982984 WKJ982984:WKP982984" xr:uid="{3E7CB118-512F-43C8-AE95-040C141BD41B}">
      <formula1>"専用,ハイブリット"</formula1>
    </dataValidation>
    <dataValidation type="custom" imeMode="disabled" allowBlank="1" showInputMessage="1" showErrorMessage="1" error="小数点以下は第一位まで、二位以下切り捨てで入力して下さい。" sqref="HT12:HZ12 RP12:RV12 ABL12:ABR12 ALH12:ALN12 AVD12:AVJ12 BEZ12:BFF12 BOV12:BPB12 BYR12:BYX12 CIN12:CIT12 CSJ12:CSP12 DCF12:DCL12 DMB12:DMH12 DVX12:DWD12 EFT12:EFZ12 EPP12:EPV12 EZL12:EZR12 FJH12:FJN12 FTD12:FTJ12 GCZ12:GDF12 GMV12:GNB12 GWR12:GWX12 HGN12:HGT12 HQJ12:HQP12 IAF12:IAL12 IKB12:IKH12 ITX12:IUD12 JDT12:JDZ12 JNP12:JNV12 JXL12:JXR12 KHH12:KHN12 KRD12:KRJ12 LAZ12:LBF12 LKV12:LLB12 LUR12:LUX12 MEN12:MET12 MOJ12:MOP12 MYF12:MYL12 NIB12:NIH12 NRX12:NSD12 OBT12:OBZ12 OLP12:OLV12 OVL12:OVR12 PFH12:PFN12 PPD12:PPJ12 PYZ12:PZF12 QIV12:QJB12 QSR12:QSX12 RCN12:RCT12 RMJ12:RMP12 RWF12:RWL12 SGB12:SGH12 SPX12:SQD12 SZT12:SZZ12 TJP12:TJV12 TTL12:TTR12 UDH12:UDN12 UND12:UNJ12 UWZ12:UXF12 VGV12:VHB12 VQR12:VQX12 WAN12:WAT12 WKJ12:WKP12 WUF12:WUL12 J65477:P65477 HT65477:HZ65477 RP65477:RV65477 ABL65477:ABR65477 ALH65477:ALN65477 AVD65477:AVJ65477 BEZ65477:BFF65477 BOV65477:BPB65477 BYR65477:BYX65477 CIN65477:CIT65477 CSJ65477:CSP65477 DCF65477:DCL65477 DMB65477:DMH65477 DVX65477:DWD65477 EFT65477:EFZ65477 EPP65477:EPV65477 EZL65477:EZR65477 FJH65477:FJN65477 FTD65477:FTJ65477 GCZ65477:GDF65477 GMV65477:GNB65477 GWR65477:GWX65477 HGN65477:HGT65477 HQJ65477:HQP65477 IAF65477:IAL65477 IKB65477:IKH65477 ITX65477:IUD65477 JDT65477:JDZ65477 JNP65477:JNV65477 JXL65477:JXR65477 KHH65477:KHN65477 KRD65477:KRJ65477 LAZ65477:LBF65477 LKV65477:LLB65477 LUR65477:LUX65477 MEN65477:MET65477 MOJ65477:MOP65477 MYF65477:MYL65477 NIB65477:NIH65477 NRX65477:NSD65477 OBT65477:OBZ65477 OLP65477:OLV65477 OVL65477:OVR65477 PFH65477:PFN65477 PPD65477:PPJ65477 PYZ65477:PZF65477 QIV65477:QJB65477 QSR65477:QSX65477 RCN65477:RCT65477 RMJ65477:RMP65477 RWF65477:RWL65477 SGB65477:SGH65477 SPX65477:SQD65477 SZT65477:SZZ65477 TJP65477:TJV65477 TTL65477:TTR65477 UDH65477:UDN65477 UND65477:UNJ65477 UWZ65477:UXF65477 VGV65477:VHB65477 VQR65477:VQX65477 WAN65477:WAT65477 WKJ65477:WKP65477 WUF65477:WUL65477 J131013:P131013 HT131013:HZ131013 RP131013:RV131013 ABL131013:ABR131013 ALH131013:ALN131013 AVD131013:AVJ131013 BEZ131013:BFF131013 BOV131013:BPB131013 BYR131013:BYX131013 CIN131013:CIT131013 CSJ131013:CSP131013 DCF131013:DCL131013 DMB131013:DMH131013 DVX131013:DWD131013 EFT131013:EFZ131013 EPP131013:EPV131013 EZL131013:EZR131013 FJH131013:FJN131013 FTD131013:FTJ131013 GCZ131013:GDF131013 GMV131013:GNB131013 GWR131013:GWX131013 HGN131013:HGT131013 HQJ131013:HQP131013 IAF131013:IAL131013 IKB131013:IKH131013 ITX131013:IUD131013 JDT131013:JDZ131013 JNP131013:JNV131013 JXL131013:JXR131013 KHH131013:KHN131013 KRD131013:KRJ131013 LAZ131013:LBF131013 LKV131013:LLB131013 LUR131013:LUX131013 MEN131013:MET131013 MOJ131013:MOP131013 MYF131013:MYL131013 NIB131013:NIH131013 NRX131013:NSD131013 OBT131013:OBZ131013 OLP131013:OLV131013 OVL131013:OVR131013 PFH131013:PFN131013 PPD131013:PPJ131013 PYZ131013:PZF131013 QIV131013:QJB131013 QSR131013:QSX131013 RCN131013:RCT131013 RMJ131013:RMP131013 RWF131013:RWL131013 SGB131013:SGH131013 SPX131013:SQD131013 SZT131013:SZZ131013 TJP131013:TJV131013 TTL131013:TTR131013 UDH131013:UDN131013 UND131013:UNJ131013 UWZ131013:UXF131013 VGV131013:VHB131013 VQR131013:VQX131013 WAN131013:WAT131013 WKJ131013:WKP131013 WUF131013:WUL131013 J196549:P196549 HT196549:HZ196549 RP196549:RV196549 ABL196549:ABR196549 ALH196549:ALN196549 AVD196549:AVJ196549 BEZ196549:BFF196549 BOV196549:BPB196549 BYR196549:BYX196549 CIN196549:CIT196549 CSJ196549:CSP196549 DCF196549:DCL196549 DMB196549:DMH196549 DVX196549:DWD196549 EFT196549:EFZ196549 EPP196549:EPV196549 EZL196549:EZR196549 FJH196549:FJN196549 FTD196549:FTJ196549 GCZ196549:GDF196549 GMV196549:GNB196549 GWR196549:GWX196549 HGN196549:HGT196549 HQJ196549:HQP196549 IAF196549:IAL196549 IKB196549:IKH196549 ITX196549:IUD196549 JDT196549:JDZ196549 JNP196549:JNV196549 JXL196549:JXR196549 KHH196549:KHN196549 KRD196549:KRJ196549 LAZ196549:LBF196549 LKV196549:LLB196549 LUR196549:LUX196549 MEN196549:MET196549 MOJ196549:MOP196549 MYF196549:MYL196549 NIB196549:NIH196549 NRX196549:NSD196549 OBT196549:OBZ196549 OLP196549:OLV196549 OVL196549:OVR196549 PFH196549:PFN196549 PPD196549:PPJ196549 PYZ196549:PZF196549 QIV196549:QJB196549 QSR196549:QSX196549 RCN196549:RCT196549 RMJ196549:RMP196549 RWF196549:RWL196549 SGB196549:SGH196549 SPX196549:SQD196549 SZT196549:SZZ196549 TJP196549:TJV196549 TTL196549:TTR196549 UDH196549:UDN196549 UND196549:UNJ196549 UWZ196549:UXF196549 VGV196549:VHB196549 VQR196549:VQX196549 WAN196549:WAT196549 WKJ196549:WKP196549 WUF196549:WUL196549 J262085:P262085 HT262085:HZ262085 RP262085:RV262085 ABL262085:ABR262085 ALH262085:ALN262085 AVD262085:AVJ262085 BEZ262085:BFF262085 BOV262085:BPB262085 BYR262085:BYX262085 CIN262085:CIT262085 CSJ262085:CSP262085 DCF262085:DCL262085 DMB262085:DMH262085 DVX262085:DWD262085 EFT262085:EFZ262085 EPP262085:EPV262085 EZL262085:EZR262085 FJH262085:FJN262085 FTD262085:FTJ262085 GCZ262085:GDF262085 GMV262085:GNB262085 GWR262085:GWX262085 HGN262085:HGT262085 HQJ262085:HQP262085 IAF262085:IAL262085 IKB262085:IKH262085 ITX262085:IUD262085 JDT262085:JDZ262085 JNP262085:JNV262085 JXL262085:JXR262085 KHH262085:KHN262085 KRD262085:KRJ262085 LAZ262085:LBF262085 LKV262085:LLB262085 LUR262085:LUX262085 MEN262085:MET262085 MOJ262085:MOP262085 MYF262085:MYL262085 NIB262085:NIH262085 NRX262085:NSD262085 OBT262085:OBZ262085 OLP262085:OLV262085 OVL262085:OVR262085 PFH262085:PFN262085 PPD262085:PPJ262085 PYZ262085:PZF262085 QIV262085:QJB262085 QSR262085:QSX262085 RCN262085:RCT262085 RMJ262085:RMP262085 RWF262085:RWL262085 SGB262085:SGH262085 SPX262085:SQD262085 SZT262085:SZZ262085 TJP262085:TJV262085 TTL262085:TTR262085 UDH262085:UDN262085 UND262085:UNJ262085 UWZ262085:UXF262085 VGV262085:VHB262085 VQR262085:VQX262085 WAN262085:WAT262085 WKJ262085:WKP262085 WUF262085:WUL262085 J327621:P327621 HT327621:HZ327621 RP327621:RV327621 ABL327621:ABR327621 ALH327621:ALN327621 AVD327621:AVJ327621 BEZ327621:BFF327621 BOV327621:BPB327621 BYR327621:BYX327621 CIN327621:CIT327621 CSJ327621:CSP327621 DCF327621:DCL327621 DMB327621:DMH327621 DVX327621:DWD327621 EFT327621:EFZ327621 EPP327621:EPV327621 EZL327621:EZR327621 FJH327621:FJN327621 FTD327621:FTJ327621 GCZ327621:GDF327621 GMV327621:GNB327621 GWR327621:GWX327621 HGN327621:HGT327621 HQJ327621:HQP327621 IAF327621:IAL327621 IKB327621:IKH327621 ITX327621:IUD327621 JDT327621:JDZ327621 JNP327621:JNV327621 JXL327621:JXR327621 KHH327621:KHN327621 KRD327621:KRJ327621 LAZ327621:LBF327621 LKV327621:LLB327621 LUR327621:LUX327621 MEN327621:MET327621 MOJ327621:MOP327621 MYF327621:MYL327621 NIB327621:NIH327621 NRX327621:NSD327621 OBT327621:OBZ327621 OLP327621:OLV327621 OVL327621:OVR327621 PFH327621:PFN327621 PPD327621:PPJ327621 PYZ327621:PZF327621 QIV327621:QJB327621 QSR327621:QSX327621 RCN327621:RCT327621 RMJ327621:RMP327621 RWF327621:RWL327621 SGB327621:SGH327621 SPX327621:SQD327621 SZT327621:SZZ327621 TJP327621:TJV327621 TTL327621:TTR327621 UDH327621:UDN327621 UND327621:UNJ327621 UWZ327621:UXF327621 VGV327621:VHB327621 VQR327621:VQX327621 WAN327621:WAT327621 WKJ327621:WKP327621 WUF327621:WUL327621 J393157:P393157 HT393157:HZ393157 RP393157:RV393157 ABL393157:ABR393157 ALH393157:ALN393157 AVD393157:AVJ393157 BEZ393157:BFF393157 BOV393157:BPB393157 BYR393157:BYX393157 CIN393157:CIT393157 CSJ393157:CSP393157 DCF393157:DCL393157 DMB393157:DMH393157 DVX393157:DWD393157 EFT393157:EFZ393157 EPP393157:EPV393157 EZL393157:EZR393157 FJH393157:FJN393157 FTD393157:FTJ393157 GCZ393157:GDF393157 GMV393157:GNB393157 GWR393157:GWX393157 HGN393157:HGT393157 HQJ393157:HQP393157 IAF393157:IAL393157 IKB393157:IKH393157 ITX393157:IUD393157 JDT393157:JDZ393157 JNP393157:JNV393157 JXL393157:JXR393157 KHH393157:KHN393157 KRD393157:KRJ393157 LAZ393157:LBF393157 LKV393157:LLB393157 LUR393157:LUX393157 MEN393157:MET393157 MOJ393157:MOP393157 MYF393157:MYL393157 NIB393157:NIH393157 NRX393157:NSD393157 OBT393157:OBZ393157 OLP393157:OLV393157 OVL393157:OVR393157 PFH393157:PFN393157 PPD393157:PPJ393157 PYZ393157:PZF393157 QIV393157:QJB393157 QSR393157:QSX393157 RCN393157:RCT393157 RMJ393157:RMP393157 RWF393157:RWL393157 SGB393157:SGH393157 SPX393157:SQD393157 SZT393157:SZZ393157 TJP393157:TJV393157 TTL393157:TTR393157 UDH393157:UDN393157 UND393157:UNJ393157 UWZ393157:UXF393157 VGV393157:VHB393157 VQR393157:VQX393157 WAN393157:WAT393157 WKJ393157:WKP393157 WUF393157:WUL393157 J458693:P458693 HT458693:HZ458693 RP458693:RV458693 ABL458693:ABR458693 ALH458693:ALN458693 AVD458693:AVJ458693 BEZ458693:BFF458693 BOV458693:BPB458693 BYR458693:BYX458693 CIN458693:CIT458693 CSJ458693:CSP458693 DCF458693:DCL458693 DMB458693:DMH458693 DVX458693:DWD458693 EFT458693:EFZ458693 EPP458693:EPV458693 EZL458693:EZR458693 FJH458693:FJN458693 FTD458693:FTJ458693 GCZ458693:GDF458693 GMV458693:GNB458693 GWR458693:GWX458693 HGN458693:HGT458693 HQJ458693:HQP458693 IAF458693:IAL458693 IKB458693:IKH458693 ITX458693:IUD458693 JDT458693:JDZ458693 JNP458693:JNV458693 JXL458693:JXR458693 KHH458693:KHN458693 KRD458693:KRJ458693 LAZ458693:LBF458693 LKV458693:LLB458693 LUR458693:LUX458693 MEN458693:MET458693 MOJ458693:MOP458693 MYF458693:MYL458693 NIB458693:NIH458693 NRX458693:NSD458693 OBT458693:OBZ458693 OLP458693:OLV458693 OVL458693:OVR458693 PFH458693:PFN458693 PPD458693:PPJ458693 PYZ458693:PZF458693 QIV458693:QJB458693 QSR458693:QSX458693 RCN458693:RCT458693 RMJ458693:RMP458693 RWF458693:RWL458693 SGB458693:SGH458693 SPX458693:SQD458693 SZT458693:SZZ458693 TJP458693:TJV458693 TTL458693:TTR458693 UDH458693:UDN458693 UND458693:UNJ458693 UWZ458693:UXF458693 VGV458693:VHB458693 VQR458693:VQX458693 WAN458693:WAT458693 WKJ458693:WKP458693 WUF458693:WUL458693 J524229:P524229 HT524229:HZ524229 RP524229:RV524229 ABL524229:ABR524229 ALH524229:ALN524229 AVD524229:AVJ524229 BEZ524229:BFF524229 BOV524229:BPB524229 BYR524229:BYX524229 CIN524229:CIT524229 CSJ524229:CSP524229 DCF524229:DCL524229 DMB524229:DMH524229 DVX524229:DWD524229 EFT524229:EFZ524229 EPP524229:EPV524229 EZL524229:EZR524229 FJH524229:FJN524229 FTD524229:FTJ524229 GCZ524229:GDF524229 GMV524229:GNB524229 GWR524229:GWX524229 HGN524229:HGT524229 HQJ524229:HQP524229 IAF524229:IAL524229 IKB524229:IKH524229 ITX524229:IUD524229 JDT524229:JDZ524229 JNP524229:JNV524229 JXL524229:JXR524229 KHH524229:KHN524229 KRD524229:KRJ524229 LAZ524229:LBF524229 LKV524229:LLB524229 LUR524229:LUX524229 MEN524229:MET524229 MOJ524229:MOP524229 MYF524229:MYL524229 NIB524229:NIH524229 NRX524229:NSD524229 OBT524229:OBZ524229 OLP524229:OLV524229 OVL524229:OVR524229 PFH524229:PFN524229 PPD524229:PPJ524229 PYZ524229:PZF524229 QIV524229:QJB524229 QSR524229:QSX524229 RCN524229:RCT524229 RMJ524229:RMP524229 RWF524229:RWL524229 SGB524229:SGH524229 SPX524229:SQD524229 SZT524229:SZZ524229 TJP524229:TJV524229 TTL524229:TTR524229 UDH524229:UDN524229 UND524229:UNJ524229 UWZ524229:UXF524229 VGV524229:VHB524229 VQR524229:VQX524229 WAN524229:WAT524229 WKJ524229:WKP524229 WUF524229:WUL524229 J589765:P589765 HT589765:HZ589765 RP589765:RV589765 ABL589765:ABR589765 ALH589765:ALN589765 AVD589765:AVJ589765 BEZ589765:BFF589765 BOV589765:BPB589765 BYR589765:BYX589765 CIN589765:CIT589765 CSJ589765:CSP589765 DCF589765:DCL589765 DMB589765:DMH589765 DVX589765:DWD589765 EFT589765:EFZ589765 EPP589765:EPV589765 EZL589765:EZR589765 FJH589765:FJN589765 FTD589765:FTJ589765 GCZ589765:GDF589765 GMV589765:GNB589765 GWR589765:GWX589765 HGN589765:HGT589765 HQJ589765:HQP589765 IAF589765:IAL589765 IKB589765:IKH589765 ITX589765:IUD589765 JDT589765:JDZ589765 JNP589765:JNV589765 JXL589765:JXR589765 KHH589765:KHN589765 KRD589765:KRJ589765 LAZ589765:LBF589765 LKV589765:LLB589765 LUR589765:LUX589765 MEN589765:MET589765 MOJ589765:MOP589765 MYF589765:MYL589765 NIB589765:NIH589765 NRX589765:NSD589765 OBT589765:OBZ589765 OLP589765:OLV589765 OVL589765:OVR589765 PFH589765:PFN589765 PPD589765:PPJ589765 PYZ589765:PZF589765 QIV589765:QJB589765 QSR589765:QSX589765 RCN589765:RCT589765 RMJ589765:RMP589765 RWF589765:RWL589765 SGB589765:SGH589765 SPX589765:SQD589765 SZT589765:SZZ589765 TJP589765:TJV589765 TTL589765:TTR589765 UDH589765:UDN589765 UND589765:UNJ589765 UWZ589765:UXF589765 VGV589765:VHB589765 VQR589765:VQX589765 WAN589765:WAT589765 WKJ589765:WKP589765 WUF589765:WUL589765 J655301:P655301 HT655301:HZ655301 RP655301:RV655301 ABL655301:ABR655301 ALH655301:ALN655301 AVD655301:AVJ655301 BEZ655301:BFF655301 BOV655301:BPB655301 BYR655301:BYX655301 CIN655301:CIT655301 CSJ655301:CSP655301 DCF655301:DCL655301 DMB655301:DMH655301 DVX655301:DWD655301 EFT655301:EFZ655301 EPP655301:EPV655301 EZL655301:EZR655301 FJH655301:FJN655301 FTD655301:FTJ655301 GCZ655301:GDF655301 GMV655301:GNB655301 GWR655301:GWX655301 HGN655301:HGT655301 HQJ655301:HQP655301 IAF655301:IAL655301 IKB655301:IKH655301 ITX655301:IUD655301 JDT655301:JDZ655301 JNP655301:JNV655301 JXL655301:JXR655301 KHH655301:KHN655301 KRD655301:KRJ655301 LAZ655301:LBF655301 LKV655301:LLB655301 LUR655301:LUX655301 MEN655301:MET655301 MOJ655301:MOP655301 MYF655301:MYL655301 NIB655301:NIH655301 NRX655301:NSD655301 OBT655301:OBZ655301 OLP655301:OLV655301 OVL655301:OVR655301 PFH655301:PFN655301 PPD655301:PPJ655301 PYZ655301:PZF655301 QIV655301:QJB655301 QSR655301:QSX655301 RCN655301:RCT655301 RMJ655301:RMP655301 RWF655301:RWL655301 SGB655301:SGH655301 SPX655301:SQD655301 SZT655301:SZZ655301 TJP655301:TJV655301 TTL655301:TTR655301 UDH655301:UDN655301 UND655301:UNJ655301 UWZ655301:UXF655301 VGV655301:VHB655301 VQR655301:VQX655301 WAN655301:WAT655301 WKJ655301:WKP655301 WUF655301:WUL655301 J720837:P720837 HT720837:HZ720837 RP720837:RV720837 ABL720837:ABR720837 ALH720837:ALN720837 AVD720837:AVJ720837 BEZ720837:BFF720837 BOV720837:BPB720837 BYR720837:BYX720837 CIN720837:CIT720837 CSJ720837:CSP720837 DCF720837:DCL720837 DMB720837:DMH720837 DVX720837:DWD720837 EFT720837:EFZ720837 EPP720837:EPV720837 EZL720837:EZR720837 FJH720837:FJN720837 FTD720837:FTJ720837 GCZ720837:GDF720837 GMV720837:GNB720837 GWR720837:GWX720837 HGN720837:HGT720837 HQJ720837:HQP720837 IAF720837:IAL720837 IKB720837:IKH720837 ITX720837:IUD720837 JDT720837:JDZ720837 JNP720837:JNV720837 JXL720837:JXR720837 KHH720837:KHN720837 KRD720837:KRJ720837 LAZ720837:LBF720837 LKV720837:LLB720837 LUR720837:LUX720837 MEN720837:MET720837 MOJ720837:MOP720837 MYF720837:MYL720837 NIB720837:NIH720837 NRX720837:NSD720837 OBT720837:OBZ720837 OLP720837:OLV720837 OVL720837:OVR720837 PFH720837:PFN720837 PPD720837:PPJ720837 PYZ720837:PZF720837 QIV720837:QJB720837 QSR720837:QSX720837 RCN720837:RCT720837 RMJ720837:RMP720837 RWF720837:RWL720837 SGB720837:SGH720837 SPX720837:SQD720837 SZT720837:SZZ720837 TJP720837:TJV720837 TTL720837:TTR720837 UDH720837:UDN720837 UND720837:UNJ720837 UWZ720837:UXF720837 VGV720837:VHB720837 VQR720837:VQX720837 WAN720837:WAT720837 WKJ720837:WKP720837 WUF720837:WUL720837 J786373:P786373 HT786373:HZ786373 RP786373:RV786373 ABL786373:ABR786373 ALH786373:ALN786373 AVD786373:AVJ786373 BEZ786373:BFF786373 BOV786373:BPB786373 BYR786373:BYX786373 CIN786373:CIT786373 CSJ786373:CSP786373 DCF786373:DCL786373 DMB786373:DMH786373 DVX786373:DWD786373 EFT786373:EFZ786373 EPP786373:EPV786373 EZL786373:EZR786373 FJH786373:FJN786373 FTD786373:FTJ786373 GCZ786373:GDF786373 GMV786373:GNB786373 GWR786373:GWX786373 HGN786373:HGT786373 HQJ786373:HQP786373 IAF786373:IAL786373 IKB786373:IKH786373 ITX786373:IUD786373 JDT786373:JDZ786373 JNP786373:JNV786373 JXL786373:JXR786373 KHH786373:KHN786373 KRD786373:KRJ786373 LAZ786373:LBF786373 LKV786373:LLB786373 LUR786373:LUX786373 MEN786373:MET786373 MOJ786373:MOP786373 MYF786373:MYL786373 NIB786373:NIH786373 NRX786373:NSD786373 OBT786373:OBZ786373 OLP786373:OLV786373 OVL786373:OVR786373 PFH786373:PFN786373 PPD786373:PPJ786373 PYZ786373:PZF786373 QIV786373:QJB786373 QSR786373:QSX786373 RCN786373:RCT786373 RMJ786373:RMP786373 RWF786373:RWL786373 SGB786373:SGH786373 SPX786373:SQD786373 SZT786373:SZZ786373 TJP786373:TJV786373 TTL786373:TTR786373 UDH786373:UDN786373 UND786373:UNJ786373 UWZ786373:UXF786373 VGV786373:VHB786373 VQR786373:VQX786373 WAN786373:WAT786373 WKJ786373:WKP786373 WUF786373:WUL786373 J851909:P851909 HT851909:HZ851909 RP851909:RV851909 ABL851909:ABR851909 ALH851909:ALN851909 AVD851909:AVJ851909 BEZ851909:BFF851909 BOV851909:BPB851909 BYR851909:BYX851909 CIN851909:CIT851909 CSJ851909:CSP851909 DCF851909:DCL851909 DMB851909:DMH851909 DVX851909:DWD851909 EFT851909:EFZ851909 EPP851909:EPV851909 EZL851909:EZR851909 FJH851909:FJN851909 FTD851909:FTJ851909 GCZ851909:GDF851909 GMV851909:GNB851909 GWR851909:GWX851909 HGN851909:HGT851909 HQJ851909:HQP851909 IAF851909:IAL851909 IKB851909:IKH851909 ITX851909:IUD851909 JDT851909:JDZ851909 JNP851909:JNV851909 JXL851909:JXR851909 KHH851909:KHN851909 KRD851909:KRJ851909 LAZ851909:LBF851909 LKV851909:LLB851909 LUR851909:LUX851909 MEN851909:MET851909 MOJ851909:MOP851909 MYF851909:MYL851909 NIB851909:NIH851909 NRX851909:NSD851909 OBT851909:OBZ851909 OLP851909:OLV851909 OVL851909:OVR851909 PFH851909:PFN851909 PPD851909:PPJ851909 PYZ851909:PZF851909 QIV851909:QJB851909 QSR851909:QSX851909 RCN851909:RCT851909 RMJ851909:RMP851909 RWF851909:RWL851909 SGB851909:SGH851909 SPX851909:SQD851909 SZT851909:SZZ851909 TJP851909:TJV851909 TTL851909:TTR851909 UDH851909:UDN851909 UND851909:UNJ851909 UWZ851909:UXF851909 VGV851909:VHB851909 VQR851909:VQX851909 WAN851909:WAT851909 WKJ851909:WKP851909 WUF851909:WUL851909 J917445:P917445 HT917445:HZ917445 RP917445:RV917445 ABL917445:ABR917445 ALH917445:ALN917445 AVD917445:AVJ917445 BEZ917445:BFF917445 BOV917445:BPB917445 BYR917445:BYX917445 CIN917445:CIT917445 CSJ917445:CSP917445 DCF917445:DCL917445 DMB917445:DMH917445 DVX917445:DWD917445 EFT917445:EFZ917445 EPP917445:EPV917445 EZL917445:EZR917445 FJH917445:FJN917445 FTD917445:FTJ917445 GCZ917445:GDF917445 GMV917445:GNB917445 GWR917445:GWX917445 HGN917445:HGT917445 HQJ917445:HQP917445 IAF917445:IAL917445 IKB917445:IKH917445 ITX917445:IUD917445 JDT917445:JDZ917445 JNP917445:JNV917445 JXL917445:JXR917445 KHH917445:KHN917445 KRD917445:KRJ917445 LAZ917445:LBF917445 LKV917445:LLB917445 LUR917445:LUX917445 MEN917445:MET917445 MOJ917445:MOP917445 MYF917445:MYL917445 NIB917445:NIH917445 NRX917445:NSD917445 OBT917445:OBZ917445 OLP917445:OLV917445 OVL917445:OVR917445 PFH917445:PFN917445 PPD917445:PPJ917445 PYZ917445:PZF917445 QIV917445:QJB917445 QSR917445:QSX917445 RCN917445:RCT917445 RMJ917445:RMP917445 RWF917445:RWL917445 SGB917445:SGH917445 SPX917445:SQD917445 SZT917445:SZZ917445 TJP917445:TJV917445 TTL917445:TTR917445 UDH917445:UDN917445 UND917445:UNJ917445 UWZ917445:UXF917445 VGV917445:VHB917445 VQR917445:VQX917445 WAN917445:WAT917445 WKJ917445:WKP917445 WUF917445:WUL917445 J982981:P982981 HT982981:HZ982981 RP982981:RV982981 ABL982981:ABR982981 ALH982981:ALN982981 AVD982981:AVJ982981 BEZ982981:BFF982981 BOV982981:BPB982981 BYR982981:BYX982981 CIN982981:CIT982981 CSJ982981:CSP982981 DCF982981:DCL982981 DMB982981:DMH982981 DVX982981:DWD982981 EFT982981:EFZ982981 EPP982981:EPV982981 EZL982981:EZR982981 FJH982981:FJN982981 FTD982981:FTJ982981 GCZ982981:GDF982981 GMV982981:GNB982981 GWR982981:GWX982981 HGN982981:HGT982981 HQJ982981:HQP982981 IAF982981:IAL982981 IKB982981:IKH982981 ITX982981:IUD982981 JDT982981:JDZ982981 JNP982981:JNV982981 JXL982981:JXR982981 KHH982981:KHN982981 KRD982981:KRJ982981 LAZ982981:LBF982981 LKV982981:LLB982981 LUR982981:LUX982981 MEN982981:MET982981 MOJ982981:MOP982981 MYF982981:MYL982981 NIB982981:NIH982981 NRX982981:NSD982981 OBT982981:OBZ982981 OLP982981:OLV982981 OVL982981:OVR982981 PFH982981:PFN982981 PPD982981:PPJ982981 PYZ982981:PZF982981 QIV982981:QJB982981 QSR982981:QSX982981 RCN982981:RCT982981 RMJ982981:RMP982981 RWF982981:RWL982981 SGB982981:SGH982981 SPX982981:SQD982981 SZT982981:SZZ982981 TJP982981:TJV982981 TTL982981:TTR982981 UDH982981:UDN982981 UND982981:UNJ982981 UWZ982981:UXF982981 VGV982981:VHB982981 VQR982981:VQX982981 WAN982981:WAT982981 WKJ982981:WKP982981 WUF982981:WUL982981 J15:P15 J12:P13" xr:uid="{C2E45409-782B-4AB2-9371-61CCE7C5184B}">
      <formula1>J12-ROUNDDOWN(J12,1)=0</formula1>
    </dataValidation>
    <dataValidation type="list" allowBlank="1" showInputMessage="1" showErrorMessage="1" sqref="J65474:K65474 HT65474:HU65474 RP65474:RQ65474 ABL65474:ABM65474 ALH65474:ALI65474 AVD65474:AVE65474 BEZ65474:BFA65474 BOV65474:BOW65474 BYR65474:BYS65474 CIN65474:CIO65474 CSJ65474:CSK65474 DCF65474:DCG65474 DMB65474:DMC65474 DVX65474:DVY65474 EFT65474:EFU65474 EPP65474:EPQ65474 EZL65474:EZM65474 FJH65474:FJI65474 FTD65474:FTE65474 GCZ65474:GDA65474 GMV65474:GMW65474 GWR65474:GWS65474 HGN65474:HGO65474 HQJ65474:HQK65474 IAF65474:IAG65474 IKB65474:IKC65474 ITX65474:ITY65474 JDT65474:JDU65474 JNP65474:JNQ65474 JXL65474:JXM65474 KHH65474:KHI65474 KRD65474:KRE65474 LAZ65474:LBA65474 LKV65474:LKW65474 LUR65474:LUS65474 MEN65474:MEO65474 MOJ65474:MOK65474 MYF65474:MYG65474 NIB65474:NIC65474 NRX65474:NRY65474 OBT65474:OBU65474 OLP65474:OLQ65474 OVL65474:OVM65474 PFH65474:PFI65474 PPD65474:PPE65474 PYZ65474:PZA65474 QIV65474:QIW65474 QSR65474:QSS65474 RCN65474:RCO65474 RMJ65474:RMK65474 RWF65474:RWG65474 SGB65474:SGC65474 SPX65474:SPY65474 SZT65474:SZU65474 TJP65474:TJQ65474 TTL65474:TTM65474 UDH65474:UDI65474 UND65474:UNE65474 UWZ65474:UXA65474 VGV65474:VGW65474 VQR65474:VQS65474 WAN65474:WAO65474 WKJ65474:WKK65474 WUF65474:WUG65474 J131010:K131010 HT131010:HU131010 RP131010:RQ131010 ABL131010:ABM131010 ALH131010:ALI131010 AVD131010:AVE131010 BEZ131010:BFA131010 BOV131010:BOW131010 BYR131010:BYS131010 CIN131010:CIO131010 CSJ131010:CSK131010 DCF131010:DCG131010 DMB131010:DMC131010 DVX131010:DVY131010 EFT131010:EFU131010 EPP131010:EPQ131010 EZL131010:EZM131010 FJH131010:FJI131010 FTD131010:FTE131010 GCZ131010:GDA131010 GMV131010:GMW131010 GWR131010:GWS131010 HGN131010:HGO131010 HQJ131010:HQK131010 IAF131010:IAG131010 IKB131010:IKC131010 ITX131010:ITY131010 JDT131010:JDU131010 JNP131010:JNQ131010 JXL131010:JXM131010 KHH131010:KHI131010 KRD131010:KRE131010 LAZ131010:LBA131010 LKV131010:LKW131010 LUR131010:LUS131010 MEN131010:MEO131010 MOJ131010:MOK131010 MYF131010:MYG131010 NIB131010:NIC131010 NRX131010:NRY131010 OBT131010:OBU131010 OLP131010:OLQ131010 OVL131010:OVM131010 PFH131010:PFI131010 PPD131010:PPE131010 PYZ131010:PZA131010 QIV131010:QIW131010 QSR131010:QSS131010 RCN131010:RCO131010 RMJ131010:RMK131010 RWF131010:RWG131010 SGB131010:SGC131010 SPX131010:SPY131010 SZT131010:SZU131010 TJP131010:TJQ131010 TTL131010:TTM131010 UDH131010:UDI131010 UND131010:UNE131010 UWZ131010:UXA131010 VGV131010:VGW131010 VQR131010:VQS131010 WAN131010:WAO131010 WKJ131010:WKK131010 WUF131010:WUG131010 J196546:K196546 HT196546:HU196546 RP196546:RQ196546 ABL196546:ABM196546 ALH196546:ALI196546 AVD196546:AVE196546 BEZ196546:BFA196546 BOV196546:BOW196546 BYR196546:BYS196546 CIN196546:CIO196546 CSJ196546:CSK196546 DCF196546:DCG196546 DMB196546:DMC196546 DVX196546:DVY196546 EFT196546:EFU196546 EPP196546:EPQ196546 EZL196546:EZM196546 FJH196546:FJI196546 FTD196546:FTE196546 GCZ196546:GDA196546 GMV196546:GMW196546 GWR196546:GWS196546 HGN196546:HGO196546 HQJ196546:HQK196546 IAF196546:IAG196546 IKB196546:IKC196546 ITX196546:ITY196546 JDT196546:JDU196546 JNP196546:JNQ196546 JXL196546:JXM196546 KHH196546:KHI196546 KRD196546:KRE196546 LAZ196546:LBA196546 LKV196546:LKW196546 LUR196546:LUS196546 MEN196546:MEO196546 MOJ196546:MOK196546 MYF196546:MYG196546 NIB196546:NIC196546 NRX196546:NRY196546 OBT196546:OBU196546 OLP196546:OLQ196546 OVL196546:OVM196546 PFH196546:PFI196546 PPD196546:PPE196546 PYZ196546:PZA196546 QIV196546:QIW196546 QSR196546:QSS196546 RCN196546:RCO196546 RMJ196546:RMK196546 RWF196546:RWG196546 SGB196546:SGC196546 SPX196546:SPY196546 SZT196546:SZU196546 TJP196546:TJQ196546 TTL196546:TTM196546 UDH196546:UDI196546 UND196546:UNE196546 UWZ196546:UXA196546 VGV196546:VGW196546 VQR196546:VQS196546 WAN196546:WAO196546 WKJ196546:WKK196546 WUF196546:WUG196546 J262082:K262082 HT262082:HU262082 RP262082:RQ262082 ABL262082:ABM262082 ALH262082:ALI262082 AVD262082:AVE262082 BEZ262082:BFA262082 BOV262082:BOW262082 BYR262082:BYS262082 CIN262082:CIO262082 CSJ262082:CSK262082 DCF262082:DCG262082 DMB262082:DMC262082 DVX262082:DVY262082 EFT262082:EFU262082 EPP262082:EPQ262082 EZL262082:EZM262082 FJH262082:FJI262082 FTD262082:FTE262082 GCZ262082:GDA262082 GMV262082:GMW262082 GWR262082:GWS262082 HGN262082:HGO262082 HQJ262082:HQK262082 IAF262082:IAG262082 IKB262082:IKC262082 ITX262082:ITY262082 JDT262082:JDU262082 JNP262082:JNQ262082 JXL262082:JXM262082 KHH262082:KHI262082 KRD262082:KRE262082 LAZ262082:LBA262082 LKV262082:LKW262082 LUR262082:LUS262082 MEN262082:MEO262082 MOJ262082:MOK262082 MYF262082:MYG262082 NIB262082:NIC262082 NRX262082:NRY262082 OBT262082:OBU262082 OLP262082:OLQ262082 OVL262082:OVM262082 PFH262082:PFI262082 PPD262082:PPE262082 PYZ262082:PZA262082 QIV262082:QIW262082 QSR262082:QSS262082 RCN262082:RCO262082 RMJ262082:RMK262082 RWF262082:RWG262082 SGB262082:SGC262082 SPX262082:SPY262082 SZT262082:SZU262082 TJP262082:TJQ262082 TTL262082:TTM262082 UDH262082:UDI262082 UND262082:UNE262082 UWZ262082:UXA262082 VGV262082:VGW262082 VQR262082:VQS262082 WAN262082:WAO262082 WKJ262082:WKK262082 WUF262082:WUG262082 J327618:K327618 HT327618:HU327618 RP327618:RQ327618 ABL327618:ABM327618 ALH327618:ALI327618 AVD327618:AVE327618 BEZ327618:BFA327618 BOV327618:BOW327618 BYR327618:BYS327618 CIN327618:CIO327618 CSJ327618:CSK327618 DCF327618:DCG327618 DMB327618:DMC327618 DVX327618:DVY327618 EFT327618:EFU327618 EPP327618:EPQ327618 EZL327618:EZM327618 FJH327618:FJI327618 FTD327618:FTE327618 GCZ327618:GDA327618 GMV327618:GMW327618 GWR327618:GWS327618 HGN327618:HGO327618 HQJ327618:HQK327618 IAF327618:IAG327618 IKB327618:IKC327618 ITX327618:ITY327618 JDT327618:JDU327618 JNP327618:JNQ327618 JXL327618:JXM327618 KHH327618:KHI327618 KRD327618:KRE327618 LAZ327618:LBA327618 LKV327618:LKW327618 LUR327618:LUS327618 MEN327618:MEO327618 MOJ327618:MOK327618 MYF327618:MYG327618 NIB327618:NIC327618 NRX327618:NRY327618 OBT327618:OBU327618 OLP327618:OLQ327618 OVL327618:OVM327618 PFH327618:PFI327618 PPD327618:PPE327618 PYZ327618:PZA327618 QIV327618:QIW327618 QSR327618:QSS327618 RCN327618:RCO327618 RMJ327618:RMK327618 RWF327618:RWG327618 SGB327618:SGC327618 SPX327618:SPY327618 SZT327618:SZU327618 TJP327618:TJQ327618 TTL327618:TTM327618 UDH327618:UDI327618 UND327618:UNE327618 UWZ327618:UXA327618 VGV327618:VGW327618 VQR327618:VQS327618 WAN327618:WAO327618 WKJ327618:WKK327618 WUF327618:WUG327618 J393154:K393154 HT393154:HU393154 RP393154:RQ393154 ABL393154:ABM393154 ALH393154:ALI393154 AVD393154:AVE393154 BEZ393154:BFA393154 BOV393154:BOW393154 BYR393154:BYS393154 CIN393154:CIO393154 CSJ393154:CSK393154 DCF393154:DCG393154 DMB393154:DMC393154 DVX393154:DVY393154 EFT393154:EFU393154 EPP393154:EPQ393154 EZL393154:EZM393154 FJH393154:FJI393154 FTD393154:FTE393154 GCZ393154:GDA393154 GMV393154:GMW393154 GWR393154:GWS393154 HGN393154:HGO393154 HQJ393154:HQK393154 IAF393154:IAG393154 IKB393154:IKC393154 ITX393154:ITY393154 JDT393154:JDU393154 JNP393154:JNQ393154 JXL393154:JXM393154 KHH393154:KHI393154 KRD393154:KRE393154 LAZ393154:LBA393154 LKV393154:LKW393154 LUR393154:LUS393154 MEN393154:MEO393154 MOJ393154:MOK393154 MYF393154:MYG393154 NIB393154:NIC393154 NRX393154:NRY393154 OBT393154:OBU393154 OLP393154:OLQ393154 OVL393154:OVM393154 PFH393154:PFI393154 PPD393154:PPE393154 PYZ393154:PZA393154 QIV393154:QIW393154 QSR393154:QSS393154 RCN393154:RCO393154 RMJ393154:RMK393154 RWF393154:RWG393154 SGB393154:SGC393154 SPX393154:SPY393154 SZT393154:SZU393154 TJP393154:TJQ393154 TTL393154:TTM393154 UDH393154:UDI393154 UND393154:UNE393154 UWZ393154:UXA393154 VGV393154:VGW393154 VQR393154:VQS393154 WAN393154:WAO393154 WKJ393154:WKK393154 WUF393154:WUG393154 J458690:K458690 HT458690:HU458690 RP458690:RQ458690 ABL458690:ABM458690 ALH458690:ALI458690 AVD458690:AVE458690 BEZ458690:BFA458690 BOV458690:BOW458690 BYR458690:BYS458690 CIN458690:CIO458690 CSJ458690:CSK458690 DCF458690:DCG458690 DMB458690:DMC458690 DVX458690:DVY458690 EFT458690:EFU458690 EPP458690:EPQ458690 EZL458690:EZM458690 FJH458690:FJI458690 FTD458690:FTE458690 GCZ458690:GDA458690 GMV458690:GMW458690 GWR458690:GWS458690 HGN458690:HGO458690 HQJ458690:HQK458690 IAF458690:IAG458690 IKB458690:IKC458690 ITX458690:ITY458690 JDT458690:JDU458690 JNP458690:JNQ458690 JXL458690:JXM458690 KHH458690:KHI458690 KRD458690:KRE458690 LAZ458690:LBA458690 LKV458690:LKW458690 LUR458690:LUS458690 MEN458690:MEO458690 MOJ458690:MOK458690 MYF458690:MYG458690 NIB458690:NIC458690 NRX458690:NRY458690 OBT458690:OBU458690 OLP458690:OLQ458690 OVL458690:OVM458690 PFH458690:PFI458690 PPD458690:PPE458690 PYZ458690:PZA458690 QIV458690:QIW458690 QSR458690:QSS458690 RCN458690:RCO458690 RMJ458690:RMK458690 RWF458690:RWG458690 SGB458690:SGC458690 SPX458690:SPY458690 SZT458690:SZU458690 TJP458690:TJQ458690 TTL458690:TTM458690 UDH458690:UDI458690 UND458690:UNE458690 UWZ458690:UXA458690 VGV458690:VGW458690 VQR458690:VQS458690 WAN458690:WAO458690 WKJ458690:WKK458690 WUF458690:WUG458690 J524226:K524226 HT524226:HU524226 RP524226:RQ524226 ABL524226:ABM524226 ALH524226:ALI524226 AVD524226:AVE524226 BEZ524226:BFA524226 BOV524226:BOW524226 BYR524226:BYS524226 CIN524226:CIO524226 CSJ524226:CSK524226 DCF524226:DCG524226 DMB524226:DMC524226 DVX524226:DVY524226 EFT524226:EFU524226 EPP524226:EPQ524226 EZL524226:EZM524226 FJH524226:FJI524226 FTD524226:FTE524226 GCZ524226:GDA524226 GMV524226:GMW524226 GWR524226:GWS524226 HGN524226:HGO524226 HQJ524226:HQK524226 IAF524226:IAG524226 IKB524226:IKC524226 ITX524226:ITY524226 JDT524226:JDU524226 JNP524226:JNQ524226 JXL524226:JXM524226 KHH524226:KHI524226 KRD524226:KRE524226 LAZ524226:LBA524226 LKV524226:LKW524226 LUR524226:LUS524226 MEN524226:MEO524226 MOJ524226:MOK524226 MYF524226:MYG524226 NIB524226:NIC524226 NRX524226:NRY524226 OBT524226:OBU524226 OLP524226:OLQ524226 OVL524226:OVM524226 PFH524226:PFI524226 PPD524226:PPE524226 PYZ524226:PZA524226 QIV524226:QIW524226 QSR524226:QSS524226 RCN524226:RCO524226 RMJ524226:RMK524226 RWF524226:RWG524226 SGB524226:SGC524226 SPX524226:SPY524226 SZT524226:SZU524226 TJP524226:TJQ524226 TTL524226:TTM524226 UDH524226:UDI524226 UND524226:UNE524226 UWZ524226:UXA524226 VGV524226:VGW524226 VQR524226:VQS524226 WAN524226:WAO524226 WKJ524226:WKK524226 WUF524226:WUG524226 J589762:K589762 HT589762:HU589762 RP589762:RQ589762 ABL589762:ABM589762 ALH589762:ALI589762 AVD589762:AVE589762 BEZ589762:BFA589762 BOV589762:BOW589762 BYR589762:BYS589762 CIN589762:CIO589762 CSJ589762:CSK589762 DCF589762:DCG589762 DMB589762:DMC589762 DVX589762:DVY589762 EFT589762:EFU589762 EPP589762:EPQ589762 EZL589762:EZM589762 FJH589762:FJI589762 FTD589762:FTE589762 GCZ589762:GDA589762 GMV589762:GMW589762 GWR589762:GWS589762 HGN589762:HGO589762 HQJ589762:HQK589762 IAF589762:IAG589762 IKB589762:IKC589762 ITX589762:ITY589762 JDT589762:JDU589762 JNP589762:JNQ589762 JXL589762:JXM589762 KHH589762:KHI589762 KRD589762:KRE589762 LAZ589762:LBA589762 LKV589762:LKW589762 LUR589762:LUS589762 MEN589762:MEO589762 MOJ589762:MOK589762 MYF589762:MYG589762 NIB589762:NIC589762 NRX589762:NRY589762 OBT589762:OBU589762 OLP589762:OLQ589762 OVL589762:OVM589762 PFH589762:PFI589762 PPD589762:PPE589762 PYZ589762:PZA589762 QIV589762:QIW589762 QSR589762:QSS589762 RCN589762:RCO589762 RMJ589762:RMK589762 RWF589762:RWG589762 SGB589762:SGC589762 SPX589762:SPY589762 SZT589762:SZU589762 TJP589762:TJQ589762 TTL589762:TTM589762 UDH589762:UDI589762 UND589762:UNE589762 UWZ589762:UXA589762 VGV589762:VGW589762 VQR589762:VQS589762 WAN589762:WAO589762 WKJ589762:WKK589762 WUF589762:WUG589762 J655298:K655298 HT655298:HU655298 RP655298:RQ655298 ABL655298:ABM655298 ALH655298:ALI655298 AVD655298:AVE655298 BEZ655298:BFA655298 BOV655298:BOW655298 BYR655298:BYS655298 CIN655298:CIO655298 CSJ655298:CSK655298 DCF655298:DCG655298 DMB655298:DMC655298 DVX655298:DVY655298 EFT655298:EFU655298 EPP655298:EPQ655298 EZL655298:EZM655298 FJH655298:FJI655298 FTD655298:FTE655298 GCZ655298:GDA655298 GMV655298:GMW655298 GWR655298:GWS655298 HGN655298:HGO655298 HQJ655298:HQK655298 IAF655298:IAG655298 IKB655298:IKC655298 ITX655298:ITY655298 JDT655298:JDU655298 JNP655298:JNQ655298 JXL655298:JXM655298 KHH655298:KHI655298 KRD655298:KRE655298 LAZ655298:LBA655298 LKV655298:LKW655298 LUR655298:LUS655298 MEN655298:MEO655298 MOJ655298:MOK655298 MYF655298:MYG655298 NIB655298:NIC655298 NRX655298:NRY655298 OBT655298:OBU655298 OLP655298:OLQ655298 OVL655298:OVM655298 PFH655298:PFI655298 PPD655298:PPE655298 PYZ655298:PZA655298 QIV655298:QIW655298 QSR655298:QSS655298 RCN655298:RCO655298 RMJ655298:RMK655298 RWF655298:RWG655298 SGB655298:SGC655298 SPX655298:SPY655298 SZT655298:SZU655298 TJP655298:TJQ655298 TTL655298:TTM655298 UDH655298:UDI655298 UND655298:UNE655298 UWZ655298:UXA655298 VGV655298:VGW655298 VQR655298:VQS655298 WAN655298:WAO655298 WKJ655298:WKK655298 WUF655298:WUG655298 J720834:K720834 HT720834:HU720834 RP720834:RQ720834 ABL720834:ABM720834 ALH720834:ALI720834 AVD720834:AVE720834 BEZ720834:BFA720834 BOV720834:BOW720834 BYR720834:BYS720834 CIN720834:CIO720834 CSJ720834:CSK720834 DCF720834:DCG720834 DMB720834:DMC720834 DVX720834:DVY720834 EFT720834:EFU720834 EPP720834:EPQ720834 EZL720834:EZM720834 FJH720834:FJI720834 FTD720834:FTE720834 GCZ720834:GDA720834 GMV720834:GMW720834 GWR720834:GWS720834 HGN720834:HGO720834 HQJ720834:HQK720834 IAF720834:IAG720834 IKB720834:IKC720834 ITX720834:ITY720834 JDT720834:JDU720834 JNP720834:JNQ720834 JXL720834:JXM720834 KHH720834:KHI720834 KRD720834:KRE720834 LAZ720834:LBA720834 LKV720834:LKW720834 LUR720834:LUS720834 MEN720834:MEO720834 MOJ720834:MOK720834 MYF720834:MYG720834 NIB720834:NIC720834 NRX720834:NRY720834 OBT720834:OBU720834 OLP720834:OLQ720834 OVL720834:OVM720834 PFH720834:PFI720834 PPD720834:PPE720834 PYZ720834:PZA720834 QIV720834:QIW720834 QSR720834:QSS720834 RCN720834:RCO720834 RMJ720834:RMK720834 RWF720834:RWG720834 SGB720834:SGC720834 SPX720834:SPY720834 SZT720834:SZU720834 TJP720834:TJQ720834 TTL720834:TTM720834 UDH720834:UDI720834 UND720834:UNE720834 UWZ720834:UXA720834 VGV720834:VGW720834 VQR720834:VQS720834 WAN720834:WAO720834 WKJ720834:WKK720834 WUF720834:WUG720834 J786370:K786370 HT786370:HU786370 RP786370:RQ786370 ABL786370:ABM786370 ALH786370:ALI786370 AVD786370:AVE786370 BEZ786370:BFA786370 BOV786370:BOW786370 BYR786370:BYS786370 CIN786370:CIO786370 CSJ786370:CSK786370 DCF786370:DCG786370 DMB786370:DMC786370 DVX786370:DVY786370 EFT786370:EFU786370 EPP786370:EPQ786370 EZL786370:EZM786370 FJH786370:FJI786370 FTD786370:FTE786370 GCZ786370:GDA786370 GMV786370:GMW786370 GWR786370:GWS786370 HGN786370:HGO786370 HQJ786370:HQK786370 IAF786370:IAG786370 IKB786370:IKC786370 ITX786370:ITY786370 JDT786370:JDU786370 JNP786370:JNQ786370 JXL786370:JXM786370 KHH786370:KHI786370 KRD786370:KRE786370 LAZ786370:LBA786370 LKV786370:LKW786370 LUR786370:LUS786370 MEN786370:MEO786370 MOJ786370:MOK786370 MYF786370:MYG786370 NIB786370:NIC786370 NRX786370:NRY786370 OBT786370:OBU786370 OLP786370:OLQ786370 OVL786370:OVM786370 PFH786370:PFI786370 PPD786370:PPE786370 PYZ786370:PZA786370 QIV786370:QIW786370 QSR786370:QSS786370 RCN786370:RCO786370 RMJ786370:RMK786370 RWF786370:RWG786370 SGB786370:SGC786370 SPX786370:SPY786370 SZT786370:SZU786370 TJP786370:TJQ786370 TTL786370:TTM786370 UDH786370:UDI786370 UND786370:UNE786370 UWZ786370:UXA786370 VGV786370:VGW786370 VQR786370:VQS786370 WAN786370:WAO786370 WKJ786370:WKK786370 WUF786370:WUG786370 J851906:K851906 HT851906:HU851906 RP851906:RQ851906 ABL851906:ABM851906 ALH851906:ALI851906 AVD851906:AVE851906 BEZ851906:BFA851906 BOV851906:BOW851906 BYR851906:BYS851906 CIN851906:CIO851906 CSJ851906:CSK851906 DCF851906:DCG851906 DMB851906:DMC851906 DVX851906:DVY851906 EFT851906:EFU851906 EPP851906:EPQ851906 EZL851906:EZM851906 FJH851906:FJI851906 FTD851906:FTE851906 GCZ851906:GDA851906 GMV851906:GMW851906 GWR851906:GWS851906 HGN851906:HGO851906 HQJ851906:HQK851906 IAF851906:IAG851906 IKB851906:IKC851906 ITX851906:ITY851906 JDT851906:JDU851906 JNP851906:JNQ851906 JXL851906:JXM851906 KHH851906:KHI851906 KRD851906:KRE851906 LAZ851906:LBA851906 LKV851906:LKW851906 LUR851906:LUS851906 MEN851906:MEO851906 MOJ851906:MOK851906 MYF851906:MYG851906 NIB851906:NIC851906 NRX851906:NRY851906 OBT851906:OBU851906 OLP851906:OLQ851906 OVL851906:OVM851906 PFH851906:PFI851906 PPD851906:PPE851906 PYZ851906:PZA851906 QIV851906:QIW851906 QSR851906:QSS851906 RCN851906:RCO851906 RMJ851906:RMK851906 RWF851906:RWG851906 SGB851906:SGC851906 SPX851906:SPY851906 SZT851906:SZU851906 TJP851906:TJQ851906 TTL851906:TTM851906 UDH851906:UDI851906 UND851906:UNE851906 UWZ851906:UXA851906 VGV851906:VGW851906 VQR851906:VQS851906 WAN851906:WAO851906 WKJ851906:WKK851906 WUF851906:WUG851906 J917442:K917442 HT917442:HU917442 RP917442:RQ917442 ABL917442:ABM917442 ALH917442:ALI917442 AVD917442:AVE917442 BEZ917442:BFA917442 BOV917442:BOW917442 BYR917442:BYS917442 CIN917442:CIO917442 CSJ917442:CSK917442 DCF917442:DCG917442 DMB917442:DMC917442 DVX917442:DVY917442 EFT917442:EFU917442 EPP917442:EPQ917442 EZL917442:EZM917442 FJH917442:FJI917442 FTD917442:FTE917442 GCZ917442:GDA917442 GMV917442:GMW917442 GWR917442:GWS917442 HGN917442:HGO917442 HQJ917442:HQK917442 IAF917442:IAG917442 IKB917442:IKC917442 ITX917442:ITY917442 JDT917442:JDU917442 JNP917442:JNQ917442 JXL917442:JXM917442 KHH917442:KHI917442 KRD917442:KRE917442 LAZ917442:LBA917442 LKV917442:LKW917442 LUR917442:LUS917442 MEN917442:MEO917442 MOJ917442:MOK917442 MYF917442:MYG917442 NIB917442:NIC917442 NRX917442:NRY917442 OBT917442:OBU917442 OLP917442:OLQ917442 OVL917442:OVM917442 PFH917442:PFI917442 PPD917442:PPE917442 PYZ917442:PZA917442 QIV917442:QIW917442 QSR917442:QSS917442 RCN917442:RCO917442 RMJ917442:RMK917442 RWF917442:RWG917442 SGB917442:SGC917442 SPX917442:SPY917442 SZT917442:SZU917442 TJP917442:TJQ917442 TTL917442:TTM917442 UDH917442:UDI917442 UND917442:UNE917442 UWZ917442:UXA917442 VGV917442:VGW917442 VQR917442:VQS917442 WAN917442:WAO917442 WKJ917442:WKK917442 WUF917442:WUG917442 J982978:K982978 HT982978:HU982978 RP982978:RQ982978 ABL982978:ABM982978 ALH982978:ALI982978 AVD982978:AVE982978 BEZ982978:BFA982978 BOV982978:BOW982978 BYR982978:BYS982978 CIN982978:CIO982978 CSJ982978:CSK982978 DCF982978:DCG982978 DMB982978:DMC982978 DVX982978:DVY982978 EFT982978:EFU982978 EPP982978:EPQ982978 EZL982978:EZM982978 FJH982978:FJI982978 FTD982978:FTE982978 GCZ982978:GDA982978 GMV982978:GMW982978 GWR982978:GWS982978 HGN982978:HGO982978 HQJ982978:HQK982978 IAF982978:IAG982978 IKB982978:IKC982978 ITX982978:ITY982978 JDT982978:JDU982978 JNP982978:JNQ982978 JXL982978:JXM982978 KHH982978:KHI982978 KRD982978:KRE982978 LAZ982978:LBA982978 LKV982978:LKW982978 LUR982978:LUS982978 MEN982978:MEO982978 MOJ982978:MOK982978 MYF982978:MYG982978 NIB982978:NIC982978 NRX982978:NRY982978 OBT982978:OBU982978 OLP982978:OLQ982978 OVL982978:OVM982978 PFH982978:PFI982978 PPD982978:PPE982978 PYZ982978:PZA982978 QIV982978:QIW982978 QSR982978:QSS982978 RCN982978:RCO982978 RMJ982978:RMK982978 RWF982978:RWG982978 SGB982978:SGC982978 SPX982978:SPY982978 SZT982978:SZU982978 TJP982978:TJQ982978 TTL982978:TTM982978 UDH982978:UDI982978 UND982978:UNE982978 UWZ982978:UXA982978 VGV982978:VGW982978 VQR982978:VQS982978 WAN982978:WAO982978 WKJ982978:WKK982978 WUF982978:WUG982978" xr:uid="{07101195-49BD-4AB9-B016-89F945833AF9}">
      <formula1>"□,■"</formula1>
    </dataValidation>
    <dataValidation type="custom" imeMode="disabled" allowBlank="1" showInputMessage="1" showErrorMessage="1" error="整数で入力してください。" sqref="WVI983056:WVL983056 J65485:P65485 HT65485:HZ65485 RP65485:RV65485 ABL65485:ABR65485 ALH65485:ALN65485 AVD65485:AVJ65485 BEZ65485:BFF65485 BOV65485:BPB65485 BYR65485:BYX65485 CIN65485:CIT65485 CSJ65485:CSP65485 DCF65485:DCL65485 DMB65485:DMH65485 DVX65485:DWD65485 EFT65485:EFZ65485 EPP65485:EPV65485 EZL65485:EZR65485 FJH65485:FJN65485 FTD65485:FTJ65485 GCZ65485:GDF65485 GMV65485:GNB65485 GWR65485:GWX65485 HGN65485:HGT65485 HQJ65485:HQP65485 IAF65485:IAL65485 IKB65485:IKH65485 ITX65485:IUD65485 JDT65485:JDZ65485 JNP65485:JNV65485 JXL65485:JXR65485 KHH65485:KHN65485 KRD65485:KRJ65485 LAZ65485:LBF65485 LKV65485:LLB65485 LUR65485:LUX65485 MEN65485:MET65485 MOJ65485:MOP65485 MYF65485:MYL65485 NIB65485:NIH65485 NRX65485:NSD65485 OBT65485:OBZ65485 OLP65485:OLV65485 OVL65485:OVR65485 PFH65485:PFN65485 PPD65485:PPJ65485 PYZ65485:PZF65485 QIV65485:QJB65485 QSR65485:QSX65485 RCN65485:RCT65485 RMJ65485:RMP65485 RWF65485:RWL65485 SGB65485:SGH65485 SPX65485:SQD65485 SZT65485:SZZ65485 TJP65485:TJV65485 TTL65485:TTR65485 UDH65485:UDN65485 UND65485:UNJ65485 UWZ65485:UXF65485 VGV65485:VHB65485 VQR65485:VQX65485 WAN65485:WAT65485 WKJ65485:WKP65485 WUF65485:WUL65485 J131021:P131021 HT131021:HZ131021 RP131021:RV131021 ABL131021:ABR131021 ALH131021:ALN131021 AVD131021:AVJ131021 BEZ131021:BFF131021 BOV131021:BPB131021 BYR131021:BYX131021 CIN131021:CIT131021 CSJ131021:CSP131021 DCF131021:DCL131021 DMB131021:DMH131021 DVX131021:DWD131021 EFT131021:EFZ131021 EPP131021:EPV131021 EZL131021:EZR131021 FJH131021:FJN131021 FTD131021:FTJ131021 GCZ131021:GDF131021 GMV131021:GNB131021 GWR131021:GWX131021 HGN131021:HGT131021 HQJ131021:HQP131021 IAF131021:IAL131021 IKB131021:IKH131021 ITX131021:IUD131021 JDT131021:JDZ131021 JNP131021:JNV131021 JXL131021:JXR131021 KHH131021:KHN131021 KRD131021:KRJ131021 LAZ131021:LBF131021 LKV131021:LLB131021 LUR131021:LUX131021 MEN131021:MET131021 MOJ131021:MOP131021 MYF131021:MYL131021 NIB131021:NIH131021 NRX131021:NSD131021 OBT131021:OBZ131021 OLP131021:OLV131021 OVL131021:OVR131021 PFH131021:PFN131021 PPD131021:PPJ131021 PYZ131021:PZF131021 QIV131021:QJB131021 QSR131021:QSX131021 RCN131021:RCT131021 RMJ131021:RMP131021 RWF131021:RWL131021 SGB131021:SGH131021 SPX131021:SQD131021 SZT131021:SZZ131021 TJP131021:TJV131021 TTL131021:TTR131021 UDH131021:UDN131021 UND131021:UNJ131021 UWZ131021:UXF131021 VGV131021:VHB131021 VQR131021:VQX131021 WAN131021:WAT131021 WKJ131021:WKP131021 WUF131021:WUL131021 J196557:P196557 HT196557:HZ196557 RP196557:RV196557 ABL196557:ABR196557 ALH196557:ALN196557 AVD196557:AVJ196557 BEZ196557:BFF196557 BOV196557:BPB196557 BYR196557:BYX196557 CIN196557:CIT196557 CSJ196557:CSP196557 DCF196557:DCL196557 DMB196557:DMH196557 DVX196557:DWD196557 EFT196557:EFZ196557 EPP196557:EPV196557 EZL196557:EZR196557 FJH196557:FJN196557 FTD196557:FTJ196557 GCZ196557:GDF196557 GMV196557:GNB196557 GWR196557:GWX196557 HGN196557:HGT196557 HQJ196557:HQP196557 IAF196557:IAL196557 IKB196557:IKH196557 ITX196557:IUD196557 JDT196557:JDZ196557 JNP196557:JNV196557 JXL196557:JXR196557 KHH196557:KHN196557 KRD196557:KRJ196557 LAZ196557:LBF196557 LKV196557:LLB196557 LUR196557:LUX196557 MEN196557:MET196557 MOJ196557:MOP196557 MYF196557:MYL196557 NIB196557:NIH196557 NRX196557:NSD196557 OBT196557:OBZ196557 OLP196557:OLV196557 OVL196557:OVR196557 PFH196557:PFN196557 PPD196557:PPJ196557 PYZ196557:PZF196557 QIV196557:QJB196557 QSR196557:QSX196557 RCN196557:RCT196557 RMJ196557:RMP196557 RWF196557:RWL196557 SGB196557:SGH196557 SPX196557:SQD196557 SZT196557:SZZ196557 TJP196557:TJV196557 TTL196557:TTR196557 UDH196557:UDN196557 UND196557:UNJ196557 UWZ196557:UXF196557 VGV196557:VHB196557 VQR196557:VQX196557 WAN196557:WAT196557 WKJ196557:WKP196557 WUF196557:WUL196557 J262093:P262093 HT262093:HZ262093 RP262093:RV262093 ABL262093:ABR262093 ALH262093:ALN262093 AVD262093:AVJ262093 BEZ262093:BFF262093 BOV262093:BPB262093 BYR262093:BYX262093 CIN262093:CIT262093 CSJ262093:CSP262093 DCF262093:DCL262093 DMB262093:DMH262093 DVX262093:DWD262093 EFT262093:EFZ262093 EPP262093:EPV262093 EZL262093:EZR262093 FJH262093:FJN262093 FTD262093:FTJ262093 GCZ262093:GDF262093 GMV262093:GNB262093 GWR262093:GWX262093 HGN262093:HGT262093 HQJ262093:HQP262093 IAF262093:IAL262093 IKB262093:IKH262093 ITX262093:IUD262093 JDT262093:JDZ262093 JNP262093:JNV262093 JXL262093:JXR262093 KHH262093:KHN262093 KRD262093:KRJ262093 LAZ262093:LBF262093 LKV262093:LLB262093 LUR262093:LUX262093 MEN262093:MET262093 MOJ262093:MOP262093 MYF262093:MYL262093 NIB262093:NIH262093 NRX262093:NSD262093 OBT262093:OBZ262093 OLP262093:OLV262093 OVL262093:OVR262093 PFH262093:PFN262093 PPD262093:PPJ262093 PYZ262093:PZF262093 QIV262093:QJB262093 QSR262093:QSX262093 RCN262093:RCT262093 RMJ262093:RMP262093 RWF262093:RWL262093 SGB262093:SGH262093 SPX262093:SQD262093 SZT262093:SZZ262093 TJP262093:TJV262093 TTL262093:TTR262093 UDH262093:UDN262093 UND262093:UNJ262093 UWZ262093:UXF262093 VGV262093:VHB262093 VQR262093:VQX262093 WAN262093:WAT262093 WKJ262093:WKP262093 WUF262093:WUL262093 J327629:P327629 HT327629:HZ327629 RP327629:RV327629 ABL327629:ABR327629 ALH327629:ALN327629 AVD327629:AVJ327629 BEZ327629:BFF327629 BOV327629:BPB327629 BYR327629:BYX327629 CIN327629:CIT327629 CSJ327629:CSP327629 DCF327629:DCL327629 DMB327629:DMH327629 DVX327629:DWD327629 EFT327629:EFZ327629 EPP327629:EPV327629 EZL327629:EZR327629 FJH327629:FJN327629 FTD327629:FTJ327629 GCZ327629:GDF327629 GMV327629:GNB327629 GWR327629:GWX327629 HGN327629:HGT327629 HQJ327629:HQP327629 IAF327629:IAL327629 IKB327629:IKH327629 ITX327629:IUD327629 JDT327629:JDZ327629 JNP327629:JNV327629 JXL327629:JXR327629 KHH327629:KHN327629 KRD327629:KRJ327629 LAZ327629:LBF327629 LKV327629:LLB327629 LUR327629:LUX327629 MEN327629:MET327629 MOJ327629:MOP327629 MYF327629:MYL327629 NIB327629:NIH327629 NRX327629:NSD327629 OBT327629:OBZ327629 OLP327629:OLV327629 OVL327629:OVR327629 PFH327629:PFN327629 PPD327629:PPJ327629 PYZ327629:PZF327629 QIV327629:QJB327629 QSR327629:QSX327629 RCN327629:RCT327629 RMJ327629:RMP327629 RWF327629:RWL327629 SGB327629:SGH327629 SPX327629:SQD327629 SZT327629:SZZ327629 TJP327629:TJV327629 TTL327629:TTR327629 UDH327629:UDN327629 UND327629:UNJ327629 UWZ327629:UXF327629 VGV327629:VHB327629 VQR327629:VQX327629 WAN327629:WAT327629 WKJ327629:WKP327629 WUF327629:WUL327629 J393165:P393165 HT393165:HZ393165 RP393165:RV393165 ABL393165:ABR393165 ALH393165:ALN393165 AVD393165:AVJ393165 BEZ393165:BFF393165 BOV393165:BPB393165 BYR393165:BYX393165 CIN393165:CIT393165 CSJ393165:CSP393165 DCF393165:DCL393165 DMB393165:DMH393165 DVX393165:DWD393165 EFT393165:EFZ393165 EPP393165:EPV393165 EZL393165:EZR393165 FJH393165:FJN393165 FTD393165:FTJ393165 GCZ393165:GDF393165 GMV393165:GNB393165 GWR393165:GWX393165 HGN393165:HGT393165 HQJ393165:HQP393165 IAF393165:IAL393165 IKB393165:IKH393165 ITX393165:IUD393165 JDT393165:JDZ393165 JNP393165:JNV393165 JXL393165:JXR393165 KHH393165:KHN393165 KRD393165:KRJ393165 LAZ393165:LBF393165 LKV393165:LLB393165 LUR393165:LUX393165 MEN393165:MET393165 MOJ393165:MOP393165 MYF393165:MYL393165 NIB393165:NIH393165 NRX393165:NSD393165 OBT393165:OBZ393165 OLP393165:OLV393165 OVL393165:OVR393165 PFH393165:PFN393165 PPD393165:PPJ393165 PYZ393165:PZF393165 QIV393165:QJB393165 QSR393165:QSX393165 RCN393165:RCT393165 RMJ393165:RMP393165 RWF393165:RWL393165 SGB393165:SGH393165 SPX393165:SQD393165 SZT393165:SZZ393165 TJP393165:TJV393165 TTL393165:TTR393165 UDH393165:UDN393165 UND393165:UNJ393165 UWZ393165:UXF393165 VGV393165:VHB393165 VQR393165:VQX393165 WAN393165:WAT393165 WKJ393165:WKP393165 WUF393165:WUL393165 J458701:P458701 HT458701:HZ458701 RP458701:RV458701 ABL458701:ABR458701 ALH458701:ALN458701 AVD458701:AVJ458701 BEZ458701:BFF458701 BOV458701:BPB458701 BYR458701:BYX458701 CIN458701:CIT458701 CSJ458701:CSP458701 DCF458701:DCL458701 DMB458701:DMH458701 DVX458701:DWD458701 EFT458701:EFZ458701 EPP458701:EPV458701 EZL458701:EZR458701 FJH458701:FJN458701 FTD458701:FTJ458701 GCZ458701:GDF458701 GMV458701:GNB458701 GWR458701:GWX458701 HGN458701:HGT458701 HQJ458701:HQP458701 IAF458701:IAL458701 IKB458701:IKH458701 ITX458701:IUD458701 JDT458701:JDZ458701 JNP458701:JNV458701 JXL458701:JXR458701 KHH458701:KHN458701 KRD458701:KRJ458701 LAZ458701:LBF458701 LKV458701:LLB458701 LUR458701:LUX458701 MEN458701:MET458701 MOJ458701:MOP458701 MYF458701:MYL458701 NIB458701:NIH458701 NRX458701:NSD458701 OBT458701:OBZ458701 OLP458701:OLV458701 OVL458701:OVR458701 PFH458701:PFN458701 PPD458701:PPJ458701 PYZ458701:PZF458701 QIV458701:QJB458701 QSR458701:QSX458701 RCN458701:RCT458701 RMJ458701:RMP458701 RWF458701:RWL458701 SGB458701:SGH458701 SPX458701:SQD458701 SZT458701:SZZ458701 TJP458701:TJV458701 TTL458701:TTR458701 UDH458701:UDN458701 UND458701:UNJ458701 UWZ458701:UXF458701 VGV458701:VHB458701 VQR458701:VQX458701 WAN458701:WAT458701 WKJ458701:WKP458701 WUF458701:WUL458701 J524237:P524237 HT524237:HZ524237 RP524237:RV524237 ABL524237:ABR524237 ALH524237:ALN524237 AVD524237:AVJ524237 BEZ524237:BFF524237 BOV524237:BPB524237 BYR524237:BYX524237 CIN524237:CIT524237 CSJ524237:CSP524237 DCF524237:DCL524237 DMB524237:DMH524237 DVX524237:DWD524237 EFT524237:EFZ524237 EPP524237:EPV524237 EZL524237:EZR524237 FJH524237:FJN524237 FTD524237:FTJ524237 GCZ524237:GDF524237 GMV524237:GNB524237 GWR524237:GWX524237 HGN524237:HGT524237 HQJ524237:HQP524237 IAF524237:IAL524237 IKB524237:IKH524237 ITX524237:IUD524237 JDT524237:JDZ524237 JNP524237:JNV524237 JXL524237:JXR524237 KHH524237:KHN524237 KRD524237:KRJ524237 LAZ524237:LBF524237 LKV524237:LLB524237 LUR524237:LUX524237 MEN524237:MET524237 MOJ524237:MOP524237 MYF524237:MYL524237 NIB524237:NIH524237 NRX524237:NSD524237 OBT524237:OBZ524237 OLP524237:OLV524237 OVL524237:OVR524237 PFH524237:PFN524237 PPD524237:PPJ524237 PYZ524237:PZF524237 QIV524237:QJB524237 QSR524237:QSX524237 RCN524237:RCT524237 RMJ524237:RMP524237 RWF524237:RWL524237 SGB524237:SGH524237 SPX524237:SQD524237 SZT524237:SZZ524237 TJP524237:TJV524237 TTL524237:TTR524237 UDH524237:UDN524237 UND524237:UNJ524237 UWZ524237:UXF524237 VGV524237:VHB524237 VQR524237:VQX524237 WAN524237:WAT524237 WKJ524237:WKP524237 WUF524237:WUL524237 J589773:P589773 HT589773:HZ589773 RP589773:RV589773 ABL589773:ABR589773 ALH589773:ALN589773 AVD589773:AVJ589773 BEZ589773:BFF589773 BOV589773:BPB589773 BYR589773:BYX589773 CIN589773:CIT589773 CSJ589773:CSP589773 DCF589773:DCL589773 DMB589773:DMH589773 DVX589773:DWD589773 EFT589773:EFZ589773 EPP589773:EPV589773 EZL589773:EZR589773 FJH589773:FJN589773 FTD589773:FTJ589773 GCZ589773:GDF589773 GMV589773:GNB589773 GWR589773:GWX589773 HGN589773:HGT589773 HQJ589773:HQP589773 IAF589773:IAL589773 IKB589773:IKH589773 ITX589773:IUD589773 JDT589773:JDZ589773 JNP589773:JNV589773 JXL589773:JXR589773 KHH589773:KHN589773 KRD589773:KRJ589773 LAZ589773:LBF589773 LKV589773:LLB589773 LUR589773:LUX589773 MEN589773:MET589773 MOJ589773:MOP589773 MYF589773:MYL589773 NIB589773:NIH589773 NRX589773:NSD589773 OBT589773:OBZ589773 OLP589773:OLV589773 OVL589773:OVR589773 PFH589773:PFN589773 PPD589773:PPJ589773 PYZ589773:PZF589773 QIV589773:QJB589773 QSR589773:QSX589773 RCN589773:RCT589773 RMJ589773:RMP589773 RWF589773:RWL589773 SGB589773:SGH589773 SPX589773:SQD589773 SZT589773:SZZ589773 TJP589773:TJV589773 TTL589773:TTR589773 UDH589773:UDN589773 UND589773:UNJ589773 UWZ589773:UXF589773 VGV589773:VHB589773 VQR589773:VQX589773 WAN589773:WAT589773 WKJ589773:WKP589773 WUF589773:WUL589773 J655309:P655309 HT655309:HZ655309 RP655309:RV655309 ABL655309:ABR655309 ALH655309:ALN655309 AVD655309:AVJ655309 BEZ655309:BFF655309 BOV655309:BPB655309 BYR655309:BYX655309 CIN655309:CIT655309 CSJ655309:CSP655309 DCF655309:DCL655309 DMB655309:DMH655309 DVX655309:DWD655309 EFT655309:EFZ655309 EPP655309:EPV655309 EZL655309:EZR655309 FJH655309:FJN655309 FTD655309:FTJ655309 GCZ655309:GDF655309 GMV655309:GNB655309 GWR655309:GWX655309 HGN655309:HGT655309 HQJ655309:HQP655309 IAF655309:IAL655309 IKB655309:IKH655309 ITX655309:IUD655309 JDT655309:JDZ655309 JNP655309:JNV655309 JXL655309:JXR655309 KHH655309:KHN655309 KRD655309:KRJ655309 LAZ655309:LBF655309 LKV655309:LLB655309 LUR655309:LUX655309 MEN655309:MET655309 MOJ655309:MOP655309 MYF655309:MYL655309 NIB655309:NIH655309 NRX655309:NSD655309 OBT655309:OBZ655309 OLP655309:OLV655309 OVL655309:OVR655309 PFH655309:PFN655309 PPD655309:PPJ655309 PYZ655309:PZF655309 QIV655309:QJB655309 QSR655309:QSX655309 RCN655309:RCT655309 RMJ655309:RMP655309 RWF655309:RWL655309 SGB655309:SGH655309 SPX655309:SQD655309 SZT655309:SZZ655309 TJP655309:TJV655309 TTL655309:TTR655309 UDH655309:UDN655309 UND655309:UNJ655309 UWZ655309:UXF655309 VGV655309:VHB655309 VQR655309:VQX655309 WAN655309:WAT655309 WKJ655309:WKP655309 WUF655309:WUL655309 J720845:P720845 HT720845:HZ720845 RP720845:RV720845 ABL720845:ABR720845 ALH720845:ALN720845 AVD720845:AVJ720845 BEZ720845:BFF720845 BOV720845:BPB720845 BYR720845:BYX720845 CIN720845:CIT720845 CSJ720845:CSP720845 DCF720845:DCL720845 DMB720845:DMH720845 DVX720845:DWD720845 EFT720845:EFZ720845 EPP720845:EPV720845 EZL720845:EZR720845 FJH720845:FJN720845 FTD720845:FTJ720845 GCZ720845:GDF720845 GMV720845:GNB720845 GWR720845:GWX720845 HGN720845:HGT720845 HQJ720845:HQP720845 IAF720845:IAL720845 IKB720845:IKH720845 ITX720845:IUD720845 JDT720845:JDZ720845 JNP720845:JNV720845 JXL720845:JXR720845 KHH720845:KHN720845 KRD720845:KRJ720845 LAZ720845:LBF720845 LKV720845:LLB720845 LUR720845:LUX720845 MEN720845:MET720845 MOJ720845:MOP720845 MYF720845:MYL720845 NIB720845:NIH720845 NRX720845:NSD720845 OBT720845:OBZ720845 OLP720845:OLV720845 OVL720845:OVR720845 PFH720845:PFN720845 PPD720845:PPJ720845 PYZ720845:PZF720845 QIV720845:QJB720845 QSR720845:QSX720845 RCN720845:RCT720845 RMJ720845:RMP720845 RWF720845:RWL720845 SGB720845:SGH720845 SPX720845:SQD720845 SZT720845:SZZ720845 TJP720845:TJV720845 TTL720845:TTR720845 UDH720845:UDN720845 UND720845:UNJ720845 UWZ720845:UXF720845 VGV720845:VHB720845 VQR720845:VQX720845 WAN720845:WAT720845 WKJ720845:WKP720845 WUF720845:WUL720845 J786381:P786381 HT786381:HZ786381 RP786381:RV786381 ABL786381:ABR786381 ALH786381:ALN786381 AVD786381:AVJ786381 BEZ786381:BFF786381 BOV786381:BPB786381 BYR786381:BYX786381 CIN786381:CIT786381 CSJ786381:CSP786381 DCF786381:DCL786381 DMB786381:DMH786381 DVX786381:DWD786381 EFT786381:EFZ786381 EPP786381:EPV786381 EZL786381:EZR786381 FJH786381:FJN786381 FTD786381:FTJ786381 GCZ786381:GDF786381 GMV786381:GNB786381 GWR786381:GWX786381 HGN786381:HGT786381 HQJ786381:HQP786381 IAF786381:IAL786381 IKB786381:IKH786381 ITX786381:IUD786381 JDT786381:JDZ786381 JNP786381:JNV786381 JXL786381:JXR786381 KHH786381:KHN786381 KRD786381:KRJ786381 LAZ786381:LBF786381 LKV786381:LLB786381 LUR786381:LUX786381 MEN786381:MET786381 MOJ786381:MOP786381 MYF786381:MYL786381 NIB786381:NIH786381 NRX786381:NSD786381 OBT786381:OBZ786381 OLP786381:OLV786381 OVL786381:OVR786381 PFH786381:PFN786381 PPD786381:PPJ786381 PYZ786381:PZF786381 QIV786381:QJB786381 QSR786381:QSX786381 RCN786381:RCT786381 RMJ786381:RMP786381 RWF786381:RWL786381 SGB786381:SGH786381 SPX786381:SQD786381 SZT786381:SZZ786381 TJP786381:TJV786381 TTL786381:TTR786381 UDH786381:UDN786381 UND786381:UNJ786381 UWZ786381:UXF786381 VGV786381:VHB786381 VQR786381:VQX786381 WAN786381:WAT786381 WKJ786381:WKP786381 WUF786381:WUL786381 J851917:P851917 HT851917:HZ851917 RP851917:RV851917 ABL851917:ABR851917 ALH851917:ALN851917 AVD851917:AVJ851917 BEZ851917:BFF851917 BOV851917:BPB851917 BYR851917:BYX851917 CIN851917:CIT851917 CSJ851917:CSP851917 DCF851917:DCL851917 DMB851917:DMH851917 DVX851917:DWD851917 EFT851917:EFZ851917 EPP851917:EPV851917 EZL851917:EZR851917 FJH851917:FJN851917 FTD851917:FTJ851917 GCZ851917:GDF851917 GMV851917:GNB851917 GWR851917:GWX851917 HGN851917:HGT851917 HQJ851917:HQP851917 IAF851917:IAL851917 IKB851917:IKH851917 ITX851917:IUD851917 JDT851917:JDZ851917 JNP851917:JNV851917 JXL851917:JXR851917 KHH851917:KHN851917 KRD851917:KRJ851917 LAZ851917:LBF851917 LKV851917:LLB851917 LUR851917:LUX851917 MEN851917:MET851917 MOJ851917:MOP851917 MYF851917:MYL851917 NIB851917:NIH851917 NRX851917:NSD851917 OBT851917:OBZ851917 OLP851917:OLV851917 OVL851917:OVR851917 PFH851917:PFN851917 PPD851917:PPJ851917 PYZ851917:PZF851917 QIV851917:QJB851917 QSR851917:QSX851917 RCN851917:RCT851917 RMJ851917:RMP851917 RWF851917:RWL851917 SGB851917:SGH851917 SPX851917:SQD851917 SZT851917:SZZ851917 TJP851917:TJV851917 TTL851917:TTR851917 UDH851917:UDN851917 UND851917:UNJ851917 UWZ851917:UXF851917 VGV851917:VHB851917 VQR851917:VQX851917 WAN851917:WAT851917 WKJ851917:WKP851917 WUF851917:WUL851917 J917453:P917453 HT917453:HZ917453 RP917453:RV917453 ABL917453:ABR917453 ALH917453:ALN917453 AVD917453:AVJ917453 BEZ917453:BFF917453 BOV917453:BPB917453 BYR917453:BYX917453 CIN917453:CIT917453 CSJ917453:CSP917453 DCF917453:DCL917453 DMB917453:DMH917453 DVX917453:DWD917453 EFT917453:EFZ917453 EPP917453:EPV917453 EZL917453:EZR917453 FJH917453:FJN917453 FTD917453:FTJ917453 GCZ917453:GDF917453 GMV917453:GNB917453 GWR917453:GWX917453 HGN917453:HGT917453 HQJ917453:HQP917453 IAF917453:IAL917453 IKB917453:IKH917453 ITX917453:IUD917453 JDT917453:JDZ917453 JNP917453:JNV917453 JXL917453:JXR917453 KHH917453:KHN917453 KRD917453:KRJ917453 LAZ917453:LBF917453 LKV917453:LLB917453 LUR917453:LUX917453 MEN917453:MET917453 MOJ917453:MOP917453 MYF917453:MYL917453 NIB917453:NIH917453 NRX917453:NSD917453 OBT917453:OBZ917453 OLP917453:OLV917453 OVL917453:OVR917453 PFH917453:PFN917453 PPD917453:PPJ917453 PYZ917453:PZF917453 QIV917453:QJB917453 QSR917453:QSX917453 RCN917453:RCT917453 RMJ917453:RMP917453 RWF917453:RWL917453 SGB917453:SGH917453 SPX917453:SQD917453 SZT917453:SZZ917453 TJP917453:TJV917453 TTL917453:TTR917453 UDH917453:UDN917453 UND917453:UNJ917453 UWZ917453:UXF917453 VGV917453:VHB917453 VQR917453:VQX917453 WAN917453:WAT917453 WKJ917453:WKP917453 WUF917453:WUL917453 J982989:P982989 HT982989:HZ982989 RP982989:RV982989 ABL982989:ABR982989 ALH982989:ALN982989 AVD982989:AVJ982989 BEZ982989:BFF982989 BOV982989:BPB982989 BYR982989:BYX982989 CIN982989:CIT982989 CSJ982989:CSP982989 DCF982989:DCL982989 DMB982989:DMH982989 DVX982989:DWD982989 EFT982989:EFZ982989 EPP982989:EPV982989 EZL982989:EZR982989 FJH982989:FJN982989 FTD982989:FTJ982989 GCZ982989:GDF982989 GMV982989:GNB982989 GWR982989:GWX982989 HGN982989:HGT982989 HQJ982989:HQP982989 IAF982989:IAL982989 IKB982989:IKH982989 ITX982989:IUD982989 JDT982989:JDZ982989 JNP982989:JNV982989 JXL982989:JXR982989 KHH982989:KHN982989 KRD982989:KRJ982989 LAZ982989:LBF982989 LKV982989:LLB982989 LUR982989:LUX982989 MEN982989:MET982989 MOJ982989:MOP982989 MYF982989:MYL982989 NIB982989:NIH982989 NRX982989:NSD982989 OBT982989:OBZ982989 OLP982989:OLV982989 OVL982989:OVR982989 PFH982989:PFN982989 PPD982989:PPJ982989 PYZ982989:PZF982989 QIV982989:QJB982989 QSR982989:QSX982989 RCN982989:RCT982989 RMJ982989:RMP982989 RWF982989:RWL982989 SGB982989:SGH982989 SPX982989:SQD982989 SZT982989:SZZ982989 TJP982989:TJV982989 TTL982989:TTR982989 UDH982989:UDN982989 UND982989:UNJ982989 UWZ982989:UXF982989 VGV982989:VHB982989 VQR982989:VQX982989 WAN982989:WAT982989 WKJ982989:WKP982989 WUF982989:WUL982989 IW65544:IZ65546 SS65544:SV65546 ACO65544:ACR65546 AMK65544:AMN65546 AWG65544:AWJ65546 BGC65544:BGF65546 BPY65544:BQB65546 BZU65544:BZX65546 CJQ65544:CJT65546 CTM65544:CTP65546 DDI65544:DDL65546 DNE65544:DNH65546 DXA65544:DXD65546 EGW65544:EGZ65546 EQS65544:EQV65546 FAO65544:FAR65546 FKK65544:FKN65546 FUG65544:FUJ65546 GEC65544:GEF65546 GNY65544:GOB65546 GXU65544:GXX65546 HHQ65544:HHT65546 HRM65544:HRP65546 IBI65544:IBL65546 ILE65544:ILH65546 IVA65544:IVD65546 JEW65544:JEZ65546 JOS65544:JOV65546 JYO65544:JYR65546 KIK65544:KIN65546 KSG65544:KSJ65546 LCC65544:LCF65546 LLY65544:LMB65546 LVU65544:LVX65546 MFQ65544:MFT65546 MPM65544:MPP65546 MZI65544:MZL65546 NJE65544:NJH65546 NTA65544:NTD65546 OCW65544:OCZ65546 OMS65544:OMV65546 OWO65544:OWR65546 PGK65544:PGN65546 PQG65544:PQJ65546 QAC65544:QAF65546 QJY65544:QKB65546 QTU65544:QTX65546 RDQ65544:RDT65546 RNM65544:RNP65546 RXI65544:RXL65546 SHE65544:SHH65546 SRA65544:SRD65546 TAW65544:TAZ65546 TKS65544:TKV65546 TUO65544:TUR65546 UEK65544:UEN65546 UOG65544:UOJ65546 UYC65544:UYF65546 VHY65544:VIB65546 VRU65544:VRX65546 WBQ65544:WBT65546 WLM65544:WLP65546 WVI65544:WVL65546 IW131080:IZ131082 SS131080:SV131082 ACO131080:ACR131082 AMK131080:AMN131082 AWG131080:AWJ131082 BGC131080:BGF131082 BPY131080:BQB131082 BZU131080:BZX131082 CJQ131080:CJT131082 CTM131080:CTP131082 DDI131080:DDL131082 DNE131080:DNH131082 DXA131080:DXD131082 EGW131080:EGZ131082 EQS131080:EQV131082 FAO131080:FAR131082 FKK131080:FKN131082 FUG131080:FUJ131082 GEC131080:GEF131082 GNY131080:GOB131082 GXU131080:GXX131082 HHQ131080:HHT131082 HRM131080:HRP131082 IBI131080:IBL131082 ILE131080:ILH131082 IVA131080:IVD131082 JEW131080:JEZ131082 JOS131080:JOV131082 JYO131080:JYR131082 KIK131080:KIN131082 KSG131080:KSJ131082 LCC131080:LCF131082 LLY131080:LMB131082 LVU131080:LVX131082 MFQ131080:MFT131082 MPM131080:MPP131082 MZI131080:MZL131082 NJE131080:NJH131082 NTA131080:NTD131082 OCW131080:OCZ131082 OMS131080:OMV131082 OWO131080:OWR131082 PGK131080:PGN131082 PQG131080:PQJ131082 QAC131080:QAF131082 QJY131080:QKB131082 QTU131080:QTX131082 RDQ131080:RDT131082 RNM131080:RNP131082 RXI131080:RXL131082 SHE131080:SHH131082 SRA131080:SRD131082 TAW131080:TAZ131082 TKS131080:TKV131082 TUO131080:TUR131082 UEK131080:UEN131082 UOG131080:UOJ131082 UYC131080:UYF131082 VHY131080:VIB131082 VRU131080:VRX131082 WBQ131080:WBT131082 WLM131080:WLP131082 WVI131080:WVL131082 IW196616:IZ196618 SS196616:SV196618 ACO196616:ACR196618 AMK196616:AMN196618 AWG196616:AWJ196618 BGC196616:BGF196618 BPY196616:BQB196618 BZU196616:BZX196618 CJQ196616:CJT196618 CTM196616:CTP196618 DDI196616:DDL196618 DNE196616:DNH196618 DXA196616:DXD196618 EGW196616:EGZ196618 EQS196616:EQV196618 FAO196616:FAR196618 FKK196616:FKN196618 FUG196616:FUJ196618 GEC196616:GEF196618 GNY196616:GOB196618 GXU196616:GXX196618 HHQ196616:HHT196618 HRM196616:HRP196618 IBI196616:IBL196618 ILE196616:ILH196618 IVA196616:IVD196618 JEW196616:JEZ196618 JOS196616:JOV196618 JYO196616:JYR196618 KIK196616:KIN196618 KSG196616:KSJ196618 LCC196616:LCF196618 LLY196616:LMB196618 LVU196616:LVX196618 MFQ196616:MFT196618 MPM196616:MPP196618 MZI196616:MZL196618 NJE196616:NJH196618 NTA196616:NTD196618 OCW196616:OCZ196618 OMS196616:OMV196618 OWO196616:OWR196618 PGK196616:PGN196618 PQG196616:PQJ196618 QAC196616:QAF196618 QJY196616:QKB196618 QTU196616:QTX196618 RDQ196616:RDT196618 RNM196616:RNP196618 RXI196616:RXL196618 SHE196616:SHH196618 SRA196616:SRD196618 TAW196616:TAZ196618 TKS196616:TKV196618 TUO196616:TUR196618 UEK196616:UEN196618 UOG196616:UOJ196618 UYC196616:UYF196618 VHY196616:VIB196618 VRU196616:VRX196618 WBQ196616:WBT196618 WLM196616:WLP196618 WVI196616:WVL196618 IW262152:IZ262154 SS262152:SV262154 ACO262152:ACR262154 AMK262152:AMN262154 AWG262152:AWJ262154 BGC262152:BGF262154 BPY262152:BQB262154 BZU262152:BZX262154 CJQ262152:CJT262154 CTM262152:CTP262154 DDI262152:DDL262154 DNE262152:DNH262154 DXA262152:DXD262154 EGW262152:EGZ262154 EQS262152:EQV262154 FAO262152:FAR262154 FKK262152:FKN262154 FUG262152:FUJ262154 GEC262152:GEF262154 GNY262152:GOB262154 GXU262152:GXX262154 HHQ262152:HHT262154 HRM262152:HRP262154 IBI262152:IBL262154 ILE262152:ILH262154 IVA262152:IVD262154 JEW262152:JEZ262154 JOS262152:JOV262154 JYO262152:JYR262154 KIK262152:KIN262154 KSG262152:KSJ262154 LCC262152:LCF262154 LLY262152:LMB262154 LVU262152:LVX262154 MFQ262152:MFT262154 MPM262152:MPP262154 MZI262152:MZL262154 NJE262152:NJH262154 NTA262152:NTD262154 OCW262152:OCZ262154 OMS262152:OMV262154 OWO262152:OWR262154 PGK262152:PGN262154 PQG262152:PQJ262154 QAC262152:QAF262154 QJY262152:QKB262154 QTU262152:QTX262154 RDQ262152:RDT262154 RNM262152:RNP262154 RXI262152:RXL262154 SHE262152:SHH262154 SRA262152:SRD262154 TAW262152:TAZ262154 TKS262152:TKV262154 TUO262152:TUR262154 UEK262152:UEN262154 UOG262152:UOJ262154 UYC262152:UYF262154 VHY262152:VIB262154 VRU262152:VRX262154 WBQ262152:WBT262154 WLM262152:WLP262154 WVI262152:WVL262154 IW327688:IZ327690 SS327688:SV327690 ACO327688:ACR327690 AMK327688:AMN327690 AWG327688:AWJ327690 BGC327688:BGF327690 BPY327688:BQB327690 BZU327688:BZX327690 CJQ327688:CJT327690 CTM327688:CTP327690 DDI327688:DDL327690 DNE327688:DNH327690 DXA327688:DXD327690 EGW327688:EGZ327690 EQS327688:EQV327690 FAO327688:FAR327690 FKK327688:FKN327690 FUG327688:FUJ327690 GEC327688:GEF327690 GNY327688:GOB327690 GXU327688:GXX327690 HHQ327688:HHT327690 HRM327688:HRP327690 IBI327688:IBL327690 ILE327688:ILH327690 IVA327688:IVD327690 JEW327688:JEZ327690 JOS327688:JOV327690 JYO327688:JYR327690 KIK327688:KIN327690 KSG327688:KSJ327690 LCC327688:LCF327690 LLY327688:LMB327690 LVU327688:LVX327690 MFQ327688:MFT327690 MPM327688:MPP327690 MZI327688:MZL327690 NJE327688:NJH327690 NTA327688:NTD327690 OCW327688:OCZ327690 OMS327688:OMV327690 OWO327688:OWR327690 PGK327688:PGN327690 PQG327688:PQJ327690 QAC327688:QAF327690 QJY327688:QKB327690 QTU327688:QTX327690 RDQ327688:RDT327690 RNM327688:RNP327690 RXI327688:RXL327690 SHE327688:SHH327690 SRA327688:SRD327690 TAW327688:TAZ327690 TKS327688:TKV327690 TUO327688:TUR327690 UEK327688:UEN327690 UOG327688:UOJ327690 UYC327688:UYF327690 VHY327688:VIB327690 VRU327688:VRX327690 WBQ327688:WBT327690 WLM327688:WLP327690 WVI327688:WVL327690 IW393224:IZ393226 SS393224:SV393226 ACO393224:ACR393226 AMK393224:AMN393226 AWG393224:AWJ393226 BGC393224:BGF393226 BPY393224:BQB393226 BZU393224:BZX393226 CJQ393224:CJT393226 CTM393224:CTP393226 DDI393224:DDL393226 DNE393224:DNH393226 DXA393224:DXD393226 EGW393224:EGZ393226 EQS393224:EQV393226 FAO393224:FAR393226 FKK393224:FKN393226 FUG393224:FUJ393226 GEC393224:GEF393226 GNY393224:GOB393226 GXU393224:GXX393226 HHQ393224:HHT393226 HRM393224:HRP393226 IBI393224:IBL393226 ILE393224:ILH393226 IVA393224:IVD393226 JEW393224:JEZ393226 JOS393224:JOV393226 JYO393224:JYR393226 KIK393224:KIN393226 KSG393224:KSJ393226 LCC393224:LCF393226 LLY393224:LMB393226 LVU393224:LVX393226 MFQ393224:MFT393226 MPM393224:MPP393226 MZI393224:MZL393226 NJE393224:NJH393226 NTA393224:NTD393226 OCW393224:OCZ393226 OMS393224:OMV393226 OWO393224:OWR393226 PGK393224:PGN393226 PQG393224:PQJ393226 QAC393224:QAF393226 QJY393224:QKB393226 QTU393224:QTX393226 RDQ393224:RDT393226 RNM393224:RNP393226 RXI393224:RXL393226 SHE393224:SHH393226 SRA393224:SRD393226 TAW393224:TAZ393226 TKS393224:TKV393226 TUO393224:TUR393226 UEK393224:UEN393226 UOG393224:UOJ393226 UYC393224:UYF393226 VHY393224:VIB393226 VRU393224:VRX393226 WBQ393224:WBT393226 WLM393224:WLP393226 WVI393224:WVL393226 IW458760:IZ458762 SS458760:SV458762 ACO458760:ACR458762 AMK458760:AMN458762 AWG458760:AWJ458762 BGC458760:BGF458762 BPY458760:BQB458762 BZU458760:BZX458762 CJQ458760:CJT458762 CTM458760:CTP458762 DDI458760:DDL458762 DNE458760:DNH458762 DXA458760:DXD458762 EGW458760:EGZ458762 EQS458760:EQV458762 FAO458760:FAR458762 FKK458760:FKN458762 FUG458760:FUJ458762 GEC458760:GEF458762 GNY458760:GOB458762 GXU458760:GXX458762 HHQ458760:HHT458762 HRM458760:HRP458762 IBI458760:IBL458762 ILE458760:ILH458762 IVA458760:IVD458762 JEW458760:JEZ458762 JOS458760:JOV458762 JYO458760:JYR458762 KIK458760:KIN458762 KSG458760:KSJ458762 LCC458760:LCF458762 LLY458760:LMB458762 LVU458760:LVX458762 MFQ458760:MFT458762 MPM458760:MPP458762 MZI458760:MZL458762 NJE458760:NJH458762 NTA458760:NTD458762 OCW458760:OCZ458762 OMS458760:OMV458762 OWO458760:OWR458762 PGK458760:PGN458762 PQG458760:PQJ458762 QAC458760:QAF458762 QJY458760:QKB458762 QTU458760:QTX458762 RDQ458760:RDT458762 RNM458760:RNP458762 RXI458760:RXL458762 SHE458760:SHH458762 SRA458760:SRD458762 TAW458760:TAZ458762 TKS458760:TKV458762 TUO458760:TUR458762 UEK458760:UEN458762 UOG458760:UOJ458762 UYC458760:UYF458762 VHY458760:VIB458762 VRU458760:VRX458762 WBQ458760:WBT458762 WLM458760:WLP458762 WVI458760:WVL458762 IW524296:IZ524298 SS524296:SV524298 ACO524296:ACR524298 AMK524296:AMN524298 AWG524296:AWJ524298 BGC524296:BGF524298 BPY524296:BQB524298 BZU524296:BZX524298 CJQ524296:CJT524298 CTM524296:CTP524298 DDI524296:DDL524298 DNE524296:DNH524298 DXA524296:DXD524298 EGW524296:EGZ524298 EQS524296:EQV524298 FAO524296:FAR524298 FKK524296:FKN524298 FUG524296:FUJ524298 GEC524296:GEF524298 GNY524296:GOB524298 GXU524296:GXX524298 HHQ524296:HHT524298 HRM524296:HRP524298 IBI524296:IBL524298 ILE524296:ILH524298 IVA524296:IVD524298 JEW524296:JEZ524298 JOS524296:JOV524298 JYO524296:JYR524298 KIK524296:KIN524298 KSG524296:KSJ524298 LCC524296:LCF524298 LLY524296:LMB524298 LVU524296:LVX524298 MFQ524296:MFT524298 MPM524296:MPP524298 MZI524296:MZL524298 NJE524296:NJH524298 NTA524296:NTD524298 OCW524296:OCZ524298 OMS524296:OMV524298 OWO524296:OWR524298 PGK524296:PGN524298 PQG524296:PQJ524298 QAC524296:QAF524298 QJY524296:QKB524298 QTU524296:QTX524298 RDQ524296:RDT524298 RNM524296:RNP524298 RXI524296:RXL524298 SHE524296:SHH524298 SRA524296:SRD524298 TAW524296:TAZ524298 TKS524296:TKV524298 TUO524296:TUR524298 UEK524296:UEN524298 UOG524296:UOJ524298 UYC524296:UYF524298 VHY524296:VIB524298 VRU524296:VRX524298 WBQ524296:WBT524298 WLM524296:WLP524298 WVI524296:WVL524298 IW589832:IZ589834 SS589832:SV589834 ACO589832:ACR589834 AMK589832:AMN589834 AWG589832:AWJ589834 BGC589832:BGF589834 BPY589832:BQB589834 BZU589832:BZX589834 CJQ589832:CJT589834 CTM589832:CTP589834 DDI589832:DDL589834 DNE589832:DNH589834 DXA589832:DXD589834 EGW589832:EGZ589834 EQS589832:EQV589834 FAO589832:FAR589834 FKK589832:FKN589834 FUG589832:FUJ589834 GEC589832:GEF589834 GNY589832:GOB589834 GXU589832:GXX589834 HHQ589832:HHT589834 HRM589832:HRP589834 IBI589832:IBL589834 ILE589832:ILH589834 IVA589832:IVD589834 JEW589832:JEZ589834 JOS589832:JOV589834 JYO589832:JYR589834 KIK589832:KIN589834 KSG589832:KSJ589834 LCC589832:LCF589834 LLY589832:LMB589834 LVU589832:LVX589834 MFQ589832:MFT589834 MPM589832:MPP589834 MZI589832:MZL589834 NJE589832:NJH589834 NTA589832:NTD589834 OCW589832:OCZ589834 OMS589832:OMV589834 OWO589832:OWR589834 PGK589832:PGN589834 PQG589832:PQJ589834 QAC589832:QAF589834 QJY589832:QKB589834 QTU589832:QTX589834 RDQ589832:RDT589834 RNM589832:RNP589834 RXI589832:RXL589834 SHE589832:SHH589834 SRA589832:SRD589834 TAW589832:TAZ589834 TKS589832:TKV589834 TUO589832:TUR589834 UEK589832:UEN589834 UOG589832:UOJ589834 UYC589832:UYF589834 VHY589832:VIB589834 VRU589832:VRX589834 WBQ589832:WBT589834 WLM589832:WLP589834 WVI589832:WVL589834 IW655368:IZ655370 SS655368:SV655370 ACO655368:ACR655370 AMK655368:AMN655370 AWG655368:AWJ655370 BGC655368:BGF655370 BPY655368:BQB655370 BZU655368:BZX655370 CJQ655368:CJT655370 CTM655368:CTP655370 DDI655368:DDL655370 DNE655368:DNH655370 DXA655368:DXD655370 EGW655368:EGZ655370 EQS655368:EQV655370 FAO655368:FAR655370 FKK655368:FKN655370 FUG655368:FUJ655370 GEC655368:GEF655370 GNY655368:GOB655370 GXU655368:GXX655370 HHQ655368:HHT655370 HRM655368:HRP655370 IBI655368:IBL655370 ILE655368:ILH655370 IVA655368:IVD655370 JEW655368:JEZ655370 JOS655368:JOV655370 JYO655368:JYR655370 KIK655368:KIN655370 KSG655368:KSJ655370 LCC655368:LCF655370 LLY655368:LMB655370 LVU655368:LVX655370 MFQ655368:MFT655370 MPM655368:MPP655370 MZI655368:MZL655370 NJE655368:NJH655370 NTA655368:NTD655370 OCW655368:OCZ655370 OMS655368:OMV655370 OWO655368:OWR655370 PGK655368:PGN655370 PQG655368:PQJ655370 QAC655368:QAF655370 QJY655368:QKB655370 QTU655368:QTX655370 RDQ655368:RDT655370 RNM655368:RNP655370 RXI655368:RXL655370 SHE655368:SHH655370 SRA655368:SRD655370 TAW655368:TAZ655370 TKS655368:TKV655370 TUO655368:TUR655370 UEK655368:UEN655370 UOG655368:UOJ655370 UYC655368:UYF655370 VHY655368:VIB655370 VRU655368:VRX655370 WBQ655368:WBT655370 WLM655368:WLP655370 WVI655368:WVL655370 IW720904:IZ720906 SS720904:SV720906 ACO720904:ACR720906 AMK720904:AMN720906 AWG720904:AWJ720906 BGC720904:BGF720906 BPY720904:BQB720906 BZU720904:BZX720906 CJQ720904:CJT720906 CTM720904:CTP720906 DDI720904:DDL720906 DNE720904:DNH720906 DXA720904:DXD720906 EGW720904:EGZ720906 EQS720904:EQV720906 FAO720904:FAR720906 FKK720904:FKN720906 FUG720904:FUJ720906 GEC720904:GEF720906 GNY720904:GOB720906 GXU720904:GXX720906 HHQ720904:HHT720906 HRM720904:HRP720906 IBI720904:IBL720906 ILE720904:ILH720906 IVA720904:IVD720906 JEW720904:JEZ720906 JOS720904:JOV720906 JYO720904:JYR720906 KIK720904:KIN720906 KSG720904:KSJ720906 LCC720904:LCF720906 LLY720904:LMB720906 LVU720904:LVX720906 MFQ720904:MFT720906 MPM720904:MPP720906 MZI720904:MZL720906 NJE720904:NJH720906 NTA720904:NTD720906 OCW720904:OCZ720906 OMS720904:OMV720906 OWO720904:OWR720906 PGK720904:PGN720906 PQG720904:PQJ720906 QAC720904:QAF720906 QJY720904:QKB720906 QTU720904:QTX720906 RDQ720904:RDT720906 RNM720904:RNP720906 RXI720904:RXL720906 SHE720904:SHH720906 SRA720904:SRD720906 TAW720904:TAZ720906 TKS720904:TKV720906 TUO720904:TUR720906 UEK720904:UEN720906 UOG720904:UOJ720906 UYC720904:UYF720906 VHY720904:VIB720906 VRU720904:VRX720906 WBQ720904:WBT720906 WLM720904:WLP720906 WVI720904:WVL720906 IW786440:IZ786442 SS786440:SV786442 ACO786440:ACR786442 AMK786440:AMN786442 AWG786440:AWJ786442 BGC786440:BGF786442 BPY786440:BQB786442 BZU786440:BZX786442 CJQ786440:CJT786442 CTM786440:CTP786442 DDI786440:DDL786442 DNE786440:DNH786442 DXA786440:DXD786442 EGW786440:EGZ786442 EQS786440:EQV786442 FAO786440:FAR786442 FKK786440:FKN786442 FUG786440:FUJ786442 GEC786440:GEF786442 GNY786440:GOB786442 GXU786440:GXX786442 HHQ786440:HHT786442 HRM786440:HRP786442 IBI786440:IBL786442 ILE786440:ILH786442 IVA786440:IVD786442 JEW786440:JEZ786442 JOS786440:JOV786442 JYO786440:JYR786442 KIK786440:KIN786442 KSG786440:KSJ786442 LCC786440:LCF786442 LLY786440:LMB786442 LVU786440:LVX786442 MFQ786440:MFT786442 MPM786440:MPP786442 MZI786440:MZL786442 NJE786440:NJH786442 NTA786440:NTD786442 OCW786440:OCZ786442 OMS786440:OMV786442 OWO786440:OWR786442 PGK786440:PGN786442 PQG786440:PQJ786442 QAC786440:QAF786442 QJY786440:QKB786442 QTU786440:QTX786442 RDQ786440:RDT786442 RNM786440:RNP786442 RXI786440:RXL786442 SHE786440:SHH786442 SRA786440:SRD786442 TAW786440:TAZ786442 TKS786440:TKV786442 TUO786440:TUR786442 UEK786440:UEN786442 UOG786440:UOJ786442 UYC786440:UYF786442 VHY786440:VIB786442 VRU786440:VRX786442 WBQ786440:WBT786442 WLM786440:WLP786442 WVI786440:WVL786442 IW851976:IZ851978 SS851976:SV851978 ACO851976:ACR851978 AMK851976:AMN851978 AWG851976:AWJ851978 BGC851976:BGF851978 BPY851976:BQB851978 BZU851976:BZX851978 CJQ851976:CJT851978 CTM851976:CTP851978 DDI851976:DDL851978 DNE851976:DNH851978 DXA851976:DXD851978 EGW851976:EGZ851978 EQS851976:EQV851978 FAO851976:FAR851978 FKK851976:FKN851978 FUG851976:FUJ851978 GEC851976:GEF851978 GNY851976:GOB851978 GXU851976:GXX851978 HHQ851976:HHT851978 HRM851976:HRP851978 IBI851976:IBL851978 ILE851976:ILH851978 IVA851976:IVD851978 JEW851976:JEZ851978 JOS851976:JOV851978 JYO851976:JYR851978 KIK851976:KIN851978 KSG851976:KSJ851978 LCC851976:LCF851978 LLY851976:LMB851978 LVU851976:LVX851978 MFQ851976:MFT851978 MPM851976:MPP851978 MZI851976:MZL851978 NJE851976:NJH851978 NTA851976:NTD851978 OCW851976:OCZ851978 OMS851976:OMV851978 OWO851976:OWR851978 PGK851976:PGN851978 PQG851976:PQJ851978 QAC851976:QAF851978 QJY851976:QKB851978 QTU851976:QTX851978 RDQ851976:RDT851978 RNM851976:RNP851978 RXI851976:RXL851978 SHE851976:SHH851978 SRA851976:SRD851978 TAW851976:TAZ851978 TKS851976:TKV851978 TUO851976:TUR851978 UEK851976:UEN851978 UOG851976:UOJ851978 UYC851976:UYF851978 VHY851976:VIB851978 VRU851976:VRX851978 WBQ851976:WBT851978 WLM851976:WLP851978 WVI851976:WVL851978 IW917512:IZ917514 SS917512:SV917514 ACO917512:ACR917514 AMK917512:AMN917514 AWG917512:AWJ917514 BGC917512:BGF917514 BPY917512:BQB917514 BZU917512:BZX917514 CJQ917512:CJT917514 CTM917512:CTP917514 DDI917512:DDL917514 DNE917512:DNH917514 DXA917512:DXD917514 EGW917512:EGZ917514 EQS917512:EQV917514 FAO917512:FAR917514 FKK917512:FKN917514 FUG917512:FUJ917514 GEC917512:GEF917514 GNY917512:GOB917514 GXU917512:GXX917514 HHQ917512:HHT917514 HRM917512:HRP917514 IBI917512:IBL917514 ILE917512:ILH917514 IVA917512:IVD917514 JEW917512:JEZ917514 JOS917512:JOV917514 JYO917512:JYR917514 KIK917512:KIN917514 KSG917512:KSJ917514 LCC917512:LCF917514 LLY917512:LMB917514 LVU917512:LVX917514 MFQ917512:MFT917514 MPM917512:MPP917514 MZI917512:MZL917514 NJE917512:NJH917514 NTA917512:NTD917514 OCW917512:OCZ917514 OMS917512:OMV917514 OWO917512:OWR917514 PGK917512:PGN917514 PQG917512:PQJ917514 QAC917512:QAF917514 QJY917512:QKB917514 QTU917512:QTX917514 RDQ917512:RDT917514 RNM917512:RNP917514 RXI917512:RXL917514 SHE917512:SHH917514 SRA917512:SRD917514 TAW917512:TAZ917514 TKS917512:TKV917514 TUO917512:TUR917514 UEK917512:UEN917514 UOG917512:UOJ917514 UYC917512:UYF917514 VHY917512:VIB917514 VRU917512:VRX917514 WBQ917512:WBT917514 WLM917512:WLP917514 WVI917512:WVL917514 IW983048:IZ983050 SS983048:SV983050 ACO983048:ACR983050 AMK983048:AMN983050 AWG983048:AWJ983050 BGC983048:BGF983050 BPY983048:BQB983050 BZU983048:BZX983050 CJQ983048:CJT983050 CTM983048:CTP983050 DDI983048:DDL983050 DNE983048:DNH983050 DXA983048:DXD983050 EGW983048:EGZ983050 EQS983048:EQV983050 FAO983048:FAR983050 FKK983048:FKN983050 FUG983048:FUJ983050 GEC983048:GEF983050 GNY983048:GOB983050 GXU983048:GXX983050 HHQ983048:HHT983050 HRM983048:HRP983050 IBI983048:IBL983050 ILE983048:ILH983050 IVA983048:IVD983050 JEW983048:JEZ983050 JOS983048:JOV983050 JYO983048:JYR983050 KIK983048:KIN983050 KSG983048:KSJ983050 LCC983048:LCF983050 LLY983048:LMB983050 LVU983048:LVX983050 MFQ983048:MFT983050 MPM983048:MPP983050 MZI983048:MZL983050 NJE983048:NJH983050 NTA983048:NTD983050 OCW983048:OCZ983050 OMS983048:OMV983050 OWO983048:OWR983050 PGK983048:PGN983050 PQG983048:PQJ983050 QAC983048:QAF983050 QJY983048:QKB983050 QTU983048:QTX983050 RDQ983048:RDT983050 RNM983048:RNP983050 RXI983048:RXL983050 SHE983048:SHH983050 SRA983048:SRD983050 TAW983048:TAZ983050 TKS983048:TKV983050 TUO983048:TUR983050 UEK983048:UEN983050 UOG983048:UOJ983050 UYC983048:UYF983050 VHY983048:VIB983050 VRU983048:VRX983050 WBQ983048:WBT983050 WLM983048:WLP983050 WVI983048:WVL983050 IW65552:IZ65552 SS65552:SV65552 ACO65552:ACR65552 AMK65552:AMN65552 AWG65552:AWJ65552 BGC65552:BGF65552 BPY65552:BQB65552 BZU65552:BZX65552 CJQ65552:CJT65552 CTM65552:CTP65552 DDI65552:DDL65552 DNE65552:DNH65552 DXA65552:DXD65552 EGW65552:EGZ65552 EQS65552:EQV65552 FAO65552:FAR65552 FKK65552:FKN65552 FUG65552:FUJ65552 GEC65552:GEF65552 GNY65552:GOB65552 GXU65552:GXX65552 HHQ65552:HHT65552 HRM65552:HRP65552 IBI65552:IBL65552 ILE65552:ILH65552 IVA65552:IVD65552 JEW65552:JEZ65552 JOS65552:JOV65552 JYO65552:JYR65552 KIK65552:KIN65552 KSG65552:KSJ65552 LCC65552:LCF65552 LLY65552:LMB65552 LVU65552:LVX65552 MFQ65552:MFT65552 MPM65552:MPP65552 MZI65552:MZL65552 NJE65552:NJH65552 NTA65552:NTD65552 OCW65552:OCZ65552 OMS65552:OMV65552 OWO65552:OWR65552 PGK65552:PGN65552 PQG65552:PQJ65552 QAC65552:QAF65552 QJY65552:QKB65552 QTU65552:QTX65552 RDQ65552:RDT65552 RNM65552:RNP65552 RXI65552:RXL65552 SHE65552:SHH65552 SRA65552:SRD65552 TAW65552:TAZ65552 TKS65552:TKV65552 TUO65552:TUR65552 UEK65552:UEN65552 UOG65552:UOJ65552 UYC65552:UYF65552 VHY65552:VIB65552 VRU65552:VRX65552 WBQ65552:WBT65552 WLM65552:WLP65552 WVI65552:WVL65552 IW131088:IZ131088 SS131088:SV131088 ACO131088:ACR131088 AMK131088:AMN131088 AWG131088:AWJ131088 BGC131088:BGF131088 BPY131088:BQB131088 BZU131088:BZX131088 CJQ131088:CJT131088 CTM131088:CTP131088 DDI131088:DDL131088 DNE131088:DNH131088 DXA131088:DXD131088 EGW131088:EGZ131088 EQS131088:EQV131088 FAO131088:FAR131088 FKK131088:FKN131088 FUG131088:FUJ131088 GEC131088:GEF131088 GNY131088:GOB131088 GXU131088:GXX131088 HHQ131088:HHT131088 HRM131088:HRP131088 IBI131088:IBL131088 ILE131088:ILH131088 IVA131088:IVD131088 JEW131088:JEZ131088 JOS131088:JOV131088 JYO131088:JYR131088 KIK131088:KIN131088 KSG131088:KSJ131088 LCC131088:LCF131088 LLY131088:LMB131088 LVU131088:LVX131088 MFQ131088:MFT131088 MPM131088:MPP131088 MZI131088:MZL131088 NJE131088:NJH131088 NTA131088:NTD131088 OCW131088:OCZ131088 OMS131088:OMV131088 OWO131088:OWR131088 PGK131088:PGN131088 PQG131088:PQJ131088 QAC131088:QAF131088 QJY131088:QKB131088 QTU131088:QTX131088 RDQ131088:RDT131088 RNM131088:RNP131088 RXI131088:RXL131088 SHE131088:SHH131088 SRA131088:SRD131088 TAW131088:TAZ131088 TKS131088:TKV131088 TUO131088:TUR131088 UEK131088:UEN131088 UOG131088:UOJ131088 UYC131088:UYF131088 VHY131088:VIB131088 VRU131088:VRX131088 WBQ131088:WBT131088 WLM131088:WLP131088 WVI131088:WVL131088 IW196624:IZ196624 SS196624:SV196624 ACO196624:ACR196624 AMK196624:AMN196624 AWG196624:AWJ196624 BGC196624:BGF196624 BPY196624:BQB196624 BZU196624:BZX196624 CJQ196624:CJT196624 CTM196624:CTP196624 DDI196624:DDL196624 DNE196624:DNH196624 DXA196624:DXD196624 EGW196624:EGZ196624 EQS196624:EQV196624 FAO196624:FAR196624 FKK196624:FKN196624 FUG196624:FUJ196624 GEC196624:GEF196624 GNY196624:GOB196624 GXU196624:GXX196624 HHQ196624:HHT196624 HRM196624:HRP196624 IBI196624:IBL196624 ILE196624:ILH196624 IVA196624:IVD196624 JEW196624:JEZ196624 JOS196624:JOV196624 JYO196624:JYR196624 KIK196624:KIN196624 KSG196624:KSJ196624 LCC196624:LCF196624 LLY196624:LMB196624 LVU196624:LVX196624 MFQ196624:MFT196624 MPM196624:MPP196624 MZI196624:MZL196624 NJE196624:NJH196624 NTA196624:NTD196624 OCW196624:OCZ196624 OMS196624:OMV196624 OWO196624:OWR196624 PGK196624:PGN196624 PQG196624:PQJ196624 QAC196624:QAF196624 QJY196624:QKB196624 QTU196624:QTX196624 RDQ196624:RDT196624 RNM196624:RNP196624 RXI196624:RXL196624 SHE196624:SHH196624 SRA196624:SRD196624 TAW196624:TAZ196624 TKS196624:TKV196624 TUO196624:TUR196624 UEK196624:UEN196624 UOG196624:UOJ196624 UYC196624:UYF196624 VHY196624:VIB196624 VRU196624:VRX196624 WBQ196624:WBT196624 WLM196624:WLP196624 WVI196624:WVL196624 IW262160:IZ262160 SS262160:SV262160 ACO262160:ACR262160 AMK262160:AMN262160 AWG262160:AWJ262160 BGC262160:BGF262160 BPY262160:BQB262160 BZU262160:BZX262160 CJQ262160:CJT262160 CTM262160:CTP262160 DDI262160:DDL262160 DNE262160:DNH262160 DXA262160:DXD262160 EGW262160:EGZ262160 EQS262160:EQV262160 FAO262160:FAR262160 FKK262160:FKN262160 FUG262160:FUJ262160 GEC262160:GEF262160 GNY262160:GOB262160 GXU262160:GXX262160 HHQ262160:HHT262160 HRM262160:HRP262160 IBI262160:IBL262160 ILE262160:ILH262160 IVA262160:IVD262160 JEW262160:JEZ262160 JOS262160:JOV262160 JYO262160:JYR262160 KIK262160:KIN262160 KSG262160:KSJ262160 LCC262160:LCF262160 LLY262160:LMB262160 LVU262160:LVX262160 MFQ262160:MFT262160 MPM262160:MPP262160 MZI262160:MZL262160 NJE262160:NJH262160 NTA262160:NTD262160 OCW262160:OCZ262160 OMS262160:OMV262160 OWO262160:OWR262160 PGK262160:PGN262160 PQG262160:PQJ262160 QAC262160:QAF262160 QJY262160:QKB262160 QTU262160:QTX262160 RDQ262160:RDT262160 RNM262160:RNP262160 RXI262160:RXL262160 SHE262160:SHH262160 SRA262160:SRD262160 TAW262160:TAZ262160 TKS262160:TKV262160 TUO262160:TUR262160 UEK262160:UEN262160 UOG262160:UOJ262160 UYC262160:UYF262160 VHY262160:VIB262160 VRU262160:VRX262160 WBQ262160:WBT262160 WLM262160:WLP262160 WVI262160:WVL262160 IW327696:IZ327696 SS327696:SV327696 ACO327696:ACR327696 AMK327696:AMN327696 AWG327696:AWJ327696 BGC327696:BGF327696 BPY327696:BQB327696 BZU327696:BZX327696 CJQ327696:CJT327696 CTM327696:CTP327696 DDI327696:DDL327696 DNE327696:DNH327696 DXA327696:DXD327696 EGW327696:EGZ327696 EQS327696:EQV327696 FAO327696:FAR327696 FKK327696:FKN327696 FUG327696:FUJ327696 GEC327696:GEF327696 GNY327696:GOB327696 GXU327696:GXX327696 HHQ327696:HHT327696 HRM327696:HRP327696 IBI327696:IBL327696 ILE327696:ILH327696 IVA327696:IVD327696 JEW327696:JEZ327696 JOS327696:JOV327696 JYO327696:JYR327696 KIK327696:KIN327696 KSG327696:KSJ327696 LCC327696:LCF327696 LLY327696:LMB327696 LVU327696:LVX327696 MFQ327696:MFT327696 MPM327696:MPP327696 MZI327696:MZL327696 NJE327696:NJH327696 NTA327696:NTD327696 OCW327696:OCZ327696 OMS327696:OMV327696 OWO327696:OWR327696 PGK327696:PGN327696 PQG327696:PQJ327696 QAC327696:QAF327696 QJY327696:QKB327696 QTU327696:QTX327696 RDQ327696:RDT327696 RNM327696:RNP327696 RXI327696:RXL327696 SHE327696:SHH327696 SRA327696:SRD327696 TAW327696:TAZ327696 TKS327696:TKV327696 TUO327696:TUR327696 UEK327696:UEN327696 UOG327696:UOJ327696 UYC327696:UYF327696 VHY327696:VIB327696 VRU327696:VRX327696 WBQ327696:WBT327696 WLM327696:WLP327696 WVI327696:WVL327696 IW393232:IZ393232 SS393232:SV393232 ACO393232:ACR393232 AMK393232:AMN393232 AWG393232:AWJ393232 BGC393232:BGF393232 BPY393232:BQB393232 BZU393232:BZX393232 CJQ393232:CJT393232 CTM393232:CTP393232 DDI393232:DDL393232 DNE393232:DNH393232 DXA393232:DXD393232 EGW393232:EGZ393232 EQS393232:EQV393232 FAO393232:FAR393232 FKK393232:FKN393232 FUG393232:FUJ393232 GEC393232:GEF393232 GNY393232:GOB393232 GXU393232:GXX393232 HHQ393232:HHT393232 HRM393232:HRP393232 IBI393232:IBL393232 ILE393232:ILH393232 IVA393232:IVD393232 JEW393232:JEZ393232 JOS393232:JOV393232 JYO393232:JYR393232 KIK393232:KIN393232 KSG393232:KSJ393232 LCC393232:LCF393232 LLY393232:LMB393232 LVU393232:LVX393232 MFQ393232:MFT393232 MPM393232:MPP393232 MZI393232:MZL393232 NJE393232:NJH393232 NTA393232:NTD393232 OCW393232:OCZ393232 OMS393232:OMV393232 OWO393232:OWR393232 PGK393232:PGN393232 PQG393232:PQJ393232 QAC393232:QAF393232 QJY393232:QKB393232 QTU393232:QTX393232 RDQ393232:RDT393232 RNM393232:RNP393232 RXI393232:RXL393232 SHE393232:SHH393232 SRA393232:SRD393232 TAW393232:TAZ393232 TKS393232:TKV393232 TUO393232:TUR393232 UEK393232:UEN393232 UOG393232:UOJ393232 UYC393232:UYF393232 VHY393232:VIB393232 VRU393232:VRX393232 WBQ393232:WBT393232 WLM393232:WLP393232 WVI393232:WVL393232 IW458768:IZ458768 SS458768:SV458768 ACO458768:ACR458768 AMK458768:AMN458768 AWG458768:AWJ458768 BGC458768:BGF458768 BPY458768:BQB458768 BZU458768:BZX458768 CJQ458768:CJT458768 CTM458768:CTP458768 DDI458768:DDL458768 DNE458768:DNH458768 DXA458768:DXD458768 EGW458768:EGZ458768 EQS458768:EQV458768 FAO458768:FAR458768 FKK458768:FKN458768 FUG458768:FUJ458768 GEC458768:GEF458768 GNY458768:GOB458768 GXU458768:GXX458768 HHQ458768:HHT458768 HRM458768:HRP458768 IBI458768:IBL458768 ILE458768:ILH458768 IVA458768:IVD458768 JEW458768:JEZ458768 JOS458768:JOV458768 JYO458768:JYR458768 KIK458768:KIN458768 KSG458768:KSJ458768 LCC458768:LCF458768 LLY458768:LMB458768 LVU458768:LVX458768 MFQ458768:MFT458768 MPM458768:MPP458768 MZI458768:MZL458768 NJE458768:NJH458768 NTA458768:NTD458768 OCW458768:OCZ458768 OMS458768:OMV458768 OWO458768:OWR458768 PGK458768:PGN458768 PQG458768:PQJ458768 QAC458768:QAF458768 QJY458768:QKB458768 QTU458768:QTX458768 RDQ458768:RDT458768 RNM458768:RNP458768 RXI458768:RXL458768 SHE458768:SHH458768 SRA458768:SRD458768 TAW458768:TAZ458768 TKS458768:TKV458768 TUO458768:TUR458768 UEK458768:UEN458768 UOG458768:UOJ458768 UYC458768:UYF458768 VHY458768:VIB458768 VRU458768:VRX458768 WBQ458768:WBT458768 WLM458768:WLP458768 WVI458768:WVL458768 IW524304:IZ524304 SS524304:SV524304 ACO524304:ACR524304 AMK524304:AMN524304 AWG524304:AWJ524304 BGC524304:BGF524304 BPY524304:BQB524304 BZU524304:BZX524304 CJQ524304:CJT524304 CTM524304:CTP524304 DDI524304:DDL524304 DNE524304:DNH524304 DXA524304:DXD524304 EGW524304:EGZ524304 EQS524304:EQV524304 FAO524304:FAR524304 FKK524304:FKN524304 FUG524304:FUJ524304 GEC524304:GEF524304 GNY524304:GOB524304 GXU524304:GXX524304 HHQ524304:HHT524304 HRM524304:HRP524304 IBI524304:IBL524304 ILE524304:ILH524304 IVA524304:IVD524304 JEW524304:JEZ524304 JOS524304:JOV524304 JYO524304:JYR524304 KIK524304:KIN524304 KSG524304:KSJ524304 LCC524304:LCF524304 LLY524304:LMB524304 LVU524304:LVX524304 MFQ524304:MFT524304 MPM524304:MPP524304 MZI524304:MZL524304 NJE524304:NJH524304 NTA524304:NTD524304 OCW524304:OCZ524304 OMS524304:OMV524304 OWO524304:OWR524304 PGK524304:PGN524304 PQG524304:PQJ524304 QAC524304:QAF524304 QJY524304:QKB524304 QTU524304:QTX524304 RDQ524304:RDT524304 RNM524304:RNP524304 RXI524304:RXL524304 SHE524304:SHH524304 SRA524304:SRD524304 TAW524304:TAZ524304 TKS524304:TKV524304 TUO524304:TUR524304 UEK524304:UEN524304 UOG524304:UOJ524304 UYC524304:UYF524304 VHY524304:VIB524304 VRU524304:VRX524304 WBQ524304:WBT524304 WLM524304:WLP524304 WVI524304:WVL524304 IW589840:IZ589840 SS589840:SV589840 ACO589840:ACR589840 AMK589840:AMN589840 AWG589840:AWJ589840 BGC589840:BGF589840 BPY589840:BQB589840 BZU589840:BZX589840 CJQ589840:CJT589840 CTM589840:CTP589840 DDI589840:DDL589840 DNE589840:DNH589840 DXA589840:DXD589840 EGW589840:EGZ589840 EQS589840:EQV589840 FAO589840:FAR589840 FKK589840:FKN589840 FUG589840:FUJ589840 GEC589840:GEF589840 GNY589840:GOB589840 GXU589840:GXX589840 HHQ589840:HHT589840 HRM589840:HRP589840 IBI589840:IBL589840 ILE589840:ILH589840 IVA589840:IVD589840 JEW589840:JEZ589840 JOS589840:JOV589840 JYO589840:JYR589840 KIK589840:KIN589840 KSG589840:KSJ589840 LCC589840:LCF589840 LLY589840:LMB589840 LVU589840:LVX589840 MFQ589840:MFT589840 MPM589840:MPP589840 MZI589840:MZL589840 NJE589840:NJH589840 NTA589840:NTD589840 OCW589840:OCZ589840 OMS589840:OMV589840 OWO589840:OWR589840 PGK589840:PGN589840 PQG589840:PQJ589840 QAC589840:QAF589840 QJY589840:QKB589840 QTU589840:QTX589840 RDQ589840:RDT589840 RNM589840:RNP589840 RXI589840:RXL589840 SHE589840:SHH589840 SRA589840:SRD589840 TAW589840:TAZ589840 TKS589840:TKV589840 TUO589840:TUR589840 UEK589840:UEN589840 UOG589840:UOJ589840 UYC589840:UYF589840 VHY589840:VIB589840 VRU589840:VRX589840 WBQ589840:WBT589840 WLM589840:WLP589840 WVI589840:WVL589840 IW655376:IZ655376 SS655376:SV655376 ACO655376:ACR655376 AMK655376:AMN655376 AWG655376:AWJ655376 BGC655376:BGF655376 BPY655376:BQB655376 BZU655376:BZX655376 CJQ655376:CJT655376 CTM655376:CTP655376 DDI655376:DDL655376 DNE655376:DNH655376 DXA655376:DXD655376 EGW655376:EGZ655376 EQS655376:EQV655376 FAO655376:FAR655376 FKK655376:FKN655376 FUG655376:FUJ655376 GEC655376:GEF655376 GNY655376:GOB655376 GXU655376:GXX655376 HHQ655376:HHT655376 HRM655376:HRP655376 IBI655376:IBL655376 ILE655376:ILH655376 IVA655376:IVD655376 JEW655376:JEZ655376 JOS655376:JOV655376 JYO655376:JYR655376 KIK655376:KIN655376 KSG655376:KSJ655376 LCC655376:LCF655376 LLY655376:LMB655376 LVU655376:LVX655376 MFQ655376:MFT655376 MPM655376:MPP655376 MZI655376:MZL655376 NJE655376:NJH655376 NTA655376:NTD655376 OCW655376:OCZ655376 OMS655376:OMV655376 OWO655376:OWR655376 PGK655376:PGN655376 PQG655376:PQJ655376 QAC655376:QAF655376 QJY655376:QKB655376 QTU655376:QTX655376 RDQ655376:RDT655376 RNM655376:RNP655376 RXI655376:RXL655376 SHE655376:SHH655376 SRA655376:SRD655376 TAW655376:TAZ655376 TKS655376:TKV655376 TUO655376:TUR655376 UEK655376:UEN655376 UOG655376:UOJ655376 UYC655376:UYF655376 VHY655376:VIB655376 VRU655376:VRX655376 WBQ655376:WBT655376 WLM655376:WLP655376 WVI655376:WVL655376 IW720912:IZ720912 SS720912:SV720912 ACO720912:ACR720912 AMK720912:AMN720912 AWG720912:AWJ720912 BGC720912:BGF720912 BPY720912:BQB720912 BZU720912:BZX720912 CJQ720912:CJT720912 CTM720912:CTP720912 DDI720912:DDL720912 DNE720912:DNH720912 DXA720912:DXD720912 EGW720912:EGZ720912 EQS720912:EQV720912 FAO720912:FAR720912 FKK720912:FKN720912 FUG720912:FUJ720912 GEC720912:GEF720912 GNY720912:GOB720912 GXU720912:GXX720912 HHQ720912:HHT720912 HRM720912:HRP720912 IBI720912:IBL720912 ILE720912:ILH720912 IVA720912:IVD720912 JEW720912:JEZ720912 JOS720912:JOV720912 JYO720912:JYR720912 KIK720912:KIN720912 KSG720912:KSJ720912 LCC720912:LCF720912 LLY720912:LMB720912 LVU720912:LVX720912 MFQ720912:MFT720912 MPM720912:MPP720912 MZI720912:MZL720912 NJE720912:NJH720912 NTA720912:NTD720912 OCW720912:OCZ720912 OMS720912:OMV720912 OWO720912:OWR720912 PGK720912:PGN720912 PQG720912:PQJ720912 QAC720912:QAF720912 QJY720912:QKB720912 QTU720912:QTX720912 RDQ720912:RDT720912 RNM720912:RNP720912 RXI720912:RXL720912 SHE720912:SHH720912 SRA720912:SRD720912 TAW720912:TAZ720912 TKS720912:TKV720912 TUO720912:TUR720912 UEK720912:UEN720912 UOG720912:UOJ720912 UYC720912:UYF720912 VHY720912:VIB720912 VRU720912:VRX720912 WBQ720912:WBT720912 WLM720912:WLP720912 WVI720912:WVL720912 IW786448:IZ786448 SS786448:SV786448 ACO786448:ACR786448 AMK786448:AMN786448 AWG786448:AWJ786448 BGC786448:BGF786448 BPY786448:BQB786448 BZU786448:BZX786448 CJQ786448:CJT786448 CTM786448:CTP786448 DDI786448:DDL786448 DNE786448:DNH786448 DXA786448:DXD786448 EGW786448:EGZ786448 EQS786448:EQV786448 FAO786448:FAR786448 FKK786448:FKN786448 FUG786448:FUJ786448 GEC786448:GEF786448 GNY786448:GOB786448 GXU786448:GXX786448 HHQ786448:HHT786448 HRM786448:HRP786448 IBI786448:IBL786448 ILE786448:ILH786448 IVA786448:IVD786448 JEW786448:JEZ786448 JOS786448:JOV786448 JYO786448:JYR786448 KIK786448:KIN786448 KSG786448:KSJ786448 LCC786448:LCF786448 LLY786448:LMB786448 LVU786448:LVX786448 MFQ786448:MFT786448 MPM786448:MPP786448 MZI786448:MZL786448 NJE786448:NJH786448 NTA786448:NTD786448 OCW786448:OCZ786448 OMS786448:OMV786448 OWO786448:OWR786448 PGK786448:PGN786448 PQG786448:PQJ786448 QAC786448:QAF786448 QJY786448:QKB786448 QTU786448:QTX786448 RDQ786448:RDT786448 RNM786448:RNP786448 RXI786448:RXL786448 SHE786448:SHH786448 SRA786448:SRD786448 TAW786448:TAZ786448 TKS786448:TKV786448 TUO786448:TUR786448 UEK786448:UEN786448 UOG786448:UOJ786448 UYC786448:UYF786448 VHY786448:VIB786448 VRU786448:VRX786448 WBQ786448:WBT786448 WLM786448:WLP786448 WVI786448:WVL786448 IW851984:IZ851984 SS851984:SV851984 ACO851984:ACR851984 AMK851984:AMN851984 AWG851984:AWJ851984 BGC851984:BGF851984 BPY851984:BQB851984 BZU851984:BZX851984 CJQ851984:CJT851984 CTM851984:CTP851984 DDI851984:DDL851984 DNE851984:DNH851984 DXA851984:DXD851984 EGW851984:EGZ851984 EQS851984:EQV851984 FAO851984:FAR851984 FKK851984:FKN851984 FUG851984:FUJ851984 GEC851984:GEF851984 GNY851984:GOB851984 GXU851984:GXX851984 HHQ851984:HHT851984 HRM851984:HRP851984 IBI851984:IBL851984 ILE851984:ILH851984 IVA851984:IVD851984 JEW851984:JEZ851984 JOS851984:JOV851984 JYO851984:JYR851984 KIK851984:KIN851984 KSG851984:KSJ851984 LCC851984:LCF851984 LLY851984:LMB851984 LVU851984:LVX851984 MFQ851984:MFT851984 MPM851984:MPP851984 MZI851984:MZL851984 NJE851984:NJH851984 NTA851984:NTD851984 OCW851984:OCZ851984 OMS851984:OMV851984 OWO851984:OWR851984 PGK851984:PGN851984 PQG851984:PQJ851984 QAC851984:QAF851984 QJY851984:QKB851984 QTU851984:QTX851984 RDQ851984:RDT851984 RNM851984:RNP851984 RXI851984:RXL851984 SHE851984:SHH851984 SRA851984:SRD851984 TAW851984:TAZ851984 TKS851984:TKV851984 TUO851984:TUR851984 UEK851984:UEN851984 UOG851984:UOJ851984 UYC851984:UYF851984 VHY851984:VIB851984 VRU851984:VRX851984 WBQ851984:WBT851984 WLM851984:WLP851984 WVI851984:WVL851984 IW917520:IZ917520 SS917520:SV917520 ACO917520:ACR917520 AMK917520:AMN917520 AWG917520:AWJ917520 BGC917520:BGF917520 BPY917520:BQB917520 BZU917520:BZX917520 CJQ917520:CJT917520 CTM917520:CTP917520 DDI917520:DDL917520 DNE917520:DNH917520 DXA917520:DXD917520 EGW917520:EGZ917520 EQS917520:EQV917520 FAO917520:FAR917520 FKK917520:FKN917520 FUG917520:FUJ917520 GEC917520:GEF917520 GNY917520:GOB917520 GXU917520:GXX917520 HHQ917520:HHT917520 HRM917520:HRP917520 IBI917520:IBL917520 ILE917520:ILH917520 IVA917520:IVD917520 JEW917520:JEZ917520 JOS917520:JOV917520 JYO917520:JYR917520 KIK917520:KIN917520 KSG917520:KSJ917520 LCC917520:LCF917520 LLY917520:LMB917520 LVU917520:LVX917520 MFQ917520:MFT917520 MPM917520:MPP917520 MZI917520:MZL917520 NJE917520:NJH917520 NTA917520:NTD917520 OCW917520:OCZ917520 OMS917520:OMV917520 OWO917520:OWR917520 PGK917520:PGN917520 PQG917520:PQJ917520 QAC917520:QAF917520 QJY917520:QKB917520 QTU917520:QTX917520 RDQ917520:RDT917520 RNM917520:RNP917520 RXI917520:RXL917520 SHE917520:SHH917520 SRA917520:SRD917520 TAW917520:TAZ917520 TKS917520:TKV917520 TUO917520:TUR917520 UEK917520:UEN917520 UOG917520:UOJ917520 UYC917520:UYF917520 VHY917520:VIB917520 VRU917520:VRX917520 WBQ917520:WBT917520 WLM917520:WLP917520 WVI917520:WVL917520 IW983056:IZ983056 SS983056:SV983056 ACO983056:ACR983056 AMK983056:AMN983056 AWG983056:AWJ983056 BGC983056:BGF983056 BPY983056:BQB983056 BZU983056:BZX983056 CJQ983056:CJT983056 CTM983056:CTP983056 DDI983056:DDL983056 DNE983056:DNH983056 DXA983056:DXD983056 EGW983056:EGZ983056 EQS983056:EQV983056 FAO983056:FAR983056 FKK983056:FKN983056 FUG983056:FUJ983056 GEC983056:GEF983056 GNY983056:GOB983056 GXU983056:GXX983056 HHQ983056:HHT983056 HRM983056:HRP983056 IBI983056:IBL983056 ILE983056:ILH983056 IVA983056:IVD983056 JEW983056:JEZ983056 JOS983056:JOV983056 JYO983056:JYR983056 KIK983056:KIN983056 KSG983056:KSJ983056 LCC983056:LCF983056 LLY983056:LMB983056 LVU983056:LVX983056 MFQ983056:MFT983056 MPM983056:MPP983056 MZI983056:MZL983056 NJE983056:NJH983056 NTA983056:NTD983056 OCW983056:OCZ983056 OMS983056:OMV983056 OWO983056:OWR983056 PGK983056:PGN983056 PQG983056:PQJ983056 QAC983056:QAF983056 QJY983056:QKB983056 QTU983056:QTX983056 RDQ983056:RDT983056 RNM983056:RNP983056 RXI983056:RXL983056 SHE983056:SHH983056 SRA983056:SRD983056 TAW983056:TAZ983056 TKS983056:TKV983056 TUO983056:TUR983056 UEK983056:UEN983056 UOG983056:UOJ983056 UYC983056:UYF983056 VHY983056:VIB983056 VRU983056:VRX983056 WBQ983056:WBT983056 WLM983056:WLP983056 BOV19:BPB28 BYR19:BYX28 CIN19:CIT28 CSJ19:CSP28 DCF19:DCL28 DMB19:DMH28 DVX19:DWD28 EFT19:EFZ28 EPP19:EPV28 EZL19:EZR28 FJH19:FJN28 FTD19:FTJ28 GCZ19:GDF28 GMV19:GNB28 GWR19:GWX28 HGN19:HGT28 HQJ19:HQP28 IAF19:IAL28 IKB19:IKH28 ITX19:IUD28 JDT19:JDZ28 JNP19:JNV28 JXL19:JXR28 KHH19:KHN28 KRD19:KRJ28 LAZ19:LBF28 LKV19:LLB28 LUR19:LUX28 MEN19:MET28 MOJ19:MOP28 MYF19:MYL28 NIB19:NIH28 NRX19:NSD28 OBT19:OBZ28 OLP19:OLV28 OVL19:OVR28 PFH19:PFN28 PPD19:PPJ28 PYZ19:PZF28 QIV19:QJB28 QSR19:QSX28 RCN19:RCT28 RMJ19:RMP28 RWF19:RWL28 SGB19:SGH28 SPX19:SQD28 SZT19:SZZ28 TJP19:TJV28 TTL19:TTR28 UDH19:UDN28 UND19:UNJ28 UWZ19:UXF28 VGV19:VHB28 VQR19:VQX28 WAN19:WAT28 WKJ19:WKP28 WUF19:WUL28 HT19:HZ28 RP19:RV28 ABL19:ABR28 ALH19:ALN28 AVD19:AVJ28 BEZ19:BFF28" xr:uid="{805F4FF8-137D-42CF-BCA6-7787D3C0D3F2}">
      <formula1>J19-ROUNDDOWN(J19,0)=0</formula1>
    </dataValidation>
    <dataValidation imeMode="halfAlpha" allowBlank="1" showInputMessage="1" showErrorMessage="1" sqref="J11:P11" xr:uid="{361E8831-B3A3-4285-A60E-2C78D269FDE5}"/>
    <dataValidation type="list" allowBlank="1" showInputMessage="1" showErrorMessage="1" sqref="J14:P14" xr:uid="{409AA52F-5320-4B97-B2D9-BF05D1EF0A56}">
      <formula1>"専用,ハイブリッド"</formula1>
    </dataValidation>
  </dataValidations>
  <pageMargins left="0.9055118110236221" right="0.47244094488188981" top="0.70866141732283472" bottom="0.19685039370078741" header="0.19685039370078741" footer="0.19685039370078741"/>
  <pageSetup paperSize="9" scale="93" fitToHeight="0" orientation="portrait" r:id="rId1"/>
  <headerFooter scaleWithDoc="0">
    <oddFooter>&amp;R&amp;10&amp;K484848R4中高層ZEH-M_ver.1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29E09FE2-9F23-401F-A98A-F5ACA99F8B56}">
          <xm:sqref>IM65524 SI65524 ACE65524 AMA65524 AVW65524 BFS65524 BPO65524 BZK65524 CJG65524 CTC65524 DCY65524 DMU65524 DWQ65524 EGM65524 EQI65524 FAE65524 FKA65524 FTW65524 GDS65524 GNO65524 GXK65524 HHG65524 HRC65524 IAY65524 IKU65524 IUQ65524 JEM65524 JOI65524 JYE65524 KIA65524 KRW65524 LBS65524 LLO65524 LVK65524 MFG65524 MPC65524 MYY65524 NIU65524 NSQ65524 OCM65524 OMI65524 OWE65524 PGA65524 PPW65524 PZS65524 QJO65524 QTK65524 RDG65524 RNC65524 RWY65524 SGU65524 SQQ65524 TAM65524 TKI65524 TUE65524 UEA65524 UNW65524 UXS65524 VHO65524 VRK65524 WBG65524 WLC65524 WUY65524 IM131060 SI131060 ACE131060 AMA131060 AVW131060 BFS131060 BPO131060 BZK131060 CJG131060 CTC131060 DCY131060 DMU131060 DWQ131060 EGM131060 EQI131060 FAE131060 FKA131060 FTW131060 GDS131060 GNO131060 GXK131060 HHG131060 HRC131060 IAY131060 IKU131060 IUQ131060 JEM131060 JOI131060 JYE131060 KIA131060 KRW131060 LBS131060 LLO131060 LVK131060 MFG131060 MPC131060 MYY131060 NIU131060 NSQ131060 OCM131060 OMI131060 OWE131060 PGA131060 PPW131060 PZS131060 QJO131060 QTK131060 RDG131060 RNC131060 RWY131060 SGU131060 SQQ131060 TAM131060 TKI131060 TUE131060 UEA131060 UNW131060 UXS131060 VHO131060 VRK131060 WBG131060 WLC131060 WUY131060 IM196596 SI196596 ACE196596 AMA196596 AVW196596 BFS196596 BPO196596 BZK196596 CJG196596 CTC196596 DCY196596 DMU196596 DWQ196596 EGM196596 EQI196596 FAE196596 FKA196596 FTW196596 GDS196596 GNO196596 GXK196596 HHG196596 HRC196596 IAY196596 IKU196596 IUQ196596 JEM196596 JOI196596 JYE196596 KIA196596 KRW196596 LBS196596 LLO196596 LVK196596 MFG196596 MPC196596 MYY196596 NIU196596 NSQ196596 OCM196596 OMI196596 OWE196596 PGA196596 PPW196596 PZS196596 QJO196596 QTK196596 RDG196596 RNC196596 RWY196596 SGU196596 SQQ196596 TAM196596 TKI196596 TUE196596 UEA196596 UNW196596 UXS196596 VHO196596 VRK196596 WBG196596 WLC196596 WUY196596 IM262132 SI262132 ACE262132 AMA262132 AVW262132 BFS262132 BPO262132 BZK262132 CJG262132 CTC262132 DCY262132 DMU262132 DWQ262132 EGM262132 EQI262132 FAE262132 FKA262132 FTW262132 GDS262132 GNO262132 GXK262132 HHG262132 HRC262132 IAY262132 IKU262132 IUQ262132 JEM262132 JOI262132 JYE262132 KIA262132 KRW262132 LBS262132 LLO262132 LVK262132 MFG262132 MPC262132 MYY262132 NIU262132 NSQ262132 OCM262132 OMI262132 OWE262132 PGA262132 PPW262132 PZS262132 QJO262132 QTK262132 RDG262132 RNC262132 RWY262132 SGU262132 SQQ262132 TAM262132 TKI262132 TUE262132 UEA262132 UNW262132 UXS262132 VHO262132 VRK262132 WBG262132 WLC262132 WUY262132 IM327668 SI327668 ACE327668 AMA327668 AVW327668 BFS327668 BPO327668 BZK327668 CJG327668 CTC327668 DCY327668 DMU327668 DWQ327668 EGM327668 EQI327668 FAE327668 FKA327668 FTW327668 GDS327668 GNO327668 GXK327668 HHG327668 HRC327668 IAY327668 IKU327668 IUQ327668 JEM327668 JOI327668 JYE327668 KIA327668 KRW327668 LBS327668 LLO327668 LVK327668 MFG327668 MPC327668 MYY327668 NIU327668 NSQ327668 OCM327668 OMI327668 OWE327668 PGA327668 PPW327668 PZS327668 QJO327668 QTK327668 RDG327668 RNC327668 RWY327668 SGU327668 SQQ327668 TAM327668 TKI327668 TUE327668 UEA327668 UNW327668 UXS327668 VHO327668 VRK327668 WBG327668 WLC327668 WUY327668 IM393204 SI393204 ACE393204 AMA393204 AVW393204 BFS393204 BPO393204 BZK393204 CJG393204 CTC393204 DCY393204 DMU393204 DWQ393204 EGM393204 EQI393204 FAE393204 FKA393204 FTW393204 GDS393204 GNO393204 GXK393204 HHG393204 HRC393204 IAY393204 IKU393204 IUQ393204 JEM393204 JOI393204 JYE393204 KIA393204 KRW393204 LBS393204 LLO393204 LVK393204 MFG393204 MPC393204 MYY393204 NIU393204 NSQ393204 OCM393204 OMI393204 OWE393204 PGA393204 PPW393204 PZS393204 QJO393204 QTK393204 RDG393204 RNC393204 RWY393204 SGU393204 SQQ393204 TAM393204 TKI393204 TUE393204 UEA393204 UNW393204 UXS393204 VHO393204 VRK393204 WBG393204 WLC393204 WUY393204 IM458740 SI458740 ACE458740 AMA458740 AVW458740 BFS458740 BPO458740 BZK458740 CJG458740 CTC458740 DCY458740 DMU458740 DWQ458740 EGM458740 EQI458740 FAE458740 FKA458740 FTW458740 GDS458740 GNO458740 GXK458740 HHG458740 HRC458740 IAY458740 IKU458740 IUQ458740 JEM458740 JOI458740 JYE458740 KIA458740 KRW458740 LBS458740 LLO458740 LVK458740 MFG458740 MPC458740 MYY458740 NIU458740 NSQ458740 OCM458740 OMI458740 OWE458740 PGA458740 PPW458740 PZS458740 QJO458740 QTK458740 RDG458740 RNC458740 RWY458740 SGU458740 SQQ458740 TAM458740 TKI458740 TUE458740 UEA458740 UNW458740 UXS458740 VHO458740 VRK458740 WBG458740 WLC458740 WUY458740 IM524276 SI524276 ACE524276 AMA524276 AVW524276 BFS524276 BPO524276 BZK524276 CJG524276 CTC524276 DCY524276 DMU524276 DWQ524276 EGM524276 EQI524276 FAE524276 FKA524276 FTW524276 GDS524276 GNO524276 GXK524276 HHG524276 HRC524276 IAY524276 IKU524276 IUQ524276 JEM524276 JOI524276 JYE524276 KIA524276 KRW524276 LBS524276 LLO524276 LVK524276 MFG524276 MPC524276 MYY524276 NIU524276 NSQ524276 OCM524276 OMI524276 OWE524276 PGA524276 PPW524276 PZS524276 QJO524276 QTK524276 RDG524276 RNC524276 RWY524276 SGU524276 SQQ524276 TAM524276 TKI524276 TUE524276 UEA524276 UNW524276 UXS524276 VHO524276 VRK524276 WBG524276 WLC524276 WUY524276 IM589812 SI589812 ACE589812 AMA589812 AVW589812 BFS589812 BPO589812 BZK589812 CJG589812 CTC589812 DCY589812 DMU589812 DWQ589812 EGM589812 EQI589812 FAE589812 FKA589812 FTW589812 GDS589812 GNO589812 GXK589812 HHG589812 HRC589812 IAY589812 IKU589812 IUQ589812 JEM589812 JOI589812 JYE589812 KIA589812 KRW589812 LBS589812 LLO589812 LVK589812 MFG589812 MPC589812 MYY589812 NIU589812 NSQ589812 OCM589812 OMI589812 OWE589812 PGA589812 PPW589812 PZS589812 QJO589812 QTK589812 RDG589812 RNC589812 RWY589812 SGU589812 SQQ589812 TAM589812 TKI589812 TUE589812 UEA589812 UNW589812 UXS589812 VHO589812 VRK589812 WBG589812 WLC589812 WUY589812 IM655348 SI655348 ACE655348 AMA655348 AVW655348 BFS655348 BPO655348 BZK655348 CJG655348 CTC655348 DCY655348 DMU655348 DWQ655348 EGM655348 EQI655348 FAE655348 FKA655348 FTW655348 GDS655348 GNO655348 GXK655348 HHG655348 HRC655348 IAY655348 IKU655348 IUQ655348 JEM655348 JOI655348 JYE655348 KIA655348 KRW655348 LBS655348 LLO655348 LVK655348 MFG655348 MPC655348 MYY655348 NIU655348 NSQ655348 OCM655348 OMI655348 OWE655348 PGA655348 PPW655348 PZS655348 QJO655348 QTK655348 RDG655348 RNC655348 RWY655348 SGU655348 SQQ655348 TAM655348 TKI655348 TUE655348 UEA655348 UNW655348 UXS655348 VHO655348 VRK655348 WBG655348 WLC655348 WUY655348 IM720884 SI720884 ACE720884 AMA720884 AVW720884 BFS720884 BPO720884 BZK720884 CJG720884 CTC720884 DCY720884 DMU720884 DWQ720884 EGM720884 EQI720884 FAE720884 FKA720884 FTW720884 GDS720884 GNO720884 GXK720884 HHG720884 HRC720884 IAY720884 IKU720884 IUQ720884 JEM720884 JOI720884 JYE720884 KIA720884 KRW720884 LBS720884 LLO720884 LVK720884 MFG720884 MPC720884 MYY720884 NIU720884 NSQ720884 OCM720884 OMI720884 OWE720884 PGA720884 PPW720884 PZS720884 QJO720884 QTK720884 RDG720884 RNC720884 RWY720884 SGU720884 SQQ720884 TAM720884 TKI720884 TUE720884 UEA720884 UNW720884 UXS720884 VHO720884 VRK720884 WBG720884 WLC720884 WUY720884 IM786420 SI786420 ACE786420 AMA786420 AVW786420 BFS786420 BPO786420 BZK786420 CJG786420 CTC786420 DCY786420 DMU786420 DWQ786420 EGM786420 EQI786420 FAE786420 FKA786420 FTW786420 GDS786420 GNO786420 GXK786420 HHG786420 HRC786420 IAY786420 IKU786420 IUQ786420 JEM786420 JOI786420 JYE786420 KIA786420 KRW786420 LBS786420 LLO786420 LVK786420 MFG786420 MPC786420 MYY786420 NIU786420 NSQ786420 OCM786420 OMI786420 OWE786420 PGA786420 PPW786420 PZS786420 QJO786420 QTK786420 RDG786420 RNC786420 RWY786420 SGU786420 SQQ786420 TAM786420 TKI786420 TUE786420 UEA786420 UNW786420 UXS786420 VHO786420 VRK786420 WBG786420 WLC786420 WUY786420 IM851956 SI851956 ACE851956 AMA851956 AVW851956 BFS851956 BPO851956 BZK851956 CJG851956 CTC851956 DCY851956 DMU851956 DWQ851956 EGM851956 EQI851956 FAE851956 FKA851956 FTW851956 GDS851956 GNO851956 GXK851956 HHG851956 HRC851956 IAY851956 IKU851956 IUQ851956 JEM851956 JOI851956 JYE851956 KIA851956 KRW851956 LBS851956 LLO851956 LVK851956 MFG851956 MPC851956 MYY851956 NIU851956 NSQ851956 OCM851956 OMI851956 OWE851956 PGA851956 PPW851956 PZS851956 QJO851956 QTK851956 RDG851956 RNC851956 RWY851956 SGU851956 SQQ851956 TAM851956 TKI851956 TUE851956 UEA851956 UNW851956 UXS851956 VHO851956 VRK851956 WBG851956 WLC851956 WUY851956 IM917492 SI917492 ACE917492 AMA917492 AVW917492 BFS917492 BPO917492 BZK917492 CJG917492 CTC917492 DCY917492 DMU917492 DWQ917492 EGM917492 EQI917492 FAE917492 FKA917492 FTW917492 GDS917492 GNO917492 GXK917492 HHG917492 HRC917492 IAY917492 IKU917492 IUQ917492 JEM917492 JOI917492 JYE917492 KIA917492 KRW917492 LBS917492 LLO917492 LVK917492 MFG917492 MPC917492 MYY917492 NIU917492 NSQ917492 OCM917492 OMI917492 OWE917492 PGA917492 PPW917492 PZS917492 QJO917492 QTK917492 RDG917492 RNC917492 RWY917492 SGU917492 SQQ917492 TAM917492 TKI917492 TUE917492 UEA917492 UNW917492 UXS917492 VHO917492 VRK917492 WBG917492 WLC917492 WUY917492 IM983028 SI983028 ACE983028 AMA983028 AVW983028 BFS983028 BPO983028 BZK983028 CJG983028 CTC983028 DCY983028 DMU983028 DWQ983028 EGM983028 EQI983028 FAE983028 FKA983028 FTW983028 GDS983028 GNO983028 GXK983028 HHG983028 HRC983028 IAY983028 IKU983028 IUQ983028 JEM983028 JOI983028 JYE983028 KIA983028 KRW983028 LBS983028 LLO983028 LVK983028 MFG983028 MPC983028 MYY983028 NIU983028 NSQ983028 OCM983028 OMI983028 OWE983028 PGA983028 PPW983028 PZS983028 QJO983028 QTK983028 RDG983028 RNC983028 RWY983028 SGU983028 SQQ983028 TAM983028 TKI983028 TUE983028 UEA983028 UNW983028 UXS983028 VHO983028 VRK983028 WBG983028 WLC983028 WUY983028 IR65554:IR65555 SN65554:SN65555 ACJ65554:ACJ65555 AMF65554:AMF65555 AWB65554:AWB65555 BFX65554:BFX65555 BPT65554:BPT65555 BZP65554:BZP65555 CJL65554:CJL65555 CTH65554:CTH65555 DDD65554:DDD65555 DMZ65554:DMZ65555 DWV65554:DWV65555 EGR65554:EGR65555 EQN65554:EQN65555 FAJ65554:FAJ65555 FKF65554:FKF65555 FUB65554:FUB65555 GDX65554:GDX65555 GNT65554:GNT65555 GXP65554:GXP65555 HHL65554:HHL65555 HRH65554:HRH65555 IBD65554:IBD65555 IKZ65554:IKZ65555 IUV65554:IUV65555 JER65554:JER65555 JON65554:JON65555 JYJ65554:JYJ65555 KIF65554:KIF65555 KSB65554:KSB65555 LBX65554:LBX65555 LLT65554:LLT65555 LVP65554:LVP65555 MFL65554:MFL65555 MPH65554:MPH65555 MZD65554:MZD65555 NIZ65554:NIZ65555 NSV65554:NSV65555 OCR65554:OCR65555 OMN65554:OMN65555 OWJ65554:OWJ65555 PGF65554:PGF65555 PQB65554:PQB65555 PZX65554:PZX65555 QJT65554:QJT65555 QTP65554:QTP65555 RDL65554:RDL65555 RNH65554:RNH65555 RXD65554:RXD65555 SGZ65554:SGZ65555 SQV65554:SQV65555 TAR65554:TAR65555 TKN65554:TKN65555 TUJ65554:TUJ65555 UEF65554:UEF65555 UOB65554:UOB65555 UXX65554:UXX65555 VHT65554:VHT65555 VRP65554:VRP65555 WBL65554:WBL65555 WLH65554:WLH65555 WVD65554:WVD65555 IR131090:IR131091 SN131090:SN131091 ACJ131090:ACJ131091 AMF131090:AMF131091 AWB131090:AWB131091 BFX131090:BFX131091 BPT131090:BPT131091 BZP131090:BZP131091 CJL131090:CJL131091 CTH131090:CTH131091 DDD131090:DDD131091 DMZ131090:DMZ131091 DWV131090:DWV131091 EGR131090:EGR131091 EQN131090:EQN131091 FAJ131090:FAJ131091 FKF131090:FKF131091 FUB131090:FUB131091 GDX131090:GDX131091 GNT131090:GNT131091 GXP131090:GXP131091 HHL131090:HHL131091 HRH131090:HRH131091 IBD131090:IBD131091 IKZ131090:IKZ131091 IUV131090:IUV131091 JER131090:JER131091 JON131090:JON131091 JYJ131090:JYJ131091 KIF131090:KIF131091 KSB131090:KSB131091 LBX131090:LBX131091 LLT131090:LLT131091 LVP131090:LVP131091 MFL131090:MFL131091 MPH131090:MPH131091 MZD131090:MZD131091 NIZ131090:NIZ131091 NSV131090:NSV131091 OCR131090:OCR131091 OMN131090:OMN131091 OWJ131090:OWJ131091 PGF131090:PGF131091 PQB131090:PQB131091 PZX131090:PZX131091 QJT131090:QJT131091 QTP131090:QTP131091 RDL131090:RDL131091 RNH131090:RNH131091 RXD131090:RXD131091 SGZ131090:SGZ131091 SQV131090:SQV131091 TAR131090:TAR131091 TKN131090:TKN131091 TUJ131090:TUJ131091 UEF131090:UEF131091 UOB131090:UOB131091 UXX131090:UXX131091 VHT131090:VHT131091 VRP131090:VRP131091 WBL131090:WBL131091 WLH131090:WLH131091 WVD131090:WVD131091 IR196626:IR196627 SN196626:SN196627 ACJ196626:ACJ196627 AMF196626:AMF196627 AWB196626:AWB196627 BFX196626:BFX196627 BPT196626:BPT196627 BZP196626:BZP196627 CJL196626:CJL196627 CTH196626:CTH196627 DDD196626:DDD196627 DMZ196626:DMZ196627 DWV196626:DWV196627 EGR196626:EGR196627 EQN196626:EQN196627 FAJ196626:FAJ196627 FKF196626:FKF196627 FUB196626:FUB196627 GDX196626:GDX196627 GNT196626:GNT196627 GXP196626:GXP196627 HHL196626:HHL196627 HRH196626:HRH196627 IBD196626:IBD196627 IKZ196626:IKZ196627 IUV196626:IUV196627 JER196626:JER196627 JON196626:JON196627 JYJ196626:JYJ196627 KIF196626:KIF196627 KSB196626:KSB196627 LBX196626:LBX196627 LLT196626:LLT196627 LVP196626:LVP196627 MFL196626:MFL196627 MPH196626:MPH196627 MZD196626:MZD196627 NIZ196626:NIZ196627 NSV196626:NSV196627 OCR196626:OCR196627 OMN196626:OMN196627 OWJ196626:OWJ196627 PGF196626:PGF196627 PQB196626:PQB196627 PZX196626:PZX196627 QJT196626:QJT196627 QTP196626:QTP196627 RDL196626:RDL196627 RNH196626:RNH196627 RXD196626:RXD196627 SGZ196626:SGZ196627 SQV196626:SQV196627 TAR196626:TAR196627 TKN196626:TKN196627 TUJ196626:TUJ196627 UEF196626:UEF196627 UOB196626:UOB196627 UXX196626:UXX196627 VHT196626:VHT196627 VRP196626:VRP196627 WBL196626:WBL196627 WLH196626:WLH196627 WVD196626:WVD196627 IR262162:IR262163 SN262162:SN262163 ACJ262162:ACJ262163 AMF262162:AMF262163 AWB262162:AWB262163 BFX262162:BFX262163 BPT262162:BPT262163 BZP262162:BZP262163 CJL262162:CJL262163 CTH262162:CTH262163 DDD262162:DDD262163 DMZ262162:DMZ262163 DWV262162:DWV262163 EGR262162:EGR262163 EQN262162:EQN262163 FAJ262162:FAJ262163 FKF262162:FKF262163 FUB262162:FUB262163 GDX262162:GDX262163 GNT262162:GNT262163 GXP262162:GXP262163 HHL262162:HHL262163 HRH262162:HRH262163 IBD262162:IBD262163 IKZ262162:IKZ262163 IUV262162:IUV262163 JER262162:JER262163 JON262162:JON262163 JYJ262162:JYJ262163 KIF262162:KIF262163 KSB262162:KSB262163 LBX262162:LBX262163 LLT262162:LLT262163 LVP262162:LVP262163 MFL262162:MFL262163 MPH262162:MPH262163 MZD262162:MZD262163 NIZ262162:NIZ262163 NSV262162:NSV262163 OCR262162:OCR262163 OMN262162:OMN262163 OWJ262162:OWJ262163 PGF262162:PGF262163 PQB262162:PQB262163 PZX262162:PZX262163 QJT262162:QJT262163 QTP262162:QTP262163 RDL262162:RDL262163 RNH262162:RNH262163 RXD262162:RXD262163 SGZ262162:SGZ262163 SQV262162:SQV262163 TAR262162:TAR262163 TKN262162:TKN262163 TUJ262162:TUJ262163 UEF262162:UEF262163 UOB262162:UOB262163 UXX262162:UXX262163 VHT262162:VHT262163 VRP262162:VRP262163 WBL262162:WBL262163 WLH262162:WLH262163 WVD262162:WVD262163 IR327698:IR327699 SN327698:SN327699 ACJ327698:ACJ327699 AMF327698:AMF327699 AWB327698:AWB327699 BFX327698:BFX327699 BPT327698:BPT327699 BZP327698:BZP327699 CJL327698:CJL327699 CTH327698:CTH327699 DDD327698:DDD327699 DMZ327698:DMZ327699 DWV327698:DWV327699 EGR327698:EGR327699 EQN327698:EQN327699 FAJ327698:FAJ327699 FKF327698:FKF327699 FUB327698:FUB327699 GDX327698:GDX327699 GNT327698:GNT327699 GXP327698:GXP327699 HHL327698:HHL327699 HRH327698:HRH327699 IBD327698:IBD327699 IKZ327698:IKZ327699 IUV327698:IUV327699 JER327698:JER327699 JON327698:JON327699 JYJ327698:JYJ327699 KIF327698:KIF327699 KSB327698:KSB327699 LBX327698:LBX327699 LLT327698:LLT327699 LVP327698:LVP327699 MFL327698:MFL327699 MPH327698:MPH327699 MZD327698:MZD327699 NIZ327698:NIZ327699 NSV327698:NSV327699 OCR327698:OCR327699 OMN327698:OMN327699 OWJ327698:OWJ327699 PGF327698:PGF327699 PQB327698:PQB327699 PZX327698:PZX327699 QJT327698:QJT327699 QTP327698:QTP327699 RDL327698:RDL327699 RNH327698:RNH327699 RXD327698:RXD327699 SGZ327698:SGZ327699 SQV327698:SQV327699 TAR327698:TAR327699 TKN327698:TKN327699 TUJ327698:TUJ327699 UEF327698:UEF327699 UOB327698:UOB327699 UXX327698:UXX327699 VHT327698:VHT327699 VRP327698:VRP327699 WBL327698:WBL327699 WLH327698:WLH327699 WVD327698:WVD327699 IR393234:IR393235 SN393234:SN393235 ACJ393234:ACJ393235 AMF393234:AMF393235 AWB393234:AWB393235 BFX393234:BFX393235 BPT393234:BPT393235 BZP393234:BZP393235 CJL393234:CJL393235 CTH393234:CTH393235 DDD393234:DDD393235 DMZ393234:DMZ393235 DWV393234:DWV393235 EGR393234:EGR393235 EQN393234:EQN393235 FAJ393234:FAJ393235 FKF393234:FKF393235 FUB393234:FUB393235 GDX393234:GDX393235 GNT393234:GNT393235 GXP393234:GXP393235 HHL393234:HHL393235 HRH393234:HRH393235 IBD393234:IBD393235 IKZ393234:IKZ393235 IUV393234:IUV393235 JER393234:JER393235 JON393234:JON393235 JYJ393234:JYJ393235 KIF393234:KIF393235 KSB393234:KSB393235 LBX393234:LBX393235 LLT393234:LLT393235 LVP393234:LVP393235 MFL393234:MFL393235 MPH393234:MPH393235 MZD393234:MZD393235 NIZ393234:NIZ393235 NSV393234:NSV393235 OCR393234:OCR393235 OMN393234:OMN393235 OWJ393234:OWJ393235 PGF393234:PGF393235 PQB393234:PQB393235 PZX393234:PZX393235 QJT393234:QJT393235 QTP393234:QTP393235 RDL393234:RDL393235 RNH393234:RNH393235 RXD393234:RXD393235 SGZ393234:SGZ393235 SQV393234:SQV393235 TAR393234:TAR393235 TKN393234:TKN393235 TUJ393234:TUJ393235 UEF393234:UEF393235 UOB393234:UOB393235 UXX393234:UXX393235 VHT393234:VHT393235 VRP393234:VRP393235 WBL393234:WBL393235 WLH393234:WLH393235 WVD393234:WVD393235 IR458770:IR458771 SN458770:SN458771 ACJ458770:ACJ458771 AMF458770:AMF458771 AWB458770:AWB458771 BFX458770:BFX458771 BPT458770:BPT458771 BZP458770:BZP458771 CJL458770:CJL458771 CTH458770:CTH458771 DDD458770:DDD458771 DMZ458770:DMZ458771 DWV458770:DWV458771 EGR458770:EGR458771 EQN458770:EQN458771 FAJ458770:FAJ458771 FKF458770:FKF458771 FUB458770:FUB458771 GDX458770:GDX458771 GNT458770:GNT458771 GXP458770:GXP458771 HHL458770:HHL458771 HRH458770:HRH458771 IBD458770:IBD458771 IKZ458770:IKZ458771 IUV458770:IUV458771 JER458770:JER458771 JON458770:JON458771 JYJ458770:JYJ458771 KIF458770:KIF458771 KSB458770:KSB458771 LBX458770:LBX458771 LLT458770:LLT458771 LVP458770:LVP458771 MFL458770:MFL458771 MPH458770:MPH458771 MZD458770:MZD458771 NIZ458770:NIZ458771 NSV458770:NSV458771 OCR458770:OCR458771 OMN458770:OMN458771 OWJ458770:OWJ458771 PGF458770:PGF458771 PQB458770:PQB458771 PZX458770:PZX458771 QJT458770:QJT458771 QTP458770:QTP458771 RDL458770:RDL458771 RNH458770:RNH458771 RXD458770:RXD458771 SGZ458770:SGZ458771 SQV458770:SQV458771 TAR458770:TAR458771 TKN458770:TKN458771 TUJ458770:TUJ458771 UEF458770:UEF458771 UOB458770:UOB458771 UXX458770:UXX458771 VHT458770:VHT458771 VRP458770:VRP458771 WBL458770:WBL458771 WLH458770:WLH458771 WVD458770:WVD458771 IR524306:IR524307 SN524306:SN524307 ACJ524306:ACJ524307 AMF524306:AMF524307 AWB524306:AWB524307 BFX524306:BFX524307 BPT524306:BPT524307 BZP524306:BZP524307 CJL524306:CJL524307 CTH524306:CTH524307 DDD524306:DDD524307 DMZ524306:DMZ524307 DWV524306:DWV524307 EGR524306:EGR524307 EQN524306:EQN524307 FAJ524306:FAJ524307 FKF524306:FKF524307 FUB524306:FUB524307 GDX524306:GDX524307 GNT524306:GNT524307 GXP524306:GXP524307 HHL524306:HHL524307 HRH524306:HRH524307 IBD524306:IBD524307 IKZ524306:IKZ524307 IUV524306:IUV524307 JER524306:JER524307 JON524306:JON524307 JYJ524306:JYJ524307 KIF524306:KIF524307 KSB524306:KSB524307 LBX524306:LBX524307 LLT524306:LLT524307 LVP524306:LVP524307 MFL524306:MFL524307 MPH524306:MPH524307 MZD524306:MZD524307 NIZ524306:NIZ524307 NSV524306:NSV524307 OCR524306:OCR524307 OMN524306:OMN524307 OWJ524306:OWJ524307 PGF524306:PGF524307 PQB524306:PQB524307 PZX524306:PZX524307 QJT524306:QJT524307 QTP524306:QTP524307 RDL524306:RDL524307 RNH524306:RNH524307 RXD524306:RXD524307 SGZ524306:SGZ524307 SQV524306:SQV524307 TAR524306:TAR524307 TKN524306:TKN524307 TUJ524306:TUJ524307 UEF524306:UEF524307 UOB524306:UOB524307 UXX524306:UXX524307 VHT524306:VHT524307 VRP524306:VRP524307 WBL524306:WBL524307 WLH524306:WLH524307 WVD524306:WVD524307 IR589842:IR589843 SN589842:SN589843 ACJ589842:ACJ589843 AMF589842:AMF589843 AWB589842:AWB589843 BFX589842:BFX589843 BPT589842:BPT589843 BZP589842:BZP589843 CJL589842:CJL589843 CTH589842:CTH589843 DDD589842:DDD589843 DMZ589842:DMZ589843 DWV589842:DWV589843 EGR589842:EGR589843 EQN589842:EQN589843 FAJ589842:FAJ589843 FKF589842:FKF589843 FUB589842:FUB589843 GDX589842:GDX589843 GNT589842:GNT589843 GXP589842:GXP589843 HHL589842:HHL589843 HRH589842:HRH589843 IBD589842:IBD589843 IKZ589842:IKZ589843 IUV589842:IUV589843 JER589842:JER589843 JON589842:JON589843 JYJ589842:JYJ589843 KIF589842:KIF589843 KSB589842:KSB589843 LBX589842:LBX589843 LLT589842:LLT589843 LVP589842:LVP589843 MFL589842:MFL589843 MPH589842:MPH589843 MZD589842:MZD589843 NIZ589842:NIZ589843 NSV589842:NSV589843 OCR589842:OCR589843 OMN589842:OMN589843 OWJ589842:OWJ589843 PGF589842:PGF589843 PQB589842:PQB589843 PZX589842:PZX589843 QJT589842:QJT589843 QTP589842:QTP589843 RDL589842:RDL589843 RNH589842:RNH589843 RXD589842:RXD589843 SGZ589842:SGZ589843 SQV589842:SQV589843 TAR589842:TAR589843 TKN589842:TKN589843 TUJ589842:TUJ589843 UEF589842:UEF589843 UOB589842:UOB589843 UXX589842:UXX589843 VHT589842:VHT589843 VRP589842:VRP589843 WBL589842:WBL589843 WLH589842:WLH589843 WVD589842:WVD589843 IR655378:IR655379 SN655378:SN655379 ACJ655378:ACJ655379 AMF655378:AMF655379 AWB655378:AWB655379 BFX655378:BFX655379 BPT655378:BPT655379 BZP655378:BZP655379 CJL655378:CJL655379 CTH655378:CTH655379 DDD655378:DDD655379 DMZ655378:DMZ655379 DWV655378:DWV655379 EGR655378:EGR655379 EQN655378:EQN655379 FAJ655378:FAJ655379 FKF655378:FKF655379 FUB655378:FUB655379 GDX655378:GDX655379 GNT655378:GNT655379 GXP655378:GXP655379 HHL655378:HHL655379 HRH655378:HRH655379 IBD655378:IBD655379 IKZ655378:IKZ655379 IUV655378:IUV655379 JER655378:JER655379 JON655378:JON655379 JYJ655378:JYJ655379 KIF655378:KIF655379 KSB655378:KSB655379 LBX655378:LBX655379 LLT655378:LLT655379 LVP655378:LVP655379 MFL655378:MFL655379 MPH655378:MPH655379 MZD655378:MZD655379 NIZ655378:NIZ655379 NSV655378:NSV655379 OCR655378:OCR655379 OMN655378:OMN655379 OWJ655378:OWJ655379 PGF655378:PGF655379 PQB655378:PQB655379 PZX655378:PZX655379 QJT655378:QJT655379 QTP655378:QTP655379 RDL655378:RDL655379 RNH655378:RNH655379 RXD655378:RXD655379 SGZ655378:SGZ655379 SQV655378:SQV655379 TAR655378:TAR655379 TKN655378:TKN655379 TUJ655378:TUJ655379 UEF655378:UEF655379 UOB655378:UOB655379 UXX655378:UXX655379 VHT655378:VHT655379 VRP655378:VRP655379 WBL655378:WBL655379 WLH655378:WLH655379 WVD655378:WVD655379 IR720914:IR720915 SN720914:SN720915 ACJ720914:ACJ720915 AMF720914:AMF720915 AWB720914:AWB720915 BFX720914:BFX720915 BPT720914:BPT720915 BZP720914:BZP720915 CJL720914:CJL720915 CTH720914:CTH720915 DDD720914:DDD720915 DMZ720914:DMZ720915 DWV720914:DWV720915 EGR720914:EGR720915 EQN720914:EQN720915 FAJ720914:FAJ720915 FKF720914:FKF720915 FUB720914:FUB720915 GDX720914:GDX720915 GNT720914:GNT720915 GXP720914:GXP720915 HHL720914:HHL720915 HRH720914:HRH720915 IBD720914:IBD720915 IKZ720914:IKZ720915 IUV720914:IUV720915 JER720914:JER720915 JON720914:JON720915 JYJ720914:JYJ720915 KIF720914:KIF720915 KSB720914:KSB720915 LBX720914:LBX720915 LLT720914:LLT720915 LVP720914:LVP720915 MFL720914:MFL720915 MPH720914:MPH720915 MZD720914:MZD720915 NIZ720914:NIZ720915 NSV720914:NSV720915 OCR720914:OCR720915 OMN720914:OMN720915 OWJ720914:OWJ720915 PGF720914:PGF720915 PQB720914:PQB720915 PZX720914:PZX720915 QJT720914:QJT720915 QTP720914:QTP720915 RDL720914:RDL720915 RNH720914:RNH720915 RXD720914:RXD720915 SGZ720914:SGZ720915 SQV720914:SQV720915 TAR720914:TAR720915 TKN720914:TKN720915 TUJ720914:TUJ720915 UEF720914:UEF720915 UOB720914:UOB720915 UXX720914:UXX720915 VHT720914:VHT720915 VRP720914:VRP720915 WBL720914:WBL720915 WLH720914:WLH720915 WVD720914:WVD720915 IR786450:IR786451 SN786450:SN786451 ACJ786450:ACJ786451 AMF786450:AMF786451 AWB786450:AWB786451 BFX786450:BFX786451 BPT786450:BPT786451 BZP786450:BZP786451 CJL786450:CJL786451 CTH786450:CTH786451 DDD786450:DDD786451 DMZ786450:DMZ786451 DWV786450:DWV786451 EGR786450:EGR786451 EQN786450:EQN786451 FAJ786450:FAJ786451 FKF786450:FKF786451 FUB786450:FUB786451 GDX786450:GDX786451 GNT786450:GNT786451 GXP786450:GXP786451 HHL786450:HHL786451 HRH786450:HRH786451 IBD786450:IBD786451 IKZ786450:IKZ786451 IUV786450:IUV786451 JER786450:JER786451 JON786450:JON786451 JYJ786450:JYJ786451 KIF786450:KIF786451 KSB786450:KSB786451 LBX786450:LBX786451 LLT786450:LLT786451 LVP786450:LVP786451 MFL786450:MFL786451 MPH786450:MPH786451 MZD786450:MZD786451 NIZ786450:NIZ786451 NSV786450:NSV786451 OCR786450:OCR786451 OMN786450:OMN786451 OWJ786450:OWJ786451 PGF786450:PGF786451 PQB786450:PQB786451 PZX786450:PZX786451 QJT786450:QJT786451 QTP786450:QTP786451 RDL786450:RDL786451 RNH786450:RNH786451 RXD786450:RXD786451 SGZ786450:SGZ786451 SQV786450:SQV786451 TAR786450:TAR786451 TKN786450:TKN786451 TUJ786450:TUJ786451 UEF786450:UEF786451 UOB786450:UOB786451 UXX786450:UXX786451 VHT786450:VHT786451 VRP786450:VRP786451 WBL786450:WBL786451 WLH786450:WLH786451 WVD786450:WVD786451 IR851986:IR851987 SN851986:SN851987 ACJ851986:ACJ851987 AMF851986:AMF851987 AWB851986:AWB851987 BFX851986:BFX851987 BPT851986:BPT851987 BZP851986:BZP851987 CJL851986:CJL851987 CTH851986:CTH851987 DDD851986:DDD851987 DMZ851986:DMZ851987 DWV851986:DWV851987 EGR851986:EGR851987 EQN851986:EQN851987 FAJ851986:FAJ851987 FKF851986:FKF851987 FUB851986:FUB851987 GDX851986:GDX851987 GNT851986:GNT851987 GXP851986:GXP851987 HHL851986:HHL851987 HRH851986:HRH851987 IBD851986:IBD851987 IKZ851986:IKZ851987 IUV851986:IUV851987 JER851986:JER851987 JON851986:JON851987 JYJ851986:JYJ851987 KIF851986:KIF851987 KSB851986:KSB851987 LBX851986:LBX851987 LLT851986:LLT851987 LVP851986:LVP851987 MFL851986:MFL851987 MPH851986:MPH851987 MZD851986:MZD851987 NIZ851986:NIZ851987 NSV851986:NSV851987 OCR851986:OCR851987 OMN851986:OMN851987 OWJ851986:OWJ851987 PGF851986:PGF851987 PQB851986:PQB851987 PZX851986:PZX851987 QJT851986:QJT851987 QTP851986:QTP851987 RDL851986:RDL851987 RNH851986:RNH851987 RXD851986:RXD851987 SGZ851986:SGZ851987 SQV851986:SQV851987 TAR851986:TAR851987 TKN851986:TKN851987 TUJ851986:TUJ851987 UEF851986:UEF851987 UOB851986:UOB851987 UXX851986:UXX851987 VHT851986:VHT851987 VRP851986:VRP851987 WBL851986:WBL851987 WLH851986:WLH851987 WVD851986:WVD851987 IR917522:IR917523 SN917522:SN917523 ACJ917522:ACJ917523 AMF917522:AMF917523 AWB917522:AWB917523 BFX917522:BFX917523 BPT917522:BPT917523 BZP917522:BZP917523 CJL917522:CJL917523 CTH917522:CTH917523 DDD917522:DDD917523 DMZ917522:DMZ917523 DWV917522:DWV917523 EGR917522:EGR917523 EQN917522:EQN917523 FAJ917522:FAJ917523 FKF917522:FKF917523 FUB917522:FUB917523 GDX917522:GDX917523 GNT917522:GNT917523 GXP917522:GXP917523 HHL917522:HHL917523 HRH917522:HRH917523 IBD917522:IBD917523 IKZ917522:IKZ917523 IUV917522:IUV917523 JER917522:JER917523 JON917522:JON917523 JYJ917522:JYJ917523 KIF917522:KIF917523 KSB917522:KSB917523 LBX917522:LBX917523 LLT917522:LLT917523 LVP917522:LVP917523 MFL917522:MFL917523 MPH917522:MPH917523 MZD917522:MZD917523 NIZ917522:NIZ917523 NSV917522:NSV917523 OCR917522:OCR917523 OMN917522:OMN917523 OWJ917522:OWJ917523 PGF917522:PGF917523 PQB917522:PQB917523 PZX917522:PZX917523 QJT917522:QJT917523 QTP917522:QTP917523 RDL917522:RDL917523 RNH917522:RNH917523 RXD917522:RXD917523 SGZ917522:SGZ917523 SQV917522:SQV917523 TAR917522:TAR917523 TKN917522:TKN917523 TUJ917522:TUJ917523 UEF917522:UEF917523 UOB917522:UOB917523 UXX917522:UXX917523 VHT917522:VHT917523 VRP917522:VRP917523 WBL917522:WBL917523 WLH917522:WLH917523 WVD917522:WVD917523 IR983058:IR983059 SN983058:SN983059 ACJ983058:ACJ983059 AMF983058:AMF983059 AWB983058:AWB983059 BFX983058:BFX983059 BPT983058:BPT983059 BZP983058:BZP983059 CJL983058:CJL983059 CTH983058:CTH983059 DDD983058:DDD983059 DMZ983058:DMZ983059 DWV983058:DWV983059 EGR983058:EGR983059 EQN983058:EQN983059 FAJ983058:FAJ983059 FKF983058:FKF983059 FUB983058:FUB983059 GDX983058:GDX983059 GNT983058:GNT983059 GXP983058:GXP983059 HHL983058:HHL983059 HRH983058:HRH983059 IBD983058:IBD983059 IKZ983058:IKZ983059 IUV983058:IUV983059 JER983058:JER983059 JON983058:JON983059 JYJ983058:JYJ983059 KIF983058:KIF983059 KSB983058:KSB983059 LBX983058:LBX983059 LLT983058:LLT983059 LVP983058:LVP983059 MFL983058:MFL983059 MPH983058:MPH983059 MZD983058:MZD983059 NIZ983058:NIZ983059 NSV983058:NSV983059 OCR983058:OCR983059 OMN983058:OMN983059 OWJ983058:OWJ983059 PGF983058:PGF983059 PQB983058:PQB983059 PZX983058:PZX983059 QJT983058:QJT983059 QTP983058:QTP983059 RDL983058:RDL983059 RNH983058:RNH983059 RXD983058:RXD983059 SGZ983058:SGZ983059 SQV983058:SQV983059 TAR983058:TAR983059 TKN983058:TKN983059 TUJ983058:TUJ983059 UEF983058:UEF983059 UOB983058:UOB983059 UXX983058:UXX983059 VHT983058:VHT983059 VRP983058:VRP983059 WBL983058:WBL983059 WLH983058:WLH983059 WVD983058:WVD983059 IM65536 SI65536 ACE65536 AMA65536 AVW65536 BFS65536 BPO65536 BZK65536 CJG65536 CTC65536 DCY65536 DMU65536 DWQ65536 EGM65536 EQI65536 FAE65536 FKA65536 FTW65536 GDS65536 GNO65536 GXK65536 HHG65536 HRC65536 IAY65536 IKU65536 IUQ65536 JEM65536 JOI65536 JYE65536 KIA65536 KRW65536 LBS65536 LLO65536 LVK65536 MFG65536 MPC65536 MYY65536 NIU65536 NSQ65536 OCM65536 OMI65536 OWE65536 PGA65536 PPW65536 PZS65536 QJO65536 QTK65536 RDG65536 RNC65536 RWY65536 SGU65536 SQQ65536 TAM65536 TKI65536 TUE65536 UEA65536 UNW65536 UXS65536 VHO65536 VRK65536 WBG65536 WLC65536 WUY65536 IM131072 SI131072 ACE131072 AMA131072 AVW131072 BFS131072 BPO131072 BZK131072 CJG131072 CTC131072 DCY131072 DMU131072 DWQ131072 EGM131072 EQI131072 FAE131072 FKA131072 FTW131072 GDS131072 GNO131072 GXK131072 HHG131072 HRC131072 IAY131072 IKU131072 IUQ131072 JEM131072 JOI131072 JYE131072 KIA131072 KRW131072 LBS131072 LLO131072 LVK131072 MFG131072 MPC131072 MYY131072 NIU131072 NSQ131072 OCM131072 OMI131072 OWE131072 PGA131072 PPW131072 PZS131072 QJO131072 QTK131072 RDG131072 RNC131072 RWY131072 SGU131072 SQQ131072 TAM131072 TKI131072 TUE131072 UEA131072 UNW131072 UXS131072 VHO131072 VRK131072 WBG131072 WLC131072 WUY131072 IM196608 SI196608 ACE196608 AMA196608 AVW196608 BFS196608 BPO196608 BZK196608 CJG196608 CTC196608 DCY196608 DMU196608 DWQ196608 EGM196608 EQI196608 FAE196608 FKA196608 FTW196608 GDS196608 GNO196608 GXK196608 HHG196608 HRC196608 IAY196608 IKU196608 IUQ196608 JEM196608 JOI196608 JYE196608 KIA196608 KRW196608 LBS196608 LLO196608 LVK196608 MFG196608 MPC196608 MYY196608 NIU196608 NSQ196608 OCM196608 OMI196608 OWE196608 PGA196608 PPW196608 PZS196608 QJO196608 QTK196608 RDG196608 RNC196608 RWY196608 SGU196608 SQQ196608 TAM196608 TKI196608 TUE196608 UEA196608 UNW196608 UXS196608 VHO196608 VRK196608 WBG196608 WLC196608 WUY196608 IM262144 SI262144 ACE262144 AMA262144 AVW262144 BFS262144 BPO262144 BZK262144 CJG262144 CTC262144 DCY262144 DMU262144 DWQ262144 EGM262144 EQI262144 FAE262144 FKA262144 FTW262144 GDS262144 GNO262144 GXK262144 HHG262144 HRC262144 IAY262144 IKU262144 IUQ262144 JEM262144 JOI262144 JYE262144 KIA262144 KRW262144 LBS262144 LLO262144 LVK262144 MFG262144 MPC262144 MYY262144 NIU262144 NSQ262144 OCM262144 OMI262144 OWE262144 PGA262144 PPW262144 PZS262144 QJO262144 QTK262144 RDG262144 RNC262144 RWY262144 SGU262144 SQQ262144 TAM262144 TKI262144 TUE262144 UEA262144 UNW262144 UXS262144 VHO262144 VRK262144 WBG262144 WLC262144 WUY262144 IM327680 SI327680 ACE327680 AMA327680 AVW327680 BFS327680 BPO327680 BZK327680 CJG327680 CTC327680 DCY327680 DMU327680 DWQ327680 EGM327680 EQI327680 FAE327680 FKA327680 FTW327680 GDS327680 GNO327680 GXK327680 HHG327680 HRC327680 IAY327680 IKU327680 IUQ327680 JEM327680 JOI327680 JYE327680 KIA327680 KRW327680 LBS327680 LLO327680 LVK327680 MFG327680 MPC327680 MYY327680 NIU327680 NSQ327680 OCM327680 OMI327680 OWE327680 PGA327680 PPW327680 PZS327680 QJO327680 QTK327680 RDG327680 RNC327680 RWY327680 SGU327680 SQQ327680 TAM327680 TKI327680 TUE327680 UEA327680 UNW327680 UXS327680 VHO327680 VRK327680 WBG327680 WLC327680 WUY327680 IM393216 SI393216 ACE393216 AMA393216 AVW393216 BFS393216 BPO393216 BZK393216 CJG393216 CTC393216 DCY393216 DMU393216 DWQ393216 EGM393216 EQI393216 FAE393216 FKA393216 FTW393216 GDS393216 GNO393216 GXK393216 HHG393216 HRC393216 IAY393216 IKU393216 IUQ393216 JEM393216 JOI393216 JYE393216 KIA393216 KRW393216 LBS393216 LLO393216 LVK393216 MFG393216 MPC393216 MYY393216 NIU393216 NSQ393216 OCM393216 OMI393216 OWE393216 PGA393216 PPW393216 PZS393216 QJO393216 QTK393216 RDG393216 RNC393216 RWY393216 SGU393216 SQQ393216 TAM393216 TKI393216 TUE393216 UEA393216 UNW393216 UXS393216 VHO393216 VRK393216 WBG393216 WLC393216 WUY393216 IM458752 SI458752 ACE458752 AMA458752 AVW458752 BFS458752 BPO458752 BZK458752 CJG458752 CTC458752 DCY458752 DMU458752 DWQ458752 EGM458752 EQI458752 FAE458752 FKA458752 FTW458752 GDS458752 GNO458752 GXK458752 HHG458752 HRC458752 IAY458752 IKU458752 IUQ458752 JEM458752 JOI458752 JYE458752 KIA458752 KRW458752 LBS458752 LLO458752 LVK458752 MFG458752 MPC458752 MYY458752 NIU458752 NSQ458752 OCM458752 OMI458752 OWE458752 PGA458752 PPW458752 PZS458752 QJO458752 QTK458752 RDG458752 RNC458752 RWY458752 SGU458752 SQQ458752 TAM458752 TKI458752 TUE458752 UEA458752 UNW458752 UXS458752 VHO458752 VRK458752 WBG458752 WLC458752 WUY458752 IM524288 SI524288 ACE524288 AMA524288 AVW524288 BFS524288 BPO524288 BZK524288 CJG524288 CTC524288 DCY524288 DMU524288 DWQ524288 EGM524288 EQI524288 FAE524288 FKA524288 FTW524288 GDS524288 GNO524288 GXK524288 HHG524288 HRC524288 IAY524288 IKU524288 IUQ524288 JEM524288 JOI524288 JYE524288 KIA524288 KRW524288 LBS524288 LLO524288 LVK524288 MFG524288 MPC524288 MYY524288 NIU524288 NSQ524288 OCM524288 OMI524288 OWE524288 PGA524288 PPW524288 PZS524288 QJO524288 QTK524288 RDG524288 RNC524288 RWY524288 SGU524288 SQQ524288 TAM524288 TKI524288 TUE524288 UEA524288 UNW524288 UXS524288 VHO524288 VRK524288 WBG524288 WLC524288 WUY524288 IM589824 SI589824 ACE589824 AMA589824 AVW589824 BFS589824 BPO589824 BZK589824 CJG589824 CTC589824 DCY589824 DMU589824 DWQ589824 EGM589824 EQI589824 FAE589824 FKA589824 FTW589824 GDS589824 GNO589824 GXK589824 HHG589824 HRC589824 IAY589824 IKU589824 IUQ589824 JEM589824 JOI589824 JYE589824 KIA589824 KRW589824 LBS589824 LLO589824 LVK589824 MFG589824 MPC589824 MYY589824 NIU589824 NSQ589824 OCM589824 OMI589824 OWE589824 PGA589824 PPW589824 PZS589824 QJO589824 QTK589824 RDG589824 RNC589824 RWY589824 SGU589824 SQQ589824 TAM589824 TKI589824 TUE589824 UEA589824 UNW589824 UXS589824 VHO589824 VRK589824 WBG589824 WLC589824 WUY589824 IM655360 SI655360 ACE655360 AMA655360 AVW655360 BFS655360 BPO655360 BZK655360 CJG655360 CTC655360 DCY655360 DMU655360 DWQ655360 EGM655360 EQI655360 FAE655360 FKA655360 FTW655360 GDS655360 GNO655360 GXK655360 HHG655360 HRC655360 IAY655360 IKU655360 IUQ655360 JEM655360 JOI655360 JYE655360 KIA655360 KRW655360 LBS655360 LLO655360 LVK655360 MFG655360 MPC655360 MYY655360 NIU655360 NSQ655360 OCM655360 OMI655360 OWE655360 PGA655360 PPW655360 PZS655360 QJO655360 QTK655360 RDG655360 RNC655360 RWY655360 SGU655360 SQQ655360 TAM655360 TKI655360 TUE655360 UEA655360 UNW655360 UXS655360 VHO655360 VRK655360 WBG655360 WLC655360 WUY655360 IM720896 SI720896 ACE720896 AMA720896 AVW720896 BFS720896 BPO720896 BZK720896 CJG720896 CTC720896 DCY720896 DMU720896 DWQ720896 EGM720896 EQI720896 FAE720896 FKA720896 FTW720896 GDS720896 GNO720896 GXK720896 HHG720896 HRC720896 IAY720896 IKU720896 IUQ720896 JEM720896 JOI720896 JYE720896 KIA720896 KRW720896 LBS720896 LLO720896 LVK720896 MFG720896 MPC720896 MYY720896 NIU720896 NSQ720896 OCM720896 OMI720896 OWE720896 PGA720896 PPW720896 PZS720896 QJO720896 QTK720896 RDG720896 RNC720896 RWY720896 SGU720896 SQQ720896 TAM720896 TKI720896 TUE720896 UEA720896 UNW720896 UXS720896 VHO720896 VRK720896 WBG720896 WLC720896 WUY720896 IM786432 SI786432 ACE786432 AMA786432 AVW786432 BFS786432 BPO786432 BZK786432 CJG786432 CTC786432 DCY786432 DMU786432 DWQ786432 EGM786432 EQI786432 FAE786432 FKA786432 FTW786432 GDS786432 GNO786432 GXK786432 HHG786432 HRC786432 IAY786432 IKU786432 IUQ786432 JEM786432 JOI786432 JYE786432 KIA786432 KRW786432 LBS786432 LLO786432 LVK786432 MFG786432 MPC786432 MYY786432 NIU786432 NSQ786432 OCM786432 OMI786432 OWE786432 PGA786432 PPW786432 PZS786432 QJO786432 QTK786432 RDG786432 RNC786432 RWY786432 SGU786432 SQQ786432 TAM786432 TKI786432 TUE786432 UEA786432 UNW786432 UXS786432 VHO786432 VRK786432 WBG786432 WLC786432 WUY786432 IM851968 SI851968 ACE851968 AMA851968 AVW851968 BFS851968 BPO851968 BZK851968 CJG851968 CTC851968 DCY851968 DMU851968 DWQ851968 EGM851968 EQI851968 FAE851968 FKA851968 FTW851968 GDS851968 GNO851968 GXK851968 HHG851968 HRC851968 IAY851968 IKU851968 IUQ851968 JEM851968 JOI851968 JYE851968 KIA851968 KRW851968 LBS851968 LLO851968 LVK851968 MFG851968 MPC851968 MYY851968 NIU851968 NSQ851968 OCM851968 OMI851968 OWE851968 PGA851968 PPW851968 PZS851968 QJO851968 QTK851968 RDG851968 RNC851968 RWY851968 SGU851968 SQQ851968 TAM851968 TKI851968 TUE851968 UEA851968 UNW851968 UXS851968 VHO851968 VRK851968 WBG851968 WLC851968 WUY851968 IM917504 SI917504 ACE917504 AMA917504 AVW917504 BFS917504 BPO917504 BZK917504 CJG917504 CTC917504 DCY917504 DMU917504 DWQ917504 EGM917504 EQI917504 FAE917504 FKA917504 FTW917504 GDS917504 GNO917504 GXK917504 HHG917504 HRC917504 IAY917504 IKU917504 IUQ917504 JEM917504 JOI917504 JYE917504 KIA917504 KRW917504 LBS917504 LLO917504 LVK917504 MFG917504 MPC917504 MYY917504 NIU917504 NSQ917504 OCM917504 OMI917504 OWE917504 PGA917504 PPW917504 PZS917504 QJO917504 QTK917504 RDG917504 RNC917504 RWY917504 SGU917504 SQQ917504 TAM917504 TKI917504 TUE917504 UEA917504 UNW917504 UXS917504 VHO917504 VRK917504 WBG917504 WLC917504 WUY917504 IM983040 SI983040 ACE983040 AMA983040 AVW983040 BFS983040 BPO983040 BZK983040 CJG983040 CTC983040 DCY983040 DMU983040 DWQ983040 EGM983040 EQI983040 FAE983040 FKA983040 FTW983040 GDS983040 GNO983040 GXK983040 HHG983040 HRC983040 IAY983040 IKU983040 IUQ983040 JEM983040 JOI983040 JYE983040 KIA983040 KRW983040 LBS983040 LLO983040 LVK983040 MFG983040 MPC983040 MYY983040 NIU983040 NSQ983040 OCM983040 OMI983040 OWE983040 PGA983040 PPW983040 PZS983040 QJO983040 QTK983040 RDG983040 RNC983040 RWY983040 SGU983040 SQQ983040 TAM983040 TKI983040 TUE983040 UEA983040 UNW983040 UXS983040 VHO983040 VRK983040 WBG983040 WLC983040 WUY983040 IJ65541 SF65541 ACB65541 ALX65541 AVT65541 BFP65541 BPL65541 BZH65541 CJD65541 CSZ65541 DCV65541 DMR65541 DWN65541 EGJ65541 EQF65541 FAB65541 FJX65541 FTT65541 GDP65541 GNL65541 GXH65541 HHD65541 HQZ65541 IAV65541 IKR65541 IUN65541 JEJ65541 JOF65541 JYB65541 KHX65541 KRT65541 LBP65541 LLL65541 LVH65541 MFD65541 MOZ65541 MYV65541 NIR65541 NSN65541 OCJ65541 OMF65541 OWB65541 PFX65541 PPT65541 PZP65541 QJL65541 QTH65541 RDD65541 RMZ65541 RWV65541 SGR65541 SQN65541 TAJ65541 TKF65541 TUB65541 UDX65541 UNT65541 UXP65541 VHL65541 VRH65541 WBD65541 WKZ65541 WUV65541 IJ131077 SF131077 ACB131077 ALX131077 AVT131077 BFP131077 BPL131077 BZH131077 CJD131077 CSZ131077 DCV131077 DMR131077 DWN131077 EGJ131077 EQF131077 FAB131077 FJX131077 FTT131077 GDP131077 GNL131077 GXH131077 HHD131077 HQZ131077 IAV131077 IKR131077 IUN131077 JEJ131077 JOF131077 JYB131077 KHX131077 KRT131077 LBP131077 LLL131077 LVH131077 MFD131077 MOZ131077 MYV131077 NIR131077 NSN131077 OCJ131077 OMF131077 OWB131077 PFX131077 PPT131077 PZP131077 QJL131077 QTH131077 RDD131077 RMZ131077 RWV131077 SGR131077 SQN131077 TAJ131077 TKF131077 TUB131077 UDX131077 UNT131077 UXP131077 VHL131077 VRH131077 WBD131077 WKZ131077 WUV131077 IJ196613 SF196613 ACB196613 ALX196613 AVT196613 BFP196613 BPL196613 BZH196613 CJD196613 CSZ196613 DCV196613 DMR196613 DWN196613 EGJ196613 EQF196613 FAB196613 FJX196613 FTT196613 GDP196613 GNL196613 GXH196613 HHD196613 HQZ196613 IAV196613 IKR196613 IUN196613 JEJ196613 JOF196613 JYB196613 KHX196613 KRT196613 LBP196613 LLL196613 LVH196613 MFD196613 MOZ196613 MYV196613 NIR196613 NSN196613 OCJ196613 OMF196613 OWB196613 PFX196613 PPT196613 PZP196613 QJL196613 QTH196613 RDD196613 RMZ196613 RWV196613 SGR196613 SQN196613 TAJ196613 TKF196613 TUB196613 UDX196613 UNT196613 UXP196613 VHL196613 VRH196613 WBD196613 WKZ196613 WUV196613 IJ262149 SF262149 ACB262149 ALX262149 AVT262149 BFP262149 BPL262149 BZH262149 CJD262149 CSZ262149 DCV262149 DMR262149 DWN262149 EGJ262149 EQF262149 FAB262149 FJX262149 FTT262149 GDP262149 GNL262149 GXH262149 HHD262149 HQZ262149 IAV262149 IKR262149 IUN262149 JEJ262149 JOF262149 JYB262149 KHX262149 KRT262149 LBP262149 LLL262149 LVH262149 MFD262149 MOZ262149 MYV262149 NIR262149 NSN262149 OCJ262149 OMF262149 OWB262149 PFX262149 PPT262149 PZP262149 QJL262149 QTH262149 RDD262149 RMZ262149 RWV262149 SGR262149 SQN262149 TAJ262149 TKF262149 TUB262149 UDX262149 UNT262149 UXP262149 VHL262149 VRH262149 WBD262149 WKZ262149 WUV262149 IJ327685 SF327685 ACB327685 ALX327685 AVT327685 BFP327685 BPL327685 BZH327685 CJD327685 CSZ327685 DCV327685 DMR327685 DWN327685 EGJ327685 EQF327685 FAB327685 FJX327685 FTT327685 GDP327685 GNL327685 GXH327685 HHD327685 HQZ327685 IAV327685 IKR327685 IUN327685 JEJ327685 JOF327685 JYB327685 KHX327685 KRT327685 LBP327685 LLL327685 LVH327685 MFD327685 MOZ327685 MYV327685 NIR327685 NSN327685 OCJ327685 OMF327685 OWB327685 PFX327685 PPT327685 PZP327685 QJL327685 QTH327685 RDD327685 RMZ327685 RWV327685 SGR327685 SQN327685 TAJ327685 TKF327685 TUB327685 UDX327685 UNT327685 UXP327685 VHL327685 VRH327685 WBD327685 WKZ327685 WUV327685 IJ393221 SF393221 ACB393221 ALX393221 AVT393221 BFP393221 BPL393221 BZH393221 CJD393221 CSZ393221 DCV393221 DMR393221 DWN393221 EGJ393221 EQF393221 FAB393221 FJX393221 FTT393221 GDP393221 GNL393221 GXH393221 HHD393221 HQZ393221 IAV393221 IKR393221 IUN393221 JEJ393221 JOF393221 JYB393221 KHX393221 KRT393221 LBP393221 LLL393221 LVH393221 MFD393221 MOZ393221 MYV393221 NIR393221 NSN393221 OCJ393221 OMF393221 OWB393221 PFX393221 PPT393221 PZP393221 QJL393221 QTH393221 RDD393221 RMZ393221 RWV393221 SGR393221 SQN393221 TAJ393221 TKF393221 TUB393221 UDX393221 UNT393221 UXP393221 VHL393221 VRH393221 WBD393221 WKZ393221 WUV393221 IJ458757 SF458757 ACB458757 ALX458757 AVT458757 BFP458757 BPL458757 BZH458757 CJD458757 CSZ458757 DCV458757 DMR458757 DWN458757 EGJ458757 EQF458757 FAB458757 FJX458757 FTT458757 GDP458757 GNL458757 GXH458757 HHD458757 HQZ458757 IAV458757 IKR458757 IUN458757 JEJ458757 JOF458757 JYB458757 KHX458757 KRT458757 LBP458757 LLL458757 LVH458757 MFD458757 MOZ458757 MYV458757 NIR458757 NSN458757 OCJ458757 OMF458757 OWB458757 PFX458757 PPT458757 PZP458757 QJL458757 QTH458757 RDD458757 RMZ458757 RWV458757 SGR458757 SQN458757 TAJ458757 TKF458757 TUB458757 UDX458757 UNT458757 UXP458757 VHL458757 VRH458757 WBD458757 WKZ458757 WUV458757 IJ524293 SF524293 ACB524293 ALX524293 AVT524293 BFP524293 BPL524293 BZH524293 CJD524293 CSZ524293 DCV524293 DMR524293 DWN524293 EGJ524293 EQF524293 FAB524293 FJX524293 FTT524293 GDP524293 GNL524293 GXH524293 HHD524293 HQZ524293 IAV524293 IKR524293 IUN524293 JEJ524293 JOF524293 JYB524293 KHX524293 KRT524293 LBP524293 LLL524293 LVH524293 MFD524293 MOZ524293 MYV524293 NIR524293 NSN524293 OCJ524293 OMF524293 OWB524293 PFX524293 PPT524293 PZP524293 QJL524293 QTH524293 RDD524293 RMZ524293 RWV524293 SGR524293 SQN524293 TAJ524293 TKF524293 TUB524293 UDX524293 UNT524293 UXP524293 VHL524293 VRH524293 WBD524293 WKZ524293 WUV524293 IJ589829 SF589829 ACB589829 ALX589829 AVT589829 BFP589829 BPL589829 BZH589829 CJD589829 CSZ589829 DCV589829 DMR589829 DWN589829 EGJ589829 EQF589829 FAB589829 FJX589829 FTT589829 GDP589829 GNL589829 GXH589829 HHD589829 HQZ589829 IAV589829 IKR589829 IUN589829 JEJ589829 JOF589829 JYB589829 KHX589829 KRT589829 LBP589829 LLL589829 LVH589829 MFD589829 MOZ589829 MYV589829 NIR589829 NSN589829 OCJ589829 OMF589829 OWB589829 PFX589829 PPT589829 PZP589829 QJL589829 QTH589829 RDD589829 RMZ589829 RWV589829 SGR589829 SQN589829 TAJ589829 TKF589829 TUB589829 UDX589829 UNT589829 UXP589829 VHL589829 VRH589829 WBD589829 WKZ589829 WUV589829 IJ655365 SF655365 ACB655365 ALX655365 AVT655365 BFP655365 BPL655365 BZH655365 CJD655365 CSZ655365 DCV655365 DMR655365 DWN655365 EGJ655365 EQF655365 FAB655365 FJX655365 FTT655365 GDP655365 GNL655365 GXH655365 HHD655365 HQZ655365 IAV655365 IKR655365 IUN655365 JEJ655365 JOF655365 JYB655365 KHX655365 KRT655365 LBP655365 LLL655365 LVH655365 MFD655365 MOZ655365 MYV655365 NIR655365 NSN655365 OCJ655365 OMF655365 OWB655365 PFX655365 PPT655365 PZP655365 QJL655365 QTH655365 RDD655365 RMZ655365 RWV655365 SGR655365 SQN655365 TAJ655365 TKF655365 TUB655365 UDX655365 UNT655365 UXP655365 VHL655365 VRH655365 WBD655365 WKZ655365 WUV655365 IJ720901 SF720901 ACB720901 ALX720901 AVT720901 BFP720901 BPL720901 BZH720901 CJD720901 CSZ720901 DCV720901 DMR720901 DWN720901 EGJ720901 EQF720901 FAB720901 FJX720901 FTT720901 GDP720901 GNL720901 GXH720901 HHD720901 HQZ720901 IAV720901 IKR720901 IUN720901 JEJ720901 JOF720901 JYB720901 KHX720901 KRT720901 LBP720901 LLL720901 LVH720901 MFD720901 MOZ720901 MYV720901 NIR720901 NSN720901 OCJ720901 OMF720901 OWB720901 PFX720901 PPT720901 PZP720901 QJL720901 QTH720901 RDD720901 RMZ720901 RWV720901 SGR720901 SQN720901 TAJ720901 TKF720901 TUB720901 UDX720901 UNT720901 UXP720901 VHL720901 VRH720901 WBD720901 WKZ720901 WUV720901 IJ786437 SF786437 ACB786437 ALX786437 AVT786437 BFP786437 BPL786437 BZH786437 CJD786437 CSZ786437 DCV786437 DMR786437 DWN786437 EGJ786437 EQF786437 FAB786437 FJX786437 FTT786437 GDP786437 GNL786437 GXH786437 HHD786437 HQZ786437 IAV786437 IKR786437 IUN786437 JEJ786437 JOF786437 JYB786437 KHX786437 KRT786437 LBP786437 LLL786437 LVH786437 MFD786437 MOZ786437 MYV786437 NIR786437 NSN786437 OCJ786437 OMF786437 OWB786437 PFX786437 PPT786437 PZP786437 QJL786437 QTH786437 RDD786437 RMZ786437 RWV786437 SGR786437 SQN786437 TAJ786437 TKF786437 TUB786437 UDX786437 UNT786437 UXP786437 VHL786437 VRH786437 WBD786437 WKZ786437 WUV786437 IJ851973 SF851973 ACB851973 ALX851973 AVT851973 BFP851973 BPL851973 BZH851973 CJD851973 CSZ851973 DCV851973 DMR851973 DWN851973 EGJ851973 EQF851973 FAB851973 FJX851973 FTT851973 GDP851973 GNL851973 GXH851973 HHD851973 HQZ851973 IAV851973 IKR851973 IUN851973 JEJ851973 JOF851973 JYB851973 KHX851973 KRT851973 LBP851973 LLL851973 LVH851973 MFD851973 MOZ851973 MYV851973 NIR851973 NSN851973 OCJ851973 OMF851973 OWB851973 PFX851973 PPT851973 PZP851973 QJL851973 QTH851973 RDD851973 RMZ851973 RWV851973 SGR851973 SQN851973 TAJ851973 TKF851973 TUB851973 UDX851973 UNT851973 UXP851973 VHL851973 VRH851973 WBD851973 WKZ851973 WUV851973 IJ917509 SF917509 ACB917509 ALX917509 AVT917509 BFP917509 BPL917509 BZH917509 CJD917509 CSZ917509 DCV917509 DMR917509 DWN917509 EGJ917509 EQF917509 FAB917509 FJX917509 FTT917509 GDP917509 GNL917509 GXH917509 HHD917509 HQZ917509 IAV917509 IKR917509 IUN917509 JEJ917509 JOF917509 JYB917509 KHX917509 KRT917509 LBP917509 LLL917509 LVH917509 MFD917509 MOZ917509 MYV917509 NIR917509 NSN917509 OCJ917509 OMF917509 OWB917509 PFX917509 PPT917509 PZP917509 QJL917509 QTH917509 RDD917509 RMZ917509 RWV917509 SGR917509 SQN917509 TAJ917509 TKF917509 TUB917509 UDX917509 UNT917509 UXP917509 VHL917509 VRH917509 WBD917509 WKZ917509 WUV917509 IJ983045 SF983045 ACB983045 ALX983045 AVT983045 BFP983045 BPL983045 BZH983045 CJD983045 CSZ983045 DCV983045 DMR983045 DWN983045 EGJ983045 EQF983045 FAB983045 FJX983045 FTT983045 GDP983045 GNL983045 GXH983045 HHD983045 HQZ983045 IAV983045 IKR983045 IUN983045 JEJ983045 JOF983045 JYB983045 KHX983045 KRT983045 LBP983045 LLL983045 LVH983045 MFD983045 MOZ983045 MYV983045 NIR983045 NSN983045 OCJ983045 OMF983045 OWB983045 PFX983045 PPT983045 PZP983045 QJL983045 QTH983045 RDD983045 RMZ983045 RWV983045 SGR983045 SQN983045 TAJ983045 TKF983045 TUB983045 UDX983045 UNT983045 UXP983045 VHL983045 VRH983045 WBD983045 WKZ983045 WUV983045 IM65530 SI65530 ACE65530 AMA65530 AVW65530 BFS65530 BPO65530 BZK65530 CJG65530 CTC65530 DCY65530 DMU65530 DWQ65530 EGM65530 EQI65530 FAE65530 FKA65530 FTW65530 GDS65530 GNO65530 GXK65530 HHG65530 HRC65530 IAY65530 IKU65530 IUQ65530 JEM65530 JOI65530 JYE65530 KIA65530 KRW65530 LBS65530 LLO65530 LVK65530 MFG65530 MPC65530 MYY65530 NIU65530 NSQ65530 OCM65530 OMI65530 OWE65530 PGA65530 PPW65530 PZS65530 QJO65530 QTK65530 RDG65530 RNC65530 RWY65530 SGU65530 SQQ65530 TAM65530 TKI65530 TUE65530 UEA65530 UNW65530 UXS65530 VHO65530 VRK65530 WBG65530 WLC65530 WUY65530 IM131066 SI131066 ACE131066 AMA131066 AVW131066 BFS131066 BPO131066 BZK131066 CJG131066 CTC131066 DCY131066 DMU131066 DWQ131066 EGM131066 EQI131066 FAE131066 FKA131066 FTW131066 GDS131066 GNO131066 GXK131066 HHG131066 HRC131066 IAY131066 IKU131066 IUQ131066 JEM131066 JOI131066 JYE131066 KIA131066 KRW131066 LBS131066 LLO131066 LVK131066 MFG131066 MPC131066 MYY131066 NIU131066 NSQ131066 OCM131066 OMI131066 OWE131066 PGA131066 PPW131066 PZS131066 QJO131066 QTK131066 RDG131066 RNC131066 RWY131066 SGU131066 SQQ131066 TAM131066 TKI131066 TUE131066 UEA131066 UNW131066 UXS131066 VHO131066 VRK131066 WBG131066 WLC131066 WUY131066 IM196602 SI196602 ACE196602 AMA196602 AVW196602 BFS196602 BPO196602 BZK196602 CJG196602 CTC196602 DCY196602 DMU196602 DWQ196602 EGM196602 EQI196602 FAE196602 FKA196602 FTW196602 GDS196602 GNO196602 GXK196602 HHG196602 HRC196602 IAY196602 IKU196602 IUQ196602 JEM196602 JOI196602 JYE196602 KIA196602 KRW196602 LBS196602 LLO196602 LVK196602 MFG196602 MPC196602 MYY196602 NIU196602 NSQ196602 OCM196602 OMI196602 OWE196602 PGA196602 PPW196602 PZS196602 QJO196602 QTK196602 RDG196602 RNC196602 RWY196602 SGU196602 SQQ196602 TAM196602 TKI196602 TUE196602 UEA196602 UNW196602 UXS196602 VHO196602 VRK196602 WBG196602 WLC196602 WUY196602 IM262138 SI262138 ACE262138 AMA262138 AVW262138 BFS262138 BPO262138 BZK262138 CJG262138 CTC262138 DCY262138 DMU262138 DWQ262138 EGM262138 EQI262138 FAE262138 FKA262138 FTW262138 GDS262138 GNO262138 GXK262138 HHG262138 HRC262138 IAY262138 IKU262138 IUQ262138 JEM262138 JOI262138 JYE262138 KIA262138 KRW262138 LBS262138 LLO262138 LVK262138 MFG262138 MPC262138 MYY262138 NIU262138 NSQ262138 OCM262138 OMI262138 OWE262138 PGA262138 PPW262138 PZS262138 QJO262138 QTK262138 RDG262138 RNC262138 RWY262138 SGU262138 SQQ262138 TAM262138 TKI262138 TUE262138 UEA262138 UNW262138 UXS262138 VHO262138 VRK262138 WBG262138 WLC262138 WUY262138 IM327674 SI327674 ACE327674 AMA327674 AVW327674 BFS327674 BPO327674 BZK327674 CJG327674 CTC327674 DCY327674 DMU327674 DWQ327674 EGM327674 EQI327674 FAE327674 FKA327674 FTW327674 GDS327674 GNO327674 GXK327674 HHG327674 HRC327674 IAY327674 IKU327674 IUQ327674 JEM327674 JOI327674 JYE327674 KIA327674 KRW327674 LBS327674 LLO327674 LVK327674 MFG327674 MPC327674 MYY327674 NIU327674 NSQ327674 OCM327674 OMI327674 OWE327674 PGA327674 PPW327674 PZS327674 QJO327674 QTK327674 RDG327674 RNC327674 RWY327674 SGU327674 SQQ327674 TAM327674 TKI327674 TUE327674 UEA327674 UNW327674 UXS327674 VHO327674 VRK327674 WBG327674 WLC327674 WUY327674 IM393210 SI393210 ACE393210 AMA393210 AVW393210 BFS393210 BPO393210 BZK393210 CJG393210 CTC393210 DCY393210 DMU393210 DWQ393210 EGM393210 EQI393210 FAE393210 FKA393210 FTW393210 GDS393210 GNO393210 GXK393210 HHG393210 HRC393210 IAY393210 IKU393210 IUQ393210 JEM393210 JOI393210 JYE393210 KIA393210 KRW393210 LBS393210 LLO393210 LVK393210 MFG393210 MPC393210 MYY393210 NIU393210 NSQ393210 OCM393210 OMI393210 OWE393210 PGA393210 PPW393210 PZS393210 QJO393210 QTK393210 RDG393210 RNC393210 RWY393210 SGU393210 SQQ393210 TAM393210 TKI393210 TUE393210 UEA393210 UNW393210 UXS393210 VHO393210 VRK393210 WBG393210 WLC393210 WUY393210 IM458746 SI458746 ACE458746 AMA458746 AVW458746 BFS458746 BPO458746 BZK458746 CJG458746 CTC458746 DCY458746 DMU458746 DWQ458746 EGM458746 EQI458746 FAE458746 FKA458746 FTW458746 GDS458746 GNO458746 GXK458746 HHG458746 HRC458746 IAY458746 IKU458746 IUQ458746 JEM458746 JOI458746 JYE458746 KIA458746 KRW458746 LBS458746 LLO458746 LVK458746 MFG458746 MPC458746 MYY458746 NIU458746 NSQ458746 OCM458746 OMI458746 OWE458746 PGA458746 PPW458746 PZS458746 QJO458746 QTK458746 RDG458746 RNC458746 RWY458746 SGU458746 SQQ458746 TAM458746 TKI458746 TUE458746 UEA458746 UNW458746 UXS458746 VHO458746 VRK458746 WBG458746 WLC458746 WUY458746 IM524282 SI524282 ACE524282 AMA524282 AVW524282 BFS524282 BPO524282 BZK524282 CJG524282 CTC524282 DCY524282 DMU524282 DWQ524282 EGM524282 EQI524282 FAE524282 FKA524282 FTW524282 GDS524282 GNO524282 GXK524282 HHG524282 HRC524282 IAY524282 IKU524282 IUQ524282 JEM524282 JOI524282 JYE524282 KIA524282 KRW524282 LBS524282 LLO524282 LVK524282 MFG524282 MPC524282 MYY524282 NIU524282 NSQ524282 OCM524282 OMI524282 OWE524282 PGA524282 PPW524282 PZS524282 QJO524282 QTK524282 RDG524282 RNC524282 RWY524282 SGU524282 SQQ524282 TAM524282 TKI524282 TUE524282 UEA524282 UNW524282 UXS524282 VHO524282 VRK524282 WBG524282 WLC524282 WUY524282 IM589818 SI589818 ACE589818 AMA589818 AVW589818 BFS589818 BPO589818 BZK589818 CJG589818 CTC589818 DCY589818 DMU589818 DWQ589818 EGM589818 EQI589818 FAE589818 FKA589818 FTW589818 GDS589818 GNO589818 GXK589818 HHG589818 HRC589818 IAY589818 IKU589818 IUQ589818 JEM589818 JOI589818 JYE589818 KIA589818 KRW589818 LBS589818 LLO589818 LVK589818 MFG589818 MPC589818 MYY589818 NIU589818 NSQ589818 OCM589818 OMI589818 OWE589818 PGA589818 PPW589818 PZS589818 QJO589818 QTK589818 RDG589818 RNC589818 RWY589818 SGU589818 SQQ589818 TAM589818 TKI589818 TUE589818 UEA589818 UNW589818 UXS589818 VHO589818 VRK589818 WBG589818 WLC589818 WUY589818 IM655354 SI655354 ACE655354 AMA655354 AVW655354 BFS655354 BPO655354 BZK655354 CJG655354 CTC655354 DCY655354 DMU655354 DWQ655354 EGM655354 EQI655354 FAE655354 FKA655354 FTW655354 GDS655354 GNO655354 GXK655354 HHG655354 HRC655354 IAY655354 IKU655354 IUQ655354 JEM655354 JOI655354 JYE655354 KIA655354 KRW655354 LBS655354 LLO655354 LVK655354 MFG655354 MPC655354 MYY655354 NIU655354 NSQ655354 OCM655354 OMI655354 OWE655354 PGA655354 PPW655354 PZS655354 QJO655354 QTK655354 RDG655354 RNC655354 RWY655354 SGU655354 SQQ655354 TAM655354 TKI655354 TUE655354 UEA655354 UNW655354 UXS655354 VHO655354 VRK655354 WBG655354 WLC655354 WUY655354 IM720890 SI720890 ACE720890 AMA720890 AVW720890 BFS720890 BPO720890 BZK720890 CJG720890 CTC720890 DCY720890 DMU720890 DWQ720890 EGM720890 EQI720890 FAE720890 FKA720890 FTW720890 GDS720890 GNO720890 GXK720890 HHG720890 HRC720890 IAY720890 IKU720890 IUQ720890 JEM720890 JOI720890 JYE720890 KIA720890 KRW720890 LBS720890 LLO720890 LVK720890 MFG720890 MPC720890 MYY720890 NIU720890 NSQ720890 OCM720890 OMI720890 OWE720890 PGA720890 PPW720890 PZS720890 QJO720890 QTK720890 RDG720890 RNC720890 RWY720890 SGU720890 SQQ720890 TAM720890 TKI720890 TUE720890 UEA720890 UNW720890 UXS720890 VHO720890 VRK720890 WBG720890 WLC720890 WUY720890 IM786426 SI786426 ACE786426 AMA786426 AVW786426 BFS786426 BPO786426 BZK786426 CJG786426 CTC786426 DCY786426 DMU786426 DWQ786426 EGM786426 EQI786426 FAE786426 FKA786426 FTW786426 GDS786426 GNO786426 GXK786426 HHG786426 HRC786426 IAY786426 IKU786426 IUQ786426 JEM786426 JOI786426 JYE786426 KIA786426 KRW786426 LBS786426 LLO786426 LVK786426 MFG786426 MPC786426 MYY786426 NIU786426 NSQ786426 OCM786426 OMI786426 OWE786426 PGA786426 PPW786426 PZS786426 QJO786426 QTK786426 RDG786426 RNC786426 RWY786426 SGU786426 SQQ786426 TAM786426 TKI786426 TUE786426 UEA786426 UNW786426 UXS786426 VHO786426 VRK786426 WBG786426 WLC786426 WUY786426 IM851962 SI851962 ACE851962 AMA851962 AVW851962 BFS851962 BPO851962 BZK851962 CJG851962 CTC851962 DCY851962 DMU851962 DWQ851962 EGM851962 EQI851962 FAE851962 FKA851962 FTW851962 GDS851962 GNO851962 GXK851962 HHG851962 HRC851962 IAY851962 IKU851962 IUQ851962 JEM851962 JOI851962 JYE851962 KIA851962 KRW851962 LBS851962 LLO851962 LVK851962 MFG851962 MPC851962 MYY851962 NIU851962 NSQ851962 OCM851962 OMI851962 OWE851962 PGA851962 PPW851962 PZS851962 QJO851962 QTK851962 RDG851962 RNC851962 RWY851962 SGU851962 SQQ851962 TAM851962 TKI851962 TUE851962 UEA851962 UNW851962 UXS851962 VHO851962 VRK851962 WBG851962 WLC851962 WUY851962 IM917498 SI917498 ACE917498 AMA917498 AVW917498 BFS917498 BPO917498 BZK917498 CJG917498 CTC917498 DCY917498 DMU917498 DWQ917498 EGM917498 EQI917498 FAE917498 FKA917498 FTW917498 GDS917498 GNO917498 GXK917498 HHG917498 HRC917498 IAY917498 IKU917498 IUQ917498 JEM917498 JOI917498 JYE917498 KIA917498 KRW917498 LBS917498 LLO917498 LVK917498 MFG917498 MPC917498 MYY917498 NIU917498 NSQ917498 OCM917498 OMI917498 OWE917498 PGA917498 PPW917498 PZS917498 QJO917498 QTK917498 RDG917498 RNC917498 RWY917498 SGU917498 SQQ917498 TAM917498 TKI917498 TUE917498 UEA917498 UNW917498 UXS917498 VHO917498 VRK917498 WBG917498 WLC917498 WUY917498 IM983034 SI983034 ACE983034 AMA983034 AVW983034 BFS983034 BPO983034 BZK983034 CJG983034 CTC983034 DCY983034 DMU983034 DWQ983034 EGM983034 EQI983034 FAE983034 FKA983034 FTW983034 GDS983034 GNO983034 GXK983034 HHG983034 HRC983034 IAY983034 IKU983034 IUQ983034 JEM983034 JOI983034 JYE983034 KIA983034 KRW983034 LBS983034 LLO983034 LVK983034 MFG983034 MPC983034 MYY983034 NIU983034 NSQ983034 OCM983034 OMI983034 OWE983034 PGA983034 PPW983034 PZS983034 QJO983034 QTK983034 RDG983034 RNC983034 RWY983034 SGU983034 SQQ983034 TAM983034 TKI983034 TUE983034 UEA983034 UNW983034 UXS983034 VHO983034 VRK983034 WBG983034 WLC983034 WUY983034 IM65558:IO65558 SI65558:SK65558 ACE65558:ACG65558 AMA65558:AMC65558 AVW65558:AVY65558 BFS65558:BFU65558 BPO65558:BPQ65558 BZK65558:BZM65558 CJG65558:CJI65558 CTC65558:CTE65558 DCY65558:DDA65558 DMU65558:DMW65558 DWQ65558:DWS65558 EGM65558:EGO65558 EQI65558:EQK65558 FAE65558:FAG65558 FKA65558:FKC65558 FTW65558:FTY65558 GDS65558:GDU65558 GNO65558:GNQ65558 GXK65558:GXM65558 HHG65558:HHI65558 HRC65558:HRE65558 IAY65558:IBA65558 IKU65558:IKW65558 IUQ65558:IUS65558 JEM65558:JEO65558 JOI65558:JOK65558 JYE65558:JYG65558 KIA65558:KIC65558 KRW65558:KRY65558 LBS65558:LBU65558 LLO65558:LLQ65558 LVK65558:LVM65558 MFG65558:MFI65558 MPC65558:MPE65558 MYY65558:MZA65558 NIU65558:NIW65558 NSQ65558:NSS65558 OCM65558:OCO65558 OMI65558:OMK65558 OWE65558:OWG65558 PGA65558:PGC65558 PPW65558:PPY65558 PZS65558:PZU65558 QJO65558:QJQ65558 QTK65558:QTM65558 RDG65558:RDI65558 RNC65558:RNE65558 RWY65558:RXA65558 SGU65558:SGW65558 SQQ65558:SQS65558 TAM65558:TAO65558 TKI65558:TKK65558 TUE65558:TUG65558 UEA65558:UEC65558 UNW65558:UNY65558 UXS65558:UXU65558 VHO65558:VHQ65558 VRK65558:VRM65558 WBG65558:WBI65558 WLC65558:WLE65558 WUY65558:WVA65558 IM131094:IO131094 SI131094:SK131094 ACE131094:ACG131094 AMA131094:AMC131094 AVW131094:AVY131094 BFS131094:BFU131094 BPO131094:BPQ131094 BZK131094:BZM131094 CJG131094:CJI131094 CTC131094:CTE131094 DCY131094:DDA131094 DMU131094:DMW131094 DWQ131094:DWS131094 EGM131094:EGO131094 EQI131094:EQK131094 FAE131094:FAG131094 FKA131094:FKC131094 FTW131094:FTY131094 GDS131094:GDU131094 GNO131094:GNQ131094 GXK131094:GXM131094 HHG131094:HHI131094 HRC131094:HRE131094 IAY131094:IBA131094 IKU131094:IKW131094 IUQ131094:IUS131094 JEM131094:JEO131094 JOI131094:JOK131094 JYE131094:JYG131094 KIA131094:KIC131094 KRW131094:KRY131094 LBS131094:LBU131094 LLO131094:LLQ131094 LVK131094:LVM131094 MFG131094:MFI131094 MPC131094:MPE131094 MYY131094:MZA131094 NIU131094:NIW131094 NSQ131094:NSS131094 OCM131094:OCO131094 OMI131094:OMK131094 OWE131094:OWG131094 PGA131094:PGC131094 PPW131094:PPY131094 PZS131094:PZU131094 QJO131094:QJQ131094 QTK131094:QTM131094 RDG131094:RDI131094 RNC131094:RNE131094 RWY131094:RXA131094 SGU131094:SGW131094 SQQ131094:SQS131094 TAM131094:TAO131094 TKI131094:TKK131094 TUE131094:TUG131094 UEA131094:UEC131094 UNW131094:UNY131094 UXS131094:UXU131094 VHO131094:VHQ131094 VRK131094:VRM131094 WBG131094:WBI131094 WLC131094:WLE131094 WUY131094:WVA131094 IM196630:IO196630 SI196630:SK196630 ACE196630:ACG196630 AMA196630:AMC196630 AVW196630:AVY196630 BFS196630:BFU196630 BPO196630:BPQ196630 BZK196630:BZM196630 CJG196630:CJI196630 CTC196630:CTE196630 DCY196630:DDA196630 DMU196630:DMW196630 DWQ196630:DWS196630 EGM196630:EGO196630 EQI196630:EQK196630 FAE196630:FAG196630 FKA196630:FKC196630 FTW196630:FTY196630 GDS196630:GDU196630 GNO196630:GNQ196630 GXK196630:GXM196630 HHG196630:HHI196630 HRC196630:HRE196630 IAY196630:IBA196630 IKU196630:IKW196630 IUQ196630:IUS196630 JEM196630:JEO196630 JOI196630:JOK196630 JYE196630:JYG196630 KIA196630:KIC196630 KRW196630:KRY196630 LBS196630:LBU196630 LLO196630:LLQ196630 LVK196630:LVM196630 MFG196630:MFI196630 MPC196630:MPE196630 MYY196630:MZA196630 NIU196630:NIW196630 NSQ196630:NSS196630 OCM196630:OCO196630 OMI196630:OMK196630 OWE196630:OWG196630 PGA196630:PGC196630 PPW196630:PPY196630 PZS196630:PZU196630 QJO196630:QJQ196630 QTK196630:QTM196630 RDG196630:RDI196630 RNC196630:RNE196630 RWY196630:RXA196630 SGU196630:SGW196630 SQQ196630:SQS196630 TAM196630:TAO196630 TKI196630:TKK196630 TUE196630:TUG196630 UEA196630:UEC196630 UNW196630:UNY196630 UXS196630:UXU196630 VHO196630:VHQ196630 VRK196630:VRM196630 WBG196630:WBI196630 WLC196630:WLE196630 WUY196630:WVA196630 IM262166:IO262166 SI262166:SK262166 ACE262166:ACG262166 AMA262166:AMC262166 AVW262166:AVY262166 BFS262166:BFU262166 BPO262166:BPQ262166 BZK262166:BZM262166 CJG262166:CJI262166 CTC262166:CTE262166 DCY262166:DDA262166 DMU262166:DMW262166 DWQ262166:DWS262166 EGM262166:EGO262166 EQI262166:EQK262166 FAE262166:FAG262166 FKA262166:FKC262166 FTW262166:FTY262166 GDS262166:GDU262166 GNO262166:GNQ262166 GXK262166:GXM262166 HHG262166:HHI262166 HRC262166:HRE262166 IAY262166:IBA262166 IKU262166:IKW262166 IUQ262166:IUS262166 JEM262166:JEO262166 JOI262166:JOK262166 JYE262166:JYG262166 KIA262166:KIC262166 KRW262166:KRY262166 LBS262166:LBU262166 LLO262166:LLQ262166 LVK262166:LVM262166 MFG262166:MFI262166 MPC262166:MPE262166 MYY262166:MZA262166 NIU262166:NIW262166 NSQ262166:NSS262166 OCM262166:OCO262166 OMI262166:OMK262166 OWE262166:OWG262166 PGA262166:PGC262166 PPW262166:PPY262166 PZS262166:PZU262166 QJO262166:QJQ262166 QTK262166:QTM262166 RDG262166:RDI262166 RNC262166:RNE262166 RWY262166:RXA262166 SGU262166:SGW262166 SQQ262166:SQS262166 TAM262166:TAO262166 TKI262166:TKK262166 TUE262166:TUG262166 UEA262166:UEC262166 UNW262166:UNY262166 UXS262166:UXU262166 VHO262166:VHQ262166 VRK262166:VRM262166 WBG262166:WBI262166 WLC262166:WLE262166 WUY262166:WVA262166 IM327702:IO327702 SI327702:SK327702 ACE327702:ACG327702 AMA327702:AMC327702 AVW327702:AVY327702 BFS327702:BFU327702 BPO327702:BPQ327702 BZK327702:BZM327702 CJG327702:CJI327702 CTC327702:CTE327702 DCY327702:DDA327702 DMU327702:DMW327702 DWQ327702:DWS327702 EGM327702:EGO327702 EQI327702:EQK327702 FAE327702:FAG327702 FKA327702:FKC327702 FTW327702:FTY327702 GDS327702:GDU327702 GNO327702:GNQ327702 GXK327702:GXM327702 HHG327702:HHI327702 HRC327702:HRE327702 IAY327702:IBA327702 IKU327702:IKW327702 IUQ327702:IUS327702 JEM327702:JEO327702 JOI327702:JOK327702 JYE327702:JYG327702 KIA327702:KIC327702 KRW327702:KRY327702 LBS327702:LBU327702 LLO327702:LLQ327702 LVK327702:LVM327702 MFG327702:MFI327702 MPC327702:MPE327702 MYY327702:MZA327702 NIU327702:NIW327702 NSQ327702:NSS327702 OCM327702:OCO327702 OMI327702:OMK327702 OWE327702:OWG327702 PGA327702:PGC327702 PPW327702:PPY327702 PZS327702:PZU327702 QJO327702:QJQ327702 QTK327702:QTM327702 RDG327702:RDI327702 RNC327702:RNE327702 RWY327702:RXA327702 SGU327702:SGW327702 SQQ327702:SQS327702 TAM327702:TAO327702 TKI327702:TKK327702 TUE327702:TUG327702 UEA327702:UEC327702 UNW327702:UNY327702 UXS327702:UXU327702 VHO327702:VHQ327702 VRK327702:VRM327702 WBG327702:WBI327702 WLC327702:WLE327702 WUY327702:WVA327702 IM393238:IO393238 SI393238:SK393238 ACE393238:ACG393238 AMA393238:AMC393238 AVW393238:AVY393238 BFS393238:BFU393238 BPO393238:BPQ393238 BZK393238:BZM393238 CJG393238:CJI393238 CTC393238:CTE393238 DCY393238:DDA393238 DMU393238:DMW393238 DWQ393238:DWS393238 EGM393238:EGO393238 EQI393238:EQK393238 FAE393238:FAG393238 FKA393238:FKC393238 FTW393238:FTY393238 GDS393238:GDU393238 GNO393238:GNQ393238 GXK393238:GXM393238 HHG393238:HHI393238 HRC393238:HRE393238 IAY393238:IBA393238 IKU393238:IKW393238 IUQ393238:IUS393238 JEM393238:JEO393238 JOI393238:JOK393238 JYE393238:JYG393238 KIA393238:KIC393238 KRW393238:KRY393238 LBS393238:LBU393238 LLO393238:LLQ393238 LVK393238:LVM393238 MFG393238:MFI393238 MPC393238:MPE393238 MYY393238:MZA393238 NIU393238:NIW393238 NSQ393238:NSS393238 OCM393238:OCO393238 OMI393238:OMK393238 OWE393238:OWG393238 PGA393238:PGC393238 PPW393238:PPY393238 PZS393238:PZU393238 QJO393238:QJQ393238 QTK393238:QTM393238 RDG393238:RDI393238 RNC393238:RNE393238 RWY393238:RXA393238 SGU393238:SGW393238 SQQ393238:SQS393238 TAM393238:TAO393238 TKI393238:TKK393238 TUE393238:TUG393238 UEA393238:UEC393238 UNW393238:UNY393238 UXS393238:UXU393238 VHO393238:VHQ393238 VRK393238:VRM393238 WBG393238:WBI393238 WLC393238:WLE393238 WUY393238:WVA393238 IM458774:IO458774 SI458774:SK458774 ACE458774:ACG458774 AMA458774:AMC458774 AVW458774:AVY458774 BFS458774:BFU458774 BPO458774:BPQ458774 BZK458774:BZM458774 CJG458774:CJI458774 CTC458774:CTE458774 DCY458774:DDA458774 DMU458774:DMW458774 DWQ458774:DWS458774 EGM458774:EGO458774 EQI458774:EQK458774 FAE458774:FAG458774 FKA458774:FKC458774 FTW458774:FTY458774 GDS458774:GDU458774 GNO458774:GNQ458774 GXK458774:GXM458774 HHG458774:HHI458774 HRC458774:HRE458774 IAY458774:IBA458774 IKU458774:IKW458774 IUQ458774:IUS458774 JEM458774:JEO458774 JOI458774:JOK458774 JYE458774:JYG458774 KIA458774:KIC458774 KRW458774:KRY458774 LBS458774:LBU458774 LLO458774:LLQ458774 LVK458774:LVM458774 MFG458774:MFI458774 MPC458774:MPE458774 MYY458774:MZA458774 NIU458774:NIW458774 NSQ458774:NSS458774 OCM458774:OCO458774 OMI458774:OMK458774 OWE458774:OWG458774 PGA458774:PGC458774 PPW458774:PPY458774 PZS458774:PZU458774 QJO458774:QJQ458774 QTK458774:QTM458774 RDG458774:RDI458774 RNC458774:RNE458774 RWY458774:RXA458774 SGU458774:SGW458774 SQQ458774:SQS458774 TAM458774:TAO458774 TKI458774:TKK458774 TUE458774:TUG458774 UEA458774:UEC458774 UNW458774:UNY458774 UXS458774:UXU458774 VHO458774:VHQ458774 VRK458774:VRM458774 WBG458774:WBI458774 WLC458774:WLE458774 WUY458774:WVA458774 IM524310:IO524310 SI524310:SK524310 ACE524310:ACG524310 AMA524310:AMC524310 AVW524310:AVY524310 BFS524310:BFU524310 BPO524310:BPQ524310 BZK524310:BZM524310 CJG524310:CJI524310 CTC524310:CTE524310 DCY524310:DDA524310 DMU524310:DMW524310 DWQ524310:DWS524310 EGM524310:EGO524310 EQI524310:EQK524310 FAE524310:FAG524310 FKA524310:FKC524310 FTW524310:FTY524310 GDS524310:GDU524310 GNO524310:GNQ524310 GXK524310:GXM524310 HHG524310:HHI524310 HRC524310:HRE524310 IAY524310:IBA524310 IKU524310:IKW524310 IUQ524310:IUS524310 JEM524310:JEO524310 JOI524310:JOK524310 JYE524310:JYG524310 KIA524310:KIC524310 KRW524310:KRY524310 LBS524310:LBU524310 LLO524310:LLQ524310 LVK524310:LVM524310 MFG524310:MFI524310 MPC524310:MPE524310 MYY524310:MZA524310 NIU524310:NIW524310 NSQ524310:NSS524310 OCM524310:OCO524310 OMI524310:OMK524310 OWE524310:OWG524310 PGA524310:PGC524310 PPW524310:PPY524310 PZS524310:PZU524310 QJO524310:QJQ524310 QTK524310:QTM524310 RDG524310:RDI524310 RNC524310:RNE524310 RWY524310:RXA524310 SGU524310:SGW524310 SQQ524310:SQS524310 TAM524310:TAO524310 TKI524310:TKK524310 TUE524310:TUG524310 UEA524310:UEC524310 UNW524310:UNY524310 UXS524310:UXU524310 VHO524310:VHQ524310 VRK524310:VRM524310 WBG524310:WBI524310 WLC524310:WLE524310 WUY524310:WVA524310 IM589846:IO589846 SI589846:SK589846 ACE589846:ACG589846 AMA589846:AMC589846 AVW589846:AVY589846 BFS589846:BFU589846 BPO589846:BPQ589846 BZK589846:BZM589846 CJG589846:CJI589846 CTC589846:CTE589846 DCY589846:DDA589846 DMU589846:DMW589846 DWQ589846:DWS589846 EGM589846:EGO589846 EQI589846:EQK589846 FAE589846:FAG589846 FKA589846:FKC589846 FTW589846:FTY589846 GDS589846:GDU589846 GNO589846:GNQ589846 GXK589846:GXM589846 HHG589846:HHI589846 HRC589846:HRE589846 IAY589846:IBA589846 IKU589846:IKW589846 IUQ589846:IUS589846 JEM589846:JEO589846 JOI589846:JOK589846 JYE589846:JYG589846 KIA589846:KIC589846 KRW589846:KRY589846 LBS589846:LBU589846 LLO589846:LLQ589846 LVK589846:LVM589846 MFG589846:MFI589846 MPC589846:MPE589846 MYY589846:MZA589846 NIU589846:NIW589846 NSQ589846:NSS589846 OCM589846:OCO589846 OMI589846:OMK589846 OWE589846:OWG589846 PGA589846:PGC589846 PPW589846:PPY589846 PZS589846:PZU589846 QJO589846:QJQ589846 QTK589846:QTM589846 RDG589846:RDI589846 RNC589846:RNE589846 RWY589846:RXA589846 SGU589846:SGW589846 SQQ589846:SQS589846 TAM589846:TAO589846 TKI589846:TKK589846 TUE589846:TUG589846 UEA589846:UEC589846 UNW589846:UNY589846 UXS589846:UXU589846 VHO589846:VHQ589846 VRK589846:VRM589846 WBG589846:WBI589846 WLC589846:WLE589846 WUY589846:WVA589846 IM655382:IO655382 SI655382:SK655382 ACE655382:ACG655382 AMA655382:AMC655382 AVW655382:AVY655382 BFS655382:BFU655382 BPO655382:BPQ655382 BZK655382:BZM655382 CJG655382:CJI655382 CTC655382:CTE655382 DCY655382:DDA655382 DMU655382:DMW655382 DWQ655382:DWS655382 EGM655382:EGO655382 EQI655382:EQK655382 FAE655382:FAG655382 FKA655382:FKC655382 FTW655382:FTY655382 GDS655382:GDU655382 GNO655382:GNQ655382 GXK655382:GXM655382 HHG655382:HHI655382 HRC655382:HRE655382 IAY655382:IBA655382 IKU655382:IKW655382 IUQ655382:IUS655382 JEM655382:JEO655382 JOI655382:JOK655382 JYE655382:JYG655382 KIA655382:KIC655382 KRW655382:KRY655382 LBS655382:LBU655382 LLO655382:LLQ655382 LVK655382:LVM655382 MFG655382:MFI655382 MPC655382:MPE655382 MYY655382:MZA655382 NIU655382:NIW655382 NSQ655382:NSS655382 OCM655382:OCO655382 OMI655382:OMK655382 OWE655382:OWG655382 PGA655382:PGC655382 PPW655382:PPY655382 PZS655382:PZU655382 QJO655382:QJQ655382 QTK655382:QTM655382 RDG655382:RDI655382 RNC655382:RNE655382 RWY655382:RXA655382 SGU655382:SGW655382 SQQ655382:SQS655382 TAM655382:TAO655382 TKI655382:TKK655382 TUE655382:TUG655382 UEA655382:UEC655382 UNW655382:UNY655382 UXS655382:UXU655382 VHO655382:VHQ655382 VRK655382:VRM655382 WBG655382:WBI655382 WLC655382:WLE655382 WUY655382:WVA655382 IM720918:IO720918 SI720918:SK720918 ACE720918:ACG720918 AMA720918:AMC720918 AVW720918:AVY720918 BFS720918:BFU720918 BPO720918:BPQ720918 BZK720918:BZM720918 CJG720918:CJI720918 CTC720918:CTE720918 DCY720918:DDA720918 DMU720918:DMW720918 DWQ720918:DWS720918 EGM720918:EGO720918 EQI720918:EQK720918 FAE720918:FAG720918 FKA720918:FKC720918 FTW720918:FTY720918 GDS720918:GDU720918 GNO720918:GNQ720918 GXK720918:GXM720918 HHG720918:HHI720918 HRC720918:HRE720918 IAY720918:IBA720918 IKU720918:IKW720918 IUQ720918:IUS720918 JEM720918:JEO720918 JOI720918:JOK720918 JYE720918:JYG720918 KIA720918:KIC720918 KRW720918:KRY720918 LBS720918:LBU720918 LLO720918:LLQ720918 LVK720918:LVM720918 MFG720918:MFI720918 MPC720918:MPE720918 MYY720918:MZA720918 NIU720918:NIW720918 NSQ720918:NSS720918 OCM720918:OCO720918 OMI720918:OMK720918 OWE720918:OWG720918 PGA720918:PGC720918 PPW720918:PPY720918 PZS720918:PZU720918 QJO720918:QJQ720918 QTK720918:QTM720918 RDG720918:RDI720918 RNC720918:RNE720918 RWY720918:RXA720918 SGU720918:SGW720918 SQQ720918:SQS720918 TAM720918:TAO720918 TKI720918:TKK720918 TUE720918:TUG720918 UEA720918:UEC720918 UNW720918:UNY720918 UXS720918:UXU720918 VHO720918:VHQ720918 VRK720918:VRM720918 WBG720918:WBI720918 WLC720918:WLE720918 WUY720918:WVA720918 IM786454:IO786454 SI786454:SK786454 ACE786454:ACG786454 AMA786454:AMC786454 AVW786454:AVY786454 BFS786454:BFU786454 BPO786454:BPQ786454 BZK786454:BZM786454 CJG786454:CJI786454 CTC786454:CTE786454 DCY786454:DDA786454 DMU786454:DMW786454 DWQ786454:DWS786454 EGM786454:EGO786454 EQI786454:EQK786454 FAE786454:FAG786454 FKA786454:FKC786454 FTW786454:FTY786454 GDS786454:GDU786454 GNO786454:GNQ786454 GXK786454:GXM786454 HHG786454:HHI786454 HRC786454:HRE786454 IAY786454:IBA786454 IKU786454:IKW786454 IUQ786454:IUS786454 JEM786454:JEO786454 JOI786454:JOK786454 JYE786454:JYG786454 KIA786454:KIC786454 KRW786454:KRY786454 LBS786454:LBU786454 LLO786454:LLQ786454 LVK786454:LVM786454 MFG786454:MFI786454 MPC786454:MPE786454 MYY786454:MZA786454 NIU786454:NIW786454 NSQ786454:NSS786454 OCM786454:OCO786454 OMI786454:OMK786454 OWE786454:OWG786454 PGA786454:PGC786454 PPW786454:PPY786454 PZS786454:PZU786454 QJO786454:QJQ786454 QTK786454:QTM786454 RDG786454:RDI786454 RNC786454:RNE786454 RWY786454:RXA786454 SGU786454:SGW786454 SQQ786454:SQS786454 TAM786454:TAO786454 TKI786454:TKK786454 TUE786454:TUG786454 UEA786454:UEC786454 UNW786454:UNY786454 UXS786454:UXU786454 VHO786454:VHQ786454 VRK786454:VRM786454 WBG786454:WBI786454 WLC786454:WLE786454 WUY786454:WVA786454 IM851990:IO851990 SI851990:SK851990 ACE851990:ACG851990 AMA851990:AMC851990 AVW851990:AVY851990 BFS851990:BFU851990 BPO851990:BPQ851990 BZK851990:BZM851990 CJG851990:CJI851990 CTC851990:CTE851990 DCY851990:DDA851990 DMU851990:DMW851990 DWQ851990:DWS851990 EGM851990:EGO851990 EQI851990:EQK851990 FAE851990:FAG851990 FKA851990:FKC851990 FTW851990:FTY851990 GDS851990:GDU851990 GNO851990:GNQ851990 GXK851990:GXM851990 HHG851990:HHI851990 HRC851990:HRE851990 IAY851990:IBA851990 IKU851990:IKW851990 IUQ851990:IUS851990 JEM851990:JEO851990 JOI851990:JOK851990 JYE851990:JYG851990 KIA851990:KIC851990 KRW851990:KRY851990 LBS851990:LBU851990 LLO851990:LLQ851990 LVK851990:LVM851990 MFG851990:MFI851990 MPC851990:MPE851990 MYY851990:MZA851990 NIU851990:NIW851990 NSQ851990:NSS851990 OCM851990:OCO851990 OMI851990:OMK851990 OWE851990:OWG851990 PGA851990:PGC851990 PPW851990:PPY851990 PZS851990:PZU851990 QJO851990:QJQ851990 QTK851990:QTM851990 RDG851990:RDI851990 RNC851990:RNE851990 RWY851990:RXA851990 SGU851990:SGW851990 SQQ851990:SQS851990 TAM851990:TAO851990 TKI851990:TKK851990 TUE851990:TUG851990 UEA851990:UEC851990 UNW851990:UNY851990 UXS851990:UXU851990 VHO851990:VHQ851990 VRK851990:VRM851990 WBG851990:WBI851990 WLC851990:WLE851990 WUY851990:WVA851990 IM917526:IO917526 SI917526:SK917526 ACE917526:ACG917526 AMA917526:AMC917526 AVW917526:AVY917526 BFS917526:BFU917526 BPO917526:BPQ917526 BZK917526:BZM917526 CJG917526:CJI917526 CTC917526:CTE917526 DCY917526:DDA917526 DMU917526:DMW917526 DWQ917526:DWS917526 EGM917526:EGO917526 EQI917526:EQK917526 FAE917526:FAG917526 FKA917526:FKC917526 FTW917526:FTY917526 GDS917526:GDU917526 GNO917526:GNQ917526 GXK917526:GXM917526 HHG917526:HHI917526 HRC917526:HRE917526 IAY917526:IBA917526 IKU917526:IKW917526 IUQ917526:IUS917526 JEM917526:JEO917526 JOI917526:JOK917526 JYE917526:JYG917526 KIA917526:KIC917526 KRW917526:KRY917526 LBS917526:LBU917526 LLO917526:LLQ917526 LVK917526:LVM917526 MFG917526:MFI917526 MPC917526:MPE917526 MYY917526:MZA917526 NIU917526:NIW917526 NSQ917526:NSS917526 OCM917526:OCO917526 OMI917526:OMK917526 OWE917526:OWG917526 PGA917526:PGC917526 PPW917526:PPY917526 PZS917526:PZU917526 QJO917526:QJQ917526 QTK917526:QTM917526 RDG917526:RDI917526 RNC917526:RNE917526 RWY917526:RXA917526 SGU917526:SGW917526 SQQ917526:SQS917526 TAM917526:TAO917526 TKI917526:TKK917526 TUE917526:TUG917526 UEA917526:UEC917526 UNW917526:UNY917526 UXS917526:UXU917526 VHO917526:VHQ917526 VRK917526:VRM917526 WBG917526:WBI917526 WLC917526:WLE917526 WUY917526:WVA917526 IM983062:IO983062 SI983062:SK983062 ACE983062:ACG983062 AMA983062:AMC983062 AVW983062:AVY983062 BFS983062:BFU983062 BPO983062:BPQ983062 BZK983062:BZM983062 CJG983062:CJI983062 CTC983062:CTE983062 DCY983062:DDA983062 DMU983062:DMW983062 DWQ983062:DWS983062 EGM983062:EGO983062 EQI983062:EQK983062 FAE983062:FAG983062 FKA983062:FKC983062 FTW983062:FTY983062 GDS983062:GDU983062 GNO983062:GNQ983062 GXK983062:GXM983062 HHG983062:HHI983062 HRC983062:HRE983062 IAY983062:IBA983062 IKU983062:IKW983062 IUQ983062:IUS983062 JEM983062:JEO983062 JOI983062:JOK983062 JYE983062:JYG983062 KIA983062:KIC983062 KRW983062:KRY983062 LBS983062:LBU983062 LLO983062:LLQ983062 LVK983062:LVM983062 MFG983062:MFI983062 MPC983062:MPE983062 MYY983062:MZA983062 NIU983062:NIW983062 NSQ983062:NSS983062 OCM983062:OCO983062 OMI983062:OMK983062 OWE983062:OWG983062 PGA983062:PGC983062 PPW983062:PPY983062 PZS983062:PZU983062 QJO983062:QJQ983062 QTK983062:QTM983062 RDG983062:RDI983062 RNC983062:RNE983062 RWY983062:RXA983062 SGU983062:SGW983062 SQQ983062:SQS983062 TAM983062:TAO983062 TKI983062:TKK983062 TUE983062:TUG983062 UEA983062:UEC983062 UNW983062:UNY983062 UXS983062:UXU983062 VHO983062:VHQ983062 VRK983062:VRM983062 WBG983062:WBI983062 WLC983062:WLE983062 WUY983062:WVA983062 IR65556:IT65557 SN65556:SP65557 ACJ65556:ACL65557 AMF65556:AMH65557 AWB65556:AWD65557 BFX65556:BFZ65557 BPT65556:BPV65557 BZP65556:BZR65557 CJL65556:CJN65557 CTH65556:CTJ65557 DDD65556:DDF65557 DMZ65556:DNB65557 DWV65556:DWX65557 EGR65556:EGT65557 EQN65556:EQP65557 FAJ65556:FAL65557 FKF65556:FKH65557 FUB65556:FUD65557 GDX65556:GDZ65557 GNT65556:GNV65557 GXP65556:GXR65557 HHL65556:HHN65557 HRH65556:HRJ65557 IBD65556:IBF65557 IKZ65556:ILB65557 IUV65556:IUX65557 JER65556:JET65557 JON65556:JOP65557 JYJ65556:JYL65557 KIF65556:KIH65557 KSB65556:KSD65557 LBX65556:LBZ65557 LLT65556:LLV65557 LVP65556:LVR65557 MFL65556:MFN65557 MPH65556:MPJ65557 MZD65556:MZF65557 NIZ65556:NJB65557 NSV65556:NSX65557 OCR65556:OCT65557 OMN65556:OMP65557 OWJ65556:OWL65557 PGF65556:PGH65557 PQB65556:PQD65557 PZX65556:PZZ65557 QJT65556:QJV65557 QTP65556:QTR65557 RDL65556:RDN65557 RNH65556:RNJ65557 RXD65556:RXF65557 SGZ65556:SHB65557 SQV65556:SQX65557 TAR65556:TAT65557 TKN65556:TKP65557 TUJ65556:TUL65557 UEF65556:UEH65557 UOB65556:UOD65557 UXX65556:UXZ65557 VHT65556:VHV65557 VRP65556:VRR65557 WBL65556:WBN65557 WLH65556:WLJ65557 WVD65556:WVF65557 IR131092:IT131093 SN131092:SP131093 ACJ131092:ACL131093 AMF131092:AMH131093 AWB131092:AWD131093 BFX131092:BFZ131093 BPT131092:BPV131093 BZP131092:BZR131093 CJL131092:CJN131093 CTH131092:CTJ131093 DDD131092:DDF131093 DMZ131092:DNB131093 DWV131092:DWX131093 EGR131092:EGT131093 EQN131092:EQP131093 FAJ131092:FAL131093 FKF131092:FKH131093 FUB131092:FUD131093 GDX131092:GDZ131093 GNT131092:GNV131093 GXP131092:GXR131093 HHL131092:HHN131093 HRH131092:HRJ131093 IBD131092:IBF131093 IKZ131092:ILB131093 IUV131092:IUX131093 JER131092:JET131093 JON131092:JOP131093 JYJ131092:JYL131093 KIF131092:KIH131093 KSB131092:KSD131093 LBX131092:LBZ131093 LLT131092:LLV131093 LVP131092:LVR131093 MFL131092:MFN131093 MPH131092:MPJ131093 MZD131092:MZF131093 NIZ131092:NJB131093 NSV131092:NSX131093 OCR131092:OCT131093 OMN131092:OMP131093 OWJ131092:OWL131093 PGF131092:PGH131093 PQB131092:PQD131093 PZX131092:PZZ131093 QJT131092:QJV131093 QTP131092:QTR131093 RDL131092:RDN131093 RNH131092:RNJ131093 RXD131092:RXF131093 SGZ131092:SHB131093 SQV131092:SQX131093 TAR131092:TAT131093 TKN131092:TKP131093 TUJ131092:TUL131093 UEF131092:UEH131093 UOB131092:UOD131093 UXX131092:UXZ131093 VHT131092:VHV131093 VRP131092:VRR131093 WBL131092:WBN131093 WLH131092:WLJ131093 WVD131092:WVF131093 IR196628:IT196629 SN196628:SP196629 ACJ196628:ACL196629 AMF196628:AMH196629 AWB196628:AWD196629 BFX196628:BFZ196629 BPT196628:BPV196629 BZP196628:BZR196629 CJL196628:CJN196629 CTH196628:CTJ196629 DDD196628:DDF196629 DMZ196628:DNB196629 DWV196628:DWX196629 EGR196628:EGT196629 EQN196628:EQP196629 FAJ196628:FAL196629 FKF196628:FKH196629 FUB196628:FUD196629 GDX196628:GDZ196629 GNT196628:GNV196629 GXP196628:GXR196629 HHL196628:HHN196629 HRH196628:HRJ196629 IBD196628:IBF196629 IKZ196628:ILB196629 IUV196628:IUX196629 JER196628:JET196629 JON196628:JOP196629 JYJ196628:JYL196629 KIF196628:KIH196629 KSB196628:KSD196629 LBX196628:LBZ196629 LLT196628:LLV196629 LVP196628:LVR196629 MFL196628:MFN196629 MPH196628:MPJ196629 MZD196628:MZF196629 NIZ196628:NJB196629 NSV196628:NSX196629 OCR196628:OCT196629 OMN196628:OMP196629 OWJ196628:OWL196629 PGF196628:PGH196629 PQB196628:PQD196629 PZX196628:PZZ196629 QJT196628:QJV196629 QTP196628:QTR196629 RDL196628:RDN196629 RNH196628:RNJ196629 RXD196628:RXF196629 SGZ196628:SHB196629 SQV196628:SQX196629 TAR196628:TAT196629 TKN196628:TKP196629 TUJ196628:TUL196629 UEF196628:UEH196629 UOB196628:UOD196629 UXX196628:UXZ196629 VHT196628:VHV196629 VRP196628:VRR196629 WBL196628:WBN196629 WLH196628:WLJ196629 WVD196628:WVF196629 IR262164:IT262165 SN262164:SP262165 ACJ262164:ACL262165 AMF262164:AMH262165 AWB262164:AWD262165 BFX262164:BFZ262165 BPT262164:BPV262165 BZP262164:BZR262165 CJL262164:CJN262165 CTH262164:CTJ262165 DDD262164:DDF262165 DMZ262164:DNB262165 DWV262164:DWX262165 EGR262164:EGT262165 EQN262164:EQP262165 FAJ262164:FAL262165 FKF262164:FKH262165 FUB262164:FUD262165 GDX262164:GDZ262165 GNT262164:GNV262165 GXP262164:GXR262165 HHL262164:HHN262165 HRH262164:HRJ262165 IBD262164:IBF262165 IKZ262164:ILB262165 IUV262164:IUX262165 JER262164:JET262165 JON262164:JOP262165 JYJ262164:JYL262165 KIF262164:KIH262165 KSB262164:KSD262165 LBX262164:LBZ262165 LLT262164:LLV262165 LVP262164:LVR262165 MFL262164:MFN262165 MPH262164:MPJ262165 MZD262164:MZF262165 NIZ262164:NJB262165 NSV262164:NSX262165 OCR262164:OCT262165 OMN262164:OMP262165 OWJ262164:OWL262165 PGF262164:PGH262165 PQB262164:PQD262165 PZX262164:PZZ262165 QJT262164:QJV262165 QTP262164:QTR262165 RDL262164:RDN262165 RNH262164:RNJ262165 RXD262164:RXF262165 SGZ262164:SHB262165 SQV262164:SQX262165 TAR262164:TAT262165 TKN262164:TKP262165 TUJ262164:TUL262165 UEF262164:UEH262165 UOB262164:UOD262165 UXX262164:UXZ262165 VHT262164:VHV262165 VRP262164:VRR262165 WBL262164:WBN262165 WLH262164:WLJ262165 WVD262164:WVF262165 IR327700:IT327701 SN327700:SP327701 ACJ327700:ACL327701 AMF327700:AMH327701 AWB327700:AWD327701 BFX327700:BFZ327701 BPT327700:BPV327701 BZP327700:BZR327701 CJL327700:CJN327701 CTH327700:CTJ327701 DDD327700:DDF327701 DMZ327700:DNB327701 DWV327700:DWX327701 EGR327700:EGT327701 EQN327700:EQP327701 FAJ327700:FAL327701 FKF327700:FKH327701 FUB327700:FUD327701 GDX327700:GDZ327701 GNT327700:GNV327701 GXP327700:GXR327701 HHL327700:HHN327701 HRH327700:HRJ327701 IBD327700:IBF327701 IKZ327700:ILB327701 IUV327700:IUX327701 JER327700:JET327701 JON327700:JOP327701 JYJ327700:JYL327701 KIF327700:KIH327701 KSB327700:KSD327701 LBX327700:LBZ327701 LLT327700:LLV327701 LVP327700:LVR327701 MFL327700:MFN327701 MPH327700:MPJ327701 MZD327700:MZF327701 NIZ327700:NJB327701 NSV327700:NSX327701 OCR327700:OCT327701 OMN327700:OMP327701 OWJ327700:OWL327701 PGF327700:PGH327701 PQB327700:PQD327701 PZX327700:PZZ327701 QJT327700:QJV327701 QTP327700:QTR327701 RDL327700:RDN327701 RNH327700:RNJ327701 RXD327700:RXF327701 SGZ327700:SHB327701 SQV327700:SQX327701 TAR327700:TAT327701 TKN327700:TKP327701 TUJ327700:TUL327701 UEF327700:UEH327701 UOB327700:UOD327701 UXX327700:UXZ327701 VHT327700:VHV327701 VRP327700:VRR327701 WBL327700:WBN327701 WLH327700:WLJ327701 WVD327700:WVF327701 IR393236:IT393237 SN393236:SP393237 ACJ393236:ACL393237 AMF393236:AMH393237 AWB393236:AWD393237 BFX393236:BFZ393237 BPT393236:BPV393237 BZP393236:BZR393237 CJL393236:CJN393237 CTH393236:CTJ393237 DDD393236:DDF393237 DMZ393236:DNB393237 DWV393236:DWX393237 EGR393236:EGT393237 EQN393236:EQP393237 FAJ393236:FAL393237 FKF393236:FKH393237 FUB393236:FUD393237 GDX393236:GDZ393237 GNT393236:GNV393237 GXP393236:GXR393237 HHL393236:HHN393237 HRH393236:HRJ393237 IBD393236:IBF393237 IKZ393236:ILB393237 IUV393236:IUX393237 JER393236:JET393237 JON393236:JOP393237 JYJ393236:JYL393237 KIF393236:KIH393237 KSB393236:KSD393237 LBX393236:LBZ393237 LLT393236:LLV393237 LVP393236:LVR393237 MFL393236:MFN393237 MPH393236:MPJ393237 MZD393236:MZF393237 NIZ393236:NJB393237 NSV393236:NSX393237 OCR393236:OCT393237 OMN393236:OMP393237 OWJ393236:OWL393237 PGF393236:PGH393237 PQB393236:PQD393237 PZX393236:PZZ393237 QJT393236:QJV393237 QTP393236:QTR393237 RDL393236:RDN393237 RNH393236:RNJ393237 RXD393236:RXF393237 SGZ393236:SHB393237 SQV393236:SQX393237 TAR393236:TAT393237 TKN393236:TKP393237 TUJ393236:TUL393237 UEF393236:UEH393237 UOB393236:UOD393237 UXX393236:UXZ393237 VHT393236:VHV393237 VRP393236:VRR393237 WBL393236:WBN393237 WLH393236:WLJ393237 WVD393236:WVF393237 IR458772:IT458773 SN458772:SP458773 ACJ458772:ACL458773 AMF458772:AMH458773 AWB458772:AWD458773 BFX458772:BFZ458773 BPT458772:BPV458773 BZP458772:BZR458773 CJL458772:CJN458773 CTH458772:CTJ458773 DDD458772:DDF458773 DMZ458772:DNB458773 DWV458772:DWX458773 EGR458772:EGT458773 EQN458772:EQP458773 FAJ458772:FAL458773 FKF458772:FKH458773 FUB458772:FUD458773 GDX458772:GDZ458773 GNT458772:GNV458773 GXP458772:GXR458773 HHL458772:HHN458773 HRH458772:HRJ458773 IBD458772:IBF458773 IKZ458772:ILB458773 IUV458772:IUX458773 JER458772:JET458773 JON458772:JOP458773 JYJ458772:JYL458773 KIF458772:KIH458773 KSB458772:KSD458773 LBX458772:LBZ458773 LLT458772:LLV458773 LVP458772:LVR458773 MFL458772:MFN458773 MPH458772:MPJ458773 MZD458772:MZF458773 NIZ458772:NJB458773 NSV458772:NSX458773 OCR458772:OCT458773 OMN458772:OMP458773 OWJ458772:OWL458773 PGF458772:PGH458773 PQB458772:PQD458773 PZX458772:PZZ458773 QJT458772:QJV458773 QTP458772:QTR458773 RDL458772:RDN458773 RNH458772:RNJ458773 RXD458772:RXF458773 SGZ458772:SHB458773 SQV458772:SQX458773 TAR458772:TAT458773 TKN458772:TKP458773 TUJ458772:TUL458773 UEF458772:UEH458773 UOB458772:UOD458773 UXX458772:UXZ458773 VHT458772:VHV458773 VRP458772:VRR458773 WBL458772:WBN458773 WLH458772:WLJ458773 WVD458772:WVF458773 IR524308:IT524309 SN524308:SP524309 ACJ524308:ACL524309 AMF524308:AMH524309 AWB524308:AWD524309 BFX524308:BFZ524309 BPT524308:BPV524309 BZP524308:BZR524309 CJL524308:CJN524309 CTH524308:CTJ524309 DDD524308:DDF524309 DMZ524308:DNB524309 DWV524308:DWX524309 EGR524308:EGT524309 EQN524308:EQP524309 FAJ524308:FAL524309 FKF524308:FKH524309 FUB524308:FUD524309 GDX524308:GDZ524309 GNT524308:GNV524309 GXP524308:GXR524309 HHL524308:HHN524309 HRH524308:HRJ524309 IBD524308:IBF524309 IKZ524308:ILB524309 IUV524308:IUX524309 JER524308:JET524309 JON524308:JOP524309 JYJ524308:JYL524309 KIF524308:KIH524309 KSB524308:KSD524309 LBX524308:LBZ524309 LLT524308:LLV524309 LVP524308:LVR524309 MFL524308:MFN524309 MPH524308:MPJ524309 MZD524308:MZF524309 NIZ524308:NJB524309 NSV524308:NSX524309 OCR524308:OCT524309 OMN524308:OMP524309 OWJ524308:OWL524309 PGF524308:PGH524309 PQB524308:PQD524309 PZX524308:PZZ524309 QJT524308:QJV524309 QTP524308:QTR524309 RDL524308:RDN524309 RNH524308:RNJ524309 RXD524308:RXF524309 SGZ524308:SHB524309 SQV524308:SQX524309 TAR524308:TAT524309 TKN524308:TKP524309 TUJ524308:TUL524309 UEF524308:UEH524309 UOB524308:UOD524309 UXX524308:UXZ524309 VHT524308:VHV524309 VRP524308:VRR524309 WBL524308:WBN524309 WLH524308:WLJ524309 WVD524308:WVF524309 IR589844:IT589845 SN589844:SP589845 ACJ589844:ACL589845 AMF589844:AMH589845 AWB589844:AWD589845 BFX589844:BFZ589845 BPT589844:BPV589845 BZP589844:BZR589845 CJL589844:CJN589845 CTH589844:CTJ589845 DDD589844:DDF589845 DMZ589844:DNB589845 DWV589844:DWX589845 EGR589844:EGT589845 EQN589844:EQP589845 FAJ589844:FAL589845 FKF589844:FKH589845 FUB589844:FUD589845 GDX589844:GDZ589845 GNT589844:GNV589845 GXP589844:GXR589845 HHL589844:HHN589845 HRH589844:HRJ589845 IBD589844:IBF589845 IKZ589844:ILB589845 IUV589844:IUX589845 JER589844:JET589845 JON589844:JOP589845 JYJ589844:JYL589845 KIF589844:KIH589845 KSB589844:KSD589845 LBX589844:LBZ589845 LLT589844:LLV589845 LVP589844:LVR589845 MFL589844:MFN589845 MPH589844:MPJ589845 MZD589844:MZF589845 NIZ589844:NJB589845 NSV589844:NSX589845 OCR589844:OCT589845 OMN589844:OMP589845 OWJ589844:OWL589845 PGF589844:PGH589845 PQB589844:PQD589845 PZX589844:PZZ589845 QJT589844:QJV589845 QTP589844:QTR589845 RDL589844:RDN589845 RNH589844:RNJ589845 RXD589844:RXF589845 SGZ589844:SHB589845 SQV589844:SQX589845 TAR589844:TAT589845 TKN589844:TKP589845 TUJ589844:TUL589845 UEF589844:UEH589845 UOB589844:UOD589845 UXX589844:UXZ589845 VHT589844:VHV589845 VRP589844:VRR589845 WBL589844:WBN589845 WLH589844:WLJ589845 WVD589844:WVF589845 IR655380:IT655381 SN655380:SP655381 ACJ655380:ACL655381 AMF655380:AMH655381 AWB655380:AWD655381 BFX655380:BFZ655381 BPT655380:BPV655381 BZP655380:BZR655381 CJL655380:CJN655381 CTH655380:CTJ655381 DDD655380:DDF655381 DMZ655380:DNB655381 DWV655380:DWX655381 EGR655380:EGT655381 EQN655380:EQP655381 FAJ655380:FAL655381 FKF655380:FKH655381 FUB655380:FUD655381 GDX655380:GDZ655381 GNT655380:GNV655381 GXP655380:GXR655381 HHL655380:HHN655381 HRH655380:HRJ655381 IBD655380:IBF655381 IKZ655380:ILB655381 IUV655380:IUX655381 JER655380:JET655381 JON655380:JOP655381 JYJ655380:JYL655381 KIF655380:KIH655381 KSB655380:KSD655381 LBX655380:LBZ655381 LLT655380:LLV655381 LVP655380:LVR655381 MFL655380:MFN655381 MPH655380:MPJ655381 MZD655380:MZF655381 NIZ655380:NJB655381 NSV655380:NSX655381 OCR655380:OCT655381 OMN655380:OMP655381 OWJ655380:OWL655381 PGF655380:PGH655381 PQB655380:PQD655381 PZX655380:PZZ655381 QJT655380:QJV655381 QTP655380:QTR655381 RDL655380:RDN655381 RNH655380:RNJ655381 RXD655380:RXF655381 SGZ655380:SHB655381 SQV655380:SQX655381 TAR655380:TAT655381 TKN655380:TKP655381 TUJ655380:TUL655381 UEF655380:UEH655381 UOB655380:UOD655381 UXX655380:UXZ655381 VHT655380:VHV655381 VRP655380:VRR655381 WBL655380:WBN655381 WLH655380:WLJ655381 WVD655380:WVF655381 IR720916:IT720917 SN720916:SP720917 ACJ720916:ACL720917 AMF720916:AMH720917 AWB720916:AWD720917 BFX720916:BFZ720917 BPT720916:BPV720917 BZP720916:BZR720917 CJL720916:CJN720917 CTH720916:CTJ720917 DDD720916:DDF720917 DMZ720916:DNB720917 DWV720916:DWX720917 EGR720916:EGT720917 EQN720916:EQP720917 FAJ720916:FAL720917 FKF720916:FKH720917 FUB720916:FUD720917 GDX720916:GDZ720917 GNT720916:GNV720917 GXP720916:GXR720917 HHL720916:HHN720917 HRH720916:HRJ720917 IBD720916:IBF720917 IKZ720916:ILB720917 IUV720916:IUX720917 JER720916:JET720917 JON720916:JOP720917 JYJ720916:JYL720917 KIF720916:KIH720917 KSB720916:KSD720917 LBX720916:LBZ720917 LLT720916:LLV720917 LVP720916:LVR720917 MFL720916:MFN720917 MPH720916:MPJ720917 MZD720916:MZF720917 NIZ720916:NJB720917 NSV720916:NSX720917 OCR720916:OCT720917 OMN720916:OMP720917 OWJ720916:OWL720917 PGF720916:PGH720917 PQB720916:PQD720917 PZX720916:PZZ720917 QJT720916:QJV720917 QTP720916:QTR720917 RDL720916:RDN720917 RNH720916:RNJ720917 RXD720916:RXF720917 SGZ720916:SHB720917 SQV720916:SQX720917 TAR720916:TAT720917 TKN720916:TKP720917 TUJ720916:TUL720917 UEF720916:UEH720917 UOB720916:UOD720917 UXX720916:UXZ720917 VHT720916:VHV720917 VRP720916:VRR720917 WBL720916:WBN720917 WLH720916:WLJ720917 WVD720916:WVF720917 IR786452:IT786453 SN786452:SP786453 ACJ786452:ACL786453 AMF786452:AMH786453 AWB786452:AWD786453 BFX786452:BFZ786453 BPT786452:BPV786453 BZP786452:BZR786453 CJL786452:CJN786453 CTH786452:CTJ786453 DDD786452:DDF786453 DMZ786452:DNB786453 DWV786452:DWX786453 EGR786452:EGT786453 EQN786452:EQP786453 FAJ786452:FAL786453 FKF786452:FKH786453 FUB786452:FUD786453 GDX786452:GDZ786453 GNT786452:GNV786453 GXP786452:GXR786453 HHL786452:HHN786453 HRH786452:HRJ786453 IBD786452:IBF786453 IKZ786452:ILB786453 IUV786452:IUX786453 JER786452:JET786453 JON786452:JOP786453 JYJ786452:JYL786453 KIF786452:KIH786453 KSB786452:KSD786453 LBX786452:LBZ786453 LLT786452:LLV786453 LVP786452:LVR786453 MFL786452:MFN786453 MPH786452:MPJ786453 MZD786452:MZF786453 NIZ786452:NJB786453 NSV786452:NSX786453 OCR786452:OCT786453 OMN786452:OMP786453 OWJ786452:OWL786453 PGF786452:PGH786453 PQB786452:PQD786453 PZX786452:PZZ786453 QJT786452:QJV786453 QTP786452:QTR786453 RDL786452:RDN786453 RNH786452:RNJ786453 RXD786452:RXF786453 SGZ786452:SHB786453 SQV786452:SQX786453 TAR786452:TAT786453 TKN786452:TKP786453 TUJ786452:TUL786453 UEF786452:UEH786453 UOB786452:UOD786453 UXX786452:UXZ786453 VHT786452:VHV786453 VRP786452:VRR786453 WBL786452:WBN786453 WLH786452:WLJ786453 WVD786452:WVF786453 IR851988:IT851989 SN851988:SP851989 ACJ851988:ACL851989 AMF851988:AMH851989 AWB851988:AWD851989 BFX851988:BFZ851989 BPT851988:BPV851989 BZP851988:BZR851989 CJL851988:CJN851989 CTH851988:CTJ851989 DDD851988:DDF851989 DMZ851988:DNB851989 DWV851988:DWX851989 EGR851988:EGT851989 EQN851988:EQP851989 FAJ851988:FAL851989 FKF851988:FKH851989 FUB851988:FUD851989 GDX851988:GDZ851989 GNT851988:GNV851989 GXP851988:GXR851989 HHL851988:HHN851989 HRH851988:HRJ851989 IBD851988:IBF851989 IKZ851988:ILB851989 IUV851988:IUX851989 JER851988:JET851989 JON851988:JOP851989 JYJ851988:JYL851989 KIF851988:KIH851989 KSB851988:KSD851989 LBX851988:LBZ851989 LLT851988:LLV851989 LVP851988:LVR851989 MFL851988:MFN851989 MPH851988:MPJ851989 MZD851988:MZF851989 NIZ851988:NJB851989 NSV851988:NSX851989 OCR851988:OCT851989 OMN851988:OMP851989 OWJ851988:OWL851989 PGF851988:PGH851989 PQB851988:PQD851989 PZX851988:PZZ851989 QJT851988:QJV851989 QTP851988:QTR851989 RDL851988:RDN851989 RNH851988:RNJ851989 RXD851988:RXF851989 SGZ851988:SHB851989 SQV851988:SQX851989 TAR851988:TAT851989 TKN851988:TKP851989 TUJ851988:TUL851989 UEF851988:UEH851989 UOB851988:UOD851989 UXX851988:UXZ851989 VHT851988:VHV851989 VRP851988:VRR851989 WBL851988:WBN851989 WLH851988:WLJ851989 WVD851988:WVF851989 IR917524:IT917525 SN917524:SP917525 ACJ917524:ACL917525 AMF917524:AMH917525 AWB917524:AWD917525 BFX917524:BFZ917525 BPT917524:BPV917525 BZP917524:BZR917525 CJL917524:CJN917525 CTH917524:CTJ917525 DDD917524:DDF917525 DMZ917524:DNB917525 DWV917524:DWX917525 EGR917524:EGT917525 EQN917524:EQP917525 FAJ917524:FAL917525 FKF917524:FKH917525 FUB917524:FUD917525 GDX917524:GDZ917525 GNT917524:GNV917525 GXP917524:GXR917525 HHL917524:HHN917525 HRH917524:HRJ917525 IBD917524:IBF917525 IKZ917524:ILB917525 IUV917524:IUX917525 JER917524:JET917525 JON917524:JOP917525 JYJ917524:JYL917525 KIF917524:KIH917525 KSB917524:KSD917525 LBX917524:LBZ917525 LLT917524:LLV917525 LVP917524:LVR917525 MFL917524:MFN917525 MPH917524:MPJ917525 MZD917524:MZF917525 NIZ917524:NJB917525 NSV917524:NSX917525 OCR917524:OCT917525 OMN917524:OMP917525 OWJ917524:OWL917525 PGF917524:PGH917525 PQB917524:PQD917525 PZX917524:PZZ917525 QJT917524:QJV917525 QTP917524:QTR917525 RDL917524:RDN917525 RNH917524:RNJ917525 RXD917524:RXF917525 SGZ917524:SHB917525 SQV917524:SQX917525 TAR917524:TAT917525 TKN917524:TKP917525 TUJ917524:TUL917525 UEF917524:UEH917525 UOB917524:UOD917525 UXX917524:UXZ917525 VHT917524:VHV917525 VRP917524:VRR917525 WBL917524:WBN917525 WLH917524:WLJ917525 WVD917524:WVF917525 IR983060:IT983061 SN983060:SP983061 ACJ983060:ACL983061 AMF983060:AMH983061 AWB983060:AWD983061 BFX983060:BFZ983061 BPT983060:BPV983061 BZP983060:BZR983061 CJL983060:CJN983061 CTH983060:CTJ983061 DDD983060:DDF983061 DMZ983060:DNB983061 DWV983060:DWX983061 EGR983060:EGT983061 EQN983060:EQP983061 FAJ983060:FAL983061 FKF983060:FKH983061 FUB983060:FUD983061 GDX983060:GDZ983061 GNT983060:GNV983061 GXP983060:GXR983061 HHL983060:HHN983061 HRH983060:HRJ983061 IBD983060:IBF983061 IKZ983060:ILB983061 IUV983060:IUX983061 JER983060:JET983061 JON983060:JOP983061 JYJ983060:JYL983061 KIF983060:KIH983061 KSB983060:KSD983061 LBX983060:LBZ983061 LLT983060:LLV983061 LVP983060:LVR983061 MFL983060:MFN983061 MPH983060:MPJ983061 MZD983060:MZF983061 NIZ983060:NJB983061 NSV983060:NSX983061 OCR983060:OCT983061 OMN983060:OMP983061 OWJ983060:OWL983061 PGF983060:PGH983061 PQB983060:PQD983061 PZX983060:PZZ983061 QJT983060:QJV983061 QTP983060:QTR983061 RDL983060:RDN983061 RNH983060:RNJ983061 RXD983060:RXF983061 SGZ983060:SHB983061 SQV983060:SQX983061 TAR983060:TAT983061 TKN983060:TKP983061 TUJ983060:TUL983061 UEF983060:UEH983061 UOB983060:UOD983061 UXX983060:UXZ983061 VHT983060:VHV983061 VRP983060:VRR983061 WBL983060:WBN983061 WLH983060:WLJ983061 WVD983060:WVF983061 N65519 HX65519 RT65519 ABP65519 ALL65519 AVH65519 BFD65519 BOZ65519 BYV65519 CIR65519 CSN65519 DCJ65519 DMF65519 DWB65519 EFX65519 EPT65519 EZP65519 FJL65519 FTH65519 GDD65519 GMZ65519 GWV65519 HGR65519 HQN65519 IAJ65519 IKF65519 IUB65519 JDX65519 JNT65519 JXP65519 KHL65519 KRH65519 LBD65519 LKZ65519 LUV65519 MER65519 MON65519 MYJ65519 NIF65519 NSB65519 OBX65519 OLT65519 OVP65519 PFL65519 PPH65519 PZD65519 QIZ65519 QSV65519 RCR65519 RMN65519 RWJ65519 SGF65519 SQB65519 SZX65519 TJT65519 TTP65519 UDL65519 UNH65519 UXD65519 VGZ65519 VQV65519 WAR65519 WKN65519 WUJ65519 N131055 HX131055 RT131055 ABP131055 ALL131055 AVH131055 BFD131055 BOZ131055 BYV131055 CIR131055 CSN131055 DCJ131055 DMF131055 DWB131055 EFX131055 EPT131055 EZP131055 FJL131055 FTH131055 GDD131055 GMZ131055 GWV131055 HGR131055 HQN131055 IAJ131055 IKF131055 IUB131055 JDX131055 JNT131055 JXP131055 KHL131055 KRH131055 LBD131055 LKZ131055 LUV131055 MER131055 MON131055 MYJ131055 NIF131055 NSB131055 OBX131055 OLT131055 OVP131055 PFL131055 PPH131055 PZD131055 QIZ131055 QSV131055 RCR131055 RMN131055 RWJ131055 SGF131055 SQB131055 SZX131055 TJT131055 TTP131055 UDL131055 UNH131055 UXD131055 VGZ131055 VQV131055 WAR131055 WKN131055 WUJ131055 N196591 HX196591 RT196591 ABP196591 ALL196591 AVH196591 BFD196591 BOZ196591 BYV196591 CIR196591 CSN196591 DCJ196591 DMF196591 DWB196591 EFX196591 EPT196591 EZP196591 FJL196591 FTH196591 GDD196591 GMZ196591 GWV196591 HGR196591 HQN196591 IAJ196591 IKF196591 IUB196591 JDX196591 JNT196591 JXP196591 KHL196591 KRH196591 LBD196591 LKZ196591 LUV196591 MER196591 MON196591 MYJ196591 NIF196591 NSB196591 OBX196591 OLT196591 OVP196591 PFL196591 PPH196591 PZD196591 QIZ196591 QSV196591 RCR196591 RMN196591 RWJ196591 SGF196591 SQB196591 SZX196591 TJT196591 TTP196591 UDL196591 UNH196591 UXD196591 VGZ196591 VQV196591 WAR196591 WKN196591 WUJ196591 N262127 HX262127 RT262127 ABP262127 ALL262127 AVH262127 BFD262127 BOZ262127 BYV262127 CIR262127 CSN262127 DCJ262127 DMF262127 DWB262127 EFX262127 EPT262127 EZP262127 FJL262127 FTH262127 GDD262127 GMZ262127 GWV262127 HGR262127 HQN262127 IAJ262127 IKF262127 IUB262127 JDX262127 JNT262127 JXP262127 KHL262127 KRH262127 LBD262127 LKZ262127 LUV262127 MER262127 MON262127 MYJ262127 NIF262127 NSB262127 OBX262127 OLT262127 OVP262127 PFL262127 PPH262127 PZD262127 QIZ262127 QSV262127 RCR262127 RMN262127 RWJ262127 SGF262127 SQB262127 SZX262127 TJT262127 TTP262127 UDL262127 UNH262127 UXD262127 VGZ262127 VQV262127 WAR262127 WKN262127 WUJ262127 N327663 HX327663 RT327663 ABP327663 ALL327663 AVH327663 BFD327663 BOZ327663 BYV327663 CIR327663 CSN327663 DCJ327663 DMF327663 DWB327663 EFX327663 EPT327663 EZP327663 FJL327663 FTH327663 GDD327663 GMZ327663 GWV327663 HGR327663 HQN327663 IAJ327663 IKF327663 IUB327663 JDX327663 JNT327663 JXP327663 KHL327663 KRH327663 LBD327663 LKZ327663 LUV327663 MER327663 MON327663 MYJ327663 NIF327663 NSB327663 OBX327663 OLT327663 OVP327663 PFL327663 PPH327663 PZD327663 QIZ327663 QSV327663 RCR327663 RMN327663 RWJ327663 SGF327663 SQB327663 SZX327663 TJT327663 TTP327663 UDL327663 UNH327663 UXD327663 VGZ327663 VQV327663 WAR327663 WKN327663 WUJ327663 N393199 HX393199 RT393199 ABP393199 ALL393199 AVH393199 BFD393199 BOZ393199 BYV393199 CIR393199 CSN393199 DCJ393199 DMF393199 DWB393199 EFX393199 EPT393199 EZP393199 FJL393199 FTH393199 GDD393199 GMZ393199 GWV393199 HGR393199 HQN393199 IAJ393199 IKF393199 IUB393199 JDX393199 JNT393199 JXP393199 KHL393199 KRH393199 LBD393199 LKZ393199 LUV393199 MER393199 MON393199 MYJ393199 NIF393199 NSB393199 OBX393199 OLT393199 OVP393199 PFL393199 PPH393199 PZD393199 QIZ393199 QSV393199 RCR393199 RMN393199 RWJ393199 SGF393199 SQB393199 SZX393199 TJT393199 TTP393199 UDL393199 UNH393199 UXD393199 VGZ393199 VQV393199 WAR393199 WKN393199 WUJ393199 N458735 HX458735 RT458735 ABP458735 ALL458735 AVH458735 BFD458735 BOZ458735 BYV458735 CIR458735 CSN458735 DCJ458735 DMF458735 DWB458735 EFX458735 EPT458735 EZP458735 FJL458735 FTH458735 GDD458735 GMZ458735 GWV458735 HGR458735 HQN458735 IAJ458735 IKF458735 IUB458735 JDX458735 JNT458735 JXP458735 KHL458735 KRH458735 LBD458735 LKZ458735 LUV458735 MER458735 MON458735 MYJ458735 NIF458735 NSB458735 OBX458735 OLT458735 OVP458735 PFL458735 PPH458735 PZD458735 QIZ458735 QSV458735 RCR458735 RMN458735 RWJ458735 SGF458735 SQB458735 SZX458735 TJT458735 TTP458735 UDL458735 UNH458735 UXD458735 VGZ458735 VQV458735 WAR458735 WKN458735 WUJ458735 N524271 HX524271 RT524271 ABP524271 ALL524271 AVH524271 BFD524271 BOZ524271 BYV524271 CIR524271 CSN524271 DCJ524271 DMF524271 DWB524271 EFX524271 EPT524271 EZP524271 FJL524271 FTH524271 GDD524271 GMZ524271 GWV524271 HGR524271 HQN524271 IAJ524271 IKF524271 IUB524271 JDX524271 JNT524271 JXP524271 KHL524271 KRH524271 LBD524271 LKZ524271 LUV524271 MER524271 MON524271 MYJ524271 NIF524271 NSB524271 OBX524271 OLT524271 OVP524271 PFL524271 PPH524271 PZD524271 QIZ524271 QSV524271 RCR524271 RMN524271 RWJ524271 SGF524271 SQB524271 SZX524271 TJT524271 TTP524271 UDL524271 UNH524271 UXD524271 VGZ524271 VQV524271 WAR524271 WKN524271 WUJ524271 N589807 HX589807 RT589807 ABP589807 ALL589807 AVH589807 BFD589807 BOZ589807 BYV589807 CIR589807 CSN589807 DCJ589807 DMF589807 DWB589807 EFX589807 EPT589807 EZP589807 FJL589807 FTH589807 GDD589807 GMZ589807 GWV589807 HGR589807 HQN589807 IAJ589807 IKF589807 IUB589807 JDX589807 JNT589807 JXP589807 KHL589807 KRH589807 LBD589807 LKZ589807 LUV589807 MER589807 MON589807 MYJ589807 NIF589807 NSB589807 OBX589807 OLT589807 OVP589807 PFL589807 PPH589807 PZD589807 QIZ589807 QSV589807 RCR589807 RMN589807 RWJ589807 SGF589807 SQB589807 SZX589807 TJT589807 TTP589807 UDL589807 UNH589807 UXD589807 VGZ589807 VQV589807 WAR589807 WKN589807 WUJ589807 N655343 HX655343 RT655343 ABP655343 ALL655343 AVH655343 BFD655343 BOZ655343 BYV655343 CIR655343 CSN655343 DCJ655343 DMF655343 DWB655343 EFX655343 EPT655343 EZP655343 FJL655343 FTH655343 GDD655343 GMZ655343 GWV655343 HGR655343 HQN655343 IAJ655343 IKF655343 IUB655343 JDX655343 JNT655343 JXP655343 KHL655343 KRH655343 LBD655343 LKZ655343 LUV655343 MER655343 MON655343 MYJ655343 NIF655343 NSB655343 OBX655343 OLT655343 OVP655343 PFL655343 PPH655343 PZD655343 QIZ655343 QSV655343 RCR655343 RMN655343 RWJ655343 SGF655343 SQB655343 SZX655343 TJT655343 TTP655343 UDL655343 UNH655343 UXD655343 VGZ655343 VQV655343 WAR655343 WKN655343 WUJ655343 N720879 HX720879 RT720879 ABP720879 ALL720879 AVH720879 BFD720879 BOZ720879 BYV720879 CIR720879 CSN720879 DCJ720879 DMF720879 DWB720879 EFX720879 EPT720879 EZP720879 FJL720879 FTH720879 GDD720879 GMZ720879 GWV720879 HGR720879 HQN720879 IAJ720879 IKF720879 IUB720879 JDX720879 JNT720879 JXP720879 KHL720879 KRH720879 LBD720879 LKZ720879 LUV720879 MER720879 MON720879 MYJ720879 NIF720879 NSB720879 OBX720879 OLT720879 OVP720879 PFL720879 PPH720879 PZD720879 QIZ720879 QSV720879 RCR720879 RMN720879 RWJ720879 SGF720879 SQB720879 SZX720879 TJT720879 TTP720879 UDL720879 UNH720879 UXD720879 VGZ720879 VQV720879 WAR720879 WKN720879 WUJ720879 N786415 HX786415 RT786415 ABP786415 ALL786415 AVH786415 BFD786415 BOZ786415 BYV786415 CIR786415 CSN786415 DCJ786415 DMF786415 DWB786415 EFX786415 EPT786415 EZP786415 FJL786415 FTH786415 GDD786415 GMZ786415 GWV786415 HGR786415 HQN786415 IAJ786415 IKF786415 IUB786415 JDX786415 JNT786415 JXP786415 KHL786415 KRH786415 LBD786415 LKZ786415 LUV786415 MER786415 MON786415 MYJ786415 NIF786415 NSB786415 OBX786415 OLT786415 OVP786415 PFL786415 PPH786415 PZD786415 QIZ786415 QSV786415 RCR786415 RMN786415 RWJ786415 SGF786415 SQB786415 SZX786415 TJT786415 TTP786415 UDL786415 UNH786415 UXD786415 VGZ786415 VQV786415 WAR786415 WKN786415 WUJ786415 N851951 HX851951 RT851951 ABP851951 ALL851951 AVH851951 BFD851951 BOZ851951 BYV851951 CIR851951 CSN851951 DCJ851951 DMF851951 DWB851951 EFX851951 EPT851951 EZP851951 FJL851951 FTH851951 GDD851951 GMZ851951 GWV851951 HGR851951 HQN851951 IAJ851951 IKF851951 IUB851951 JDX851951 JNT851951 JXP851951 KHL851951 KRH851951 LBD851951 LKZ851951 LUV851951 MER851951 MON851951 MYJ851951 NIF851951 NSB851951 OBX851951 OLT851951 OVP851951 PFL851951 PPH851951 PZD851951 QIZ851951 QSV851951 RCR851951 RMN851951 RWJ851951 SGF851951 SQB851951 SZX851951 TJT851951 TTP851951 UDL851951 UNH851951 UXD851951 VGZ851951 VQV851951 WAR851951 WKN851951 WUJ851951 N917487 HX917487 RT917487 ABP917487 ALL917487 AVH917487 BFD917487 BOZ917487 BYV917487 CIR917487 CSN917487 DCJ917487 DMF917487 DWB917487 EFX917487 EPT917487 EZP917487 FJL917487 FTH917487 GDD917487 GMZ917487 GWV917487 HGR917487 HQN917487 IAJ917487 IKF917487 IUB917487 JDX917487 JNT917487 JXP917487 KHL917487 KRH917487 LBD917487 LKZ917487 LUV917487 MER917487 MON917487 MYJ917487 NIF917487 NSB917487 OBX917487 OLT917487 OVP917487 PFL917487 PPH917487 PZD917487 QIZ917487 QSV917487 RCR917487 RMN917487 RWJ917487 SGF917487 SQB917487 SZX917487 TJT917487 TTP917487 UDL917487 UNH917487 UXD917487 VGZ917487 VQV917487 WAR917487 WKN917487 WUJ917487 N983023 HX983023 RT983023 ABP983023 ALL983023 AVH983023 BFD983023 BOZ983023 BYV983023 CIR983023 CSN983023 DCJ983023 DMF983023 DWB983023 EFX983023 EPT983023 EZP983023 FJL983023 FTH983023 GDD983023 GMZ983023 GWV983023 HGR983023 HQN983023 IAJ983023 IKF983023 IUB983023 JDX983023 JNT983023 JXP983023 KHL983023 KRH983023 LBD983023 LKZ983023 LUV983023 MER983023 MON983023 MYJ983023 NIF983023 NSB983023 OBX983023 OLT983023 OVP983023 PFL983023 PPH983023 PZD983023 QIZ983023 QSV983023 RCR983023 RMN983023 RWJ983023 SGF983023 SQB983023 SZX983023 TJT983023 TTP983023 UDL983023 UNH983023 UXD983023 VGZ983023 VQV983023 WAR983023 WKN983023 WUJ983023 IR65547:IT65548 SN65547:SP65548 ACJ65547:ACL65548 AMF65547:AMH65548 AWB65547:AWD65548 BFX65547:BFZ65548 BPT65547:BPV65548 BZP65547:BZR65548 CJL65547:CJN65548 CTH65547:CTJ65548 DDD65547:DDF65548 DMZ65547:DNB65548 DWV65547:DWX65548 EGR65547:EGT65548 EQN65547:EQP65548 FAJ65547:FAL65548 FKF65547:FKH65548 FUB65547:FUD65548 GDX65547:GDZ65548 GNT65547:GNV65548 GXP65547:GXR65548 HHL65547:HHN65548 HRH65547:HRJ65548 IBD65547:IBF65548 IKZ65547:ILB65548 IUV65547:IUX65548 JER65547:JET65548 JON65547:JOP65548 JYJ65547:JYL65548 KIF65547:KIH65548 KSB65547:KSD65548 LBX65547:LBZ65548 LLT65547:LLV65548 LVP65547:LVR65548 MFL65547:MFN65548 MPH65547:MPJ65548 MZD65547:MZF65548 NIZ65547:NJB65548 NSV65547:NSX65548 OCR65547:OCT65548 OMN65547:OMP65548 OWJ65547:OWL65548 PGF65547:PGH65548 PQB65547:PQD65548 PZX65547:PZZ65548 QJT65547:QJV65548 QTP65547:QTR65548 RDL65547:RDN65548 RNH65547:RNJ65548 RXD65547:RXF65548 SGZ65547:SHB65548 SQV65547:SQX65548 TAR65547:TAT65548 TKN65547:TKP65548 TUJ65547:TUL65548 UEF65547:UEH65548 UOB65547:UOD65548 UXX65547:UXZ65548 VHT65547:VHV65548 VRP65547:VRR65548 WBL65547:WBN65548 WLH65547:WLJ65548 WVD65547:WVF65548 IR131083:IT131084 SN131083:SP131084 ACJ131083:ACL131084 AMF131083:AMH131084 AWB131083:AWD131084 BFX131083:BFZ131084 BPT131083:BPV131084 BZP131083:BZR131084 CJL131083:CJN131084 CTH131083:CTJ131084 DDD131083:DDF131084 DMZ131083:DNB131084 DWV131083:DWX131084 EGR131083:EGT131084 EQN131083:EQP131084 FAJ131083:FAL131084 FKF131083:FKH131084 FUB131083:FUD131084 GDX131083:GDZ131084 GNT131083:GNV131084 GXP131083:GXR131084 HHL131083:HHN131084 HRH131083:HRJ131084 IBD131083:IBF131084 IKZ131083:ILB131084 IUV131083:IUX131084 JER131083:JET131084 JON131083:JOP131084 JYJ131083:JYL131084 KIF131083:KIH131084 KSB131083:KSD131084 LBX131083:LBZ131084 LLT131083:LLV131084 LVP131083:LVR131084 MFL131083:MFN131084 MPH131083:MPJ131084 MZD131083:MZF131084 NIZ131083:NJB131084 NSV131083:NSX131084 OCR131083:OCT131084 OMN131083:OMP131084 OWJ131083:OWL131084 PGF131083:PGH131084 PQB131083:PQD131084 PZX131083:PZZ131084 QJT131083:QJV131084 QTP131083:QTR131084 RDL131083:RDN131084 RNH131083:RNJ131084 RXD131083:RXF131084 SGZ131083:SHB131084 SQV131083:SQX131084 TAR131083:TAT131084 TKN131083:TKP131084 TUJ131083:TUL131084 UEF131083:UEH131084 UOB131083:UOD131084 UXX131083:UXZ131084 VHT131083:VHV131084 VRP131083:VRR131084 WBL131083:WBN131084 WLH131083:WLJ131084 WVD131083:WVF131084 IR196619:IT196620 SN196619:SP196620 ACJ196619:ACL196620 AMF196619:AMH196620 AWB196619:AWD196620 BFX196619:BFZ196620 BPT196619:BPV196620 BZP196619:BZR196620 CJL196619:CJN196620 CTH196619:CTJ196620 DDD196619:DDF196620 DMZ196619:DNB196620 DWV196619:DWX196620 EGR196619:EGT196620 EQN196619:EQP196620 FAJ196619:FAL196620 FKF196619:FKH196620 FUB196619:FUD196620 GDX196619:GDZ196620 GNT196619:GNV196620 GXP196619:GXR196620 HHL196619:HHN196620 HRH196619:HRJ196620 IBD196619:IBF196620 IKZ196619:ILB196620 IUV196619:IUX196620 JER196619:JET196620 JON196619:JOP196620 JYJ196619:JYL196620 KIF196619:KIH196620 KSB196619:KSD196620 LBX196619:LBZ196620 LLT196619:LLV196620 LVP196619:LVR196620 MFL196619:MFN196620 MPH196619:MPJ196620 MZD196619:MZF196620 NIZ196619:NJB196620 NSV196619:NSX196620 OCR196619:OCT196620 OMN196619:OMP196620 OWJ196619:OWL196620 PGF196619:PGH196620 PQB196619:PQD196620 PZX196619:PZZ196620 QJT196619:QJV196620 QTP196619:QTR196620 RDL196619:RDN196620 RNH196619:RNJ196620 RXD196619:RXF196620 SGZ196619:SHB196620 SQV196619:SQX196620 TAR196619:TAT196620 TKN196619:TKP196620 TUJ196619:TUL196620 UEF196619:UEH196620 UOB196619:UOD196620 UXX196619:UXZ196620 VHT196619:VHV196620 VRP196619:VRR196620 WBL196619:WBN196620 WLH196619:WLJ196620 WVD196619:WVF196620 IR262155:IT262156 SN262155:SP262156 ACJ262155:ACL262156 AMF262155:AMH262156 AWB262155:AWD262156 BFX262155:BFZ262156 BPT262155:BPV262156 BZP262155:BZR262156 CJL262155:CJN262156 CTH262155:CTJ262156 DDD262155:DDF262156 DMZ262155:DNB262156 DWV262155:DWX262156 EGR262155:EGT262156 EQN262155:EQP262156 FAJ262155:FAL262156 FKF262155:FKH262156 FUB262155:FUD262156 GDX262155:GDZ262156 GNT262155:GNV262156 GXP262155:GXR262156 HHL262155:HHN262156 HRH262155:HRJ262156 IBD262155:IBF262156 IKZ262155:ILB262156 IUV262155:IUX262156 JER262155:JET262156 JON262155:JOP262156 JYJ262155:JYL262156 KIF262155:KIH262156 KSB262155:KSD262156 LBX262155:LBZ262156 LLT262155:LLV262156 LVP262155:LVR262156 MFL262155:MFN262156 MPH262155:MPJ262156 MZD262155:MZF262156 NIZ262155:NJB262156 NSV262155:NSX262156 OCR262155:OCT262156 OMN262155:OMP262156 OWJ262155:OWL262156 PGF262155:PGH262156 PQB262155:PQD262156 PZX262155:PZZ262156 QJT262155:QJV262156 QTP262155:QTR262156 RDL262155:RDN262156 RNH262155:RNJ262156 RXD262155:RXF262156 SGZ262155:SHB262156 SQV262155:SQX262156 TAR262155:TAT262156 TKN262155:TKP262156 TUJ262155:TUL262156 UEF262155:UEH262156 UOB262155:UOD262156 UXX262155:UXZ262156 VHT262155:VHV262156 VRP262155:VRR262156 WBL262155:WBN262156 WLH262155:WLJ262156 WVD262155:WVF262156 IR327691:IT327692 SN327691:SP327692 ACJ327691:ACL327692 AMF327691:AMH327692 AWB327691:AWD327692 BFX327691:BFZ327692 BPT327691:BPV327692 BZP327691:BZR327692 CJL327691:CJN327692 CTH327691:CTJ327692 DDD327691:DDF327692 DMZ327691:DNB327692 DWV327691:DWX327692 EGR327691:EGT327692 EQN327691:EQP327692 FAJ327691:FAL327692 FKF327691:FKH327692 FUB327691:FUD327692 GDX327691:GDZ327692 GNT327691:GNV327692 GXP327691:GXR327692 HHL327691:HHN327692 HRH327691:HRJ327692 IBD327691:IBF327692 IKZ327691:ILB327692 IUV327691:IUX327692 JER327691:JET327692 JON327691:JOP327692 JYJ327691:JYL327692 KIF327691:KIH327692 KSB327691:KSD327692 LBX327691:LBZ327692 LLT327691:LLV327692 LVP327691:LVR327692 MFL327691:MFN327692 MPH327691:MPJ327692 MZD327691:MZF327692 NIZ327691:NJB327692 NSV327691:NSX327692 OCR327691:OCT327692 OMN327691:OMP327692 OWJ327691:OWL327692 PGF327691:PGH327692 PQB327691:PQD327692 PZX327691:PZZ327692 QJT327691:QJV327692 QTP327691:QTR327692 RDL327691:RDN327692 RNH327691:RNJ327692 RXD327691:RXF327692 SGZ327691:SHB327692 SQV327691:SQX327692 TAR327691:TAT327692 TKN327691:TKP327692 TUJ327691:TUL327692 UEF327691:UEH327692 UOB327691:UOD327692 UXX327691:UXZ327692 VHT327691:VHV327692 VRP327691:VRR327692 WBL327691:WBN327692 WLH327691:WLJ327692 WVD327691:WVF327692 IR393227:IT393228 SN393227:SP393228 ACJ393227:ACL393228 AMF393227:AMH393228 AWB393227:AWD393228 BFX393227:BFZ393228 BPT393227:BPV393228 BZP393227:BZR393228 CJL393227:CJN393228 CTH393227:CTJ393228 DDD393227:DDF393228 DMZ393227:DNB393228 DWV393227:DWX393228 EGR393227:EGT393228 EQN393227:EQP393228 FAJ393227:FAL393228 FKF393227:FKH393228 FUB393227:FUD393228 GDX393227:GDZ393228 GNT393227:GNV393228 GXP393227:GXR393228 HHL393227:HHN393228 HRH393227:HRJ393228 IBD393227:IBF393228 IKZ393227:ILB393228 IUV393227:IUX393228 JER393227:JET393228 JON393227:JOP393228 JYJ393227:JYL393228 KIF393227:KIH393228 KSB393227:KSD393228 LBX393227:LBZ393228 LLT393227:LLV393228 LVP393227:LVR393228 MFL393227:MFN393228 MPH393227:MPJ393228 MZD393227:MZF393228 NIZ393227:NJB393228 NSV393227:NSX393228 OCR393227:OCT393228 OMN393227:OMP393228 OWJ393227:OWL393228 PGF393227:PGH393228 PQB393227:PQD393228 PZX393227:PZZ393228 QJT393227:QJV393228 QTP393227:QTR393228 RDL393227:RDN393228 RNH393227:RNJ393228 RXD393227:RXF393228 SGZ393227:SHB393228 SQV393227:SQX393228 TAR393227:TAT393228 TKN393227:TKP393228 TUJ393227:TUL393228 UEF393227:UEH393228 UOB393227:UOD393228 UXX393227:UXZ393228 VHT393227:VHV393228 VRP393227:VRR393228 WBL393227:WBN393228 WLH393227:WLJ393228 WVD393227:WVF393228 IR458763:IT458764 SN458763:SP458764 ACJ458763:ACL458764 AMF458763:AMH458764 AWB458763:AWD458764 BFX458763:BFZ458764 BPT458763:BPV458764 BZP458763:BZR458764 CJL458763:CJN458764 CTH458763:CTJ458764 DDD458763:DDF458764 DMZ458763:DNB458764 DWV458763:DWX458764 EGR458763:EGT458764 EQN458763:EQP458764 FAJ458763:FAL458764 FKF458763:FKH458764 FUB458763:FUD458764 GDX458763:GDZ458764 GNT458763:GNV458764 GXP458763:GXR458764 HHL458763:HHN458764 HRH458763:HRJ458764 IBD458763:IBF458764 IKZ458763:ILB458764 IUV458763:IUX458764 JER458763:JET458764 JON458763:JOP458764 JYJ458763:JYL458764 KIF458763:KIH458764 KSB458763:KSD458764 LBX458763:LBZ458764 LLT458763:LLV458764 LVP458763:LVR458764 MFL458763:MFN458764 MPH458763:MPJ458764 MZD458763:MZF458764 NIZ458763:NJB458764 NSV458763:NSX458764 OCR458763:OCT458764 OMN458763:OMP458764 OWJ458763:OWL458764 PGF458763:PGH458764 PQB458763:PQD458764 PZX458763:PZZ458764 QJT458763:QJV458764 QTP458763:QTR458764 RDL458763:RDN458764 RNH458763:RNJ458764 RXD458763:RXF458764 SGZ458763:SHB458764 SQV458763:SQX458764 TAR458763:TAT458764 TKN458763:TKP458764 TUJ458763:TUL458764 UEF458763:UEH458764 UOB458763:UOD458764 UXX458763:UXZ458764 VHT458763:VHV458764 VRP458763:VRR458764 WBL458763:WBN458764 WLH458763:WLJ458764 WVD458763:WVF458764 IR524299:IT524300 SN524299:SP524300 ACJ524299:ACL524300 AMF524299:AMH524300 AWB524299:AWD524300 BFX524299:BFZ524300 BPT524299:BPV524300 BZP524299:BZR524300 CJL524299:CJN524300 CTH524299:CTJ524300 DDD524299:DDF524300 DMZ524299:DNB524300 DWV524299:DWX524300 EGR524299:EGT524300 EQN524299:EQP524300 FAJ524299:FAL524300 FKF524299:FKH524300 FUB524299:FUD524300 GDX524299:GDZ524300 GNT524299:GNV524300 GXP524299:GXR524300 HHL524299:HHN524300 HRH524299:HRJ524300 IBD524299:IBF524300 IKZ524299:ILB524300 IUV524299:IUX524300 JER524299:JET524300 JON524299:JOP524300 JYJ524299:JYL524300 KIF524299:KIH524300 KSB524299:KSD524300 LBX524299:LBZ524300 LLT524299:LLV524300 LVP524299:LVR524300 MFL524299:MFN524300 MPH524299:MPJ524300 MZD524299:MZF524300 NIZ524299:NJB524300 NSV524299:NSX524300 OCR524299:OCT524300 OMN524299:OMP524300 OWJ524299:OWL524300 PGF524299:PGH524300 PQB524299:PQD524300 PZX524299:PZZ524300 QJT524299:QJV524300 QTP524299:QTR524300 RDL524299:RDN524300 RNH524299:RNJ524300 RXD524299:RXF524300 SGZ524299:SHB524300 SQV524299:SQX524300 TAR524299:TAT524300 TKN524299:TKP524300 TUJ524299:TUL524300 UEF524299:UEH524300 UOB524299:UOD524300 UXX524299:UXZ524300 VHT524299:VHV524300 VRP524299:VRR524300 WBL524299:WBN524300 WLH524299:WLJ524300 WVD524299:WVF524300 IR589835:IT589836 SN589835:SP589836 ACJ589835:ACL589836 AMF589835:AMH589836 AWB589835:AWD589836 BFX589835:BFZ589836 BPT589835:BPV589836 BZP589835:BZR589836 CJL589835:CJN589836 CTH589835:CTJ589836 DDD589835:DDF589836 DMZ589835:DNB589836 DWV589835:DWX589836 EGR589835:EGT589836 EQN589835:EQP589836 FAJ589835:FAL589836 FKF589835:FKH589836 FUB589835:FUD589836 GDX589835:GDZ589836 GNT589835:GNV589836 GXP589835:GXR589836 HHL589835:HHN589836 HRH589835:HRJ589836 IBD589835:IBF589836 IKZ589835:ILB589836 IUV589835:IUX589836 JER589835:JET589836 JON589835:JOP589836 JYJ589835:JYL589836 KIF589835:KIH589836 KSB589835:KSD589836 LBX589835:LBZ589836 LLT589835:LLV589836 LVP589835:LVR589836 MFL589835:MFN589836 MPH589835:MPJ589836 MZD589835:MZF589836 NIZ589835:NJB589836 NSV589835:NSX589836 OCR589835:OCT589836 OMN589835:OMP589836 OWJ589835:OWL589836 PGF589835:PGH589836 PQB589835:PQD589836 PZX589835:PZZ589836 QJT589835:QJV589836 QTP589835:QTR589836 RDL589835:RDN589836 RNH589835:RNJ589836 RXD589835:RXF589836 SGZ589835:SHB589836 SQV589835:SQX589836 TAR589835:TAT589836 TKN589835:TKP589836 TUJ589835:TUL589836 UEF589835:UEH589836 UOB589835:UOD589836 UXX589835:UXZ589836 VHT589835:VHV589836 VRP589835:VRR589836 WBL589835:WBN589836 WLH589835:WLJ589836 WVD589835:WVF589836 IR655371:IT655372 SN655371:SP655372 ACJ655371:ACL655372 AMF655371:AMH655372 AWB655371:AWD655372 BFX655371:BFZ655372 BPT655371:BPV655372 BZP655371:BZR655372 CJL655371:CJN655372 CTH655371:CTJ655372 DDD655371:DDF655372 DMZ655371:DNB655372 DWV655371:DWX655372 EGR655371:EGT655372 EQN655371:EQP655372 FAJ655371:FAL655372 FKF655371:FKH655372 FUB655371:FUD655372 GDX655371:GDZ655372 GNT655371:GNV655372 GXP655371:GXR655372 HHL655371:HHN655372 HRH655371:HRJ655372 IBD655371:IBF655372 IKZ655371:ILB655372 IUV655371:IUX655372 JER655371:JET655372 JON655371:JOP655372 JYJ655371:JYL655372 KIF655371:KIH655372 KSB655371:KSD655372 LBX655371:LBZ655372 LLT655371:LLV655372 LVP655371:LVR655372 MFL655371:MFN655372 MPH655371:MPJ655372 MZD655371:MZF655372 NIZ655371:NJB655372 NSV655371:NSX655372 OCR655371:OCT655372 OMN655371:OMP655372 OWJ655371:OWL655372 PGF655371:PGH655372 PQB655371:PQD655372 PZX655371:PZZ655372 QJT655371:QJV655372 QTP655371:QTR655372 RDL655371:RDN655372 RNH655371:RNJ655372 RXD655371:RXF655372 SGZ655371:SHB655372 SQV655371:SQX655372 TAR655371:TAT655372 TKN655371:TKP655372 TUJ655371:TUL655372 UEF655371:UEH655372 UOB655371:UOD655372 UXX655371:UXZ655372 VHT655371:VHV655372 VRP655371:VRR655372 WBL655371:WBN655372 WLH655371:WLJ655372 WVD655371:WVF655372 IR720907:IT720908 SN720907:SP720908 ACJ720907:ACL720908 AMF720907:AMH720908 AWB720907:AWD720908 BFX720907:BFZ720908 BPT720907:BPV720908 BZP720907:BZR720908 CJL720907:CJN720908 CTH720907:CTJ720908 DDD720907:DDF720908 DMZ720907:DNB720908 DWV720907:DWX720908 EGR720907:EGT720908 EQN720907:EQP720908 FAJ720907:FAL720908 FKF720907:FKH720908 FUB720907:FUD720908 GDX720907:GDZ720908 GNT720907:GNV720908 GXP720907:GXR720908 HHL720907:HHN720908 HRH720907:HRJ720908 IBD720907:IBF720908 IKZ720907:ILB720908 IUV720907:IUX720908 JER720907:JET720908 JON720907:JOP720908 JYJ720907:JYL720908 KIF720907:KIH720908 KSB720907:KSD720908 LBX720907:LBZ720908 LLT720907:LLV720908 LVP720907:LVR720908 MFL720907:MFN720908 MPH720907:MPJ720908 MZD720907:MZF720908 NIZ720907:NJB720908 NSV720907:NSX720908 OCR720907:OCT720908 OMN720907:OMP720908 OWJ720907:OWL720908 PGF720907:PGH720908 PQB720907:PQD720908 PZX720907:PZZ720908 QJT720907:QJV720908 QTP720907:QTR720908 RDL720907:RDN720908 RNH720907:RNJ720908 RXD720907:RXF720908 SGZ720907:SHB720908 SQV720907:SQX720908 TAR720907:TAT720908 TKN720907:TKP720908 TUJ720907:TUL720908 UEF720907:UEH720908 UOB720907:UOD720908 UXX720907:UXZ720908 VHT720907:VHV720908 VRP720907:VRR720908 WBL720907:WBN720908 WLH720907:WLJ720908 WVD720907:WVF720908 IR786443:IT786444 SN786443:SP786444 ACJ786443:ACL786444 AMF786443:AMH786444 AWB786443:AWD786444 BFX786443:BFZ786444 BPT786443:BPV786444 BZP786443:BZR786444 CJL786443:CJN786444 CTH786443:CTJ786444 DDD786443:DDF786444 DMZ786443:DNB786444 DWV786443:DWX786444 EGR786443:EGT786444 EQN786443:EQP786444 FAJ786443:FAL786444 FKF786443:FKH786444 FUB786443:FUD786444 GDX786443:GDZ786444 GNT786443:GNV786444 GXP786443:GXR786444 HHL786443:HHN786444 HRH786443:HRJ786444 IBD786443:IBF786444 IKZ786443:ILB786444 IUV786443:IUX786444 JER786443:JET786444 JON786443:JOP786444 JYJ786443:JYL786444 KIF786443:KIH786444 KSB786443:KSD786444 LBX786443:LBZ786444 LLT786443:LLV786444 LVP786443:LVR786444 MFL786443:MFN786444 MPH786443:MPJ786444 MZD786443:MZF786444 NIZ786443:NJB786444 NSV786443:NSX786444 OCR786443:OCT786444 OMN786443:OMP786444 OWJ786443:OWL786444 PGF786443:PGH786444 PQB786443:PQD786444 PZX786443:PZZ786444 QJT786443:QJV786444 QTP786443:QTR786444 RDL786443:RDN786444 RNH786443:RNJ786444 RXD786443:RXF786444 SGZ786443:SHB786444 SQV786443:SQX786444 TAR786443:TAT786444 TKN786443:TKP786444 TUJ786443:TUL786444 UEF786443:UEH786444 UOB786443:UOD786444 UXX786443:UXZ786444 VHT786443:VHV786444 VRP786443:VRR786444 WBL786443:WBN786444 WLH786443:WLJ786444 WVD786443:WVF786444 IR851979:IT851980 SN851979:SP851980 ACJ851979:ACL851980 AMF851979:AMH851980 AWB851979:AWD851980 BFX851979:BFZ851980 BPT851979:BPV851980 BZP851979:BZR851980 CJL851979:CJN851980 CTH851979:CTJ851980 DDD851979:DDF851980 DMZ851979:DNB851980 DWV851979:DWX851980 EGR851979:EGT851980 EQN851979:EQP851980 FAJ851979:FAL851980 FKF851979:FKH851980 FUB851979:FUD851980 GDX851979:GDZ851980 GNT851979:GNV851980 GXP851979:GXR851980 HHL851979:HHN851980 HRH851979:HRJ851980 IBD851979:IBF851980 IKZ851979:ILB851980 IUV851979:IUX851980 JER851979:JET851980 JON851979:JOP851980 JYJ851979:JYL851980 KIF851979:KIH851980 KSB851979:KSD851980 LBX851979:LBZ851980 LLT851979:LLV851980 LVP851979:LVR851980 MFL851979:MFN851980 MPH851979:MPJ851980 MZD851979:MZF851980 NIZ851979:NJB851980 NSV851979:NSX851980 OCR851979:OCT851980 OMN851979:OMP851980 OWJ851979:OWL851980 PGF851979:PGH851980 PQB851979:PQD851980 PZX851979:PZZ851980 QJT851979:QJV851980 QTP851979:QTR851980 RDL851979:RDN851980 RNH851979:RNJ851980 RXD851979:RXF851980 SGZ851979:SHB851980 SQV851979:SQX851980 TAR851979:TAT851980 TKN851979:TKP851980 TUJ851979:TUL851980 UEF851979:UEH851980 UOB851979:UOD851980 UXX851979:UXZ851980 VHT851979:VHV851980 VRP851979:VRR851980 WBL851979:WBN851980 WLH851979:WLJ851980 WVD851979:WVF851980 IR917515:IT917516 SN917515:SP917516 ACJ917515:ACL917516 AMF917515:AMH917516 AWB917515:AWD917516 BFX917515:BFZ917516 BPT917515:BPV917516 BZP917515:BZR917516 CJL917515:CJN917516 CTH917515:CTJ917516 DDD917515:DDF917516 DMZ917515:DNB917516 DWV917515:DWX917516 EGR917515:EGT917516 EQN917515:EQP917516 FAJ917515:FAL917516 FKF917515:FKH917516 FUB917515:FUD917516 GDX917515:GDZ917516 GNT917515:GNV917516 GXP917515:GXR917516 HHL917515:HHN917516 HRH917515:HRJ917516 IBD917515:IBF917516 IKZ917515:ILB917516 IUV917515:IUX917516 JER917515:JET917516 JON917515:JOP917516 JYJ917515:JYL917516 KIF917515:KIH917516 KSB917515:KSD917516 LBX917515:LBZ917516 LLT917515:LLV917516 LVP917515:LVR917516 MFL917515:MFN917516 MPH917515:MPJ917516 MZD917515:MZF917516 NIZ917515:NJB917516 NSV917515:NSX917516 OCR917515:OCT917516 OMN917515:OMP917516 OWJ917515:OWL917516 PGF917515:PGH917516 PQB917515:PQD917516 PZX917515:PZZ917516 QJT917515:QJV917516 QTP917515:QTR917516 RDL917515:RDN917516 RNH917515:RNJ917516 RXD917515:RXF917516 SGZ917515:SHB917516 SQV917515:SQX917516 TAR917515:TAT917516 TKN917515:TKP917516 TUJ917515:TUL917516 UEF917515:UEH917516 UOB917515:UOD917516 UXX917515:UXZ917516 VHT917515:VHV917516 VRP917515:VRR917516 WBL917515:WBN917516 WLH917515:WLJ917516 WVD917515:WVF917516 IR983051:IT983052 SN983051:SP983052 ACJ983051:ACL983052 AMF983051:AMH983052 AWB983051:AWD983052 BFX983051:BFZ983052 BPT983051:BPV983052 BZP983051:BZR983052 CJL983051:CJN983052 CTH983051:CTJ983052 DDD983051:DDF983052 DMZ983051:DNB983052 DWV983051:DWX983052 EGR983051:EGT983052 EQN983051:EQP983052 FAJ983051:FAL983052 FKF983051:FKH983052 FUB983051:FUD983052 GDX983051:GDZ983052 GNT983051:GNV983052 GXP983051:GXR983052 HHL983051:HHN983052 HRH983051:HRJ983052 IBD983051:IBF983052 IKZ983051:ILB983052 IUV983051:IUX983052 JER983051:JET983052 JON983051:JOP983052 JYJ983051:JYL983052 KIF983051:KIH983052 KSB983051:KSD983052 LBX983051:LBZ983052 LLT983051:LLV983052 LVP983051:LVR983052 MFL983051:MFN983052 MPH983051:MPJ983052 MZD983051:MZF983052 NIZ983051:NJB983052 NSV983051:NSX983052 OCR983051:OCT983052 OMN983051:OMP983052 OWJ983051:OWL983052 PGF983051:PGH983052 PQB983051:PQD983052 PZX983051:PZZ983052 QJT983051:QJV983052 QTP983051:QTR983052 RDL983051:RDN983052 RNH983051:RNJ983052 RXD983051:RXF983052 SGZ983051:SHB983052 SQV983051:SQX983052 TAR983051:TAT983052 TKN983051:TKP983052 TUJ983051:TUL983052 UEF983051:UEH983052 UOB983051:UOD983052 UXX983051:UXZ983052 VHT983051:VHV983052 VRP983051:VRR983052 WBL983051:WBN983052 WLH983051:WLJ983052 WVD983051:WVF983052 IR65552:IT65552 SN65552:SP65552 ACJ65552:ACL65552 AMF65552:AMH65552 AWB65552:AWD65552 BFX65552:BFZ65552 BPT65552:BPV65552 BZP65552:BZR65552 CJL65552:CJN65552 CTH65552:CTJ65552 DDD65552:DDF65552 DMZ65552:DNB65552 DWV65552:DWX65552 EGR65552:EGT65552 EQN65552:EQP65552 FAJ65552:FAL65552 FKF65552:FKH65552 FUB65552:FUD65552 GDX65552:GDZ65552 GNT65552:GNV65552 GXP65552:GXR65552 HHL65552:HHN65552 HRH65552:HRJ65552 IBD65552:IBF65552 IKZ65552:ILB65552 IUV65552:IUX65552 JER65552:JET65552 JON65552:JOP65552 JYJ65552:JYL65552 KIF65552:KIH65552 KSB65552:KSD65552 LBX65552:LBZ65552 LLT65552:LLV65552 LVP65552:LVR65552 MFL65552:MFN65552 MPH65552:MPJ65552 MZD65552:MZF65552 NIZ65552:NJB65552 NSV65552:NSX65552 OCR65552:OCT65552 OMN65552:OMP65552 OWJ65552:OWL65552 PGF65552:PGH65552 PQB65552:PQD65552 PZX65552:PZZ65552 QJT65552:QJV65552 QTP65552:QTR65552 RDL65552:RDN65552 RNH65552:RNJ65552 RXD65552:RXF65552 SGZ65552:SHB65552 SQV65552:SQX65552 TAR65552:TAT65552 TKN65552:TKP65552 TUJ65552:TUL65552 UEF65552:UEH65552 UOB65552:UOD65552 UXX65552:UXZ65552 VHT65552:VHV65552 VRP65552:VRR65552 WBL65552:WBN65552 WLH65552:WLJ65552 WVD65552:WVF65552 IR131088:IT131088 SN131088:SP131088 ACJ131088:ACL131088 AMF131088:AMH131088 AWB131088:AWD131088 BFX131088:BFZ131088 BPT131088:BPV131088 BZP131088:BZR131088 CJL131088:CJN131088 CTH131088:CTJ131088 DDD131088:DDF131088 DMZ131088:DNB131088 DWV131088:DWX131088 EGR131088:EGT131088 EQN131088:EQP131088 FAJ131088:FAL131088 FKF131088:FKH131088 FUB131088:FUD131088 GDX131088:GDZ131088 GNT131088:GNV131088 GXP131088:GXR131088 HHL131088:HHN131088 HRH131088:HRJ131088 IBD131088:IBF131088 IKZ131088:ILB131088 IUV131088:IUX131088 JER131088:JET131088 JON131088:JOP131088 JYJ131088:JYL131088 KIF131088:KIH131088 KSB131088:KSD131088 LBX131088:LBZ131088 LLT131088:LLV131088 LVP131088:LVR131088 MFL131088:MFN131088 MPH131088:MPJ131088 MZD131088:MZF131088 NIZ131088:NJB131088 NSV131088:NSX131088 OCR131088:OCT131088 OMN131088:OMP131088 OWJ131088:OWL131088 PGF131088:PGH131088 PQB131088:PQD131088 PZX131088:PZZ131088 QJT131088:QJV131088 QTP131088:QTR131088 RDL131088:RDN131088 RNH131088:RNJ131088 RXD131088:RXF131088 SGZ131088:SHB131088 SQV131088:SQX131088 TAR131088:TAT131088 TKN131088:TKP131088 TUJ131088:TUL131088 UEF131088:UEH131088 UOB131088:UOD131088 UXX131088:UXZ131088 VHT131088:VHV131088 VRP131088:VRR131088 WBL131088:WBN131088 WLH131088:WLJ131088 WVD131088:WVF131088 IR196624:IT196624 SN196624:SP196624 ACJ196624:ACL196624 AMF196624:AMH196624 AWB196624:AWD196624 BFX196624:BFZ196624 BPT196624:BPV196624 BZP196624:BZR196624 CJL196624:CJN196624 CTH196624:CTJ196624 DDD196624:DDF196624 DMZ196624:DNB196624 DWV196624:DWX196624 EGR196624:EGT196624 EQN196624:EQP196624 FAJ196624:FAL196624 FKF196624:FKH196624 FUB196624:FUD196624 GDX196624:GDZ196624 GNT196624:GNV196624 GXP196624:GXR196624 HHL196624:HHN196624 HRH196624:HRJ196624 IBD196624:IBF196624 IKZ196624:ILB196624 IUV196624:IUX196624 JER196624:JET196624 JON196624:JOP196624 JYJ196624:JYL196624 KIF196624:KIH196624 KSB196624:KSD196624 LBX196624:LBZ196624 LLT196624:LLV196624 LVP196624:LVR196624 MFL196624:MFN196624 MPH196624:MPJ196624 MZD196624:MZF196624 NIZ196624:NJB196624 NSV196624:NSX196624 OCR196624:OCT196624 OMN196624:OMP196624 OWJ196624:OWL196624 PGF196624:PGH196624 PQB196624:PQD196624 PZX196624:PZZ196624 QJT196624:QJV196624 QTP196624:QTR196624 RDL196624:RDN196624 RNH196624:RNJ196624 RXD196624:RXF196624 SGZ196624:SHB196624 SQV196624:SQX196624 TAR196624:TAT196624 TKN196624:TKP196624 TUJ196624:TUL196624 UEF196624:UEH196624 UOB196624:UOD196624 UXX196624:UXZ196624 VHT196624:VHV196624 VRP196624:VRR196624 WBL196624:WBN196624 WLH196624:WLJ196624 WVD196624:WVF196624 IR262160:IT262160 SN262160:SP262160 ACJ262160:ACL262160 AMF262160:AMH262160 AWB262160:AWD262160 BFX262160:BFZ262160 BPT262160:BPV262160 BZP262160:BZR262160 CJL262160:CJN262160 CTH262160:CTJ262160 DDD262160:DDF262160 DMZ262160:DNB262160 DWV262160:DWX262160 EGR262160:EGT262160 EQN262160:EQP262160 FAJ262160:FAL262160 FKF262160:FKH262160 FUB262160:FUD262160 GDX262160:GDZ262160 GNT262160:GNV262160 GXP262160:GXR262160 HHL262160:HHN262160 HRH262160:HRJ262160 IBD262160:IBF262160 IKZ262160:ILB262160 IUV262160:IUX262160 JER262160:JET262160 JON262160:JOP262160 JYJ262160:JYL262160 KIF262160:KIH262160 KSB262160:KSD262160 LBX262160:LBZ262160 LLT262160:LLV262160 LVP262160:LVR262160 MFL262160:MFN262160 MPH262160:MPJ262160 MZD262160:MZF262160 NIZ262160:NJB262160 NSV262160:NSX262160 OCR262160:OCT262160 OMN262160:OMP262160 OWJ262160:OWL262160 PGF262160:PGH262160 PQB262160:PQD262160 PZX262160:PZZ262160 QJT262160:QJV262160 QTP262160:QTR262160 RDL262160:RDN262160 RNH262160:RNJ262160 RXD262160:RXF262160 SGZ262160:SHB262160 SQV262160:SQX262160 TAR262160:TAT262160 TKN262160:TKP262160 TUJ262160:TUL262160 UEF262160:UEH262160 UOB262160:UOD262160 UXX262160:UXZ262160 VHT262160:VHV262160 VRP262160:VRR262160 WBL262160:WBN262160 WLH262160:WLJ262160 WVD262160:WVF262160 IR327696:IT327696 SN327696:SP327696 ACJ327696:ACL327696 AMF327696:AMH327696 AWB327696:AWD327696 BFX327696:BFZ327696 BPT327696:BPV327696 BZP327696:BZR327696 CJL327696:CJN327696 CTH327696:CTJ327696 DDD327696:DDF327696 DMZ327696:DNB327696 DWV327696:DWX327696 EGR327696:EGT327696 EQN327696:EQP327696 FAJ327696:FAL327696 FKF327696:FKH327696 FUB327696:FUD327696 GDX327696:GDZ327696 GNT327696:GNV327696 GXP327696:GXR327696 HHL327696:HHN327696 HRH327696:HRJ327696 IBD327696:IBF327696 IKZ327696:ILB327696 IUV327696:IUX327696 JER327696:JET327696 JON327696:JOP327696 JYJ327696:JYL327696 KIF327696:KIH327696 KSB327696:KSD327696 LBX327696:LBZ327696 LLT327696:LLV327696 LVP327696:LVR327696 MFL327696:MFN327696 MPH327696:MPJ327696 MZD327696:MZF327696 NIZ327696:NJB327696 NSV327696:NSX327696 OCR327696:OCT327696 OMN327696:OMP327696 OWJ327696:OWL327696 PGF327696:PGH327696 PQB327696:PQD327696 PZX327696:PZZ327696 QJT327696:QJV327696 QTP327696:QTR327696 RDL327696:RDN327696 RNH327696:RNJ327696 RXD327696:RXF327696 SGZ327696:SHB327696 SQV327696:SQX327696 TAR327696:TAT327696 TKN327696:TKP327696 TUJ327696:TUL327696 UEF327696:UEH327696 UOB327696:UOD327696 UXX327696:UXZ327696 VHT327696:VHV327696 VRP327696:VRR327696 WBL327696:WBN327696 WLH327696:WLJ327696 WVD327696:WVF327696 IR393232:IT393232 SN393232:SP393232 ACJ393232:ACL393232 AMF393232:AMH393232 AWB393232:AWD393232 BFX393232:BFZ393232 BPT393232:BPV393232 BZP393232:BZR393232 CJL393232:CJN393232 CTH393232:CTJ393232 DDD393232:DDF393232 DMZ393232:DNB393232 DWV393232:DWX393232 EGR393232:EGT393232 EQN393232:EQP393232 FAJ393232:FAL393232 FKF393232:FKH393232 FUB393232:FUD393232 GDX393232:GDZ393232 GNT393232:GNV393232 GXP393232:GXR393232 HHL393232:HHN393232 HRH393232:HRJ393232 IBD393232:IBF393232 IKZ393232:ILB393232 IUV393232:IUX393232 JER393232:JET393232 JON393232:JOP393232 JYJ393232:JYL393232 KIF393232:KIH393232 KSB393232:KSD393232 LBX393232:LBZ393232 LLT393232:LLV393232 LVP393232:LVR393232 MFL393232:MFN393232 MPH393232:MPJ393232 MZD393232:MZF393232 NIZ393232:NJB393232 NSV393232:NSX393232 OCR393232:OCT393232 OMN393232:OMP393232 OWJ393232:OWL393232 PGF393232:PGH393232 PQB393232:PQD393232 PZX393232:PZZ393232 QJT393232:QJV393232 QTP393232:QTR393232 RDL393232:RDN393232 RNH393232:RNJ393232 RXD393232:RXF393232 SGZ393232:SHB393232 SQV393232:SQX393232 TAR393232:TAT393232 TKN393232:TKP393232 TUJ393232:TUL393232 UEF393232:UEH393232 UOB393232:UOD393232 UXX393232:UXZ393232 VHT393232:VHV393232 VRP393232:VRR393232 WBL393232:WBN393232 WLH393232:WLJ393232 WVD393232:WVF393232 IR458768:IT458768 SN458768:SP458768 ACJ458768:ACL458768 AMF458768:AMH458768 AWB458768:AWD458768 BFX458768:BFZ458768 BPT458768:BPV458768 BZP458768:BZR458768 CJL458768:CJN458768 CTH458768:CTJ458768 DDD458768:DDF458768 DMZ458768:DNB458768 DWV458768:DWX458768 EGR458768:EGT458768 EQN458768:EQP458768 FAJ458768:FAL458768 FKF458768:FKH458768 FUB458768:FUD458768 GDX458768:GDZ458768 GNT458768:GNV458768 GXP458768:GXR458768 HHL458768:HHN458768 HRH458768:HRJ458768 IBD458768:IBF458768 IKZ458768:ILB458768 IUV458768:IUX458768 JER458768:JET458768 JON458768:JOP458768 JYJ458768:JYL458768 KIF458768:KIH458768 KSB458768:KSD458768 LBX458768:LBZ458768 LLT458768:LLV458768 LVP458768:LVR458768 MFL458768:MFN458768 MPH458768:MPJ458768 MZD458768:MZF458768 NIZ458768:NJB458768 NSV458768:NSX458768 OCR458768:OCT458768 OMN458768:OMP458768 OWJ458768:OWL458768 PGF458768:PGH458768 PQB458768:PQD458768 PZX458768:PZZ458768 QJT458768:QJV458768 QTP458768:QTR458768 RDL458768:RDN458768 RNH458768:RNJ458768 RXD458768:RXF458768 SGZ458768:SHB458768 SQV458768:SQX458768 TAR458768:TAT458768 TKN458768:TKP458768 TUJ458768:TUL458768 UEF458768:UEH458768 UOB458768:UOD458768 UXX458768:UXZ458768 VHT458768:VHV458768 VRP458768:VRR458768 WBL458768:WBN458768 WLH458768:WLJ458768 WVD458768:WVF458768 IR524304:IT524304 SN524304:SP524304 ACJ524304:ACL524304 AMF524304:AMH524304 AWB524304:AWD524304 BFX524304:BFZ524304 BPT524304:BPV524304 BZP524304:BZR524304 CJL524304:CJN524304 CTH524304:CTJ524304 DDD524304:DDF524304 DMZ524304:DNB524304 DWV524304:DWX524304 EGR524304:EGT524304 EQN524304:EQP524304 FAJ524304:FAL524304 FKF524304:FKH524304 FUB524304:FUD524304 GDX524304:GDZ524304 GNT524304:GNV524304 GXP524304:GXR524304 HHL524304:HHN524304 HRH524304:HRJ524304 IBD524304:IBF524304 IKZ524304:ILB524304 IUV524304:IUX524304 JER524304:JET524304 JON524304:JOP524304 JYJ524304:JYL524304 KIF524304:KIH524304 KSB524304:KSD524304 LBX524304:LBZ524304 LLT524304:LLV524304 LVP524304:LVR524304 MFL524304:MFN524304 MPH524304:MPJ524304 MZD524304:MZF524304 NIZ524304:NJB524304 NSV524304:NSX524304 OCR524304:OCT524304 OMN524304:OMP524304 OWJ524304:OWL524304 PGF524304:PGH524304 PQB524304:PQD524304 PZX524304:PZZ524304 QJT524304:QJV524304 QTP524304:QTR524304 RDL524304:RDN524304 RNH524304:RNJ524304 RXD524304:RXF524304 SGZ524304:SHB524304 SQV524304:SQX524304 TAR524304:TAT524304 TKN524304:TKP524304 TUJ524304:TUL524304 UEF524304:UEH524304 UOB524304:UOD524304 UXX524304:UXZ524304 VHT524304:VHV524304 VRP524304:VRR524304 WBL524304:WBN524304 WLH524304:WLJ524304 WVD524304:WVF524304 IR589840:IT589840 SN589840:SP589840 ACJ589840:ACL589840 AMF589840:AMH589840 AWB589840:AWD589840 BFX589840:BFZ589840 BPT589840:BPV589840 BZP589840:BZR589840 CJL589840:CJN589840 CTH589840:CTJ589840 DDD589840:DDF589840 DMZ589840:DNB589840 DWV589840:DWX589840 EGR589840:EGT589840 EQN589840:EQP589840 FAJ589840:FAL589840 FKF589840:FKH589840 FUB589840:FUD589840 GDX589840:GDZ589840 GNT589840:GNV589840 GXP589840:GXR589840 HHL589840:HHN589840 HRH589840:HRJ589840 IBD589840:IBF589840 IKZ589840:ILB589840 IUV589840:IUX589840 JER589840:JET589840 JON589840:JOP589840 JYJ589840:JYL589840 KIF589840:KIH589840 KSB589840:KSD589840 LBX589840:LBZ589840 LLT589840:LLV589840 LVP589840:LVR589840 MFL589840:MFN589840 MPH589840:MPJ589840 MZD589840:MZF589840 NIZ589840:NJB589840 NSV589840:NSX589840 OCR589840:OCT589840 OMN589840:OMP589840 OWJ589840:OWL589840 PGF589840:PGH589840 PQB589840:PQD589840 PZX589840:PZZ589840 QJT589840:QJV589840 QTP589840:QTR589840 RDL589840:RDN589840 RNH589840:RNJ589840 RXD589840:RXF589840 SGZ589840:SHB589840 SQV589840:SQX589840 TAR589840:TAT589840 TKN589840:TKP589840 TUJ589840:TUL589840 UEF589840:UEH589840 UOB589840:UOD589840 UXX589840:UXZ589840 VHT589840:VHV589840 VRP589840:VRR589840 WBL589840:WBN589840 WLH589840:WLJ589840 WVD589840:WVF589840 IR655376:IT655376 SN655376:SP655376 ACJ655376:ACL655376 AMF655376:AMH655376 AWB655376:AWD655376 BFX655376:BFZ655376 BPT655376:BPV655376 BZP655376:BZR655376 CJL655376:CJN655376 CTH655376:CTJ655376 DDD655376:DDF655376 DMZ655376:DNB655376 DWV655376:DWX655376 EGR655376:EGT655376 EQN655376:EQP655376 FAJ655376:FAL655376 FKF655376:FKH655376 FUB655376:FUD655376 GDX655376:GDZ655376 GNT655376:GNV655376 GXP655376:GXR655376 HHL655376:HHN655376 HRH655376:HRJ655376 IBD655376:IBF655376 IKZ655376:ILB655376 IUV655376:IUX655376 JER655376:JET655376 JON655376:JOP655376 JYJ655376:JYL655376 KIF655376:KIH655376 KSB655376:KSD655376 LBX655376:LBZ655376 LLT655376:LLV655376 LVP655376:LVR655376 MFL655376:MFN655376 MPH655376:MPJ655376 MZD655376:MZF655376 NIZ655376:NJB655376 NSV655376:NSX655376 OCR655376:OCT655376 OMN655376:OMP655376 OWJ655376:OWL655376 PGF655376:PGH655376 PQB655376:PQD655376 PZX655376:PZZ655376 QJT655376:QJV655376 QTP655376:QTR655376 RDL655376:RDN655376 RNH655376:RNJ655376 RXD655376:RXF655376 SGZ655376:SHB655376 SQV655376:SQX655376 TAR655376:TAT655376 TKN655376:TKP655376 TUJ655376:TUL655376 UEF655376:UEH655376 UOB655376:UOD655376 UXX655376:UXZ655376 VHT655376:VHV655376 VRP655376:VRR655376 WBL655376:WBN655376 WLH655376:WLJ655376 WVD655376:WVF655376 IR720912:IT720912 SN720912:SP720912 ACJ720912:ACL720912 AMF720912:AMH720912 AWB720912:AWD720912 BFX720912:BFZ720912 BPT720912:BPV720912 BZP720912:BZR720912 CJL720912:CJN720912 CTH720912:CTJ720912 DDD720912:DDF720912 DMZ720912:DNB720912 DWV720912:DWX720912 EGR720912:EGT720912 EQN720912:EQP720912 FAJ720912:FAL720912 FKF720912:FKH720912 FUB720912:FUD720912 GDX720912:GDZ720912 GNT720912:GNV720912 GXP720912:GXR720912 HHL720912:HHN720912 HRH720912:HRJ720912 IBD720912:IBF720912 IKZ720912:ILB720912 IUV720912:IUX720912 JER720912:JET720912 JON720912:JOP720912 JYJ720912:JYL720912 KIF720912:KIH720912 KSB720912:KSD720912 LBX720912:LBZ720912 LLT720912:LLV720912 LVP720912:LVR720912 MFL720912:MFN720912 MPH720912:MPJ720912 MZD720912:MZF720912 NIZ720912:NJB720912 NSV720912:NSX720912 OCR720912:OCT720912 OMN720912:OMP720912 OWJ720912:OWL720912 PGF720912:PGH720912 PQB720912:PQD720912 PZX720912:PZZ720912 QJT720912:QJV720912 QTP720912:QTR720912 RDL720912:RDN720912 RNH720912:RNJ720912 RXD720912:RXF720912 SGZ720912:SHB720912 SQV720912:SQX720912 TAR720912:TAT720912 TKN720912:TKP720912 TUJ720912:TUL720912 UEF720912:UEH720912 UOB720912:UOD720912 UXX720912:UXZ720912 VHT720912:VHV720912 VRP720912:VRR720912 WBL720912:WBN720912 WLH720912:WLJ720912 WVD720912:WVF720912 IR786448:IT786448 SN786448:SP786448 ACJ786448:ACL786448 AMF786448:AMH786448 AWB786448:AWD786448 BFX786448:BFZ786448 BPT786448:BPV786448 BZP786448:BZR786448 CJL786448:CJN786448 CTH786448:CTJ786448 DDD786448:DDF786448 DMZ786448:DNB786448 DWV786448:DWX786448 EGR786448:EGT786448 EQN786448:EQP786448 FAJ786448:FAL786448 FKF786448:FKH786448 FUB786448:FUD786448 GDX786448:GDZ786448 GNT786448:GNV786448 GXP786448:GXR786448 HHL786448:HHN786448 HRH786448:HRJ786448 IBD786448:IBF786448 IKZ786448:ILB786448 IUV786448:IUX786448 JER786448:JET786448 JON786448:JOP786448 JYJ786448:JYL786448 KIF786448:KIH786448 KSB786448:KSD786448 LBX786448:LBZ786448 LLT786448:LLV786448 LVP786448:LVR786448 MFL786448:MFN786448 MPH786448:MPJ786448 MZD786448:MZF786448 NIZ786448:NJB786448 NSV786448:NSX786448 OCR786448:OCT786448 OMN786448:OMP786448 OWJ786448:OWL786448 PGF786448:PGH786448 PQB786448:PQD786448 PZX786448:PZZ786448 QJT786448:QJV786448 QTP786448:QTR786448 RDL786448:RDN786448 RNH786448:RNJ786448 RXD786448:RXF786448 SGZ786448:SHB786448 SQV786448:SQX786448 TAR786448:TAT786448 TKN786448:TKP786448 TUJ786448:TUL786448 UEF786448:UEH786448 UOB786448:UOD786448 UXX786448:UXZ786448 VHT786448:VHV786448 VRP786448:VRR786448 WBL786448:WBN786448 WLH786448:WLJ786448 WVD786448:WVF786448 IR851984:IT851984 SN851984:SP851984 ACJ851984:ACL851984 AMF851984:AMH851984 AWB851984:AWD851984 BFX851984:BFZ851984 BPT851984:BPV851984 BZP851984:BZR851984 CJL851984:CJN851984 CTH851984:CTJ851984 DDD851984:DDF851984 DMZ851984:DNB851984 DWV851984:DWX851984 EGR851984:EGT851984 EQN851984:EQP851984 FAJ851984:FAL851984 FKF851984:FKH851984 FUB851984:FUD851984 GDX851984:GDZ851984 GNT851984:GNV851984 GXP851984:GXR851984 HHL851984:HHN851984 HRH851984:HRJ851984 IBD851984:IBF851984 IKZ851984:ILB851984 IUV851984:IUX851984 JER851984:JET851984 JON851984:JOP851984 JYJ851984:JYL851984 KIF851984:KIH851984 KSB851984:KSD851984 LBX851984:LBZ851984 LLT851984:LLV851984 LVP851984:LVR851984 MFL851984:MFN851984 MPH851984:MPJ851984 MZD851984:MZF851984 NIZ851984:NJB851984 NSV851984:NSX851984 OCR851984:OCT851984 OMN851984:OMP851984 OWJ851984:OWL851984 PGF851984:PGH851984 PQB851984:PQD851984 PZX851984:PZZ851984 QJT851984:QJV851984 QTP851984:QTR851984 RDL851984:RDN851984 RNH851984:RNJ851984 RXD851984:RXF851984 SGZ851984:SHB851984 SQV851984:SQX851984 TAR851984:TAT851984 TKN851984:TKP851984 TUJ851984:TUL851984 UEF851984:UEH851984 UOB851984:UOD851984 UXX851984:UXZ851984 VHT851984:VHV851984 VRP851984:VRR851984 WBL851984:WBN851984 WLH851984:WLJ851984 WVD851984:WVF851984 IR917520:IT917520 SN917520:SP917520 ACJ917520:ACL917520 AMF917520:AMH917520 AWB917520:AWD917520 BFX917520:BFZ917520 BPT917520:BPV917520 BZP917520:BZR917520 CJL917520:CJN917520 CTH917520:CTJ917520 DDD917520:DDF917520 DMZ917520:DNB917520 DWV917520:DWX917520 EGR917520:EGT917520 EQN917520:EQP917520 FAJ917520:FAL917520 FKF917520:FKH917520 FUB917520:FUD917520 GDX917520:GDZ917520 GNT917520:GNV917520 GXP917520:GXR917520 HHL917520:HHN917520 HRH917520:HRJ917520 IBD917520:IBF917520 IKZ917520:ILB917520 IUV917520:IUX917520 JER917520:JET917520 JON917520:JOP917520 JYJ917520:JYL917520 KIF917520:KIH917520 KSB917520:KSD917520 LBX917520:LBZ917520 LLT917520:LLV917520 LVP917520:LVR917520 MFL917520:MFN917520 MPH917520:MPJ917520 MZD917520:MZF917520 NIZ917520:NJB917520 NSV917520:NSX917520 OCR917520:OCT917520 OMN917520:OMP917520 OWJ917520:OWL917520 PGF917520:PGH917520 PQB917520:PQD917520 PZX917520:PZZ917520 QJT917520:QJV917520 QTP917520:QTR917520 RDL917520:RDN917520 RNH917520:RNJ917520 RXD917520:RXF917520 SGZ917520:SHB917520 SQV917520:SQX917520 TAR917520:TAT917520 TKN917520:TKP917520 TUJ917520:TUL917520 UEF917520:UEH917520 UOB917520:UOD917520 UXX917520:UXZ917520 VHT917520:VHV917520 VRP917520:VRR917520 WBL917520:WBN917520 WLH917520:WLJ917520 WVD917520:WVF917520 IR983056:IT983056 SN983056:SP983056 ACJ983056:ACL983056 AMF983056:AMH983056 AWB983056:AWD983056 BFX983056:BFZ983056 BPT983056:BPV983056 BZP983056:BZR983056 CJL983056:CJN983056 CTH983056:CTJ983056 DDD983056:DDF983056 DMZ983056:DNB983056 DWV983056:DWX983056 EGR983056:EGT983056 EQN983056:EQP983056 FAJ983056:FAL983056 FKF983056:FKH983056 FUB983056:FUD983056 GDX983056:GDZ983056 GNT983056:GNV983056 GXP983056:GXR983056 HHL983056:HHN983056 HRH983056:HRJ983056 IBD983056:IBF983056 IKZ983056:ILB983056 IUV983056:IUX983056 JER983056:JET983056 JON983056:JOP983056 JYJ983056:JYL983056 KIF983056:KIH983056 KSB983056:KSD983056 LBX983056:LBZ983056 LLT983056:LLV983056 LVP983056:LVR983056 MFL983056:MFN983056 MPH983056:MPJ983056 MZD983056:MZF983056 NIZ983056:NJB983056 NSV983056:NSX983056 OCR983056:OCT983056 OMN983056:OMP983056 OWJ983056:OWL983056 PGF983056:PGH983056 PQB983056:PQD983056 PZX983056:PZZ983056 QJT983056:QJV983056 QTP983056:QTR983056 RDL983056:RDN983056 RNH983056:RNJ983056 RXD983056:RXF983056 SGZ983056:SHB983056 SQV983056:SQX983056 TAR983056:TAT983056 TKN983056:TKP983056 TUJ983056:TUL983056 UEF983056:UEH983056 UOB983056:UOD983056 UXX983056:UXZ983056 VHT983056:VHV983056 VRP983056:VRR983056 WBL983056:WBN983056 WLH983056:WLJ983056 WVD983056:WVF983056 IR65546 SN65546 ACJ65546 AMF65546 AWB65546 BFX65546 BPT65546 BZP65546 CJL65546 CTH65546 DDD65546 DMZ65546 DWV65546 EGR65546 EQN65546 FAJ65546 FKF65546 FUB65546 GDX65546 GNT65546 GXP65546 HHL65546 HRH65546 IBD65546 IKZ65546 IUV65546 JER65546 JON65546 JYJ65546 KIF65546 KSB65546 LBX65546 LLT65546 LVP65546 MFL65546 MPH65546 MZD65546 NIZ65546 NSV65546 OCR65546 OMN65546 OWJ65546 PGF65546 PQB65546 PZX65546 QJT65546 QTP65546 RDL65546 RNH65546 RXD65546 SGZ65546 SQV65546 TAR65546 TKN65546 TUJ65546 UEF65546 UOB65546 UXX65546 VHT65546 VRP65546 WBL65546 WLH65546 WVD65546 IR131082 SN131082 ACJ131082 AMF131082 AWB131082 BFX131082 BPT131082 BZP131082 CJL131082 CTH131082 DDD131082 DMZ131082 DWV131082 EGR131082 EQN131082 FAJ131082 FKF131082 FUB131082 GDX131082 GNT131082 GXP131082 HHL131082 HRH131082 IBD131082 IKZ131082 IUV131082 JER131082 JON131082 JYJ131082 KIF131082 KSB131082 LBX131082 LLT131082 LVP131082 MFL131082 MPH131082 MZD131082 NIZ131082 NSV131082 OCR131082 OMN131082 OWJ131082 PGF131082 PQB131082 PZX131082 QJT131082 QTP131082 RDL131082 RNH131082 RXD131082 SGZ131082 SQV131082 TAR131082 TKN131082 TUJ131082 UEF131082 UOB131082 UXX131082 VHT131082 VRP131082 WBL131082 WLH131082 WVD131082 IR196618 SN196618 ACJ196618 AMF196618 AWB196618 BFX196618 BPT196618 BZP196618 CJL196618 CTH196618 DDD196618 DMZ196618 DWV196618 EGR196618 EQN196618 FAJ196618 FKF196618 FUB196618 GDX196618 GNT196618 GXP196618 HHL196618 HRH196618 IBD196618 IKZ196618 IUV196618 JER196618 JON196618 JYJ196618 KIF196618 KSB196618 LBX196618 LLT196618 LVP196618 MFL196618 MPH196618 MZD196618 NIZ196618 NSV196618 OCR196618 OMN196618 OWJ196618 PGF196618 PQB196618 PZX196618 QJT196618 QTP196618 RDL196618 RNH196618 RXD196618 SGZ196618 SQV196618 TAR196618 TKN196618 TUJ196618 UEF196618 UOB196618 UXX196618 VHT196618 VRP196618 WBL196618 WLH196618 WVD196618 IR262154 SN262154 ACJ262154 AMF262154 AWB262154 BFX262154 BPT262154 BZP262154 CJL262154 CTH262154 DDD262154 DMZ262154 DWV262154 EGR262154 EQN262154 FAJ262154 FKF262154 FUB262154 GDX262154 GNT262154 GXP262154 HHL262154 HRH262154 IBD262154 IKZ262154 IUV262154 JER262154 JON262154 JYJ262154 KIF262154 KSB262154 LBX262154 LLT262154 LVP262154 MFL262154 MPH262154 MZD262154 NIZ262154 NSV262154 OCR262154 OMN262154 OWJ262154 PGF262154 PQB262154 PZX262154 QJT262154 QTP262154 RDL262154 RNH262154 RXD262154 SGZ262154 SQV262154 TAR262154 TKN262154 TUJ262154 UEF262154 UOB262154 UXX262154 VHT262154 VRP262154 WBL262154 WLH262154 WVD262154 IR327690 SN327690 ACJ327690 AMF327690 AWB327690 BFX327690 BPT327690 BZP327690 CJL327690 CTH327690 DDD327690 DMZ327690 DWV327690 EGR327690 EQN327690 FAJ327690 FKF327690 FUB327690 GDX327690 GNT327690 GXP327690 HHL327690 HRH327690 IBD327690 IKZ327690 IUV327690 JER327690 JON327690 JYJ327690 KIF327690 KSB327690 LBX327690 LLT327690 LVP327690 MFL327690 MPH327690 MZD327690 NIZ327690 NSV327690 OCR327690 OMN327690 OWJ327690 PGF327690 PQB327690 PZX327690 QJT327690 QTP327690 RDL327690 RNH327690 RXD327690 SGZ327690 SQV327690 TAR327690 TKN327690 TUJ327690 UEF327690 UOB327690 UXX327690 VHT327690 VRP327690 WBL327690 WLH327690 WVD327690 IR393226 SN393226 ACJ393226 AMF393226 AWB393226 BFX393226 BPT393226 BZP393226 CJL393226 CTH393226 DDD393226 DMZ393226 DWV393226 EGR393226 EQN393226 FAJ393226 FKF393226 FUB393226 GDX393226 GNT393226 GXP393226 HHL393226 HRH393226 IBD393226 IKZ393226 IUV393226 JER393226 JON393226 JYJ393226 KIF393226 KSB393226 LBX393226 LLT393226 LVP393226 MFL393226 MPH393226 MZD393226 NIZ393226 NSV393226 OCR393226 OMN393226 OWJ393226 PGF393226 PQB393226 PZX393226 QJT393226 QTP393226 RDL393226 RNH393226 RXD393226 SGZ393226 SQV393226 TAR393226 TKN393226 TUJ393226 UEF393226 UOB393226 UXX393226 VHT393226 VRP393226 WBL393226 WLH393226 WVD393226 IR458762 SN458762 ACJ458762 AMF458762 AWB458762 BFX458762 BPT458762 BZP458762 CJL458762 CTH458762 DDD458762 DMZ458762 DWV458762 EGR458762 EQN458762 FAJ458762 FKF458762 FUB458762 GDX458762 GNT458762 GXP458762 HHL458762 HRH458762 IBD458762 IKZ458762 IUV458762 JER458762 JON458762 JYJ458762 KIF458762 KSB458762 LBX458762 LLT458762 LVP458762 MFL458762 MPH458762 MZD458762 NIZ458762 NSV458762 OCR458762 OMN458762 OWJ458762 PGF458762 PQB458762 PZX458762 QJT458762 QTP458762 RDL458762 RNH458762 RXD458762 SGZ458762 SQV458762 TAR458762 TKN458762 TUJ458762 UEF458762 UOB458762 UXX458762 VHT458762 VRP458762 WBL458762 WLH458762 WVD458762 IR524298 SN524298 ACJ524298 AMF524298 AWB524298 BFX524298 BPT524298 BZP524298 CJL524298 CTH524298 DDD524298 DMZ524298 DWV524298 EGR524298 EQN524298 FAJ524298 FKF524298 FUB524298 GDX524298 GNT524298 GXP524298 HHL524298 HRH524298 IBD524298 IKZ524298 IUV524298 JER524298 JON524298 JYJ524298 KIF524298 KSB524298 LBX524298 LLT524298 LVP524298 MFL524298 MPH524298 MZD524298 NIZ524298 NSV524298 OCR524298 OMN524298 OWJ524298 PGF524298 PQB524298 PZX524298 QJT524298 QTP524298 RDL524298 RNH524298 RXD524298 SGZ524298 SQV524298 TAR524298 TKN524298 TUJ524298 UEF524298 UOB524298 UXX524298 VHT524298 VRP524298 WBL524298 WLH524298 WVD524298 IR589834 SN589834 ACJ589834 AMF589834 AWB589834 BFX589834 BPT589834 BZP589834 CJL589834 CTH589834 DDD589834 DMZ589834 DWV589834 EGR589834 EQN589834 FAJ589834 FKF589834 FUB589834 GDX589834 GNT589834 GXP589834 HHL589834 HRH589834 IBD589834 IKZ589834 IUV589834 JER589834 JON589834 JYJ589834 KIF589834 KSB589834 LBX589834 LLT589834 LVP589834 MFL589834 MPH589834 MZD589834 NIZ589834 NSV589834 OCR589834 OMN589834 OWJ589834 PGF589834 PQB589834 PZX589834 QJT589834 QTP589834 RDL589834 RNH589834 RXD589834 SGZ589834 SQV589834 TAR589834 TKN589834 TUJ589834 UEF589834 UOB589834 UXX589834 VHT589834 VRP589834 WBL589834 WLH589834 WVD589834 IR655370 SN655370 ACJ655370 AMF655370 AWB655370 BFX655370 BPT655370 BZP655370 CJL655370 CTH655370 DDD655370 DMZ655370 DWV655370 EGR655370 EQN655370 FAJ655370 FKF655370 FUB655370 GDX655370 GNT655370 GXP655370 HHL655370 HRH655370 IBD655370 IKZ655370 IUV655370 JER655370 JON655370 JYJ655370 KIF655370 KSB655370 LBX655370 LLT655370 LVP655370 MFL655370 MPH655370 MZD655370 NIZ655370 NSV655370 OCR655370 OMN655370 OWJ655370 PGF655370 PQB655370 PZX655370 QJT655370 QTP655370 RDL655370 RNH655370 RXD655370 SGZ655370 SQV655370 TAR655370 TKN655370 TUJ655370 UEF655370 UOB655370 UXX655370 VHT655370 VRP655370 WBL655370 WLH655370 WVD655370 IR720906 SN720906 ACJ720906 AMF720906 AWB720906 BFX720906 BPT720906 BZP720906 CJL720906 CTH720906 DDD720906 DMZ720906 DWV720906 EGR720906 EQN720906 FAJ720906 FKF720906 FUB720906 GDX720906 GNT720906 GXP720906 HHL720906 HRH720906 IBD720906 IKZ720906 IUV720906 JER720906 JON720906 JYJ720906 KIF720906 KSB720906 LBX720906 LLT720906 LVP720906 MFL720906 MPH720906 MZD720906 NIZ720906 NSV720906 OCR720906 OMN720906 OWJ720906 PGF720906 PQB720906 PZX720906 QJT720906 QTP720906 RDL720906 RNH720906 RXD720906 SGZ720906 SQV720906 TAR720906 TKN720906 TUJ720906 UEF720906 UOB720906 UXX720906 VHT720906 VRP720906 WBL720906 WLH720906 WVD720906 IR786442 SN786442 ACJ786442 AMF786442 AWB786442 BFX786442 BPT786442 BZP786442 CJL786442 CTH786442 DDD786442 DMZ786442 DWV786442 EGR786442 EQN786442 FAJ786442 FKF786442 FUB786442 GDX786442 GNT786442 GXP786442 HHL786442 HRH786442 IBD786442 IKZ786442 IUV786442 JER786442 JON786442 JYJ786442 KIF786442 KSB786442 LBX786442 LLT786442 LVP786442 MFL786442 MPH786442 MZD786442 NIZ786442 NSV786442 OCR786442 OMN786442 OWJ786442 PGF786442 PQB786442 PZX786442 QJT786442 QTP786442 RDL786442 RNH786442 RXD786442 SGZ786442 SQV786442 TAR786442 TKN786442 TUJ786442 UEF786442 UOB786442 UXX786442 VHT786442 VRP786442 WBL786442 WLH786442 WVD786442 IR851978 SN851978 ACJ851978 AMF851978 AWB851978 BFX851978 BPT851978 BZP851978 CJL851978 CTH851978 DDD851978 DMZ851978 DWV851978 EGR851978 EQN851978 FAJ851978 FKF851978 FUB851978 GDX851978 GNT851978 GXP851978 HHL851978 HRH851978 IBD851978 IKZ851978 IUV851978 JER851978 JON851978 JYJ851978 KIF851978 KSB851978 LBX851978 LLT851978 LVP851978 MFL851978 MPH851978 MZD851978 NIZ851978 NSV851978 OCR851978 OMN851978 OWJ851978 PGF851978 PQB851978 PZX851978 QJT851978 QTP851978 RDL851978 RNH851978 RXD851978 SGZ851978 SQV851978 TAR851978 TKN851978 TUJ851978 UEF851978 UOB851978 UXX851978 VHT851978 VRP851978 WBL851978 WLH851978 WVD851978 IR917514 SN917514 ACJ917514 AMF917514 AWB917514 BFX917514 BPT917514 BZP917514 CJL917514 CTH917514 DDD917514 DMZ917514 DWV917514 EGR917514 EQN917514 FAJ917514 FKF917514 FUB917514 GDX917514 GNT917514 GXP917514 HHL917514 HRH917514 IBD917514 IKZ917514 IUV917514 JER917514 JON917514 JYJ917514 KIF917514 KSB917514 LBX917514 LLT917514 LVP917514 MFL917514 MPH917514 MZD917514 NIZ917514 NSV917514 OCR917514 OMN917514 OWJ917514 PGF917514 PQB917514 PZX917514 QJT917514 QTP917514 RDL917514 RNH917514 RXD917514 SGZ917514 SQV917514 TAR917514 TKN917514 TUJ917514 UEF917514 UOB917514 UXX917514 VHT917514 VRP917514 WBL917514 WLH917514 WVD917514 IR983050 SN983050 ACJ983050 AMF983050 AWB983050 BFX983050 BPT983050 BZP983050 CJL983050 CTH983050 DDD983050 DMZ983050 DWV983050 EGR983050 EQN983050 FAJ983050 FKF983050 FUB983050 GDX983050 GNT983050 GXP983050 HHL983050 HRH983050 IBD983050 IKZ983050 IUV983050 JER983050 JON983050 JYJ983050 KIF983050 KSB983050 LBX983050 LLT983050 LVP983050 MFL983050 MPH983050 MZD983050 NIZ983050 NSV983050 OCR983050 OMN983050 OWJ983050 PGF983050 PQB983050 PZX983050 QJT983050 QTP983050 RDL983050 RNH983050 RXD983050 SGZ983050 SQV983050 TAR983050 TKN983050 TUJ983050 UEF983050 UOB983050 UXX983050 VHT983050 VRP983050 WBL983050 WLH983050 WVD983050 IR65551 SN65551 ACJ65551 AMF65551 AWB65551 BFX65551 BPT65551 BZP65551 CJL65551 CTH65551 DDD65551 DMZ65551 DWV65551 EGR65551 EQN65551 FAJ65551 FKF65551 FUB65551 GDX65551 GNT65551 GXP65551 HHL65551 HRH65551 IBD65551 IKZ65551 IUV65551 JER65551 JON65551 JYJ65551 KIF65551 KSB65551 LBX65551 LLT65551 LVP65551 MFL65551 MPH65551 MZD65551 NIZ65551 NSV65551 OCR65551 OMN65551 OWJ65551 PGF65551 PQB65551 PZX65551 QJT65551 QTP65551 RDL65551 RNH65551 RXD65551 SGZ65551 SQV65551 TAR65551 TKN65551 TUJ65551 UEF65551 UOB65551 UXX65551 VHT65551 VRP65551 WBL65551 WLH65551 WVD65551 IR131087 SN131087 ACJ131087 AMF131087 AWB131087 BFX131087 BPT131087 BZP131087 CJL131087 CTH131087 DDD131087 DMZ131087 DWV131087 EGR131087 EQN131087 FAJ131087 FKF131087 FUB131087 GDX131087 GNT131087 GXP131087 HHL131087 HRH131087 IBD131087 IKZ131087 IUV131087 JER131087 JON131087 JYJ131087 KIF131087 KSB131087 LBX131087 LLT131087 LVP131087 MFL131087 MPH131087 MZD131087 NIZ131087 NSV131087 OCR131087 OMN131087 OWJ131087 PGF131087 PQB131087 PZX131087 QJT131087 QTP131087 RDL131087 RNH131087 RXD131087 SGZ131087 SQV131087 TAR131087 TKN131087 TUJ131087 UEF131087 UOB131087 UXX131087 VHT131087 VRP131087 WBL131087 WLH131087 WVD131087 IR196623 SN196623 ACJ196623 AMF196623 AWB196623 BFX196623 BPT196623 BZP196623 CJL196623 CTH196623 DDD196623 DMZ196623 DWV196623 EGR196623 EQN196623 FAJ196623 FKF196623 FUB196623 GDX196623 GNT196623 GXP196623 HHL196623 HRH196623 IBD196623 IKZ196623 IUV196623 JER196623 JON196623 JYJ196623 KIF196623 KSB196623 LBX196623 LLT196623 LVP196623 MFL196623 MPH196623 MZD196623 NIZ196623 NSV196623 OCR196623 OMN196623 OWJ196623 PGF196623 PQB196623 PZX196623 QJT196623 QTP196623 RDL196623 RNH196623 RXD196623 SGZ196623 SQV196623 TAR196623 TKN196623 TUJ196623 UEF196623 UOB196623 UXX196623 VHT196623 VRP196623 WBL196623 WLH196623 WVD196623 IR262159 SN262159 ACJ262159 AMF262159 AWB262159 BFX262159 BPT262159 BZP262159 CJL262159 CTH262159 DDD262159 DMZ262159 DWV262159 EGR262159 EQN262159 FAJ262159 FKF262159 FUB262159 GDX262159 GNT262159 GXP262159 HHL262159 HRH262159 IBD262159 IKZ262159 IUV262159 JER262159 JON262159 JYJ262159 KIF262159 KSB262159 LBX262159 LLT262159 LVP262159 MFL262159 MPH262159 MZD262159 NIZ262159 NSV262159 OCR262159 OMN262159 OWJ262159 PGF262159 PQB262159 PZX262159 QJT262159 QTP262159 RDL262159 RNH262159 RXD262159 SGZ262159 SQV262159 TAR262159 TKN262159 TUJ262159 UEF262159 UOB262159 UXX262159 VHT262159 VRP262159 WBL262159 WLH262159 WVD262159 IR327695 SN327695 ACJ327695 AMF327695 AWB327695 BFX327695 BPT327695 BZP327695 CJL327695 CTH327695 DDD327695 DMZ327695 DWV327695 EGR327695 EQN327695 FAJ327695 FKF327695 FUB327695 GDX327695 GNT327695 GXP327695 HHL327695 HRH327695 IBD327695 IKZ327695 IUV327695 JER327695 JON327695 JYJ327695 KIF327695 KSB327695 LBX327695 LLT327695 LVP327695 MFL327695 MPH327695 MZD327695 NIZ327695 NSV327695 OCR327695 OMN327695 OWJ327695 PGF327695 PQB327695 PZX327695 QJT327695 QTP327695 RDL327695 RNH327695 RXD327695 SGZ327695 SQV327695 TAR327695 TKN327695 TUJ327695 UEF327695 UOB327695 UXX327695 VHT327695 VRP327695 WBL327695 WLH327695 WVD327695 IR393231 SN393231 ACJ393231 AMF393231 AWB393231 BFX393231 BPT393231 BZP393231 CJL393231 CTH393231 DDD393231 DMZ393231 DWV393231 EGR393231 EQN393231 FAJ393231 FKF393231 FUB393231 GDX393231 GNT393231 GXP393231 HHL393231 HRH393231 IBD393231 IKZ393231 IUV393231 JER393231 JON393231 JYJ393231 KIF393231 KSB393231 LBX393231 LLT393231 LVP393231 MFL393231 MPH393231 MZD393231 NIZ393231 NSV393231 OCR393231 OMN393231 OWJ393231 PGF393231 PQB393231 PZX393231 QJT393231 QTP393231 RDL393231 RNH393231 RXD393231 SGZ393231 SQV393231 TAR393231 TKN393231 TUJ393231 UEF393231 UOB393231 UXX393231 VHT393231 VRP393231 WBL393231 WLH393231 WVD393231 IR458767 SN458767 ACJ458767 AMF458767 AWB458767 BFX458767 BPT458767 BZP458767 CJL458767 CTH458767 DDD458767 DMZ458767 DWV458767 EGR458767 EQN458767 FAJ458767 FKF458767 FUB458767 GDX458767 GNT458767 GXP458767 HHL458767 HRH458767 IBD458767 IKZ458767 IUV458767 JER458767 JON458767 JYJ458767 KIF458767 KSB458767 LBX458767 LLT458767 LVP458767 MFL458767 MPH458767 MZD458767 NIZ458767 NSV458767 OCR458767 OMN458767 OWJ458767 PGF458767 PQB458767 PZX458767 QJT458767 QTP458767 RDL458767 RNH458767 RXD458767 SGZ458767 SQV458767 TAR458767 TKN458767 TUJ458767 UEF458767 UOB458767 UXX458767 VHT458767 VRP458767 WBL458767 WLH458767 WVD458767 IR524303 SN524303 ACJ524303 AMF524303 AWB524303 BFX524303 BPT524303 BZP524303 CJL524303 CTH524303 DDD524303 DMZ524303 DWV524303 EGR524303 EQN524303 FAJ524303 FKF524303 FUB524303 GDX524303 GNT524303 GXP524303 HHL524303 HRH524303 IBD524303 IKZ524303 IUV524303 JER524303 JON524303 JYJ524303 KIF524303 KSB524303 LBX524303 LLT524303 LVP524303 MFL524303 MPH524303 MZD524303 NIZ524303 NSV524303 OCR524303 OMN524303 OWJ524303 PGF524303 PQB524303 PZX524303 QJT524303 QTP524303 RDL524303 RNH524303 RXD524303 SGZ524303 SQV524303 TAR524303 TKN524303 TUJ524303 UEF524303 UOB524303 UXX524303 VHT524303 VRP524303 WBL524303 WLH524303 WVD524303 IR589839 SN589839 ACJ589839 AMF589839 AWB589839 BFX589839 BPT589839 BZP589839 CJL589839 CTH589839 DDD589839 DMZ589839 DWV589839 EGR589839 EQN589839 FAJ589839 FKF589839 FUB589839 GDX589839 GNT589839 GXP589839 HHL589839 HRH589839 IBD589839 IKZ589839 IUV589839 JER589839 JON589839 JYJ589839 KIF589839 KSB589839 LBX589839 LLT589839 LVP589839 MFL589839 MPH589839 MZD589839 NIZ589839 NSV589839 OCR589839 OMN589839 OWJ589839 PGF589839 PQB589839 PZX589839 QJT589839 QTP589839 RDL589839 RNH589839 RXD589839 SGZ589839 SQV589839 TAR589839 TKN589839 TUJ589839 UEF589839 UOB589839 UXX589839 VHT589839 VRP589839 WBL589839 WLH589839 WVD589839 IR655375 SN655375 ACJ655375 AMF655375 AWB655375 BFX655375 BPT655375 BZP655375 CJL655375 CTH655375 DDD655375 DMZ655375 DWV655375 EGR655375 EQN655375 FAJ655375 FKF655375 FUB655375 GDX655375 GNT655375 GXP655375 HHL655375 HRH655375 IBD655375 IKZ655375 IUV655375 JER655375 JON655375 JYJ655375 KIF655375 KSB655375 LBX655375 LLT655375 LVP655375 MFL655375 MPH655375 MZD655375 NIZ655375 NSV655375 OCR655375 OMN655375 OWJ655375 PGF655375 PQB655375 PZX655375 QJT655375 QTP655375 RDL655375 RNH655375 RXD655375 SGZ655375 SQV655375 TAR655375 TKN655375 TUJ655375 UEF655375 UOB655375 UXX655375 VHT655375 VRP655375 WBL655375 WLH655375 WVD655375 IR720911 SN720911 ACJ720911 AMF720911 AWB720911 BFX720911 BPT720911 BZP720911 CJL720911 CTH720911 DDD720911 DMZ720911 DWV720911 EGR720911 EQN720911 FAJ720911 FKF720911 FUB720911 GDX720911 GNT720911 GXP720911 HHL720911 HRH720911 IBD720911 IKZ720911 IUV720911 JER720911 JON720911 JYJ720911 KIF720911 KSB720911 LBX720911 LLT720911 LVP720911 MFL720911 MPH720911 MZD720911 NIZ720911 NSV720911 OCR720911 OMN720911 OWJ720911 PGF720911 PQB720911 PZX720911 QJT720911 QTP720911 RDL720911 RNH720911 RXD720911 SGZ720911 SQV720911 TAR720911 TKN720911 TUJ720911 UEF720911 UOB720911 UXX720911 VHT720911 VRP720911 WBL720911 WLH720911 WVD720911 IR786447 SN786447 ACJ786447 AMF786447 AWB786447 BFX786447 BPT786447 BZP786447 CJL786447 CTH786447 DDD786447 DMZ786447 DWV786447 EGR786447 EQN786447 FAJ786447 FKF786447 FUB786447 GDX786447 GNT786447 GXP786447 HHL786447 HRH786447 IBD786447 IKZ786447 IUV786447 JER786447 JON786447 JYJ786447 KIF786447 KSB786447 LBX786447 LLT786447 LVP786447 MFL786447 MPH786447 MZD786447 NIZ786447 NSV786447 OCR786447 OMN786447 OWJ786447 PGF786447 PQB786447 PZX786447 QJT786447 QTP786447 RDL786447 RNH786447 RXD786447 SGZ786447 SQV786447 TAR786447 TKN786447 TUJ786447 UEF786447 UOB786447 UXX786447 VHT786447 VRP786447 WBL786447 WLH786447 WVD786447 IR851983 SN851983 ACJ851983 AMF851983 AWB851983 BFX851983 BPT851983 BZP851983 CJL851983 CTH851983 DDD851983 DMZ851983 DWV851983 EGR851983 EQN851983 FAJ851983 FKF851983 FUB851983 GDX851983 GNT851983 GXP851983 HHL851983 HRH851983 IBD851983 IKZ851983 IUV851983 JER851983 JON851983 JYJ851983 KIF851983 KSB851983 LBX851983 LLT851983 LVP851983 MFL851983 MPH851983 MZD851983 NIZ851983 NSV851983 OCR851983 OMN851983 OWJ851983 PGF851983 PQB851983 PZX851983 QJT851983 QTP851983 RDL851983 RNH851983 RXD851983 SGZ851983 SQV851983 TAR851983 TKN851983 TUJ851983 UEF851983 UOB851983 UXX851983 VHT851983 VRP851983 WBL851983 WLH851983 WVD851983 IR917519 SN917519 ACJ917519 AMF917519 AWB917519 BFX917519 BPT917519 BZP917519 CJL917519 CTH917519 DDD917519 DMZ917519 DWV917519 EGR917519 EQN917519 FAJ917519 FKF917519 FUB917519 GDX917519 GNT917519 GXP917519 HHL917519 HRH917519 IBD917519 IKZ917519 IUV917519 JER917519 JON917519 JYJ917519 KIF917519 KSB917519 LBX917519 LLT917519 LVP917519 MFL917519 MPH917519 MZD917519 NIZ917519 NSV917519 OCR917519 OMN917519 OWJ917519 PGF917519 PQB917519 PZX917519 QJT917519 QTP917519 RDL917519 RNH917519 RXD917519 SGZ917519 SQV917519 TAR917519 TKN917519 TUJ917519 UEF917519 UOB917519 UXX917519 VHT917519 VRP917519 WBL917519 WLH917519 WVD917519 IR983055 SN983055 ACJ983055 AMF983055 AWB983055 BFX983055 BPT983055 BZP983055 CJL983055 CTH983055 DDD983055 DMZ983055 DWV983055 EGR983055 EQN983055 FAJ983055 FKF983055 FUB983055 GDX983055 GNT983055 GXP983055 HHL983055 HRH983055 IBD983055 IKZ983055 IUV983055 JER983055 JON983055 JYJ983055 KIF983055 KSB983055 LBX983055 LLT983055 LVP983055 MFL983055 MPH983055 MZD983055 NIZ983055 NSV983055 OCR983055 OMN983055 OWJ983055 PGF983055 PQB983055 PZX983055 QJT983055 QTP983055 RDL983055 RNH983055 RXD983055 SGZ983055 SQV983055 TAR983055 TKN983055 TUJ983055 UEF983055 UOB983055 UXX983055 VHT983055 VRP983055 WBL983055 WLH983055 WVD983055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IQ65525 SM65525 ACI65525 AME65525 AWA65525 BFW65525 BPS65525 BZO65525 CJK65525 CTG65525 DDC65525 DMY65525 DWU65525 EGQ65525 EQM65525 FAI65525 FKE65525 FUA65525 GDW65525 GNS65525 GXO65525 HHK65525 HRG65525 IBC65525 IKY65525 IUU65525 JEQ65525 JOM65525 JYI65525 KIE65525 KSA65525 LBW65525 LLS65525 LVO65525 MFK65525 MPG65525 MZC65525 NIY65525 NSU65525 OCQ65525 OMM65525 OWI65525 PGE65525 PQA65525 PZW65525 QJS65525 QTO65525 RDK65525 RNG65525 RXC65525 SGY65525 SQU65525 TAQ65525 TKM65525 TUI65525 UEE65525 UOA65525 UXW65525 VHS65525 VRO65525 WBK65525 WLG65525 WVC65525 IQ131061 SM131061 ACI131061 AME131061 AWA131061 BFW131061 BPS131061 BZO131061 CJK131061 CTG131061 DDC131061 DMY131061 DWU131061 EGQ131061 EQM131061 FAI131061 FKE131061 FUA131061 GDW131061 GNS131061 GXO131061 HHK131061 HRG131061 IBC131061 IKY131061 IUU131061 JEQ131061 JOM131061 JYI131061 KIE131061 KSA131061 LBW131061 LLS131061 LVO131061 MFK131061 MPG131061 MZC131061 NIY131061 NSU131061 OCQ131061 OMM131061 OWI131061 PGE131061 PQA131061 PZW131061 QJS131061 QTO131061 RDK131061 RNG131061 RXC131061 SGY131061 SQU131061 TAQ131061 TKM131061 TUI131061 UEE131061 UOA131061 UXW131061 VHS131061 VRO131061 WBK131061 WLG131061 WVC131061 IQ196597 SM196597 ACI196597 AME196597 AWA196597 BFW196597 BPS196597 BZO196597 CJK196597 CTG196597 DDC196597 DMY196597 DWU196597 EGQ196597 EQM196597 FAI196597 FKE196597 FUA196597 GDW196597 GNS196597 GXO196597 HHK196597 HRG196597 IBC196597 IKY196597 IUU196597 JEQ196597 JOM196597 JYI196597 KIE196597 KSA196597 LBW196597 LLS196597 LVO196597 MFK196597 MPG196597 MZC196597 NIY196597 NSU196597 OCQ196597 OMM196597 OWI196597 PGE196597 PQA196597 PZW196597 QJS196597 QTO196597 RDK196597 RNG196597 RXC196597 SGY196597 SQU196597 TAQ196597 TKM196597 TUI196597 UEE196597 UOA196597 UXW196597 VHS196597 VRO196597 WBK196597 WLG196597 WVC196597 IQ262133 SM262133 ACI262133 AME262133 AWA262133 BFW262133 BPS262133 BZO262133 CJK262133 CTG262133 DDC262133 DMY262133 DWU262133 EGQ262133 EQM262133 FAI262133 FKE262133 FUA262133 GDW262133 GNS262133 GXO262133 HHK262133 HRG262133 IBC262133 IKY262133 IUU262133 JEQ262133 JOM262133 JYI262133 KIE262133 KSA262133 LBW262133 LLS262133 LVO262133 MFK262133 MPG262133 MZC262133 NIY262133 NSU262133 OCQ262133 OMM262133 OWI262133 PGE262133 PQA262133 PZW262133 QJS262133 QTO262133 RDK262133 RNG262133 RXC262133 SGY262133 SQU262133 TAQ262133 TKM262133 TUI262133 UEE262133 UOA262133 UXW262133 VHS262133 VRO262133 WBK262133 WLG262133 WVC262133 IQ327669 SM327669 ACI327669 AME327669 AWA327669 BFW327669 BPS327669 BZO327669 CJK327669 CTG327669 DDC327669 DMY327669 DWU327669 EGQ327669 EQM327669 FAI327669 FKE327669 FUA327669 GDW327669 GNS327669 GXO327669 HHK327669 HRG327669 IBC327669 IKY327669 IUU327669 JEQ327669 JOM327669 JYI327669 KIE327669 KSA327669 LBW327669 LLS327669 LVO327669 MFK327669 MPG327669 MZC327669 NIY327669 NSU327669 OCQ327669 OMM327669 OWI327669 PGE327669 PQA327669 PZW327669 QJS327669 QTO327669 RDK327669 RNG327669 RXC327669 SGY327669 SQU327669 TAQ327669 TKM327669 TUI327669 UEE327669 UOA327669 UXW327669 VHS327669 VRO327669 WBK327669 WLG327669 WVC327669 IQ393205 SM393205 ACI393205 AME393205 AWA393205 BFW393205 BPS393205 BZO393205 CJK393205 CTG393205 DDC393205 DMY393205 DWU393205 EGQ393205 EQM393205 FAI393205 FKE393205 FUA393205 GDW393205 GNS393205 GXO393205 HHK393205 HRG393205 IBC393205 IKY393205 IUU393205 JEQ393205 JOM393205 JYI393205 KIE393205 KSA393205 LBW393205 LLS393205 LVO393205 MFK393205 MPG393205 MZC393205 NIY393205 NSU393205 OCQ393205 OMM393205 OWI393205 PGE393205 PQA393205 PZW393205 QJS393205 QTO393205 RDK393205 RNG393205 RXC393205 SGY393205 SQU393205 TAQ393205 TKM393205 TUI393205 UEE393205 UOA393205 UXW393205 VHS393205 VRO393205 WBK393205 WLG393205 WVC393205 IQ458741 SM458741 ACI458741 AME458741 AWA458741 BFW458741 BPS458741 BZO458741 CJK458741 CTG458741 DDC458741 DMY458741 DWU458741 EGQ458741 EQM458741 FAI458741 FKE458741 FUA458741 GDW458741 GNS458741 GXO458741 HHK458741 HRG458741 IBC458741 IKY458741 IUU458741 JEQ458741 JOM458741 JYI458741 KIE458741 KSA458741 LBW458741 LLS458741 LVO458741 MFK458741 MPG458741 MZC458741 NIY458741 NSU458741 OCQ458741 OMM458741 OWI458741 PGE458741 PQA458741 PZW458741 QJS458741 QTO458741 RDK458741 RNG458741 RXC458741 SGY458741 SQU458741 TAQ458741 TKM458741 TUI458741 UEE458741 UOA458741 UXW458741 VHS458741 VRO458741 WBK458741 WLG458741 WVC458741 IQ524277 SM524277 ACI524277 AME524277 AWA524277 BFW524277 BPS524277 BZO524277 CJK524277 CTG524277 DDC524277 DMY524277 DWU524277 EGQ524277 EQM524277 FAI524277 FKE524277 FUA524277 GDW524277 GNS524277 GXO524277 HHK524277 HRG524277 IBC524277 IKY524277 IUU524277 JEQ524277 JOM524277 JYI524277 KIE524277 KSA524277 LBW524277 LLS524277 LVO524277 MFK524277 MPG524277 MZC524277 NIY524277 NSU524277 OCQ524277 OMM524277 OWI524277 PGE524277 PQA524277 PZW524277 QJS524277 QTO524277 RDK524277 RNG524277 RXC524277 SGY524277 SQU524277 TAQ524277 TKM524277 TUI524277 UEE524277 UOA524277 UXW524277 VHS524277 VRO524277 WBK524277 WLG524277 WVC524277 IQ589813 SM589813 ACI589813 AME589813 AWA589813 BFW589813 BPS589813 BZO589813 CJK589813 CTG589813 DDC589813 DMY589813 DWU589813 EGQ589813 EQM589813 FAI589813 FKE589813 FUA589813 GDW589813 GNS589813 GXO589813 HHK589813 HRG589813 IBC589813 IKY589813 IUU589813 JEQ589813 JOM589813 JYI589813 KIE589813 KSA589813 LBW589813 LLS589813 LVO589813 MFK589813 MPG589813 MZC589813 NIY589813 NSU589813 OCQ589813 OMM589813 OWI589813 PGE589813 PQA589813 PZW589813 QJS589813 QTO589813 RDK589813 RNG589813 RXC589813 SGY589813 SQU589813 TAQ589813 TKM589813 TUI589813 UEE589813 UOA589813 UXW589813 VHS589813 VRO589813 WBK589813 WLG589813 WVC589813 IQ655349 SM655349 ACI655349 AME655349 AWA655349 BFW655349 BPS655349 BZO655349 CJK655349 CTG655349 DDC655349 DMY655349 DWU655349 EGQ655349 EQM655349 FAI655349 FKE655349 FUA655349 GDW655349 GNS655349 GXO655349 HHK655349 HRG655349 IBC655349 IKY655349 IUU655349 JEQ655349 JOM655349 JYI655349 KIE655349 KSA655349 LBW655349 LLS655349 LVO655349 MFK655349 MPG655349 MZC655349 NIY655349 NSU655349 OCQ655349 OMM655349 OWI655349 PGE655349 PQA655349 PZW655349 QJS655349 QTO655349 RDK655349 RNG655349 RXC655349 SGY655349 SQU655349 TAQ655349 TKM655349 TUI655349 UEE655349 UOA655349 UXW655349 VHS655349 VRO655349 WBK655349 WLG655349 WVC655349 IQ720885 SM720885 ACI720885 AME720885 AWA720885 BFW720885 BPS720885 BZO720885 CJK720885 CTG720885 DDC720885 DMY720885 DWU720885 EGQ720885 EQM720885 FAI720885 FKE720885 FUA720885 GDW720885 GNS720885 GXO720885 HHK720885 HRG720885 IBC720885 IKY720885 IUU720885 JEQ720885 JOM720885 JYI720885 KIE720885 KSA720885 LBW720885 LLS720885 LVO720885 MFK720885 MPG720885 MZC720885 NIY720885 NSU720885 OCQ720885 OMM720885 OWI720885 PGE720885 PQA720885 PZW720885 QJS720885 QTO720885 RDK720885 RNG720885 RXC720885 SGY720885 SQU720885 TAQ720885 TKM720885 TUI720885 UEE720885 UOA720885 UXW720885 VHS720885 VRO720885 WBK720885 WLG720885 WVC720885 IQ786421 SM786421 ACI786421 AME786421 AWA786421 BFW786421 BPS786421 BZO786421 CJK786421 CTG786421 DDC786421 DMY786421 DWU786421 EGQ786421 EQM786421 FAI786421 FKE786421 FUA786421 GDW786421 GNS786421 GXO786421 HHK786421 HRG786421 IBC786421 IKY786421 IUU786421 JEQ786421 JOM786421 JYI786421 KIE786421 KSA786421 LBW786421 LLS786421 LVO786421 MFK786421 MPG786421 MZC786421 NIY786421 NSU786421 OCQ786421 OMM786421 OWI786421 PGE786421 PQA786421 PZW786421 QJS786421 QTO786421 RDK786421 RNG786421 RXC786421 SGY786421 SQU786421 TAQ786421 TKM786421 TUI786421 UEE786421 UOA786421 UXW786421 VHS786421 VRO786421 WBK786421 WLG786421 WVC786421 IQ851957 SM851957 ACI851957 AME851957 AWA851957 BFW851957 BPS851957 BZO851957 CJK851957 CTG851957 DDC851957 DMY851957 DWU851957 EGQ851957 EQM851957 FAI851957 FKE851957 FUA851957 GDW851957 GNS851957 GXO851957 HHK851957 HRG851957 IBC851957 IKY851957 IUU851957 JEQ851957 JOM851957 JYI851957 KIE851957 KSA851957 LBW851957 LLS851957 LVO851957 MFK851957 MPG851957 MZC851957 NIY851957 NSU851957 OCQ851957 OMM851957 OWI851957 PGE851957 PQA851957 PZW851957 QJS851957 QTO851957 RDK851957 RNG851957 RXC851957 SGY851957 SQU851957 TAQ851957 TKM851957 TUI851957 UEE851957 UOA851957 UXW851957 VHS851957 VRO851957 WBK851957 WLG851957 WVC851957 IQ917493 SM917493 ACI917493 AME917493 AWA917493 BFW917493 BPS917493 BZO917493 CJK917493 CTG917493 DDC917493 DMY917493 DWU917493 EGQ917493 EQM917493 FAI917493 FKE917493 FUA917493 GDW917493 GNS917493 GXO917493 HHK917493 HRG917493 IBC917493 IKY917493 IUU917493 JEQ917493 JOM917493 JYI917493 KIE917493 KSA917493 LBW917493 LLS917493 LVO917493 MFK917493 MPG917493 MZC917493 NIY917493 NSU917493 OCQ917493 OMM917493 OWI917493 PGE917493 PQA917493 PZW917493 QJS917493 QTO917493 RDK917493 RNG917493 RXC917493 SGY917493 SQU917493 TAQ917493 TKM917493 TUI917493 UEE917493 UOA917493 UXW917493 VHS917493 VRO917493 WBK917493 WLG917493 WVC917493 IQ983029 SM983029 ACI983029 AME983029 AWA983029 BFW983029 BPS983029 BZO983029 CJK983029 CTG983029 DDC983029 DMY983029 DWU983029 EGQ983029 EQM983029 FAI983029 FKE983029 FUA983029 GDW983029 GNS983029 GXO983029 HHK983029 HRG983029 IBC983029 IKY983029 IUU983029 JEQ983029 JOM983029 JYI983029 KIE983029 KSA983029 LBW983029 LLS983029 LVO983029 MFK983029 MPG983029 MZC983029 NIY983029 NSU983029 OCQ983029 OMM983029 OWI983029 PGE983029 PQA983029 PZW983029 QJS983029 QTO983029 RDK983029 RNG983029 RXC983029 SGY983029 SQU983029 TAQ983029 TKM983029 TUI983029 UEE983029 UOA983029 UXW983029 VHS983029 VRO983029 WBK983029 WLG983029 WVC983029 IM65519 SI65519 ACE65519 AMA65519 AVW65519 BFS65519 BPO65519 BZK65519 CJG65519 CTC65519 DCY65519 DMU65519 DWQ65519 EGM65519 EQI65519 FAE65519 FKA65519 FTW65519 GDS65519 GNO65519 GXK65519 HHG65519 HRC65519 IAY65519 IKU65519 IUQ65519 JEM65519 JOI65519 JYE65519 KIA65519 KRW65519 LBS65519 LLO65519 LVK65519 MFG65519 MPC65519 MYY65519 NIU65519 NSQ65519 OCM65519 OMI65519 OWE65519 PGA65519 PPW65519 PZS65519 QJO65519 QTK65519 RDG65519 RNC65519 RWY65519 SGU65519 SQQ65519 TAM65519 TKI65519 TUE65519 UEA65519 UNW65519 UXS65519 VHO65519 VRK65519 WBG65519 WLC65519 WUY65519 IM131055 SI131055 ACE131055 AMA131055 AVW131055 BFS131055 BPO131055 BZK131055 CJG131055 CTC131055 DCY131055 DMU131055 DWQ131055 EGM131055 EQI131055 FAE131055 FKA131055 FTW131055 GDS131055 GNO131055 GXK131055 HHG131055 HRC131055 IAY131055 IKU131055 IUQ131055 JEM131055 JOI131055 JYE131055 KIA131055 KRW131055 LBS131055 LLO131055 LVK131055 MFG131055 MPC131055 MYY131055 NIU131055 NSQ131055 OCM131055 OMI131055 OWE131055 PGA131055 PPW131055 PZS131055 QJO131055 QTK131055 RDG131055 RNC131055 RWY131055 SGU131055 SQQ131055 TAM131055 TKI131055 TUE131055 UEA131055 UNW131055 UXS131055 VHO131055 VRK131055 WBG131055 WLC131055 WUY131055 IM196591 SI196591 ACE196591 AMA196591 AVW196591 BFS196591 BPO196591 BZK196591 CJG196591 CTC196591 DCY196591 DMU196591 DWQ196591 EGM196591 EQI196591 FAE196591 FKA196591 FTW196591 GDS196591 GNO196591 GXK196591 HHG196591 HRC196591 IAY196591 IKU196591 IUQ196591 JEM196591 JOI196591 JYE196591 KIA196591 KRW196591 LBS196591 LLO196591 LVK196591 MFG196591 MPC196591 MYY196591 NIU196591 NSQ196591 OCM196591 OMI196591 OWE196591 PGA196591 PPW196591 PZS196591 QJO196591 QTK196591 RDG196591 RNC196591 RWY196591 SGU196591 SQQ196591 TAM196591 TKI196591 TUE196591 UEA196591 UNW196591 UXS196591 VHO196591 VRK196591 WBG196591 WLC196591 WUY196591 IM262127 SI262127 ACE262127 AMA262127 AVW262127 BFS262127 BPO262127 BZK262127 CJG262127 CTC262127 DCY262127 DMU262127 DWQ262127 EGM262127 EQI262127 FAE262127 FKA262127 FTW262127 GDS262127 GNO262127 GXK262127 HHG262127 HRC262127 IAY262127 IKU262127 IUQ262127 JEM262127 JOI262127 JYE262127 KIA262127 KRW262127 LBS262127 LLO262127 LVK262127 MFG262127 MPC262127 MYY262127 NIU262127 NSQ262127 OCM262127 OMI262127 OWE262127 PGA262127 PPW262127 PZS262127 QJO262127 QTK262127 RDG262127 RNC262127 RWY262127 SGU262127 SQQ262127 TAM262127 TKI262127 TUE262127 UEA262127 UNW262127 UXS262127 VHO262127 VRK262127 WBG262127 WLC262127 WUY262127 IM327663 SI327663 ACE327663 AMA327663 AVW327663 BFS327663 BPO327663 BZK327663 CJG327663 CTC327663 DCY327663 DMU327663 DWQ327663 EGM327663 EQI327663 FAE327663 FKA327663 FTW327663 GDS327663 GNO327663 GXK327663 HHG327663 HRC327663 IAY327663 IKU327663 IUQ327663 JEM327663 JOI327663 JYE327663 KIA327663 KRW327663 LBS327663 LLO327663 LVK327663 MFG327663 MPC327663 MYY327663 NIU327663 NSQ327663 OCM327663 OMI327663 OWE327663 PGA327663 PPW327663 PZS327663 QJO327663 QTK327663 RDG327663 RNC327663 RWY327663 SGU327663 SQQ327663 TAM327663 TKI327663 TUE327663 UEA327663 UNW327663 UXS327663 VHO327663 VRK327663 WBG327663 WLC327663 WUY327663 IM393199 SI393199 ACE393199 AMA393199 AVW393199 BFS393199 BPO393199 BZK393199 CJG393199 CTC393199 DCY393199 DMU393199 DWQ393199 EGM393199 EQI393199 FAE393199 FKA393199 FTW393199 GDS393199 GNO393199 GXK393199 HHG393199 HRC393199 IAY393199 IKU393199 IUQ393199 JEM393199 JOI393199 JYE393199 KIA393199 KRW393199 LBS393199 LLO393199 LVK393199 MFG393199 MPC393199 MYY393199 NIU393199 NSQ393199 OCM393199 OMI393199 OWE393199 PGA393199 PPW393199 PZS393199 QJO393199 QTK393199 RDG393199 RNC393199 RWY393199 SGU393199 SQQ393199 TAM393199 TKI393199 TUE393199 UEA393199 UNW393199 UXS393199 VHO393199 VRK393199 WBG393199 WLC393199 WUY393199 IM458735 SI458735 ACE458735 AMA458735 AVW458735 BFS458735 BPO458735 BZK458735 CJG458735 CTC458735 DCY458735 DMU458735 DWQ458735 EGM458735 EQI458735 FAE458735 FKA458735 FTW458735 GDS458735 GNO458735 GXK458735 HHG458735 HRC458735 IAY458735 IKU458735 IUQ458735 JEM458735 JOI458735 JYE458735 KIA458735 KRW458735 LBS458735 LLO458735 LVK458735 MFG458735 MPC458735 MYY458735 NIU458735 NSQ458735 OCM458735 OMI458735 OWE458735 PGA458735 PPW458735 PZS458735 QJO458735 QTK458735 RDG458735 RNC458735 RWY458735 SGU458735 SQQ458735 TAM458735 TKI458735 TUE458735 UEA458735 UNW458735 UXS458735 VHO458735 VRK458735 WBG458735 WLC458735 WUY458735 IM524271 SI524271 ACE524271 AMA524271 AVW524271 BFS524271 BPO524271 BZK524271 CJG524271 CTC524271 DCY524271 DMU524271 DWQ524271 EGM524271 EQI524271 FAE524271 FKA524271 FTW524271 GDS524271 GNO524271 GXK524271 HHG524271 HRC524271 IAY524271 IKU524271 IUQ524271 JEM524271 JOI524271 JYE524271 KIA524271 KRW524271 LBS524271 LLO524271 LVK524271 MFG524271 MPC524271 MYY524271 NIU524271 NSQ524271 OCM524271 OMI524271 OWE524271 PGA524271 PPW524271 PZS524271 QJO524271 QTK524271 RDG524271 RNC524271 RWY524271 SGU524271 SQQ524271 TAM524271 TKI524271 TUE524271 UEA524271 UNW524271 UXS524271 VHO524271 VRK524271 WBG524271 WLC524271 WUY524271 IM589807 SI589807 ACE589807 AMA589807 AVW589807 BFS589807 BPO589807 BZK589807 CJG589807 CTC589807 DCY589807 DMU589807 DWQ589807 EGM589807 EQI589807 FAE589807 FKA589807 FTW589807 GDS589807 GNO589807 GXK589807 HHG589807 HRC589807 IAY589807 IKU589807 IUQ589807 JEM589807 JOI589807 JYE589807 KIA589807 KRW589807 LBS589807 LLO589807 LVK589807 MFG589807 MPC589807 MYY589807 NIU589807 NSQ589807 OCM589807 OMI589807 OWE589807 PGA589807 PPW589807 PZS589807 QJO589807 QTK589807 RDG589807 RNC589807 RWY589807 SGU589807 SQQ589807 TAM589807 TKI589807 TUE589807 UEA589807 UNW589807 UXS589807 VHO589807 VRK589807 WBG589807 WLC589807 WUY589807 IM655343 SI655343 ACE655343 AMA655343 AVW655343 BFS655343 BPO655343 BZK655343 CJG655343 CTC655343 DCY655343 DMU655343 DWQ655343 EGM655343 EQI655343 FAE655343 FKA655343 FTW655343 GDS655343 GNO655343 GXK655343 HHG655343 HRC655343 IAY655343 IKU655343 IUQ655343 JEM655343 JOI655343 JYE655343 KIA655343 KRW655343 LBS655343 LLO655343 LVK655343 MFG655343 MPC655343 MYY655343 NIU655343 NSQ655343 OCM655343 OMI655343 OWE655343 PGA655343 PPW655343 PZS655343 QJO655343 QTK655343 RDG655343 RNC655343 RWY655343 SGU655343 SQQ655343 TAM655343 TKI655343 TUE655343 UEA655343 UNW655343 UXS655343 VHO655343 VRK655343 WBG655343 WLC655343 WUY655343 IM720879 SI720879 ACE720879 AMA720879 AVW720879 BFS720879 BPO720879 BZK720879 CJG720879 CTC720879 DCY720879 DMU720879 DWQ720879 EGM720879 EQI720879 FAE720879 FKA720879 FTW720879 GDS720879 GNO720879 GXK720879 HHG720879 HRC720879 IAY720879 IKU720879 IUQ720879 JEM720879 JOI720879 JYE720879 KIA720879 KRW720879 LBS720879 LLO720879 LVK720879 MFG720879 MPC720879 MYY720879 NIU720879 NSQ720879 OCM720879 OMI720879 OWE720879 PGA720879 PPW720879 PZS720879 QJO720879 QTK720879 RDG720879 RNC720879 RWY720879 SGU720879 SQQ720879 TAM720879 TKI720879 TUE720879 UEA720879 UNW720879 UXS720879 VHO720879 VRK720879 WBG720879 WLC720879 WUY720879 IM786415 SI786415 ACE786415 AMA786415 AVW786415 BFS786415 BPO786415 BZK786415 CJG786415 CTC786415 DCY786415 DMU786415 DWQ786415 EGM786415 EQI786415 FAE786415 FKA786415 FTW786415 GDS786415 GNO786415 GXK786415 HHG786415 HRC786415 IAY786415 IKU786415 IUQ786415 JEM786415 JOI786415 JYE786415 KIA786415 KRW786415 LBS786415 LLO786415 LVK786415 MFG786415 MPC786415 MYY786415 NIU786415 NSQ786415 OCM786415 OMI786415 OWE786415 PGA786415 PPW786415 PZS786415 QJO786415 QTK786415 RDG786415 RNC786415 RWY786415 SGU786415 SQQ786415 TAM786415 TKI786415 TUE786415 UEA786415 UNW786415 UXS786415 VHO786415 VRK786415 WBG786415 WLC786415 WUY786415 IM851951 SI851951 ACE851951 AMA851951 AVW851951 BFS851951 BPO851951 BZK851951 CJG851951 CTC851951 DCY851951 DMU851951 DWQ851951 EGM851951 EQI851951 FAE851951 FKA851951 FTW851951 GDS851951 GNO851951 GXK851951 HHG851951 HRC851951 IAY851951 IKU851951 IUQ851951 JEM851951 JOI851951 JYE851951 KIA851951 KRW851951 LBS851951 LLO851951 LVK851951 MFG851951 MPC851951 MYY851951 NIU851951 NSQ851951 OCM851951 OMI851951 OWE851951 PGA851951 PPW851951 PZS851951 QJO851951 QTK851951 RDG851951 RNC851951 RWY851951 SGU851951 SQQ851951 TAM851951 TKI851951 TUE851951 UEA851951 UNW851951 UXS851951 VHO851951 VRK851951 WBG851951 WLC851951 WUY851951 IM917487 SI917487 ACE917487 AMA917487 AVW917487 BFS917487 BPO917487 BZK917487 CJG917487 CTC917487 DCY917487 DMU917487 DWQ917487 EGM917487 EQI917487 FAE917487 FKA917487 FTW917487 GDS917487 GNO917487 GXK917487 HHG917487 HRC917487 IAY917487 IKU917487 IUQ917487 JEM917487 JOI917487 JYE917487 KIA917487 KRW917487 LBS917487 LLO917487 LVK917487 MFG917487 MPC917487 MYY917487 NIU917487 NSQ917487 OCM917487 OMI917487 OWE917487 PGA917487 PPW917487 PZS917487 QJO917487 QTK917487 RDG917487 RNC917487 RWY917487 SGU917487 SQQ917487 TAM917487 TKI917487 TUE917487 UEA917487 UNW917487 UXS917487 VHO917487 VRK917487 WBG917487 WLC917487 WUY917487 IM983023 SI983023 ACE983023 AMA983023 AVW983023 BFS983023 BPO983023 BZK983023 CJG983023 CTC983023 DCY983023 DMU983023 DWQ983023 EGM983023 EQI983023 FAE983023 FKA983023 FTW983023 GDS983023 GNO983023 GXK983023 HHG983023 HRC983023 IAY983023 IKU983023 IUQ983023 JEM983023 JOI983023 JYE983023 KIA983023 KRW983023 LBS983023 LLO983023 LVK983023 MFG983023 MPC983023 MYY983023 NIU983023 NSQ983023 OCM983023 OMI983023 OWE983023 PGA983023 PPW983023 PZS983023 QJO983023 QTK983023 RDG983023 RNC983023 RWY983023 SGU983023 SQQ983023 TAM983023 TKI983023 TUE983023 UEA983023 UNW983023 UXS983023 VHO983023 VRK983023 WBG983023 WLC983023 WUY983023</xm:sqref>
        </x14:dataValidation>
        <x14:dataValidation imeMode="hiragana" allowBlank="1" showInputMessage="1" showErrorMessage="1" xr:uid="{2F9853A4-7169-46F7-97B3-4B18BFD5D16E}">
          <xm:sqref>J65537:Y65538 HT65537:IL65538 RP65537:SH65538 ABL65537:ACD65538 ALH65537:ALZ65538 AVD65537:AVV65538 BEZ65537:BFR65538 BOV65537:BPN65538 BYR65537:BZJ65538 CIN65537:CJF65538 CSJ65537:CTB65538 DCF65537:DCX65538 DMB65537:DMT65538 DVX65537:DWP65538 EFT65537:EGL65538 EPP65537:EQH65538 EZL65537:FAD65538 FJH65537:FJZ65538 FTD65537:FTV65538 GCZ65537:GDR65538 GMV65537:GNN65538 GWR65537:GXJ65538 HGN65537:HHF65538 HQJ65537:HRB65538 IAF65537:IAX65538 IKB65537:IKT65538 ITX65537:IUP65538 JDT65537:JEL65538 JNP65537:JOH65538 JXL65537:JYD65538 KHH65537:KHZ65538 KRD65537:KRV65538 LAZ65537:LBR65538 LKV65537:LLN65538 LUR65537:LVJ65538 MEN65537:MFF65538 MOJ65537:MPB65538 MYF65537:MYX65538 NIB65537:NIT65538 NRX65537:NSP65538 OBT65537:OCL65538 OLP65537:OMH65538 OVL65537:OWD65538 PFH65537:PFZ65538 PPD65537:PPV65538 PYZ65537:PZR65538 QIV65537:QJN65538 QSR65537:QTJ65538 RCN65537:RDF65538 RMJ65537:RNB65538 RWF65537:RWX65538 SGB65537:SGT65538 SPX65537:SQP65538 SZT65537:TAL65538 TJP65537:TKH65538 TTL65537:TUD65538 UDH65537:UDZ65538 UND65537:UNV65538 UWZ65537:UXR65538 VGV65537:VHN65538 VQR65537:VRJ65538 WAN65537:WBF65538 WKJ65537:WLB65538 WUF65537:WUX65538 J131073:Y131074 HT131073:IL131074 RP131073:SH131074 ABL131073:ACD131074 ALH131073:ALZ131074 AVD131073:AVV131074 BEZ131073:BFR131074 BOV131073:BPN131074 BYR131073:BZJ131074 CIN131073:CJF131074 CSJ131073:CTB131074 DCF131073:DCX131074 DMB131073:DMT131074 DVX131073:DWP131074 EFT131073:EGL131074 EPP131073:EQH131074 EZL131073:FAD131074 FJH131073:FJZ131074 FTD131073:FTV131074 GCZ131073:GDR131074 GMV131073:GNN131074 GWR131073:GXJ131074 HGN131073:HHF131074 HQJ131073:HRB131074 IAF131073:IAX131074 IKB131073:IKT131074 ITX131073:IUP131074 JDT131073:JEL131074 JNP131073:JOH131074 JXL131073:JYD131074 KHH131073:KHZ131074 KRD131073:KRV131074 LAZ131073:LBR131074 LKV131073:LLN131074 LUR131073:LVJ131074 MEN131073:MFF131074 MOJ131073:MPB131074 MYF131073:MYX131074 NIB131073:NIT131074 NRX131073:NSP131074 OBT131073:OCL131074 OLP131073:OMH131074 OVL131073:OWD131074 PFH131073:PFZ131074 PPD131073:PPV131074 PYZ131073:PZR131074 QIV131073:QJN131074 QSR131073:QTJ131074 RCN131073:RDF131074 RMJ131073:RNB131074 RWF131073:RWX131074 SGB131073:SGT131074 SPX131073:SQP131074 SZT131073:TAL131074 TJP131073:TKH131074 TTL131073:TUD131074 UDH131073:UDZ131074 UND131073:UNV131074 UWZ131073:UXR131074 VGV131073:VHN131074 VQR131073:VRJ131074 WAN131073:WBF131074 WKJ131073:WLB131074 WUF131073:WUX131074 J196609:Y196610 HT196609:IL196610 RP196609:SH196610 ABL196609:ACD196610 ALH196609:ALZ196610 AVD196609:AVV196610 BEZ196609:BFR196610 BOV196609:BPN196610 BYR196609:BZJ196610 CIN196609:CJF196610 CSJ196609:CTB196610 DCF196609:DCX196610 DMB196609:DMT196610 DVX196609:DWP196610 EFT196609:EGL196610 EPP196609:EQH196610 EZL196609:FAD196610 FJH196609:FJZ196610 FTD196609:FTV196610 GCZ196609:GDR196610 GMV196609:GNN196610 GWR196609:GXJ196610 HGN196609:HHF196610 HQJ196609:HRB196610 IAF196609:IAX196610 IKB196609:IKT196610 ITX196609:IUP196610 JDT196609:JEL196610 JNP196609:JOH196610 JXL196609:JYD196610 KHH196609:KHZ196610 KRD196609:KRV196610 LAZ196609:LBR196610 LKV196609:LLN196610 LUR196609:LVJ196610 MEN196609:MFF196610 MOJ196609:MPB196610 MYF196609:MYX196610 NIB196609:NIT196610 NRX196609:NSP196610 OBT196609:OCL196610 OLP196609:OMH196610 OVL196609:OWD196610 PFH196609:PFZ196610 PPD196609:PPV196610 PYZ196609:PZR196610 QIV196609:QJN196610 QSR196609:QTJ196610 RCN196609:RDF196610 RMJ196609:RNB196610 RWF196609:RWX196610 SGB196609:SGT196610 SPX196609:SQP196610 SZT196609:TAL196610 TJP196609:TKH196610 TTL196609:TUD196610 UDH196609:UDZ196610 UND196609:UNV196610 UWZ196609:UXR196610 VGV196609:VHN196610 VQR196609:VRJ196610 WAN196609:WBF196610 WKJ196609:WLB196610 WUF196609:WUX196610 J262145:Y262146 HT262145:IL262146 RP262145:SH262146 ABL262145:ACD262146 ALH262145:ALZ262146 AVD262145:AVV262146 BEZ262145:BFR262146 BOV262145:BPN262146 BYR262145:BZJ262146 CIN262145:CJF262146 CSJ262145:CTB262146 DCF262145:DCX262146 DMB262145:DMT262146 DVX262145:DWP262146 EFT262145:EGL262146 EPP262145:EQH262146 EZL262145:FAD262146 FJH262145:FJZ262146 FTD262145:FTV262146 GCZ262145:GDR262146 GMV262145:GNN262146 GWR262145:GXJ262146 HGN262145:HHF262146 HQJ262145:HRB262146 IAF262145:IAX262146 IKB262145:IKT262146 ITX262145:IUP262146 JDT262145:JEL262146 JNP262145:JOH262146 JXL262145:JYD262146 KHH262145:KHZ262146 KRD262145:KRV262146 LAZ262145:LBR262146 LKV262145:LLN262146 LUR262145:LVJ262146 MEN262145:MFF262146 MOJ262145:MPB262146 MYF262145:MYX262146 NIB262145:NIT262146 NRX262145:NSP262146 OBT262145:OCL262146 OLP262145:OMH262146 OVL262145:OWD262146 PFH262145:PFZ262146 PPD262145:PPV262146 PYZ262145:PZR262146 QIV262145:QJN262146 QSR262145:QTJ262146 RCN262145:RDF262146 RMJ262145:RNB262146 RWF262145:RWX262146 SGB262145:SGT262146 SPX262145:SQP262146 SZT262145:TAL262146 TJP262145:TKH262146 TTL262145:TUD262146 UDH262145:UDZ262146 UND262145:UNV262146 UWZ262145:UXR262146 VGV262145:VHN262146 VQR262145:VRJ262146 WAN262145:WBF262146 WKJ262145:WLB262146 WUF262145:WUX262146 J327681:Y327682 HT327681:IL327682 RP327681:SH327682 ABL327681:ACD327682 ALH327681:ALZ327682 AVD327681:AVV327682 BEZ327681:BFR327682 BOV327681:BPN327682 BYR327681:BZJ327682 CIN327681:CJF327682 CSJ327681:CTB327682 DCF327681:DCX327682 DMB327681:DMT327682 DVX327681:DWP327682 EFT327681:EGL327682 EPP327681:EQH327682 EZL327681:FAD327682 FJH327681:FJZ327682 FTD327681:FTV327682 GCZ327681:GDR327682 GMV327681:GNN327682 GWR327681:GXJ327682 HGN327681:HHF327682 HQJ327681:HRB327682 IAF327681:IAX327682 IKB327681:IKT327682 ITX327681:IUP327682 JDT327681:JEL327682 JNP327681:JOH327682 JXL327681:JYD327682 KHH327681:KHZ327682 KRD327681:KRV327682 LAZ327681:LBR327682 LKV327681:LLN327682 LUR327681:LVJ327682 MEN327681:MFF327682 MOJ327681:MPB327682 MYF327681:MYX327682 NIB327681:NIT327682 NRX327681:NSP327682 OBT327681:OCL327682 OLP327681:OMH327682 OVL327681:OWD327682 PFH327681:PFZ327682 PPD327681:PPV327682 PYZ327681:PZR327682 QIV327681:QJN327682 QSR327681:QTJ327682 RCN327681:RDF327682 RMJ327681:RNB327682 RWF327681:RWX327682 SGB327681:SGT327682 SPX327681:SQP327682 SZT327681:TAL327682 TJP327681:TKH327682 TTL327681:TUD327682 UDH327681:UDZ327682 UND327681:UNV327682 UWZ327681:UXR327682 VGV327681:VHN327682 VQR327681:VRJ327682 WAN327681:WBF327682 WKJ327681:WLB327682 WUF327681:WUX327682 J393217:Y393218 HT393217:IL393218 RP393217:SH393218 ABL393217:ACD393218 ALH393217:ALZ393218 AVD393217:AVV393218 BEZ393217:BFR393218 BOV393217:BPN393218 BYR393217:BZJ393218 CIN393217:CJF393218 CSJ393217:CTB393218 DCF393217:DCX393218 DMB393217:DMT393218 DVX393217:DWP393218 EFT393217:EGL393218 EPP393217:EQH393218 EZL393217:FAD393218 FJH393217:FJZ393218 FTD393217:FTV393218 GCZ393217:GDR393218 GMV393217:GNN393218 GWR393217:GXJ393218 HGN393217:HHF393218 HQJ393217:HRB393218 IAF393217:IAX393218 IKB393217:IKT393218 ITX393217:IUP393218 JDT393217:JEL393218 JNP393217:JOH393218 JXL393217:JYD393218 KHH393217:KHZ393218 KRD393217:KRV393218 LAZ393217:LBR393218 LKV393217:LLN393218 LUR393217:LVJ393218 MEN393217:MFF393218 MOJ393217:MPB393218 MYF393217:MYX393218 NIB393217:NIT393218 NRX393217:NSP393218 OBT393217:OCL393218 OLP393217:OMH393218 OVL393217:OWD393218 PFH393217:PFZ393218 PPD393217:PPV393218 PYZ393217:PZR393218 QIV393217:QJN393218 QSR393217:QTJ393218 RCN393217:RDF393218 RMJ393217:RNB393218 RWF393217:RWX393218 SGB393217:SGT393218 SPX393217:SQP393218 SZT393217:TAL393218 TJP393217:TKH393218 TTL393217:TUD393218 UDH393217:UDZ393218 UND393217:UNV393218 UWZ393217:UXR393218 VGV393217:VHN393218 VQR393217:VRJ393218 WAN393217:WBF393218 WKJ393217:WLB393218 WUF393217:WUX393218 J458753:Y458754 HT458753:IL458754 RP458753:SH458754 ABL458753:ACD458754 ALH458753:ALZ458754 AVD458753:AVV458754 BEZ458753:BFR458754 BOV458753:BPN458754 BYR458753:BZJ458754 CIN458753:CJF458754 CSJ458753:CTB458754 DCF458753:DCX458754 DMB458753:DMT458754 DVX458753:DWP458754 EFT458753:EGL458754 EPP458753:EQH458754 EZL458753:FAD458754 FJH458753:FJZ458754 FTD458753:FTV458754 GCZ458753:GDR458754 GMV458753:GNN458754 GWR458753:GXJ458754 HGN458753:HHF458754 HQJ458753:HRB458754 IAF458753:IAX458754 IKB458753:IKT458754 ITX458753:IUP458754 JDT458753:JEL458754 JNP458753:JOH458754 JXL458753:JYD458754 KHH458753:KHZ458754 KRD458753:KRV458754 LAZ458753:LBR458754 LKV458753:LLN458754 LUR458753:LVJ458754 MEN458753:MFF458754 MOJ458753:MPB458754 MYF458753:MYX458754 NIB458753:NIT458754 NRX458753:NSP458754 OBT458753:OCL458754 OLP458753:OMH458754 OVL458753:OWD458754 PFH458753:PFZ458754 PPD458753:PPV458754 PYZ458753:PZR458754 QIV458753:QJN458754 QSR458753:QTJ458754 RCN458753:RDF458754 RMJ458753:RNB458754 RWF458753:RWX458754 SGB458753:SGT458754 SPX458753:SQP458754 SZT458753:TAL458754 TJP458753:TKH458754 TTL458753:TUD458754 UDH458753:UDZ458754 UND458753:UNV458754 UWZ458753:UXR458754 VGV458753:VHN458754 VQR458753:VRJ458754 WAN458753:WBF458754 WKJ458753:WLB458754 WUF458753:WUX458754 J524289:Y524290 HT524289:IL524290 RP524289:SH524290 ABL524289:ACD524290 ALH524289:ALZ524290 AVD524289:AVV524290 BEZ524289:BFR524290 BOV524289:BPN524290 BYR524289:BZJ524290 CIN524289:CJF524290 CSJ524289:CTB524290 DCF524289:DCX524290 DMB524289:DMT524290 DVX524289:DWP524290 EFT524289:EGL524290 EPP524289:EQH524290 EZL524289:FAD524290 FJH524289:FJZ524290 FTD524289:FTV524290 GCZ524289:GDR524290 GMV524289:GNN524290 GWR524289:GXJ524290 HGN524289:HHF524290 HQJ524289:HRB524290 IAF524289:IAX524290 IKB524289:IKT524290 ITX524289:IUP524290 JDT524289:JEL524290 JNP524289:JOH524290 JXL524289:JYD524290 KHH524289:KHZ524290 KRD524289:KRV524290 LAZ524289:LBR524290 LKV524289:LLN524290 LUR524289:LVJ524290 MEN524289:MFF524290 MOJ524289:MPB524290 MYF524289:MYX524290 NIB524289:NIT524290 NRX524289:NSP524290 OBT524289:OCL524290 OLP524289:OMH524290 OVL524289:OWD524290 PFH524289:PFZ524290 PPD524289:PPV524290 PYZ524289:PZR524290 QIV524289:QJN524290 QSR524289:QTJ524290 RCN524289:RDF524290 RMJ524289:RNB524290 RWF524289:RWX524290 SGB524289:SGT524290 SPX524289:SQP524290 SZT524289:TAL524290 TJP524289:TKH524290 TTL524289:TUD524290 UDH524289:UDZ524290 UND524289:UNV524290 UWZ524289:UXR524290 VGV524289:VHN524290 VQR524289:VRJ524290 WAN524289:WBF524290 WKJ524289:WLB524290 WUF524289:WUX524290 J589825:Y589826 HT589825:IL589826 RP589825:SH589826 ABL589825:ACD589826 ALH589825:ALZ589826 AVD589825:AVV589826 BEZ589825:BFR589826 BOV589825:BPN589826 BYR589825:BZJ589826 CIN589825:CJF589826 CSJ589825:CTB589826 DCF589825:DCX589826 DMB589825:DMT589826 DVX589825:DWP589826 EFT589825:EGL589826 EPP589825:EQH589826 EZL589825:FAD589826 FJH589825:FJZ589826 FTD589825:FTV589826 GCZ589825:GDR589826 GMV589825:GNN589826 GWR589825:GXJ589826 HGN589825:HHF589826 HQJ589825:HRB589826 IAF589825:IAX589826 IKB589825:IKT589826 ITX589825:IUP589826 JDT589825:JEL589826 JNP589825:JOH589826 JXL589825:JYD589826 KHH589825:KHZ589826 KRD589825:KRV589826 LAZ589825:LBR589826 LKV589825:LLN589826 LUR589825:LVJ589826 MEN589825:MFF589826 MOJ589825:MPB589826 MYF589825:MYX589826 NIB589825:NIT589826 NRX589825:NSP589826 OBT589825:OCL589826 OLP589825:OMH589826 OVL589825:OWD589826 PFH589825:PFZ589826 PPD589825:PPV589826 PYZ589825:PZR589826 QIV589825:QJN589826 QSR589825:QTJ589826 RCN589825:RDF589826 RMJ589825:RNB589826 RWF589825:RWX589826 SGB589825:SGT589826 SPX589825:SQP589826 SZT589825:TAL589826 TJP589825:TKH589826 TTL589825:TUD589826 UDH589825:UDZ589826 UND589825:UNV589826 UWZ589825:UXR589826 VGV589825:VHN589826 VQR589825:VRJ589826 WAN589825:WBF589826 WKJ589825:WLB589826 WUF589825:WUX589826 J655361:Y655362 HT655361:IL655362 RP655361:SH655362 ABL655361:ACD655362 ALH655361:ALZ655362 AVD655361:AVV655362 BEZ655361:BFR655362 BOV655361:BPN655362 BYR655361:BZJ655362 CIN655361:CJF655362 CSJ655361:CTB655362 DCF655361:DCX655362 DMB655361:DMT655362 DVX655361:DWP655362 EFT655361:EGL655362 EPP655361:EQH655362 EZL655361:FAD655362 FJH655361:FJZ655362 FTD655361:FTV655362 GCZ655361:GDR655362 GMV655361:GNN655362 GWR655361:GXJ655362 HGN655361:HHF655362 HQJ655361:HRB655362 IAF655361:IAX655362 IKB655361:IKT655362 ITX655361:IUP655362 JDT655361:JEL655362 JNP655361:JOH655362 JXL655361:JYD655362 KHH655361:KHZ655362 KRD655361:KRV655362 LAZ655361:LBR655362 LKV655361:LLN655362 LUR655361:LVJ655362 MEN655361:MFF655362 MOJ655361:MPB655362 MYF655361:MYX655362 NIB655361:NIT655362 NRX655361:NSP655362 OBT655361:OCL655362 OLP655361:OMH655362 OVL655361:OWD655362 PFH655361:PFZ655362 PPD655361:PPV655362 PYZ655361:PZR655362 QIV655361:QJN655362 QSR655361:QTJ655362 RCN655361:RDF655362 RMJ655361:RNB655362 RWF655361:RWX655362 SGB655361:SGT655362 SPX655361:SQP655362 SZT655361:TAL655362 TJP655361:TKH655362 TTL655361:TUD655362 UDH655361:UDZ655362 UND655361:UNV655362 UWZ655361:UXR655362 VGV655361:VHN655362 VQR655361:VRJ655362 WAN655361:WBF655362 WKJ655361:WLB655362 WUF655361:WUX655362 J720897:Y720898 HT720897:IL720898 RP720897:SH720898 ABL720897:ACD720898 ALH720897:ALZ720898 AVD720897:AVV720898 BEZ720897:BFR720898 BOV720897:BPN720898 BYR720897:BZJ720898 CIN720897:CJF720898 CSJ720897:CTB720898 DCF720897:DCX720898 DMB720897:DMT720898 DVX720897:DWP720898 EFT720897:EGL720898 EPP720897:EQH720898 EZL720897:FAD720898 FJH720897:FJZ720898 FTD720897:FTV720898 GCZ720897:GDR720898 GMV720897:GNN720898 GWR720897:GXJ720898 HGN720897:HHF720898 HQJ720897:HRB720898 IAF720897:IAX720898 IKB720897:IKT720898 ITX720897:IUP720898 JDT720897:JEL720898 JNP720897:JOH720898 JXL720897:JYD720898 KHH720897:KHZ720898 KRD720897:KRV720898 LAZ720897:LBR720898 LKV720897:LLN720898 LUR720897:LVJ720898 MEN720897:MFF720898 MOJ720897:MPB720898 MYF720897:MYX720898 NIB720897:NIT720898 NRX720897:NSP720898 OBT720897:OCL720898 OLP720897:OMH720898 OVL720897:OWD720898 PFH720897:PFZ720898 PPD720897:PPV720898 PYZ720897:PZR720898 QIV720897:QJN720898 QSR720897:QTJ720898 RCN720897:RDF720898 RMJ720897:RNB720898 RWF720897:RWX720898 SGB720897:SGT720898 SPX720897:SQP720898 SZT720897:TAL720898 TJP720897:TKH720898 TTL720897:TUD720898 UDH720897:UDZ720898 UND720897:UNV720898 UWZ720897:UXR720898 VGV720897:VHN720898 VQR720897:VRJ720898 WAN720897:WBF720898 WKJ720897:WLB720898 WUF720897:WUX720898 J786433:Y786434 HT786433:IL786434 RP786433:SH786434 ABL786433:ACD786434 ALH786433:ALZ786434 AVD786433:AVV786434 BEZ786433:BFR786434 BOV786433:BPN786434 BYR786433:BZJ786434 CIN786433:CJF786434 CSJ786433:CTB786434 DCF786433:DCX786434 DMB786433:DMT786434 DVX786433:DWP786434 EFT786433:EGL786434 EPP786433:EQH786434 EZL786433:FAD786434 FJH786433:FJZ786434 FTD786433:FTV786434 GCZ786433:GDR786434 GMV786433:GNN786434 GWR786433:GXJ786434 HGN786433:HHF786434 HQJ786433:HRB786434 IAF786433:IAX786434 IKB786433:IKT786434 ITX786433:IUP786434 JDT786433:JEL786434 JNP786433:JOH786434 JXL786433:JYD786434 KHH786433:KHZ786434 KRD786433:KRV786434 LAZ786433:LBR786434 LKV786433:LLN786434 LUR786433:LVJ786434 MEN786433:MFF786434 MOJ786433:MPB786434 MYF786433:MYX786434 NIB786433:NIT786434 NRX786433:NSP786434 OBT786433:OCL786434 OLP786433:OMH786434 OVL786433:OWD786434 PFH786433:PFZ786434 PPD786433:PPV786434 PYZ786433:PZR786434 QIV786433:QJN786434 QSR786433:QTJ786434 RCN786433:RDF786434 RMJ786433:RNB786434 RWF786433:RWX786434 SGB786433:SGT786434 SPX786433:SQP786434 SZT786433:TAL786434 TJP786433:TKH786434 TTL786433:TUD786434 UDH786433:UDZ786434 UND786433:UNV786434 UWZ786433:UXR786434 VGV786433:VHN786434 VQR786433:VRJ786434 WAN786433:WBF786434 WKJ786433:WLB786434 WUF786433:WUX786434 J851969:Y851970 HT851969:IL851970 RP851969:SH851970 ABL851969:ACD851970 ALH851969:ALZ851970 AVD851969:AVV851970 BEZ851969:BFR851970 BOV851969:BPN851970 BYR851969:BZJ851970 CIN851969:CJF851970 CSJ851969:CTB851970 DCF851969:DCX851970 DMB851969:DMT851970 DVX851969:DWP851970 EFT851969:EGL851970 EPP851969:EQH851970 EZL851969:FAD851970 FJH851969:FJZ851970 FTD851969:FTV851970 GCZ851969:GDR851970 GMV851969:GNN851970 GWR851969:GXJ851970 HGN851969:HHF851970 HQJ851969:HRB851970 IAF851969:IAX851970 IKB851969:IKT851970 ITX851969:IUP851970 JDT851969:JEL851970 JNP851969:JOH851970 JXL851969:JYD851970 KHH851969:KHZ851970 KRD851969:KRV851970 LAZ851969:LBR851970 LKV851969:LLN851970 LUR851969:LVJ851970 MEN851969:MFF851970 MOJ851969:MPB851970 MYF851969:MYX851970 NIB851969:NIT851970 NRX851969:NSP851970 OBT851969:OCL851970 OLP851969:OMH851970 OVL851969:OWD851970 PFH851969:PFZ851970 PPD851969:PPV851970 PYZ851969:PZR851970 QIV851969:QJN851970 QSR851969:QTJ851970 RCN851969:RDF851970 RMJ851969:RNB851970 RWF851969:RWX851970 SGB851969:SGT851970 SPX851969:SQP851970 SZT851969:TAL851970 TJP851969:TKH851970 TTL851969:TUD851970 UDH851969:UDZ851970 UND851969:UNV851970 UWZ851969:UXR851970 VGV851969:VHN851970 VQR851969:VRJ851970 WAN851969:WBF851970 WKJ851969:WLB851970 WUF851969:WUX851970 J917505:Y917506 HT917505:IL917506 RP917505:SH917506 ABL917505:ACD917506 ALH917505:ALZ917506 AVD917505:AVV917506 BEZ917505:BFR917506 BOV917505:BPN917506 BYR917505:BZJ917506 CIN917505:CJF917506 CSJ917505:CTB917506 DCF917505:DCX917506 DMB917505:DMT917506 DVX917505:DWP917506 EFT917505:EGL917506 EPP917505:EQH917506 EZL917505:FAD917506 FJH917505:FJZ917506 FTD917505:FTV917506 GCZ917505:GDR917506 GMV917505:GNN917506 GWR917505:GXJ917506 HGN917505:HHF917506 HQJ917505:HRB917506 IAF917505:IAX917506 IKB917505:IKT917506 ITX917505:IUP917506 JDT917505:JEL917506 JNP917505:JOH917506 JXL917505:JYD917506 KHH917505:KHZ917506 KRD917505:KRV917506 LAZ917505:LBR917506 LKV917505:LLN917506 LUR917505:LVJ917506 MEN917505:MFF917506 MOJ917505:MPB917506 MYF917505:MYX917506 NIB917505:NIT917506 NRX917505:NSP917506 OBT917505:OCL917506 OLP917505:OMH917506 OVL917505:OWD917506 PFH917505:PFZ917506 PPD917505:PPV917506 PYZ917505:PZR917506 QIV917505:QJN917506 QSR917505:QTJ917506 RCN917505:RDF917506 RMJ917505:RNB917506 RWF917505:RWX917506 SGB917505:SGT917506 SPX917505:SQP917506 SZT917505:TAL917506 TJP917505:TKH917506 TTL917505:TUD917506 UDH917505:UDZ917506 UND917505:UNV917506 UWZ917505:UXR917506 VGV917505:VHN917506 VQR917505:VRJ917506 WAN917505:WBF917506 WKJ917505:WLB917506 WUF917505:WUX917506 J983041:Y983042 HT983041:IL983042 RP983041:SH983042 ABL983041:ACD983042 ALH983041:ALZ983042 AVD983041:AVV983042 BEZ983041:BFR983042 BOV983041:BPN983042 BYR983041:BZJ983042 CIN983041:CJF983042 CSJ983041:CTB983042 DCF983041:DCX983042 DMB983041:DMT983042 DVX983041:DWP983042 EFT983041:EGL983042 EPP983041:EQH983042 EZL983041:FAD983042 FJH983041:FJZ983042 FTD983041:FTV983042 GCZ983041:GDR983042 GMV983041:GNN983042 GWR983041:GXJ983042 HGN983041:HHF983042 HQJ983041:HRB983042 IAF983041:IAX983042 IKB983041:IKT983042 ITX983041:IUP983042 JDT983041:JEL983042 JNP983041:JOH983042 JXL983041:JYD983042 KHH983041:KHZ983042 KRD983041:KRV983042 LAZ983041:LBR983042 LKV983041:LLN983042 LUR983041:LVJ983042 MEN983041:MFF983042 MOJ983041:MPB983042 MYF983041:MYX983042 NIB983041:NIT983042 NRX983041:NSP983042 OBT983041:OCL983042 OLP983041:OMH983042 OVL983041:OWD983042 PFH983041:PFZ983042 PPD983041:PPV983042 PYZ983041:PZR983042 QIV983041:QJN983042 QSR983041:QTJ983042 RCN983041:RDF983042 RMJ983041:RNB983042 RWF983041:RWX983042 SGB983041:SGT983042 SPX983041:SQP983042 SZT983041:TAL983042 TJP983041:TKH983042 TTL983041:TUD983042 UDH983041:UDZ983042 UND983041:UNV983042 UWZ983041:UXR983042 VGV983041:VHN983042 VQR983041:VRJ983042 WAN983041:WBF983042 WKJ983041:WLB983042 WUF983041:WUX983042 F65552:Y65552 HP65552:IL65552 RL65552:SH65552 ABH65552:ACD65552 ALD65552:ALZ65552 AUZ65552:AVV65552 BEV65552:BFR65552 BOR65552:BPN65552 BYN65552:BZJ65552 CIJ65552:CJF65552 CSF65552:CTB65552 DCB65552:DCX65552 DLX65552:DMT65552 DVT65552:DWP65552 EFP65552:EGL65552 EPL65552:EQH65552 EZH65552:FAD65552 FJD65552:FJZ65552 FSZ65552:FTV65552 GCV65552:GDR65552 GMR65552:GNN65552 GWN65552:GXJ65552 HGJ65552:HHF65552 HQF65552:HRB65552 IAB65552:IAX65552 IJX65552:IKT65552 ITT65552:IUP65552 JDP65552:JEL65552 JNL65552:JOH65552 JXH65552:JYD65552 KHD65552:KHZ65552 KQZ65552:KRV65552 LAV65552:LBR65552 LKR65552:LLN65552 LUN65552:LVJ65552 MEJ65552:MFF65552 MOF65552:MPB65552 MYB65552:MYX65552 NHX65552:NIT65552 NRT65552:NSP65552 OBP65552:OCL65552 OLL65552:OMH65552 OVH65552:OWD65552 PFD65552:PFZ65552 POZ65552:PPV65552 PYV65552:PZR65552 QIR65552:QJN65552 QSN65552:QTJ65552 RCJ65552:RDF65552 RMF65552:RNB65552 RWB65552:RWX65552 SFX65552:SGT65552 SPT65552:SQP65552 SZP65552:TAL65552 TJL65552:TKH65552 TTH65552:TUD65552 UDD65552:UDZ65552 UMZ65552:UNV65552 UWV65552:UXR65552 VGR65552:VHN65552 VQN65552:VRJ65552 WAJ65552:WBF65552 WKF65552:WLB65552 WUB65552:WUX65552 F131088:Y131088 HP131088:IL131088 RL131088:SH131088 ABH131088:ACD131088 ALD131088:ALZ131088 AUZ131088:AVV131088 BEV131088:BFR131088 BOR131088:BPN131088 BYN131088:BZJ131088 CIJ131088:CJF131088 CSF131088:CTB131088 DCB131088:DCX131088 DLX131088:DMT131088 DVT131088:DWP131088 EFP131088:EGL131088 EPL131088:EQH131088 EZH131088:FAD131088 FJD131088:FJZ131088 FSZ131088:FTV131088 GCV131088:GDR131088 GMR131088:GNN131088 GWN131088:GXJ131088 HGJ131088:HHF131088 HQF131088:HRB131088 IAB131088:IAX131088 IJX131088:IKT131088 ITT131088:IUP131088 JDP131088:JEL131088 JNL131088:JOH131088 JXH131088:JYD131088 KHD131088:KHZ131088 KQZ131088:KRV131088 LAV131088:LBR131088 LKR131088:LLN131088 LUN131088:LVJ131088 MEJ131088:MFF131088 MOF131088:MPB131088 MYB131088:MYX131088 NHX131088:NIT131088 NRT131088:NSP131088 OBP131088:OCL131088 OLL131088:OMH131088 OVH131088:OWD131088 PFD131088:PFZ131088 POZ131088:PPV131088 PYV131088:PZR131088 QIR131088:QJN131088 QSN131088:QTJ131088 RCJ131088:RDF131088 RMF131088:RNB131088 RWB131088:RWX131088 SFX131088:SGT131088 SPT131088:SQP131088 SZP131088:TAL131088 TJL131088:TKH131088 TTH131088:TUD131088 UDD131088:UDZ131088 UMZ131088:UNV131088 UWV131088:UXR131088 VGR131088:VHN131088 VQN131088:VRJ131088 WAJ131088:WBF131088 WKF131088:WLB131088 WUB131088:WUX131088 F196624:Y196624 HP196624:IL196624 RL196624:SH196624 ABH196624:ACD196624 ALD196624:ALZ196624 AUZ196624:AVV196624 BEV196624:BFR196624 BOR196624:BPN196624 BYN196624:BZJ196624 CIJ196624:CJF196624 CSF196624:CTB196624 DCB196624:DCX196624 DLX196624:DMT196624 DVT196624:DWP196624 EFP196624:EGL196624 EPL196624:EQH196624 EZH196624:FAD196624 FJD196624:FJZ196624 FSZ196624:FTV196624 GCV196624:GDR196624 GMR196624:GNN196624 GWN196624:GXJ196624 HGJ196624:HHF196624 HQF196624:HRB196624 IAB196624:IAX196624 IJX196624:IKT196624 ITT196624:IUP196624 JDP196624:JEL196624 JNL196624:JOH196624 JXH196624:JYD196624 KHD196624:KHZ196624 KQZ196624:KRV196624 LAV196624:LBR196624 LKR196624:LLN196624 LUN196624:LVJ196624 MEJ196624:MFF196624 MOF196624:MPB196624 MYB196624:MYX196624 NHX196624:NIT196624 NRT196624:NSP196624 OBP196624:OCL196624 OLL196624:OMH196624 OVH196624:OWD196624 PFD196624:PFZ196624 POZ196624:PPV196624 PYV196624:PZR196624 QIR196624:QJN196624 QSN196624:QTJ196624 RCJ196624:RDF196624 RMF196624:RNB196624 RWB196624:RWX196624 SFX196624:SGT196624 SPT196624:SQP196624 SZP196624:TAL196624 TJL196624:TKH196624 TTH196624:TUD196624 UDD196624:UDZ196624 UMZ196624:UNV196624 UWV196624:UXR196624 VGR196624:VHN196624 VQN196624:VRJ196624 WAJ196624:WBF196624 WKF196624:WLB196624 WUB196624:WUX196624 F262160:Y262160 HP262160:IL262160 RL262160:SH262160 ABH262160:ACD262160 ALD262160:ALZ262160 AUZ262160:AVV262160 BEV262160:BFR262160 BOR262160:BPN262160 BYN262160:BZJ262160 CIJ262160:CJF262160 CSF262160:CTB262160 DCB262160:DCX262160 DLX262160:DMT262160 DVT262160:DWP262160 EFP262160:EGL262160 EPL262160:EQH262160 EZH262160:FAD262160 FJD262160:FJZ262160 FSZ262160:FTV262160 GCV262160:GDR262160 GMR262160:GNN262160 GWN262160:GXJ262160 HGJ262160:HHF262160 HQF262160:HRB262160 IAB262160:IAX262160 IJX262160:IKT262160 ITT262160:IUP262160 JDP262160:JEL262160 JNL262160:JOH262160 JXH262160:JYD262160 KHD262160:KHZ262160 KQZ262160:KRV262160 LAV262160:LBR262160 LKR262160:LLN262160 LUN262160:LVJ262160 MEJ262160:MFF262160 MOF262160:MPB262160 MYB262160:MYX262160 NHX262160:NIT262160 NRT262160:NSP262160 OBP262160:OCL262160 OLL262160:OMH262160 OVH262160:OWD262160 PFD262160:PFZ262160 POZ262160:PPV262160 PYV262160:PZR262160 QIR262160:QJN262160 QSN262160:QTJ262160 RCJ262160:RDF262160 RMF262160:RNB262160 RWB262160:RWX262160 SFX262160:SGT262160 SPT262160:SQP262160 SZP262160:TAL262160 TJL262160:TKH262160 TTH262160:TUD262160 UDD262160:UDZ262160 UMZ262160:UNV262160 UWV262160:UXR262160 VGR262160:VHN262160 VQN262160:VRJ262160 WAJ262160:WBF262160 WKF262160:WLB262160 WUB262160:WUX262160 F327696:Y327696 HP327696:IL327696 RL327696:SH327696 ABH327696:ACD327696 ALD327696:ALZ327696 AUZ327696:AVV327696 BEV327696:BFR327696 BOR327696:BPN327696 BYN327696:BZJ327696 CIJ327696:CJF327696 CSF327696:CTB327696 DCB327696:DCX327696 DLX327696:DMT327696 DVT327696:DWP327696 EFP327696:EGL327696 EPL327696:EQH327696 EZH327696:FAD327696 FJD327696:FJZ327696 FSZ327696:FTV327696 GCV327696:GDR327696 GMR327696:GNN327696 GWN327696:GXJ327696 HGJ327696:HHF327696 HQF327696:HRB327696 IAB327696:IAX327696 IJX327696:IKT327696 ITT327696:IUP327696 JDP327696:JEL327696 JNL327696:JOH327696 JXH327696:JYD327696 KHD327696:KHZ327696 KQZ327696:KRV327696 LAV327696:LBR327696 LKR327696:LLN327696 LUN327696:LVJ327696 MEJ327696:MFF327696 MOF327696:MPB327696 MYB327696:MYX327696 NHX327696:NIT327696 NRT327696:NSP327696 OBP327696:OCL327696 OLL327696:OMH327696 OVH327696:OWD327696 PFD327696:PFZ327696 POZ327696:PPV327696 PYV327696:PZR327696 QIR327696:QJN327696 QSN327696:QTJ327696 RCJ327696:RDF327696 RMF327696:RNB327696 RWB327696:RWX327696 SFX327696:SGT327696 SPT327696:SQP327696 SZP327696:TAL327696 TJL327696:TKH327696 TTH327696:TUD327696 UDD327696:UDZ327696 UMZ327696:UNV327696 UWV327696:UXR327696 VGR327696:VHN327696 VQN327696:VRJ327696 WAJ327696:WBF327696 WKF327696:WLB327696 WUB327696:WUX327696 F393232:Y393232 HP393232:IL393232 RL393232:SH393232 ABH393232:ACD393232 ALD393232:ALZ393232 AUZ393232:AVV393232 BEV393232:BFR393232 BOR393232:BPN393232 BYN393232:BZJ393232 CIJ393232:CJF393232 CSF393232:CTB393232 DCB393232:DCX393232 DLX393232:DMT393232 DVT393232:DWP393232 EFP393232:EGL393232 EPL393232:EQH393232 EZH393232:FAD393232 FJD393232:FJZ393232 FSZ393232:FTV393232 GCV393232:GDR393232 GMR393232:GNN393232 GWN393232:GXJ393232 HGJ393232:HHF393232 HQF393232:HRB393232 IAB393232:IAX393232 IJX393232:IKT393232 ITT393232:IUP393232 JDP393232:JEL393232 JNL393232:JOH393232 JXH393232:JYD393232 KHD393232:KHZ393232 KQZ393232:KRV393232 LAV393232:LBR393232 LKR393232:LLN393232 LUN393232:LVJ393232 MEJ393232:MFF393232 MOF393232:MPB393232 MYB393232:MYX393232 NHX393232:NIT393232 NRT393232:NSP393232 OBP393232:OCL393232 OLL393232:OMH393232 OVH393232:OWD393232 PFD393232:PFZ393232 POZ393232:PPV393232 PYV393232:PZR393232 QIR393232:QJN393232 QSN393232:QTJ393232 RCJ393232:RDF393232 RMF393232:RNB393232 RWB393232:RWX393232 SFX393232:SGT393232 SPT393232:SQP393232 SZP393232:TAL393232 TJL393232:TKH393232 TTH393232:TUD393232 UDD393232:UDZ393232 UMZ393232:UNV393232 UWV393232:UXR393232 VGR393232:VHN393232 VQN393232:VRJ393232 WAJ393232:WBF393232 WKF393232:WLB393232 WUB393232:WUX393232 F458768:Y458768 HP458768:IL458768 RL458768:SH458768 ABH458768:ACD458768 ALD458768:ALZ458768 AUZ458768:AVV458768 BEV458768:BFR458768 BOR458768:BPN458768 BYN458768:BZJ458768 CIJ458768:CJF458768 CSF458768:CTB458768 DCB458768:DCX458768 DLX458768:DMT458768 DVT458768:DWP458768 EFP458768:EGL458768 EPL458768:EQH458768 EZH458768:FAD458768 FJD458768:FJZ458768 FSZ458768:FTV458768 GCV458768:GDR458768 GMR458768:GNN458768 GWN458768:GXJ458768 HGJ458768:HHF458768 HQF458768:HRB458768 IAB458768:IAX458768 IJX458768:IKT458768 ITT458768:IUP458768 JDP458768:JEL458768 JNL458768:JOH458768 JXH458768:JYD458768 KHD458768:KHZ458768 KQZ458768:KRV458768 LAV458768:LBR458768 LKR458768:LLN458768 LUN458768:LVJ458768 MEJ458768:MFF458768 MOF458768:MPB458768 MYB458768:MYX458768 NHX458768:NIT458768 NRT458768:NSP458768 OBP458768:OCL458768 OLL458768:OMH458768 OVH458768:OWD458768 PFD458768:PFZ458768 POZ458768:PPV458768 PYV458768:PZR458768 QIR458768:QJN458768 QSN458768:QTJ458768 RCJ458768:RDF458768 RMF458768:RNB458768 RWB458768:RWX458768 SFX458768:SGT458768 SPT458768:SQP458768 SZP458768:TAL458768 TJL458768:TKH458768 TTH458768:TUD458768 UDD458768:UDZ458768 UMZ458768:UNV458768 UWV458768:UXR458768 VGR458768:VHN458768 VQN458768:VRJ458768 WAJ458768:WBF458768 WKF458768:WLB458768 WUB458768:WUX458768 F524304:Y524304 HP524304:IL524304 RL524304:SH524304 ABH524304:ACD524304 ALD524304:ALZ524304 AUZ524304:AVV524304 BEV524304:BFR524304 BOR524304:BPN524304 BYN524304:BZJ524304 CIJ524304:CJF524304 CSF524304:CTB524304 DCB524304:DCX524304 DLX524304:DMT524304 DVT524304:DWP524304 EFP524304:EGL524304 EPL524304:EQH524304 EZH524304:FAD524304 FJD524304:FJZ524304 FSZ524304:FTV524304 GCV524304:GDR524304 GMR524304:GNN524304 GWN524304:GXJ524304 HGJ524304:HHF524304 HQF524304:HRB524304 IAB524304:IAX524304 IJX524304:IKT524304 ITT524304:IUP524304 JDP524304:JEL524304 JNL524304:JOH524304 JXH524304:JYD524304 KHD524304:KHZ524304 KQZ524304:KRV524304 LAV524304:LBR524304 LKR524304:LLN524304 LUN524304:LVJ524304 MEJ524304:MFF524304 MOF524304:MPB524304 MYB524304:MYX524304 NHX524304:NIT524304 NRT524304:NSP524304 OBP524304:OCL524304 OLL524304:OMH524304 OVH524304:OWD524304 PFD524304:PFZ524304 POZ524304:PPV524304 PYV524304:PZR524304 QIR524304:QJN524304 QSN524304:QTJ524304 RCJ524304:RDF524304 RMF524304:RNB524304 RWB524304:RWX524304 SFX524304:SGT524304 SPT524304:SQP524304 SZP524304:TAL524304 TJL524304:TKH524304 TTH524304:TUD524304 UDD524304:UDZ524304 UMZ524304:UNV524304 UWV524304:UXR524304 VGR524304:VHN524304 VQN524304:VRJ524304 WAJ524304:WBF524304 WKF524304:WLB524304 WUB524304:WUX524304 F589840:Y589840 HP589840:IL589840 RL589840:SH589840 ABH589840:ACD589840 ALD589840:ALZ589840 AUZ589840:AVV589840 BEV589840:BFR589840 BOR589840:BPN589840 BYN589840:BZJ589840 CIJ589840:CJF589840 CSF589840:CTB589840 DCB589840:DCX589840 DLX589840:DMT589840 DVT589840:DWP589840 EFP589840:EGL589840 EPL589840:EQH589840 EZH589840:FAD589840 FJD589840:FJZ589840 FSZ589840:FTV589840 GCV589840:GDR589840 GMR589840:GNN589840 GWN589840:GXJ589840 HGJ589840:HHF589840 HQF589840:HRB589840 IAB589840:IAX589840 IJX589840:IKT589840 ITT589840:IUP589840 JDP589840:JEL589840 JNL589840:JOH589840 JXH589840:JYD589840 KHD589840:KHZ589840 KQZ589840:KRV589840 LAV589840:LBR589840 LKR589840:LLN589840 LUN589840:LVJ589840 MEJ589840:MFF589840 MOF589840:MPB589840 MYB589840:MYX589840 NHX589840:NIT589840 NRT589840:NSP589840 OBP589840:OCL589840 OLL589840:OMH589840 OVH589840:OWD589840 PFD589840:PFZ589840 POZ589840:PPV589840 PYV589840:PZR589840 QIR589840:QJN589840 QSN589840:QTJ589840 RCJ589840:RDF589840 RMF589840:RNB589840 RWB589840:RWX589840 SFX589840:SGT589840 SPT589840:SQP589840 SZP589840:TAL589840 TJL589840:TKH589840 TTH589840:TUD589840 UDD589840:UDZ589840 UMZ589840:UNV589840 UWV589840:UXR589840 VGR589840:VHN589840 VQN589840:VRJ589840 WAJ589840:WBF589840 WKF589840:WLB589840 WUB589840:WUX589840 F655376:Y655376 HP655376:IL655376 RL655376:SH655376 ABH655376:ACD655376 ALD655376:ALZ655376 AUZ655376:AVV655376 BEV655376:BFR655376 BOR655376:BPN655376 BYN655376:BZJ655376 CIJ655376:CJF655376 CSF655376:CTB655376 DCB655376:DCX655376 DLX655376:DMT655376 DVT655376:DWP655376 EFP655376:EGL655376 EPL655376:EQH655376 EZH655376:FAD655376 FJD655376:FJZ655376 FSZ655376:FTV655376 GCV655376:GDR655376 GMR655376:GNN655376 GWN655376:GXJ655376 HGJ655376:HHF655376 HQF655376:HRB655376 IAB655376:IAX655376 IJX655376:IKT655376 ITT655376:IUP655376 JDP655376:JEL655376 JNL655376:JOH655376 JXH655376:JYD655376 KHD655376:KHZ655376 KQZ655376:KRV655376 LAV655376:LBR655376 LKR655376:LLN655376 LUN655376:LVJ655376 MEJ655376:MFF655376 MOF655376:MPB655376 MYB655376:MYX655376 NHX655376:NIT655376 NRT655376:NSP655376 OBP655376:OCL655376 OLL655376:OMH655376 OVH655376:OWD655376 PFD655376:PFZ655376 POZ655376:PPV655376 PYV655376:PZR655376 QIR655376:QJN655376 QSN655376:QTJ655376 RCJ655376:RDF655376 RMF655376:RNB655376 RWB655376:RWX655376 SFX655376:SGT655376 SPT655376:SQP655376 SZP655376:TAL655376 TJL655376:TKH655376 TTH655376:TUD655376 UDD655376:UDZ655376 UMZ655376:UNV655376 UWV655376:UXR655376 VGR655376:VHN655376 VQN655376:VRJ655376 WAJ655376:WBF655376 WKF655376:WLB655376 WUB655376:WUX655376 F720912:Y720912 HP720912:IL720912 RL720912:SH720912 ABH720912:ACD720912 ALD720912:ALZ720912 AUZ720912:AVV720912 BEV720912:BFR720912 BOR720912:BPN720912 BYN720912:BZJ720912 CIJ720912:CJF720912 CSF720912:CTB720912 DCB720912:DCX720912 DLX720912:DMT720912 DVT720912:DWP720912 EFP720912:EGL720912 EPL720912:EQH720912 EZH720912:FAD720912 FJD720912:FJZ720912 FSZ720912:FTV720912 GCV720912:GDR720912 GMR720912:GNN720912 GWN720912:GXJ720912 HGJ720912:HHF720912 HQF720912:HRB720912 IAB720912:IAX720912 IJX720912:IKT720912 ITT720912:IUP720912 JDP720912:JEL720912 JNL720912:JOH720912 JXH720912:JYD720912 KHD720912:KHZ720912 KQZ720912:KRV720912 LAV720912:LBR720912 LKR720912:LLN720912 LUN720912:LVJ720912 MEJ720912:MFF720912 MOF720912:MPB720912 MYB720912:MYX720912 NHX720912:NIT720912 NRT720912:NSP720912 OBP720912:OCL720912 OLL720912:OMH720912 OVH720912:OWD720912 PFD720912:PFZ720912 POZ720912:PPV720912 PYV720912:PZR720912 QIR720912:QJN720912 QSN720912:QTJ720912 RCJ720912:RDF720912 RMF720912:RNB720912 RWB720912:RWX720912 SFX720912:SGT720912 SPT720912:SQP720912 SZP720912:TAL720912 TJL720912:TKH720912 TTH720912:TUD720912 UDD720912:UDZ720912 UMZ720912:UNV720912 UWV720912:UXR720912 VGR720912:VHN720912 VQN720912:VRJ720912 WAJ720912:WBF720912 WKF720912:WLB720912 WUB720912:WUX720912 F786448:Y786448 HP786448:IL786448 RL786448:SH786448 ABH786448:ACD786448 ALD786448:ALZ786448 AUZ786448:AVV786448 BEV786448:BFR786448 BOR786448:BPN786448 BYN786448:BZJ786448 CIJ786448:CJF786448 CSF786448:CTB786448 DCB786448:DCX786448 DLX786448:DMT786448 DVT786448:DWP786448 EFP786448:EGL786448 EPL786448:EQH786448 EZH786448:FAD786448 FJD786448:FJZ786448 FSZ786448:FTV786448 GCV786448:GDR786448 GMR786448:GNN786448 GWN786448:GXJ786448 HGJ786448:HHF786448 HQF786448:HRB786448 IAB786448:IAX786448 IJX786448:IKT786448 ITT786448:IUP786448 JDP786448:JEL786448 JNL786448:JOH786448 JXH786448:JYD786448 KHD786448:KHZ786448 KQZ786448:KRV786448 LAV786448:LBR786448 LKR786448:LLN786448 LUN786448:LVJ786448 MEJ786448:MFF786448 MOF786448:MPB786448 MYB786448:MYX786448 NHX786448:NIT786448 NRT786448:NSP786448 OBP786448:OCL786448 OLL786448:OMH786448 OVH786448:OWD786448 PFD786448:PFZ786448 POZ786448:PPV786448 PYV786448:PZR786448 QIR786448:QJN786448 QSN786448:QTJ786448 RCJ786448:RDF786448 RMF786448:RNB786448 RWB786448:RWX786448 SFX786448:SGT786448 SPT786448:SQP786448 SZP786448:TAL786448 TJL786448:TKH786448 TTH786448:TUD786448 UDD786448:UDZ786448 UMZ786448:UNV786448 UWV786448:UXR786448 VGR786448:VHN786448 VQN786448:VRJ786448 WAJ786448:WBF786448 WKF786448:WLB786448 WUB786448:WUX786448 F851984:Y851984 HP851984:IL851984 RL851984:SH851984 ABH851984:ACD851984 ALD851984:ALZ851984 AUZ851984:AVV851984 BEV851984:BFR851984 BOR851984:BPN851984 BYN851984:BZJ851984 CIJ851984:CJF851984 CSF851984:CTB851984 DCB851984:DCX851984 DLX851984:DMT851984 DVT851984:DWP851984 EFP851984:EGL851984 EPL851984:EQH851984 EZH851984:FAD851984 FJD851984:FJZ851984 FSZ851984:FTV851984 GCV851984:GDR851984 GMR851984:GNN851984 GWN851984:GXJ851984 HGJ851984:HHF851984 HQF851984:HRB851984 IAB851984:IAX851984 IJX851984:IKT851984 ITT851984:IUP851984 JDP851984:JEL851984 JNL851984:JOH851984 JXH851984:JYD851984 KHD851984:KHZ851984 KQZ851984:KRV851984 LAV851984:LBR851984 LKR851984:LLN851984 LUN851984:LVJ851984 MEJ851984:MFF851984 MOF851984:MPB851984 MYB851984:MYX851984 NHX851984:NIT851984 NRT851984:NSP851984 OBP851984:OCL851984 OLL851984:OMH851984 OVH851984:OWD851984 PFD851984:PFZ851984 POZ851984:PPV851984 PYV851984:PZR851984 QIR851984:QJN851984 QSN851984:QTJ851984 RCJ851984:RDF851984 RMF851984:RNB851984 RWB851984:RWX851984 SFX851984:SGT851984 SPT851984:SQP851984 SZP851984:TAL851984 TJL851984:TKH851984 TTH851984:TUD851984 UDD851984:UDZ851984 UMZ851984:UNV851984 UWV851984:UXR851984 VGR851984:VHN851984 VQN851984:VRJ851984 WAJ851984:WBF851984 WKF851984:WLB851984 WUB851984:WUX851984 F917520:Y917520 HP917520:IL917520 RL917520:SH917520 ABH917520:ACD917520 ALD917520:ALZ917520 AUZ917520:AVV917520 BEV917520:BFR917520 BOR917520:BPN917520 BYN917520:BZJ917520 CIJ917520:CJF917520 CSF917520:CTB917520 DCB917520:DCX917520 DLX917520:DMT917520 DVT917520:DWP917520 EFP917520:EGL917520 EPL917520:EQH917520 EZH917520:FAD917520 FJD917520:FJZ917520 FSZ917520:FTV917520 GCV917520:GDR917520 GMR917520:GNN917520 GWN917520:GXJ917520 HGJ917520:HHF917520 HQF917520:HRB917520 IAB917520:IAX917520 IJX917520:IKT917520 ITT917520:IUP917520 JDP917520:JEL917520 JNL917520:JOH917520 JXH917520:JYD917520 KHD917520:KHZ917520 KQZ917520:KRV917520 LAV917520:LBR917520 LKR917520:LLN917520 LUN917520:LVJ917520 MEJ917520:MFF917520 MOF917520:MPB917520 MYB917520:MYX917520 NHX917520:NIT917520 NRT917520:NSP917520 OBP917520:OCL917520 OLL917520:OMH917520 OVH917520:OWD917520 PFD917520:PFZ917520 POZ917520:PPV917520 PYV917520:PZR917520 QIR917520:QJN917520 QSN917520:QTJ917520 RCJ917520:RDF917520 RMF917520:RNB917520 RWB917520:RWX917520 SFX917520:SGT917520 SPT917520:SQP917520 SZP917520:TAL917520 TJL917520:TKH917520 TTH917520:TUD917520 UDD917520:UDZ917520 UMZ917520:UNV917520 UWV917520:UXR917520 VGR917520:VHN917520 VQN917520:VRJ917520 WAJ917520:WBF917520 WKF917520:WLB917520 WUB917520:WUX917520 F983056:Y983056 HP983056:IL983056 RL983056:SH983056 ABH983056:ACD983056 ALD983056:ALZ983056 AUZ983056:AVV983056 BEV983056:BFR983056 BOR983056:BPN983056 BYN983056:BZJ983056 CIJ983056:CJF983056 CSF983056:CTB983056 DCB983056:DCX983056 DLX983056:DMT983056 DVT983056:DWP983056 EFP983056:EGL983056 EPL983056:EQH983056 EZH983056:FAD983056 FJD983056:FJZ983056 FSZ983056:FTV983056 GCV983056:GDR983056 GMR983056:GNN983056 GWN983056:GXJ983056 HGJ983056:HHF983056 HQF983056:HRB983056 IAB983056:IAX983056 IJX983056:IKT983056 ITT983056:IUP983056 JDP983056:JEL983056 JNL983056:JOH983056 JXH983056:JYD983056 KHD983056:KHZ983056 KQZ983056:KRV983056 LAV983056:LBR983056 LKR983056:LLN983056 LUN983056:LVJ983056 MEJ983056:MFF983056 MOF983056:MPB983056 MYB983056:MYX983056 NHX983056:NIT983056 NRT983056:NSP983056 OBP983056:OCL983056 OLL983056:OMH983056 OVH983056:OWD983056 PFD983056:PFZ983056 POZ983056:PPV983056 PYV983056:PZR983056 QIR983056:QJN983056 QSN983056:QTJ983056 RCJ983056:RDF983056 RMF983056:RNB983056 RWB983056:RWX983056 SFX983056:SGT983056 SPT983056:SQP983056 SZP983056:TAL983056 TJL983056:TKH983056 TTH983056:TUD983056 UDD983056:UDZ983056 UMZ983056:UNV983056 UWV983056:UXR983056 VGR983056:VHN983056 VQN983056:VRJ983056 WAJ983056:WBF983056 WKF983056:WLB983056 WUB983056:WUX983056 J65547:Y65548 HT65547:IL65548 RP65547:SH65548 ABL65547:ACD65548 ALH65547:ALZ65548 AVD65547:AVV65548 BEZ65547:BFR65548 BOV65547:BPN65548 BYR65547:BZJ65548 CIN65547:CJF65548 CSJ65547:CTB65548 DCF65547:DCX65548 DMB65547:DMT65548 DVX65547:DWP65548 EFT65547:EGL65548 EPP65547:EQH65548 EZL65547:FAD65548 FJH65547:FJZ65548 FTD65547:FTV65548 GCZ65547:GDR65548 GMV65547:GNN65548 GWR65547:GXJ65548 HGN65547:HHF65548 HQJ65547:HRB65548 IAF65547:IAX65548 IKB65547:IKT65548 ITX65547:IUP65548 JDT65547:JEL65548 JNP65547:JOH65548 JXL65547:JYD65548 KHH65547:KHZ65548 KRD65547:KRV65548 LAZ65547:LBR65548 LKV65547:LLN65548 LUR65547:LVJ65548 MEN65547:MFF65548 MOJ65547:MPB65548 MYF65547:MYX65548 NIB65547:NIT65548 NRX65547:NSP65548 OBT65547:OCL65548 OLP65547:OMH65548 OVL65547:OWD65548 PFH65547:PFZ65548 PPD65547:PPV65548 PYZ65547:PZR65548 QIV65547:QJN65548 QSR65547:QTJ65548 RCN65547:RDF65548 RMJ65547:RNB65548 RWF65547:RWX65548 SGB65547:SGT65548 SPX65547:SQP65548 SZT65547:TAL65548 TJP65547:TKH65548 TTL65547:TUD65548 UDH65547:UDZ65548 UND65547:UNV65548 UWZ65547:UXR65548 VGV65547:VHN65548 VQR65547:VRJ65548 WAN65547:WBF65548 WKJ65547:WLB65548 WUF65547:WUX65548 J131083:Y131084 HT131083:IL131084 RP131083:SH131084 ABL131083:ACD131084 ALH131083:ALZ131084 AVD131083:AVV131084 BEZ131083:BFR131084 BOV131083:BPN131084 BYR131083:BZJ131084 CIN131083:CJF131084 CSJ131083:CTB131084 DCF131083:DCX131084 DMB131083:DMT131084 DVX131083:DWP131084 EFT131083:EGL131084 EPP131083:EQH131084 EZL131083:FAD131084 FJH131083:FJZ131084 FTD131083:FTV131084 GCZ131083:GDR131084 GMV131083:GNN131084 GWR131083:GXJ131084 HGN131083:HHF131084 HQJ131083:HRB131084 IAF131083:IAX131084 IKB131083:IKT131084 ITX131083:IUP131084 JDT131083:JEL131084 JNP131083:JOH131084 JXL131083:JYD131084 KHH131083:KHZ131084 KRD131083:KRV131084 LAZ131083:LBR131084 LKV131083:LLN131084 LUR131083:LVJ131084 MEN131083:MFF131084 MOJ131083:MPB131084 MYF131083:MYX131084 NIB131083:NIT131084 NRX131083:NSP131084 OBT131083:OCL131084 OLP131083:OMH131084 OVL131083:OWD131084 PFH131083:PFZ131084 PPD131083:PPV131084 PYZ131083:PZR131084 QIV131083:QJN131084 QSR131083:QTJ131084 RCN131083:RDF131084 RMJ131083:RNB131084 RWF131083:RWX131084 SGB131083:SGT131084 SPX131083:SQP131084 SZT131083:TAL131084 TJP131083:TKH131084 TTL131083:TUD131084 UDH131083:UDZ131084 UND131083:UNV131084 UWZ131083:UXR131084 VGV131083:VHN131084 VQR131083:VRJ131084 WAN131083:WBF131084 WKJ131083:WLB131084 WUF131083:WUX131084 J196619:Y196620 HT196619:IL196620 RP196619:SH196620 ABL196619:ACD196620 ALH196619:ALZ196620 AVD196619:AVV196620 BEZ196619:BFR196620 BOV196619:BPN196620 BYR196619:BZJ196620 CIN196619:CJF196620 CSJ196619:CTB196620 DCF196619:DCX196620 DMB196619:DMT196620 DVX196619:DWP196620 EFT196619:EGL196620 EPP196619:EQH196620 EZL196619:FAD196620 FJH196619:FJZ196620 FTD196619:FTV196620 GCZ196619:GDR196620 GMV196619:GNN196620 GWR196619:GXJ196620 HGN196619:HHF196620 HQJ196619:HRB196620 IAF196619:IAX196620 IKB196619:IKT196620 ITX196619:IUP196620 JDT196619:JEL196620 JNP196619:JOH196620 JXL196619:JYD196620 KHH196619:KHZ196620 KRD196619:KRV196620 LAZ196619:LBR196620 LKV196619:LLN196620 LUR196619:LVJ196620 MEN196619:MFF196620 MOJ196619:MPB196620 MYF196619:MYX196620 NIB196619:NIT196620 NRX196619:NSP196620 OBT196619:OCL196620 OLP196619:OMH196620 OVL196619:OWD196620 PFH196619:PFZ196620 PPD196619:PPV196620 PYZ196619:PZR196620 QIV196619:QJN196620 QSR196619:QTJ196620 RCN196619:RDF196620 RMJ196619:RNB196620 RWF196619:RWX196620 SGB196619:SGT196620 SPX196619:SQP196620 SZT196619:TAL196620 TJP196619:TKH196620 TTL196619:TUD196620 UDH196619:UDZ196620 UND196619:UNV196620 UWZ196619:UXR196620 VGV196619:VHN196620 VQR196619:VRJ196620 WAN196619:WBF196620 WKJ196619:WLB196620 WUF196619:WUX196620 J262155:Y262156 HT262155:IL262156 RP262155:SH262156 ABL262155:ACD262156 ALH262155:ALZ262156 AVD262155:AVV262156 BEZ262155:BFR262156 BOV262155:BPN262156 BYR262155:BZJ262156 CIN262155:CJF262156 CSJ262155:CTB262156 DCF262155:DCX262156 DMB262155:DMT262156 DVX262155:DWP262156 EFT262155:EGL262156 EPP262155:EQH262156 EZL262155:FAD262156 FJH262155:FJZ262156 FTD262155:FTV262156 GCZ262155:GDR262156 GMV262155:GNN262156 GWR262155:GXJ262156 HGN262155:HHF262156 HQJ262155:HRB262156 IAF262155:IAX262156 IKB262155:IKT262156 ITX262155:IUP262156 JDT262155:JEL262156 JNP262155:JOH262156 JXL262155:JYD262156 KHH262155:KHZ262156 KRD262155:KRV262156 LAZ262155:LBR262156 LKV262155:LLN262156 LUR262155:LVJ262156 MEN262155:MFF262156 MOJ262155:MPB262156 MYF262155:MYX262156 NIB262155:NIT262156 NRX262155:NSP262156 OBT262155:OCL262156 OLP262155:OMH262156 OVL262155:OWD262156 PFH262155:PFZ262156 PPD262155:PPV262156 PYZ262155:PZR262156 QIV262155:QJN262156 QSR262155:QTJ262156 RCN262155:RDF262156 RMJ262155:RNB262156 RWF262155:RWX262156 SGB262155:SGT262156 SPX262155:SQP262156 SZT262155:TAL262156 TJP262155:TKH262156 TTL262155:TUD262156 UDH262155:UDZ262156 UND262155:UNV262156 UWZ262155:UXR262156 VGV262155:VHN262156 VQR262155:VRJ262156 WAN262155:WBF262156 WKJ262155:WLB262156 WUF262155:WUX262156 J327691:Y327692 HT327691:IL327692 RP327691:SH327692 ABL327691:ACD327692 ALH327691:ALZ327692 AVD327691:AVV327692 BEZ327691:BFR327692 BOV327691:BPN327692 BYR327691:BZJ327692 CIN327691:CJF327692 CSJ327691:CTB327692 DCF327691:DCX327692 DMB327691:DMT327692 DVX327691:DWP327692 EFT327691:EGL327692 EPP327691:EQH327692 EZL327691:FAD327692 FJH327691:FJZ327692 FTD327691:FTV327692 GCZ327691:GDR327692 GMV327691:GNN327692 GWR327691:GXJ327692 HGN327691:HHF327692 HQJ327691:HRB327692 IAF327691:IAX327692 IKB327691:IKT327692 ITX327691:IUP327692 JDT327691:JEL327692 JNP327691:JOH327692 JXL327691:JYD327692 KHH327691:KHZ327692 KRD327691:KRV327692 LAZ327691:LBR327692 LKV327691:LLN327692 LUR327691:LVJ327692 MEN327691:MFF327692 MOJ327691:MPB327692 MYF327691:MYX327692 NIB327691:NIT327692 NRX327691:NSP327692 OBT327691:OCL327692 OLP327691:OMH327692 OVL327691:OWD327692 PFH327691:PFZ327692 PPD327691:PPV327692 PYZ327691:PZR327692 QIV327691:QJN327692 QSR327691:QTJ327692 RCN327691:RDF327692 RMJ327691:RNB327692 RWF327691:RWX327692 SGB327691:SGT327692 SPX327691:SQP327692 SZT327691:TAL327692 TJP327691:TKH327692 TTL327691:TUD327692 UDH327691:UDZ327692 UND327691:UNV327692 UWZ327691:UXR327692 VGV327691:VHN327692 VQR327691:VRJ327692 WAN327691:WBF327692 WKJ327691:WLB327692 WUF327691:WUX327692 J393227:Y393228 HT393227:IL393228 RP393227:SH393228 ABL393227:ACD393228 ALH393227:ALZ393228 AVD393227:AVV393228 BEZ393227:BFR393228 BOV393227:BPN393228 BYR393227:BZJ393228 CIN393227:CJF393228 CSJ393227:CTB393228 DCF393227:DCX393228 DMB393227:DMT393228 DVX393227:DWP393228 EFT393227:EGL393228 EPP393227:EQH393228 EZL393227:FAD393228 FJH393227:FJZ393228 FTD393227:FTV393228 GCZ393227:GDR393228 GMV393227:GNN393228 GWR393227:GXJ393228 HGN393227:HHF393228 HQJ393227:HRB393228 IAF393227:IAX393228 IKB393227:IKT393228 ITX393227:IUP393228 JDT393227:JEL393228 JNP393227:JOH393228 JXL393227:JYD393228 KHH393227:KHZ393228 KRD393227:KRV393228 LAZ393227:LBR393228 LKV393227:LLN393228 LUR393227:LVJ393228 MEN393227:MFF393228 MOJ393227:MPB393228 MYF393227:MYX393228 NIB393227:NIT393228 NRX393227:NSP393228 OBT393227:OCL393228 OLP393227:OMH393228 OVL393227:OWD393228 PFH393227:PFZ393228 PPD393227:PPV393228 PYZ393227:PZR393228 QIV393227:QJN393228 QSR393227:QTJ393228 RCN393227:RDF393228 RMJ393227:RNB393228 RWF393227:RWX393228 SGB393227:SGT393228 SPX393227:SQP393228 SZT393227:TAL393228 TJP393227:TKH393228 TTL393227:TUD393228 UDH393227:UDZ393228 UND393227:UNV393228 UWZ393227:UXR393228 VGV393227:VHN393228 VQR393227:VRJ393228 WAN393227:WBF393228 WKJ393227:WLB393228 WUF393227:WUX393228 J458763:Y458764 HT458763:IL458764 RP458763:SH458764 ABL458763:ACD458764 ALH458763:ALZ458764 AVD458763:AVV458764 BEZ458763:BFR458764 BOV458763:BPN458764 BYR458763:BZJ458764 CIN458763:CJF458764 CSJ458763:CTB458764 DCF458763:DCX458764 DMB458763:DMT458764 DVX458763:DWP458764 EFT458763:EGL458764 EPP458763:EQH458764 EZL458763:FAD458764 FJH458763:FJZ458764 FTD458763:FTV458764 GCZ458763:GDR458764 GMV458763:GNN458764 GWR458763:GXJ458764 HGN458763:HHF458764 HQJ458763:HRB458764 IAF458763:IAX458764 IKB458763:IKT458764 ITX458763:IUP458764 JDT458763:JEL458764 JNP458763:JOH458764 JXL458763:JYD458764 KHH458763:KHZ458764 KRD458763:KRV458764 LAZ458763:LBR458764 LKV458763:LLN458764 LUR458763:LVJ458764 MEN458763:MFF458764 MOJ458763:MPB458764 MYF458763:MYX458764 NIB458763:NIT458764 NRX458763:NSP458764 OBT458763:OCL458764 OLP458763:OMH458764 OVL458763:OWD458764 PFH458763:PFZ458764 PPD458763:PPV458764 PYZ458763:PZR458764 QIV458763:QJN458764 QSR458763:QTJ458764 RCN458763:RDF458764 RMJ458763:RNB458764 RWF458763:RWX458764 SGB458763:SGT458764 SPX458763:SQP458764 SZT458763:TAL458764 TJP458763:TKH458764 TTL458763:TUD458764 UDH458763:UDZ458764 UND458763:UNV458764 UWZ458763:UXR458764 VGV458763:VHN458764 VQR458763:VRJ458764 WAN458763:WBF458764 WKJ458763:WLB458764 WUF458763:WUX458764 J524299:Y524300 HT524299:IL524300 RP524299:SH524300 ABL524299:ACD524300 ALH524299:ALZ524300 AVD524299:AVV524300 BEZ524299:BFR524300 BOV524299:BPN524300 BYR524299:BZJ524300 CIN524299:CJF524300 CSJ524299:CTB524300 DCF524299:DCX524300 DMB524299:DMT524300 DVX524299:DWP524300 EFT524299:EGL524300 EPP524299:EQH524300 EZL524299:FAD524300 FJH524299:FJZ524300 FTD524299:FTV524300 GCZ524299:GDR524300 GMV524299:GNN524300 GWR524299:GXJ524300 HGN524299:HHF524300 HQJ524299:HRB524300 IAF524299:IAX524300 IKB524299:IKT524300 ITX524299:IUP524300 JDT524299:JEL524300 JNP524299:JOH524300 JXL524299:JYD524300 KHH524299:KHZ524300 KRD524299:KRV524300 LAZ524299:LBR524300 LKV524299:LLN524300 LUR524299:LVJ524300 MEN524299:MFF524300 MOJ524299:MPB524300 MYF524299:MYX524300 NIB524299:NIT524300 NRX524299:NSP524300 OBT524299:OCL524300 OLP524299:OMH524300 OVL524299:OWD524300 PFH524299:PFZ524300 PPD524299:PPV524300 PYZ524299:PZR524300 QIV524299:QJN524300 QSR524299:QTJ524300 RCN524299:RDF524300 RMJ524299:RNB524300 RWF524299:RWX524300 SGB524299:SGT524300 SPX524299:SQP524300 SZT524299:TAL524300 TJP524299:TKH524300 TTL524299:TUD524300 UDH524299:UDZ524300 UND524299:UNV524300 UWZ524299:UXR524300 VGV524299:VHN524300 VQR524299:VRJ524300 WAN524299:WBF524300 WKJ524299:WLB524300 WUF524299:WUX524300 J589835:Y589836 HT589835:IL589836 RP589835:SH589836 ABL589835:ACD589836 ALH589835:ALZ589836 AVD589835:AVV589836 BEZ589835:BFR589836 BOV589835:BPN589836 BYR589835:BZJ589836 CIN589835:CJF589836 CSJ589835:CTB589836 DCF589835:DCX589836 DMB589835:DMT589836 DVX589835:DWP589836 EFT589835:EGL589836 EPP589835:EQH589836 EZL589835:FAD589836 FJH589835:FJZ589836 FTD589835:FTV589836 GCZ589835:GDR589836 GMV589835:GNN589836 GWR589835:GXJ589836 HGN589835:HHF589836 HQJ589835:HRB589836 IAF589835:IAX589836 IKB589835:IKT589836 ITX589835:IUP589836 JDT589835:JEL589836 JNP589835:JOH589836 JXL589835:JYD589836 KHH589835:KHZ589836 KRD589835:KRV589836 LAZ589835:LBR589836 LKV589835:LLN589836 LUR589835:LVJ589836 MEN589835:MFF589836 MOJ589835:MPB589836 MYF589835:MYX589836 NIB589835:NIT589836 NRX589835:NSP589836 OBT589835:OCL589836 OLP589835:OMH589836 OVL589835:OWD589836 PFH589835:PFZ589836 PPD589835:PPV589836 PYZ589835:PZR589836 QIV589835:QJN589836 QSR589835:QTJ589836 RCN589835:RDF589836 RMJ589835:RNB589836 RWF589835:RWX589836 SGB589835:SGT589836 SPX589835:SQP589836 SZT589835:TAL589836 TJP589835:TKH589836 TTL589835:TUD589836 UDH589835:UDZ589836 UND589835:UNV589836 UWZ589835:UXR589836 VGV589835:VHN589836 VQR589835:VRJ589836 WAN589835:WBF589836 WKJ589835:WLB589836 WUF589835:WUX589836 J655371:Y655372 HT655371:IL655372 RP655371:SH655372 ABL655371:ACD655372 ALH655371:ALZ655372 AVD655371:AVV655372 BEZ655371:BFR655372 BOV655371:BPN655372 BYR655371:BZJ655372 CIN655371:CJF655372 CSJ655371:CTB655372 DCF655371:DCX655372 DMB655371:DMT655372 DVX655371:DWP655372 EFT655371:EGL655372 EPP655371:EQH655372 EZL655371:FAD655372 FJH655371:FJZ655372 FTD655371:FTV655372 GCZ655371:GDR655372 GMV655371:GNN655372 GWR655371:GXJ655372 HGN655371:HHF655372 HQJ655371:HRB655372 IAF655371:IAX655372 IKB655371:IKT655372 ITX655371:IUP655372 JDT655371:JEL655372 JNP655371:JOH655372 JXL655371:JYD655372 KHH655371:KHZ655372 KRD655371:KRV655372 LAZ655371:LBR655372 LKV655371:LLN655372 LUR655371:LVJ655372 MEN655371:MFF655372 MOJ655371:MPB655372 MYF655371:MYX655372 NIB655371:NIT655372 NRX655371:NSP655372 OBT655371:OCL655372 OLP655371:OMH655372 OVL655371:OWD655372 PFH655371:PFZ655372 PPD655371:PPV655372 PYZ655371:PZR655372 QIV655371:QJN655372 QSR655371:QTJ655372 RCN655371:RDF655372 RMJ655371:RNB655372 RWF655371:RWX655372 SGB655371:SGT655372 SPX655371:SQP655372 SZT655371:TAL655372 TJP655371:TKH655372 TTL655371:TUD655372 UDH655371:UDZ655372 UND655371:UNV655372 UWZ655371:UXR655372 VGV655371:VHN655372 VQR655371:VRJ655372 WAN655371:WBF655372 WKJ655371:WLB655372 WUF655371:WUX655372 J720907:Y720908 HT720907:IL720908 RP720907:SH720908 ABL720907:ACD720908 ALH720907:ALZ720908 AVD720907:AVV720908 BEZ720907:BFR720908 BOV720907:BPN720908 BYR720907:BZJ720908 CIN720907:CJF720908 CSJ720907:CTB720908 DCF720907:DCX720908 DMB720907:DMT720908 DVX720907:DWP720908 EFT720907:EGL720908 EPP720907:EQH720908 EZL720907:FAD720908 FJH720907:FJZ720908 FTD720907:FTV720908 GCZ720907:GDR720908 GMV720907:GNN720908 GWR720907:GXJ720908 HGN720907:HHF720908 HQJ720907:HRB720908 IAF720907:IAX720908 IKB720907:IKT720908 ITX720907:IUP720908 JDT720907:JEL720908 JNP720907:JOH720908 JXL720907:JYD720908 KHH720907:KHZ720908 KRD720907:KRV720908 LAZ720907:LBR720908 LKV720907:LLN720908 LUR720907:LVJ720908 MEN720907:MFF720908 MOJ720907:MPB720908 MYF720907:MYX720908 NIB720907:NIT720908 NRX720907:NSP720908 OBT720907:OCL720908 OLP720907:OMH720908 OVL720907:OWD720908 PFH720907:PFZ720908 PPD720907:PPV720908 PYZ720907:PZR720908 QIV720907:QJN720908 QSR720907:QTJ720908 RCN720907:RDF720908 RMJ720907:RNB720908 RWF720907:RWX720908 SGB720907:SGT720908 SPX720907:SQP720908 SZT720907:TAL720908 TJP720907:TKH720908 TTL720907:TUD720908 UDH720907:UDZ720908 UND720907:UNV720908 UWZ720907:UXR720908 VGV720907:VHN720908 VQR720907:VRJ720908 WAN720907:WBF720908 WKJ720907:WLB720908 WUF720907:WUX720908 J786443:Y786444 HT786443:IL786444 RP786443:SH786444 ABL786443:ACD786444 ALH786443:ALZ786444 AVD786443:AVV786444 BEZ786443:BFR786444 BOV786443:BPN786444 BYR786443:BZJ786444 CIN786443:CJF786444 CSJ786443:CTB786444 DCF786443:DCX786444 DMB786443:DMT786444 DVX786443:DWP786444 EFT786443:EGL786444 EPP786443:EQH786444 EZL786443:FAD786444 FJH786443:FJZ786444 FTD786443:FTV786444 GCZ786443:GDR786444 GMV786443:GNN786444 GWR786443:GXJ786444 HGN786443:HHF786444 HQJ786443:HRB786444 IAF786443:IAX786444 IKB786443:IKT786444 ITX786443:IUP786444 JDT786443:JEL786444 JNP786443:JOH786444 JXL786443:JYD786444 KHH786443:KHZ786444 KRD786443:KRV786444 LAZ786443:LBR786444 LKV786443:LLN786444 LUR786443:LVJ786444 MEN786443:MFF786444 MOJ786443:MPB786444 MYF786443:MYX786444 NIB786443:NIT786444 NRX786443:NSP786444 OBT786443:OCL786444 OLP786443:OMH786444 OVL786443:OWD786444 PFH786443:PFZ786444 PPD786443:PPV786444 PYZ786443:PZR786444 QIV786443:QJN786444 QSR786443:QTJ786444 RCN786443:RDF786444 RMJ786443:RNB786444 RWF786443:RWX786444 SGB786443:SGT786444 SPX786443:SQP786444 SZT786443:TAL786444 TJP786443:TKH786444 TTL786443:TUD786444 UDH786443:UDZ786444 UND786443:UNV786444 UWZ786443:UXR786444 VGV786443:VHN786444 VQR786443:VRJ786444 WAN786443:WBF786444 WKJ786443:WLB786444 WUF786443:WUX786444 J851979:Y851980 HT851979:IL851980 RP851979:SH851980 ABL851979:ACD851980 ALH851979:ALZ851980 AVD851979:AVV851980 BEZ851979:BFR851980 BOV851979:BPN851980 BYR851979:BZJ851980 CIN851979:CJF851980 CSJ851979:CTB851980 DCF851979:DCX851980 DMB851979:DMT851980 DVX851979:DWP851980 EFT851979:EGL851980 EPP851979:EQH851980 EZL851979:FAD851980 FJH851979:FJZ851980 FTD851979:FTV851980 GCZ851979:GDR851980 GMV851979:GNN851980 GWR851979:GXJ851980 HGN851979:HHF851980 HQJ851979:HRB851980 IAF851979:IAX851980 IKB851979:IKT851980 ITX851979:IUP851980 JDT851979:JEL851980 JNP851979:JOH851980 JXL851979:JYD851980 KHH851979:KHZ851980 KRD851979:KRV851980 LAZ851979:LBR851980 LKV851979:LLN851980 LUR851979:LVJ851980 MEN851979:MFF851980 MOJ851979:MPB851980 MYF851979:MYX851980 NIB851979:NIT851980 NRX851979:NSP851980 OBT851979:OCL851980 OLP851979:OMH851980 OVL851979:OWD851980 PFH851979:PFZ851980 PPD851979:PPV851980 PYZ851979:PZR851980 QIV851979:QJN851980 QSR851979:QTJ851980 RCN851979:RDF851980 RMJ851979:RNB851980 RWF851979:RWX851980 SGB851979:SGT851980 SPX851979:SQP851980 SZT851979:TAL851980 TJP851979:TKH851980 TTL851979:TUD851980 UDH851979:UDZ851980 UND851979:UNV851980 UWZ851979:UXR851980 VGV851979:VHN851980 VQR851979:VRJ851980 WAN851979:WBF851980 WKJ851979:WLB851980 WUF851979:WUX851980 J917515:Y917516 HT917515:IL917516 RP917515:SH917516 ABL917515:ACD917516 ALH917515:ALZ917516 AVD917515:AVV917516 BEZ917515:BFR917516 BOV917515:BPN917516 BYR917515:BZJ917516 CIN917515:CJF917516 CSJ917515:CTB917516 DCF917515:DCX917516 DMB917515:DMT917516 DVX917515:DWP917516 EFT917515:EGL917516 EPP917515:EQH917516 EZL917515:FAD917516 FJH917515:FJZ917516 FTD917515:FTV917516 GCZ917515:GDR917516 GMV917515:GNN917516 GWR917515:GXJ917516 HGN917515:HHF917516 HQJ917515:HRB917516 IAF917515:IAX917516 IKB917515:IKT917516 ITX917515:IUP917516 JDT917515:JEL917516 JNP917515:JOH917516 JXL917515:JYD917516 KHH917515:KHZ917516 KRD917515:KRV917516 LAZ917515:LBR917516 LKV917515:LLN917516 LUR917515:LVJ917516 MEN917515:MFF917516 MOJ917515:MPB917516 MYF917515:MYX917516 NIB917515:NIT917516 NRX917515:NSP917516 OBT917515:OCL917516 OLP917515:OMH917516 OVL917515:OWD917516 PFH917515:PFZ917516 PPD917515:PPV917516 PYZ917515:PZR917516 QIV917515:QJN917516 QSR917515:QTJ917516 RCN917515:RDF917516 RMJ917515:RNB917516 RWF917515:RWX917516 SGB917515:SGT917516 SPX917515:SQP917516 SZT917515:TAL917516 TJP917515:TKH917516 TTL917515:TUD917516 UDH917515:UDZ917516 UND917515:UNV917516 UWZ917515:UXR917516 VGV917515:VHN917516 VQR917515:VRJ917516 WAN917515:WBF917516 WKJ917515:WLB917516 WUF917515:WUX917516 J983051:Y983052 HT983051:IL983052 RP983051:SH983052 ABL983051:ACD983052 ALH983051:ALZ983052 AVD983051:AVV983052 BEZ983051:BFR983052 BOV983051:BPN983052 BYR983051:BZJ983052 CIN983051:CJF983052 CSJ983051:CTB983052 DCF983051:DCX983052 DMB983051:DMT983052 DVX983051:DWP983052 EFT983051:EGL983052 EPP983051:EQH983052 EZL983051:FAD983052 FJH983051:FJZ983052 FTD983051:FTV983052 GCZ983051:GDR983052 GMV983051:GNN983052 GWR983051:GXJ983052 HGN983051:HHF983052 HQJ983051:HRB983052 IAF983051:IAX983052 IKB983051:IKT983052 ITX983051:IUP983052 JDT983051:JEL983052 JNP983051:JOH983052 JXL983051:JYD983052 KHH983051:KHZ983052 KRD983051:KRV983052 LAZ983051:LBR983052 LKV983051:LLN983052 LUR983051:LVJ983052 MEN983051:MFF983052 MOJ983051:MPB983052 MYF983051:MYX983052 NIB983051:NIT983052 NRX983051:NSP983052 OBT983051:OCL983052 OLP983051:OMH983052 OVL983051:OWD983052 PFH983051:PFZ983052 PPD983051:PPV983052 PYZ983051:PZR983052 QIV983051:QJN983052 QSR983051:QTJ983052 RCN983051:RDF983052 RMJ983051:RNB983052 RWF983051:RWX983052 SGB983051:SGT983052 SPX983051:SQP983052 SZT983051:TAL983052 TJP983051:TKH983052 TTL983051:TUD983052 UDH983051:UDZ983052 UND983051:UNV983052 UWZ983051:UXR983052 VGV983051:VHN983052 VQR983051:VRJ983052 WAN983051:WBF983052 WKJ983051:WLB983052 WUF983051:WUX983052 M65542:M65545 HW65542:HW65545 RS65542:RS65545 ABO65542:ABO65545 ALK65542:ALK65545 AVG65542:AVG65545 BFC65542:BFC65545 BOY65542:BOY65545 BYU65542:BYU65545 CIQ65542:CIQ65545 CSM65542:CSM65545 DCI65542:DCI65545 DME65542:DME65545 DWA65542:DWA65545 EFW65542:EFW65545 EPS65542:EPS65545 EZO65542:EZO65545 FJK65542:FJK65545 FTG65542:FTG65545 GDC65542:GDC65545 GMY65542:GMY65545 GWU65542:GWU65545 HGQ65542:HGQ65545 HQM65542:HQM65545 IAI65542:IAI65545 IKE65542:IKE65545 IUA65542:IUA65545 JDW65542:JDW65545 JNS65542:JNS65545 JXO65542:JXO65545 KHK65542:KHK65545 KRG65542:KRG65545 LBC65542:LBC65545 LKY65542:LKY65545 LUU65542:LUU65545 MEQ65542:MEQ65545 MOM65542:MOM65545 MYI65542:MYI65545 NIE65542:NIE65545 NSA65542:NSA65545 OBW65542:OBW65545 OLS65542:OLS65545 OVO65542:OVO65545 PFK65542:PFK65545 PPG65542:PPG65545 PZC65542:PZC65545 QIY65542:QIY65545 QSU65542:QSU65545 RCQ65542:RCQ65545 RMM65542:RMM65545 RWI65542:RWI65545 SGE65542:SGE65545 SQA65542:SQA65545 SZW65542:SZW65545 TJS65542:TJS65545 TTO65542:TTO65545 UDK65542:UDK65545 UNG65542:UNG65545 UXC65542:UXC65545 VGY65542:VGY65545 VQU65542:VQU65545 WAQ65542:WAQ65545 WKM65542:WKM65545 WUI65542:WUI65545 M131078:M131081 HW131078:HW131081 RS131078:RS131081 ABO131078:ABO131081 ALK131078:ALK131081 AVG131078:AVG131081 BFC131078:BFC131081 BOY131078:BOY131081 BYU131078:BYU131081 CIQ131078:CIQ131081 CSM131078:CSM131081 DCI131078:DCI131081 DME131078:DME131081 DWA131078:DWA131081 EFW131078:EFW131081 EPS131078:EPS131081 EZO131078:EZO131081 FJK131078:FJK131081 FTG131078:FTG131081 GDC131078:GDC131081 GMY131078:GMY131081 GWU131078:GWU131081 HGQ131078:HGQ131081 HQM131078:HQM131081 IAI131078:IAI131081 IKE131078:IKE131081 IUA131078:IUA131081 JDW131078:JDW131081 JNS131078:JNS131081 JXO131078:JXO131081 KHK131078:KHK131081 KRG131078:KRG131081 LBC131078:LBC131081 LKY131078:LKY131081 LUU131078:LUU131081 MEQ131078:MEQ131081 MOM131078:MOM131081 MYI131078:MYI131081 NIE131078:NIE131081 NSA131078:NSA131081 OBW131078:OBW131081 OLS131078:OLS131081 OVO131078:OVO131081 PFK131078:PFK131081 PPG131078:PPG131081 PZC131078:PZC131081 QIY131078:QIY131081 QSU131078:QSU131081 RCQ131078:RCQ131081 RMM131078:RMM131081 RWI131078:RWI131081 SGE131078:SGE131081 SQA131078:SQA131081 SZW131078:SZW131081 TJS131078:TJS131081 TTO131078:TTO131081 UDK131078:UDK131081 UNG131078:UNG131081 UXC131078:UXC131081 VGY131078:VGY131081 VQU131078:VQU131081 WAQ131078:WAQ131081 WKM131078:WKM131081 WUI131078:WUI131081 M196614:M196617 HW196614:HW196617 RS196614:RS196617 ABO196614:ABO196617 ALK196614:ALK196617 AVG196614:AVG196617 BFC196614:BFC196617 BOY196614:BOY196617 BYU196614:BYU196617 CIQ196614:CIQ196617 CSM196614:CSM196617 DCI196614:DCI196617 DME196614:DME196617 DWA196614:DWA196617 EFW196614:EFW196617 EPS196614:EPS196617 EZO196614:EZO196617 FJK196614:FJK196617 FTG196614:FTG196617 GDC196614:GDC196617 GMY196614:GMY196617 GWU196614:GWU196617 HGQ196614:HGQ196617 HQM196614:HQM196617 IAI196614:IAI196617 IKE196614:IKE196617 IUA196614:IUA196617 JDW196614:JDW196617 JNS196614:JNS196617 JXO196614:JXO196617 KHK196614:KHK196617 KRG196614:KRG196617 LBC196614:LBC196617 LKY196614:LKY196617 LUU196614:LUU196617 MEQ196614:MEQ196617 MOM196614:MOM196617 MYI196614:MYI196617 NIE196614:NIE196617 NSA196614:NSA196617 OBW196614:OBW196617 OLS196614:OLS196617 OVO196614:OVO196617 PFK196614:PFK196617 PPG196614:PPG196617 PZC196614:PZC196617 QIY196614:QIY196617 QSU196614:QSU196617 RCQ196614:RCQ196617 RMM196614:RMM196617 RWI196614:RWI196617 SGE196614:SGE196617 SQA196614:SQA196617 SZW196614:SZW196617 TJS196614:TJS196617 TTO196614:TTO196617 UDK196614:UDK196617 UNG196614:UNG196617 UXC196614:UXC196617 VGY196614:VGY196617 VQU196614:VQU196617 WAQ196614:WAQ196617 WKM196614:WKM196617 WUI196614:WUI196617 M262150:M262153 HW262150:HW262153 RS262150:RS262153 ABO262150:ABO262153 ALK262150:ALK262153 AVG262150:AVG262153 BFC262150:BFC262153 BOY262150:BOY262153 BYU262150:BYU262153 CIQ262150:CIQ262153 CSM262150:CSM262153 DCI262150:DCI262153 DME262150:DME262153 DWA262150:DWA262153 EFW262150:EFW262153 EPS262150:EPS262153 EZO262150:EZO262153 FJK262150:FJK262153 FTG262150:FTG262153 GDC262150:GDC262153 GMY262150:GMY262153 GWU262150:GWU262153 HGQ262150:HGQ262153 HQM262150:HQM262153 IAI262150:IAI262153 IKE262150:IKE262153 IUA262150:IUA262153 JDW262150:JDW262153 JNS262150:JNS262153 JXO262150:JXO262153 KHK262150:KHK262153 KRG262150:KRG262153 LBC262150:LBC262153 LKY262150:LKY262153 LUU262150:LUU262153 MEQ262150:MEQ262153 MOM262150:MOM262153 MYI262150:MYI262153 NIE262150:NIE262153 NSA262150:NSA262153 OBW262150:OBW262153 OLS262150:OLS262153 OVO262150:OVO262153 PFK262150:PFK262153 PPG262150:PPG262153 PZC262150:PZC262153 QIY262150:QIY262153 QSU262150:QSU262153 RCQ262150:RCQ262153 RMM262150:RMM262153 RWI262150:RWI262153 SGE262150:SGE262153 SQA262150:SQA262153 SZW262150:SZW262153 TJS262150:TJS262153 TTO262150:TTO262153 UDK262150:UDK262153 UNG262150:UNG262153 UXC262150:UXC262153 VGY262150:VGY262153 VQU262150:VQU262153 WAQ262150:WAQ262153 WKM262150:WKM262153 WUI262150:WUI262153 M327686:M327689 HW327686:HW327689 RS327686:RS327689 ABO327686:ABO327689 ALK327686:ALK327689 AVG327686:AVG327689 BFC327686:BFC327689 BOY327686:BOY327689 BYU327686:BYU327689 CIQ327686:CIQ327689 CSM327686:CSM327689 DCI327686:DCI327689 DME327686:DME327689 DWA327686:DWA327689 EFW327686:EFW327689 EPS327686:EPS327689 EZO327686:EZO327689 FJK327686:FJK327689 FTG327686:FTG327689 GDC327686:GDC327689 GMY327686:GMY327689 GWU327686:GWU327689 HGQ327686:HGQ327689 HQM327686:HQM327689 IAI327686:IAI327689 IKE327686:IKE327689 IUA327686:IUA327689 JDW327686:JDW327689 JNS327686:JNS327689 JXO327686:JXO327689 KHK327686:KHK327689 KRG327686:KRG327689 LBC327686:LBC327689 LKY327686:LKY327689 LUU327686:LUU327689 MEQ327686:MEQ327689 MOM327686:MOM327689 MYI327686:MYI327689 NIE327686:NIE327689 NSA327686:NSA327689 OBW327686:OBW327689 OLS327686:OLS327689 OVO327686:OVO327689 PFK327686:PFK327689 PPG327686:PPG327689 PZC327686:PZC327689 QIY327686:QIY327689 QSU327686:QSU327689 RCQ327686:RCQ327689 RMM327686:RMM327689 RWI327686:RWI327689 SGE327686:SGE327689 SQA327686:SQA327689 SZW327686:SZW327689 TJS327686:TJS327689 TTO327686:TTO327689 UDK327686:UDK327689 UNG327686:UNG327689 UXC327686:UXC327689 VGY327686:VGY327689 VQU327686:VQU327689 WAQ327686:WAQ327689 WKM327686:WKM327689 WUI327686:WUI327689 M393222:M393225 HW393222:HW393225 RS393222:RS393225 ABO393222:ABO393225 ALK393222:ALK393225 AVG393222:AVG393225 BFC393222:BFC393225 BOY393222:BOY393225 BYU393222:BYU393225 CIQ393222:CIQ393225 CSM393222:CSM393225 DCI393222:DCI393225 DME393222:DME393225 DWA393222:DWA393225 EFW393222:EFW393225 EPS393222:EPS393225 EZO393222:EZO393225 FJK393222:FJK393225 FTG393222:FTG393225 GDC393222:GDC393225 GMY393222:GMY393225 GWU393222:GWU393225 HGQ393222:HGQ393225 HQM393222:HQM393225 IAI393222:IAI393225 IKE393222:IKE393225 IUA393222:IUA393225 JDW393222:JDW393225 JNS393222:JNS393225 JXO393222:JXO393225 KHK393222:KHK393225 KRG393222:KRG393225 LBC393222:LBC393225 LKY393222:LKY393225 LUU393222:LUU393225 MEQ393222:MEQ393225 MOM393222:MOM393225 MYI393222:MYI393225 NIE393222:NIE393225 NSA393222:NSA393225 OBW393222:OBW393225 OLS393222:OLS393225 OVO393222:OVO393225 PFK393222:PFK393225 PPG393222:PPG393225 PZC393222:PZC393225 QIY393222:QIY393225 QSU393222:QSU393225 RCQ393222:RCQ393225 RMM393222:RMM393225 RWI393222:RWI393225 SGE393222:SGE393225 SQA393222:SQA393225 SZW393222:SZW393225 TJS393222:TJS393225 TTO393222:TTO393225 UDK393222:UDK393225 UNG393222:UNG393225 UXC393222:UXC393225 VGY393222:VGY393225 VQU393222:VQU393225 WAQ393222:WAQ393225 WKM393222:WKM393225 WUI393222:WUI393225 M458758:M458761 HW458758:HW458761 RS458758:RS458761 ABO458758:ABO458761 ALK458758:ALK458761 AVG458758:AVG458761 BFC458758:BFC458761 BOY458758:BOY458761 BYU458758:BYU458761 CIQ458758:CIQ458761 CSM458758:CSM458761 DCI458758:DCI458761 DME458758:DME458761 DWA458758:DWA458761 EFW458758:EFW458761 EPS458758:EPS458761 EZO458758:EZO458761 FJK458758:FJK458761 FTG458758:FTG458761 GDC458758:GDC458761 GMY458758:GMY458761 GWU458758:GWU458761 HGQ458758:HGQ458761 HQM458758:HQM458761 IAI458758:IAI458761 IKE458758:IKE458761 IUA458758:IUA458761 JDW458758:JDW458761 JNS458758:JNS458761 JXO458758:JXO458761 KHK458758:KHK458761 KRG458758:KRG458761 LBC458758:LBC458761 LKY458758:LKY458761 LUU458758:LUU458761 MEQ458758:MEQ458761 MOM458758:MOM458761 MYI458758:MYI458761 NIE458758:NIE458761 NSA458758:NSA458761 OBW458758:OBW458761 OLS458758:OLS458761 OVO458758:OVO458761 PFK458758:PFK458761 PPG458758:PPG458761 PZC458758:PZC458761 QIY458758:QIY458761 QSU458758:QSU458761 RCQ458758:RCQ458761 RMM458758:RMM458761 RWI458758:RWI458761 SGE458758:SGE458761 SQA458758:SQA458761 SZW458758:SZW458761 TJS458758:TJS458761 TTO458758:TTO458761 UDK458758:UDK458761 UNG458758:UNG458761 UXC458758:UXC458761 VGY458758:VGY458761 VQU458758:VQU458761 WAQ458758:WAQ458761 WKM458758:WKM458761 WUI458758:WUI458761 M524294:M524297 HW524294:HW524297 RS524294:RS524297 ABO524294:ABO524297 ALK524294:ALK524297 AVG524294:AVG524297 BFC524294:BFC524297 BOY524294:BOY524297 BYU524294:BYU524297 CIQ524294:CIQ524297 CSM524294:CSM524297 DCI524294:DCI524297 DME524294:DME524297 DWA524294:DWA524297 EFW524294:EFW524297 EPS524294:EPS524297 EZO524294:EZO524297 FJK524294:FJK524297 FTG524294:FTG524297 GDC524294:GDC524297 GMY524294:GMY524297 GWU524294:GWU524297 HGQ524294:HGQ524297 HQM524294:HQM524297 IAI524294:IAI524297 IKE524294:IKE524297 IUA524294:IUA524297 JDW524294:JDW524297 JNS524294:JNS524297 JXO524294:JXO524297 KHK524294:KHK524297 KRG524294:KRG524297 LBC524294:LBC524297 LKY524294:LKY524297 LUU524294:LUU524297 MEQ524294:MEQ524297 MOM524294:MOM524297 MYI524294:MYI524297 NIE524294:NIE524297 NSA524294:NSA524297 OBW524294:OBW524297 OLS524294:OLS524297 OVO524294:OVO524297 PFK524294:PFK524297 PPG524294:PPG524297 PZC524294:PZC524297 QIY524294:QIY524297 QSU524294:QSU524297 RCQ524294:RCQ524297 RMM524294:RMM524297 RWI524294:RWI524297 SGE524294:SGE524297 SQA524294:SQA524297 SZW524294:SZW524297 TJS524294:TJS524297 TTO524294:TTO524297 UDK524294:UDK524297 UNG524294:UNG524297 UXC524294:UXC524297 VGY524294:VGY524297 VQU524294:VQU524297 WAQ524294:WAQ524297 WKM524294:WKM524297 WUI524294:WUI524297 M589830:M589833 HW589830:HW589833 RS589830:RS589833 ABO589830:ABO589833 ALK589830:ALK589833 AVG589830:AVG589833 BFC589830:BFC589833 BOY589830:BOY589833 BYU589830:BYU589833 CIQ589830:CIQ589833 CSM589830:CSM589833 DCI589830:DCI589833 DME589830:DME589833 DWA589830:DWA589833 EFW589830:EFW589833 EPS589830:EPS589833 EZO589830:EZO589833 FJK589830:FJK589833 FTG589830:FTG589833 GDC589830:GDC589833 GMY589830:GMY589833 GWU589830:GWU589833 HGQ589830:HGQ589833 HQM589830:HQM589833 IAI589830:IAI589833 IKE589830:IKE589833 IUA589830:IUA589833 JDW589830:JDW589833 JNS589830:JNS589833 JXO589830:JXO589833 KHK589830:KHK589833 KRG589830:KRG589833 LBC589830:LBC589833 LKY589830:LKY589833 LUU589830:LUU589833 MEQ589830:MEQ589833 MOM589830:MOM589833 MYI589830:MYI589833 NIE589830:NIE589833 NSA589830:NSA589833 OBW589830:OBW589833 OLS589830:OLS589833 OVO589830:OVO589833 PFK589830:PFK589833 PPG589830:PPG589833 PZC589830:PZC589833 QIY589830:QIY589833 QSU589830:QSU589833 RCQ589830:RCQ589833 RMM589830:RMM589833 RWI589830:RWI589833 SGE589830:SGE589833 SQA589830:SQA589833 SZW589830:SZW589833 TJS589830:TJS589833 TTO589830:TTO589833 UDK589830:UDK589833 UNG589830:UNG589833 UXC589830:UXC589833 VGY589830:VGY589833 VQU589830:VQU589833 WAQ589830:WAQ589833 WKM589830:WKM589833 WUI589830:WUI589833 M655366:M655369 HW655366:HW655369 RS655366:RS655369 ABO655366:ABO655369 ALK655366:ALK655369 AVG655366:AVG655369 BFC655366:BFC655369 BOY655366:BOY655369 BYU655366:BYU655369 CIQ655366:CIQ655369 CSM655366:CSM655369 DCI655366:DCI655369 DME655366:DME655369 DWA655366:DWA655369 EFW655366:EFW655369 EPS655366:EPS655369 EZO655366:EZO655369 FJK655366:FJK655369 FTG655366:FTG655369 GDC655366:GDC655369 GMY655366:GMY655369 GWU655366:GWU655369 HGQ655366:HGQ655369 HQM655366:HQM655369 IAI655366:IAI655369 IKE655366:IKE655369 IUA655366:IUA655369 JDW655366:JDW655369 JNS655366:JNS655369 JXO655366:JXO655369 KHK655366:KHK655369 KRG655366:KRG655369 LBC655366:LBC655369 LKY655366:LKY655369 LUU655366:LUU655369 MEQ655366:MEQ655369 MOM655366:MOM655369 MYI655366:MYI655369 NIE655366:NIE655369 NSA655366:NSA655369 OBW655366:OBW655369 OLS655366:OLS655369 OVO655366:OVO655369 PFK655366:PFK655369 PPG655366:PPG655369 PZC655366:PZC655369 QIY655366:QIY655369 QSU655366:QSU655369 RCQ655366:RCQ655369 RMM655366:RMM655369 RWI655366:RWI655369 SGE655366:SGE655369 SQA655366:SQA655369 SZW655366:SZW655369 TJS655366:TJS655369 TTO655366:TTO655369 UDK655366:UDK655369 UNG655366:UNG655369 UXC655366:UXC655369 VGY655366:VGY655369 VQU655366:VQU655369 WAQ655366:WAQ655369 WKM655366:WKM655369 WUI655366:WUI655369 M720902:M720905 HW720902:HW720905 RS720902:RS720905 ABO720902:ABO720905 ALK720902:ALK720905 AVG720902:AVG720905 BFC720902:BFC720905 BOY720902:BOY720905 BYU720902:BYU720905 CIQ720902:CIQ720905 CSM720902:CSM720905 DCI720902:DCI720905 DME720902:DME720905 DWA720902:DWA720905 EFW720902:EFW720905 EPS720902:EPS720905 EZO720902:EZO720905 FJK720902:FJK720905 FTG720902:FTG720905 GDC720902:GDC720905 GMY720902:GMY720905 GWU720902:GWU720905 HGQ720902:HGQ720905 HQM720902:HQM720905 IAI720902:IAI720905 IKE720902:IKE720905 IUA720902:IUA720905 JDW720902:JDW720905 JNS720902:JNS720905 JXO720902:JXO720905 KHK720902:KHK720905 KRG720902:KRG720905 LBC720902:LBC720905 LKY720902:LKY720905 LUU720902:LUU720905 MEQ720902:MEQ720905 MOM720902:MOM720905 MYI720902:MYI720905 NIE720902:NIE720905 NSA720902:NSA720905 OBW720902:OBW720905 OLS720902:OLS720905 OVO720902:OVO720905 PFK720902:PFK720905 PPG720902:PPG720905 PZC720902:PZC720905 QIY720902:QIY720905 QSU720902:QSU720905 RCQ720902:RCQ720905 RMM720902:RMM720905 RWI720902:RWI720905 SGE720902:SGE720905 SQA720902:SQA720905 SZW720902:SZW720905 TJS720902:TJS720905 TTO720902:TTO720905 UDK720902:UDK720905 UNG720902:UNG720905 UXC720902:UXC720905 VGY720902:VGY720905 VQU720902:VQU720905 WAQ720902:WAQ720905 WKM720902:WKM720905 WUI720902:WUI720905 M786438:M786441 HW786438:HW786441 RS786438:RS786441 ABO786438:ABO786441 ALK786438:ALK786441 AVG786438:AVG786441 BFC786438:BFC786441 BOY786438:BOY786441 BYU786438:BYU786441 CIQ786438:CIQ786441 CSM786438:CSM786441 DCI786438:DCI786441 DME786438:DME786441 DWA786438:DWA786441 EFW786438:EFW786441 EPS786438:EPS786441 EZO786438:EZO786441 FJK786438:FJK786441 FTG786438:FTG786441 GDC786438:GDC786441 GMY786438:GMY786441 GWU786438:GWU786441 HGQ786438:HGQ786441 HQM786438:HQM786441 IAI786438:IAI786441 IKE786438:IKE786441 IUA786438:IUA786441 JDW786438:JDW786441 JNS786438:JNS786441 JXO786438:JXO786441 KHK786438:KHK786441 KRG786438:KRG786441 LBC786438:LBC786441 LKY786438:LKY786441 LUU786438:LUU786441 MEQ786438:MEQ786441 MOM786438:MOM786441 MYI786438:MYI786441 NIE786438:NIE786441 NSA786438:NSA786441 OBW786438:OBW786441 OLS786438:OLS786441 OVO786438:OVO786441 PFK786438:PFK786441 PPG786438:PPG786441 PZC786438:PZC786441 QIY786438:QIY786441 QSU786438:QSU786441 RCQ786438:RCQ786441 RMM786438:RMM786441 RWI786438:RWI786441 SGE786438:SGE786441 SQA786438:SQA786441 SZW786438:SZW786441 TJS786438:TJS786441 TTO786438:TTO786441 UDK786438:UDK786441 UNG786438:UNG786441 UXC786438:UXC786441 VGY786438:VGY786441 VQU786438:VQU786441 WAQ786438:WAQ786441 WKM786438:WKM786441 WUI786438:WUI786441 M851974:M851977 HW851974:HW851977 RS851974:RS851977 ABO851974:ABO851977 ALK851974:ALK851977 AVG851974:AVG851977 BFC851974:BFC851977 BOY851974:BOY851977 BYU851974:BYU851977 CIQ851974:CIQ851977 CSM851974:CSM851977 DCI851974:DCI851977 DME851974:DME851977 DWA851974:DWA851977 EFW851974:EFW851977 EPS851974:EPS851977 EZO851974:EZO851977 FJK851974:FJK851977 FTG851974:FTG851977 GDC851974:GDC851977 GMY851974:GMY851977 GWU851974:GWU851977 HGQ851974:HGQ851977 HQM851974:HQM851977 IAI851974:IAI851977 IKE851974:IKE851977 IUA851974:IUA851977 JDW851974:JDW851977 JNS851974:JNS851977 JXO851974:JXO851977 KHK851974:KHK851977 KRG851974:KRG851977 LBC851974:LBC851977 LKY851974:LKY851977 LUU851974:LUU851977 MEQ851974:MEQ851977 MOM851974:MOM851977 MYI851974:MYI851977 NIE851974:NIE851977 NSA851974:NSA851977 OBW851974:OBW851977 OLS851974:OLS851977 OVO851974:OVO851977 PFK851974:PFK851977 PPG851974:PPG851977 PZC851974:PZC851977 QIY851974:QIY851977 QSU851974:QSU851977 RCQ851974:RCQ851977 RMM851974:RMM851977 RWI851974:RWI851977 SGE851974:SGE851977 SQA851974:SQA851977 SZW851974:SZW851977 TJS851974:TJS851977 TTO851974:TTO851977 UDK851974:UDK851977 UNG851974:UNG851977 UXC851974:UXC851977 VGY851974:VGY851977 VQU851974:VQU851977 WAQ851974:WAQ851977 WKM851974:WKM851977 WUI851974:WUI851977 M917510:M917513 HW917510:HW917513 RS917510:RS917513 ABO917510:ABO917513 ALK917510:ALK917513 AVG917510:AVG917513 BFC917510:BFC917513 BOY917510:BOY917513 BYU917510:BYU917513 CIQ917510:CIQ917513 CSM917510:CSM917513 DCI917510:DCI917513 DME917510:DME917513 DWA917510:DWA917513 EFW917510:EFW917513 EPS917510:EPS917513 EZO917510:EZO917513 FJK917510:FJK917513 FTG917510:FTG917513 GDC917510:GDC917513 GMY917510:GMY917513 GWU917510:GWU917513 HGQ917510:HGQ917513 HQM917510:HQM917513 IAI917510:IAI917513 IKE917510:IKE917513 IUA917510:IUA917513 JDW917510:JDW917513 JNS917510:JNS917513 JXO917510:JXO917513 KHK917510:KHK917513 KRG917510:KRG917513 LBC917510:LBC917513 LKY917510:LKY917513 LUU917510:LUU917513 MEQ917510:MEQ917513 MOM917510:MOM917513 MYI917510:MYI917513 NIE917510:NIE917513 NSA917510:NSA917513 OBW917510:OBW917513 OLS917510:OLS917513 OVO917510:OVO917513 PFK917510:PFK917513 PPG917510:PPG917513 PZC917510:PZC917513 QIY917510:QIY917513 QSU917510:QSU917513 RCQ917510:RCQ917513 RMM917510:RMM917513 RWI917510:RWI917513 SGE917510:SGE917513 SQA917510:SQA917513 SZW917510:SZW917513 TJS917510:TJS917513 TTO917510:TTO917513 UDK917510:UDK917513 UNG917510:UNG917513 UXC917510:UXC917513 VGY917510:VGY917513 VQU917510:VQU917513 WAQ917510:WAQ917513 WKM917510:WKM917513 WUI917510:WUI917513 M983046:M983049 HW983046:HW983049 RS983046:RS983049 ABO983046:ABO983049 ALK983046:ALK983049 AVG983046:AVG983049 BFC983046:BFC983049 BOY983046:BOY983049 BYU983046:BYU983049 CIQ983046:CIQ983049 CSM983046:CSM983049 DCI983046:DCI983049 DME983046:DME983049 DWA983046:DWA983049 EFW983046:EFW983049 EPS983046:EPS983049 EZO983046:EZO983049 FJK983046:FJK983049 FTG983046:FTG983049 GDC983046:GDC983049 GMY983046:GMY983049 GWU983046:GWU983049 HGQ983046:HGQ983049 HQM983046:HQM983049 IAI983046:IAI983049 IKE983046:IKE983049 IUA983046:IUA983049 JDW983046:JDW983049 JNS983046:JNS983049 JXO983046:JXO983049 KHK983046:KHK983049 KRG983046:KRG983049 LBC983046:LBC983049 LKY983046:LKY983049 LUU983046:LUU983049 MEQ983046:MEQ983049 MOM983046:MOM983049 MYI983046:MYI983049 NIE983046:NIE983049 NSA983046:NSA983049 OBW983046:OBW983049 OLS983046:OLS983049 OVO983046:OVO983049 PFK983046:PFK983049 PPG983046:PPG983049 PZC983046:PZC983049 QIY983046:QIY983049 QSU983046:QSU983049 RCQ983046:RCQ983049 RMM983046:RMM983049 RWI983046:RWI983049 SGE983046:SGE983049 SQA983046:SQA983049 SZW983046:SZW983049 TJS983046:TJS983049 TTO983046:TTO983049 UDK983046:UDK983049 UNG983046:UNG983049 UXC983046:UXC983049 VGY983046:VGY983049 VQU983046:VQU983049 WAQ983046:WAQ983049 WKM983046:WKM983049 WUI983046:WUI983049 F65556:Y65558 HP65556:IL65558 RL65556:SH65558 ABH65556:ACD65558 ALD65556:ALZ65558 AUZ65556:AVV65558 BEV65556:BFR65558 BOR65556:BPN65558 BYN65556:BZJ65558 CIJ65556:CJF65558 CSF65556:CTB65558 DCB65556:DCX65558 DLX65556:DMT65558 DVT65556:DWP65558 EFP65556:EGL65558 EPL65556:EQH65558 EZH65556:FAD65558 FJD65556:FJZ65558 FSZ65556:FTV65558 GCV65556:GDR65558 GMR65556:GNN65558 GWN65556:GXJ65558 HGJ65556:HHF65558 HQF65556:HRB65558 IAB65556:IAX65558 IJX65556:IKT65558 ITT65556:IUP65558 JDP65556:JEL65558 JNL65556:JOH65558 JXH65556:JYD65558 KHD65556:KHZ65558 KQZ65556:KRV65558 LAV65556:LBR65558 LKR65556:LLN65558 LUN65556:LVJ65558 MEJ65556:MFF65558 MOF65556:MPB65558 MYB65556:MYX65558 NHX65556:NIT65558 NRT65556:NSP65558 OBP65556:OCL65558 OLL65556:OMH65558 OVH65556:OWD65558 PFD65556:PFZ65558 POZ65556:PPV65558 PYV65556:PZR65558 QIR65556:QJN65558 QSN65556:QTJ65558 RCJ65556:RDF65558 RMF65556:RNB65558 RWB65556:RWX65558 SFX65556:SGT65558 SPT65556:SQP65558 SZP65556:TAL65558 TJL65556:TKH65558 TTH65556:TUD65558 UDD65556:UDZ65558 UMZ65556:UNV65558 UWV65556:UXR65558 VGR65556:VHN65558 VQN65556:VRJ65558 WAJ65556:WBF65558 WKF65556:WLB65558 WUB65556:WUX65558 F131092:Y131094 HP131092:IL131094 RL131092:SH131094 ABH131092:ACD131094 ALD131092:ALZ131094 AUZ131092:AVV131094 BEV131092:BFR131094 BOR131092:BPN131094 BYN131092:BZJ131094 CIJ131092:CJF131094 CSF131092:CTB131094 DCB131092:DCX131094 DLX131092:DMT131094 DVT131092:DWP131094 EFP131092:EGL131094 EPL131092:EQH131094 EZH131092:FAD131094 FJD131092:FJZ131094 FSZ131092:FTV131094 GCV131092:GDR131094 GMR131092:GNN131094 GWN131092:GXJ131094 HGJ131092:HHF131094 HQF131092:HRB131094 IAB131092:IAX131094 IJX131092:IKT131094 ITT131092:IUP131094 JDP131092:JEL131094 JNL131092:JOH131094 JXH131092:JYD131094 KHD131092:KHZ131094 KQZ131092:KRV131094 LAV131092:LBR131094 LKR131092:LLN131094 LUN131092:LVJ131094 MEJ131092:MFF131094 MOF131092:MPB131094 MYB131092:MYX131094 NHX131092:NIT131094 NRT131092:NSP131094 OBP131092:OCL131094 OLL131092:OMH131094 OVH131092:OWD131094 PFD131092:PFZ131094 POZ131092:PPV131094 PYV131092:PZR131094 QIR131092:QJN131094 QSN131092:QTJ131094 RCJ131092:RDF131094 RMF131092:RNB131094 RWB131092:RWX131094 SFX131092:SGT131094 SPT131092:SQP131094 SZP131092:TAL131094 TJL131092:TKH131094 TTH131092:TUD131094 UDD131092:UDZ131094 UMZ131092:UNV131094 UWV131092:UXR131094 VGR131092:VHN131094 VQN131092:VRJ131094 WAJ131092:WBF131094 WKF131092:WLB131094 WUB131092:WUX131094 F196628:Y196630 HP196628:IL196630 RL196628:SH196630 ABH196628:ACD196630 ALD196628:ALZ196630 AUZ196628:AVV196630 BEV196628:BFR196630 BOR196628:BPN196630 BYN196628:BZJ196630 CIJ196628:CJF196630 CSF196628:CTB196630 DCB196628:DCX196630 DLX196628:DMT196630 DVT196628:DWP196630 EFP196628:EGL196630 EPL196628:EQH196630 EZH196628:FAD196630 FJD196628:FJZ196630 FSZ196628:FTV196630 GCV196628:GDR196630 GMR196628:GNN196630 GWN196628:GXJ196630 HGJ196628:HHF196630 HQF196628:HRB196630 IAB196628:IAX196630 IJX196628:IKT196630 ITT196628:IUP196630 JDP196628:JEL196630 JNL196628:JOH196630 JXH196628:JYD196630 KHD196628:KHZ196630 KQZ196628:KRV196630 LAV196628:LBR196630 LKR196628:LLN196630 LUN196628:LVJ196630 MEJ196628:MFF196630 MOF196628:MPB196630 MYB196628:MYX196630 NHX196628:NIT196630 NRT196628:NSP196630 OBP196628:OCL196630 OLL196628:OMH196630 OVH196628:OWD196630 PFD196628:PFZ196630 POZ196628:PPV196630 PYV196628:PZR196630 QIR196628:QJN196630 QSN196628:QTJ196630 RCJ196628:RDF196630 RMF196628:RNB196630 RWB196628:RWX196630 SFX196628:SGT196630 SPT196628:SQP196630 SZP196628:TAL196630 TJL196628:TKH196630 TTH196628:TUD196630 UDD196628:UDZ196630 UMZ196628:UNV196630 UWV196628:UXR196630 VGR196628:VHN196630 VQN196628:VRJ196630 WAJ196628:WBF196630 WKF196628:WLB196630 WUB196628:WUX196630 F262164:Y262166 HP262164:IL262166 RL262164:SH262166 ABH262164:ACD262166 ALD262164:ALZ262166 AUZ262164:AVV262166 BEV262164:BFR262166 BOR262164:BPN262166 BYN262164:BZJ262166 CIJ262164:CJF262166 CSF262164:CTB262166 DCB262164:DCX262166 DLX262164:DMT262166 DVT262164:DWP262166 EFP262164:EGL262166 EPL262164:EQH262166 EZH262164:FAD262166 FJD262164:FJZ262166 FSZ262164:FTV262166 GCV262164:GDR262166 GMR262164:GNN262166 GWN262164:GXJ262166 HGJ262164:HHF262166 HQF262164:HRB262166 IAB262164:IAX262166 IJX262164:IKT262166 ITT262164:IUP262166 JDP262164:JEL262166 JNL262164:JOH262166 JXH262164:JYD262166 KHD262164:KHZ262166 KQZ262164:KRV262166 LAV262164:LBR262166 LKR262164:LLN262166 LUN262164:LVJ262166 MEJ262164:MFF262166 MOF262164:MPB262166 MYB262164:MYX262166 NHX262164:NIT262166 NRT262164:NSP262166 OBP262164:OCL262166 OLL262164:OMH262166 OVH262164:OWD262166 PFD262164:PFZ262166 POZ262164:PPV262166 PYV262164:PZR262166 QIR262164:QJN262166 QSN262164:QTJ262166 RCJ262164:RDF262166 RMF262164:RNB262166 RWB262164:RWX262166 SFX262164:SGT262166 SPT262164:SQP262166 SZP262164:TAL262166 TJL262164:TKH262166 TTH262164:TUD262166 UDD262164:UDZ262166 UMZ262164:UNV262166 UWV262164:UXR262166 VGR262164:VHN262166 VQN262164:VRJ262166 WAJ262164:WBF262166 WKF262164:WLB262166 WUB262164:WUX262166 F327700:Y327702 HP327700:IL327702 RL327700:SH327702 ABH327700:ACD327702 ALD327700:ALZ327702 AUZ327700:AVV327702 BEV327700:BFR327702 BOR327700:BPN327702 BYN327700:BZJ327702 CIJ327700:CJF327702 CSF327700:CTB327702 DCB327700:DCX327702 DLX327700:DMT327702 DVT327700:DWP327702 EFP327700:EGL327702 EPL327700:EQH327702 EZH327700:FAD327702 FJD327700:FJZ327702 FSZ327700:FTV327702 GCV327700:GDR327702 GMR327700:GNN327702 GWN327700:GXJ327702 HGJ327700:HHF327702 HQF327700:HRB327702 IAB327700:IAX327702 IJX327700:IKT327702 ITT327700:IUP327702 JDP327700:JEL327702 JNL327700:JOH327702 JXH327700:JYD327702 KHD327700:KHZ327702 KQZ327700:KRV327702 LAV327700:LBR327702 LKR327700:LLN327702 LUN327700:LVJ327702 MEJ327700:MFF327702 MOF327700:MPB327702 MYB327700:MYX327702 NHX327700:NIT327702 NRT327700:NSP327702 OBP327700:OCL327702 OLL327700:OMH327702 OVH327700:OWD327702 PFD327700:PFZ327702 POZ327700:PPV327702 PYV327700:PZR327702 QIR327700:QJN327702 QSN327700:QTJ327702 RCJ327700:RDF327702 RMF327700:RNB327702 RWB327700:RWX327702 SFX327700:SGT327702 SPT327700:SQP327702 SZP327700:TAL327702 TJL327700:TKH327702 TTH327700:TUD327702 UDD327700:UDZ327702 UMZ327700:UNV327702 UWV327700:UXR327702 VGR327700:VHN327702 VQN327700:VRJ327702 WAJ327700:WBF327702 WKF327700:WLB327702 WUB327700:WUX327702 F393236:Y393238 HP393236:IL393238 RL393236:SH393238 ABH393236:ACD393238 ALD393236:ALZ393238 AUZ393236:AVV393238 BEV393236:BFR393238 BOR393236:BPN393238 BYN393236:BZJ393238 CIJ393236:CJF393238 CSF393236:CTB393238 DCB393236:DCX393238 DLX393236:DMT393238 DVT393236:DWP393238 EFP393236:EGL393238 EPL393236:EQH393238 EZH393236:FAD393238 FJD393236:FJZ393238 FSZ393236:FTV393238 GCV393236:GDR393238 GMR393236:GNN393238 GWN393236:GXJ393238 HGJ393236:HHF393238 HQF393236:HRB393238 IAB393236:IAX393238 IJX393236:IKT393238 ITT393236:IUP393238 JDP393236:JEL393238 JNL393236:JOH393238 JXH393236:JYD393238 KHD393236:KHZ393238 KQZ393236:KRV393238 LAV393236:LBR393238 LKR393236:LLN393238 LUN393236:LVJ393238 MEJ393236:MFF393238 MOF393236:MPB393238 MYB393236:MYX393238 NHX393236:NIT393238 NRT393236:NSP393238 OBP393236:OCL393238 OLL393236:OMH393238 OVH393236:OWD393238 PFD393236:PFZ393238 POZ393236:PPV393238 PYV393236:PZR393238 QIR393236:QJN393238 QSN393236:QTJ393238 RCJ393236:RDF393238 RMF393236:RNB393238 RWB393236:RWX393238 SFX393236:SGT393238 SPT393236:SQP393238 SZP393236:TAL393238 TJL393236:TKH393238 TTH393236:TUD393238 UDD393236:UDZ393238 UMZ393236:UNV393238 UWV393236:UXR393238 VGR393236:VHN393238 VQN393236:VRJ393238 WAJ393236:WBF393238 WKF393236:WLB393238 WUB393236:WUX393238 F458772:Y458774 HP458772:IL458774 RL458772:SH458774 ABH458772:ACD458774 ALD458772:ALZ458774 AUZ458772:AVV458774 BEV458772:BFR458774 BOR458772:BPN458774 BYN458772:BZJ458774 CIJ458772:CJF458774 CSF458772:CTB458774 DCB458772:DCX458774 DLX458772:DMT458774 DVT458772:DWP458774 EFP458772:EGL458774 EPL458772:EQH458774 EZH458772:FAD458774 FJD458772:FJZ458774 FSZ458772:FTV458774 GCV458772:GDR458774 GMR458772:GNN458774 GWN458772:GXJ458774 HGJ458772:HHF458774 HQF458772:HRB458774 IAB458772:IAX458774 IJX458772:IKT458774 ITT458772:IUP458774 JDP458772:JEL458774 JNL458772:JOH458774 JXH458772:JYD458774 KHD458772:KHZ458774 KQZ458772:KRV458774 LAV458772:LBR458774 LKR458772:LLN458774 LUN458772:LVJ458774 MEJ458772:MFF458774 MOF458772:MPB458774 MYB458772:MYX458774 NHX458772:NIT458774 NRT458772:NSP458774 OBP458772:OCL458774 OLL458772:OMH458774 OVH458772:OWD458774 PFD458772:PFZ458774 POZ458772:PPV458774 PYV458772:PZR458774 QIR458772:QJN458774 QSN458772:QTJ458774 RCJ458772:RDF458774 RMF458772:RNB458774 RWB458772:RWX458774 SFX458772:SGT458774 SPT458772:SQP458774 SZP458772:TAL458774 TJL458772:TKH458774 TTH458772:TUD458774 UDD458772:UDZ458774 UMZ458772:UNV458774 UWV458772:UXR458774 VGR458772:VHN458774 VQN458772:VRJ458774 WAJ458772:WBF458774 WKF458772:WLB458774 WUB458772:WUX458774 F524308:Y524310 HP524308:IL524310 RL524308:SH524310 ABH524308:ACD524310 ALD524308:ALZ524310 AUZ524308:AVV524310 BEV524308:BFR524310 BOR524308:BPN524310 BYN524308:BZJ524310 CIJ524308:CJF524310 CSF524308:CTB524310 DCB524308:DCX524310 DLX524308:DMT524310 DVT524308:DWP524310 EFP524308:EGL524310 EPL524308:EQH524310 EZH524308:FAD524310 FJD524308:FJZ524310 FSZ524308:FTV524310 GCV524308:GDR524310 GMR524308:GNN524310 GWN524308:GXJ524310 HGJ524308:HHF524310 HQF524308:HRB524310 IAB524308:IAX524310 IJX524308:IKT524310 ITT524308:IUP524310 JDP524308:JEL524310 JNL524308:JOH524310 JXH524308:JYD524310 KHD524308:KHZ524310 KQZ524308:KRV524310 LAV524308:LBR524310 LKR524308:LLN524310 LUN524308:LVJ524310 MEJ524308:MFF524310 MOF524308:MPB524310 MYB524308:MYX524310 NHX524308:NIT524310 NRT524308:NSP524310 OBP524308:OCL524310 OLL524308:OMH524310 OVH524308:OWD524310 PFD524308:PFZ524310 POZ524308:PPV524310 PYV524308:PZR524310 QIR524308:QJN524310 QSN524308:QTJ524310 RCJ524308:RDF524310 RMF524308:RNB524310 RWB524308:RWX524310 SFX524308:SGT524310 SPT524308:SQP524310 SZP524308:TAL524310 TJL524308:TKH524310 TTH524308:TUD524310 UDD524308:UDZ524310 UMZ524308:UNV524310 UWV524308:UXR524310 VGR524308:VHN524310 VQN524308:VRJ524310 WAJ524308:WBF524310 WKF524308:WLB524310 WUB524308:WUX524310 F589844:Y589846 HP589844:IL589846 RL589844:SH589846 ABH589844:ACD589846 ALD589844:ALZ589846 AUZ589844:AVV589846 BEV589844:BFR589846 BOR589844:BPN589846 BYN589844:BZJ589846 CIJ589844:CJF589846 CSF589844:CTB589846 DCB589844:DCX589846 DLX589844:DMT589846 DVT589844:DWP589846 EFP589844:EGL589846 EPL589844:EQH589846 EZH589844:FAD589846 FJD589844:FJZ589846 FSZ589844:FTV589846 GCV589844:GDR589846 GMR589844:GNN589846 GWN589844:GXJ589846 HGJ589844:HHF589846 HQF589844:HRB589846 IAB589844:IAX589846 IJX589844:IKT589846 ITT589844:IUP589846 JDP589844:JEL589846 JNL589844:JOH589846 JXH589844:JYD589846 KHD589844:KHZ589846 KQZ589844:KRV589846 LAV589844:LBR589846 LKR589844:LLN589846 LUN589844:LVJ589846 MEJ589844:MFF589846 MOF589844:MPB589846 MYB589844:MYX589846 NHX589844:NIT589846 NRT589844:NSP589846 OBP589844:OCL589846 OLL589844:OMH589846 OVH589844:OWD589846 PFD589844:PFZ589846 POZ589844:PPV589846 PYV589844:PZR589846 QIR589844:QJN589846 QSN589844:QTJ589846 RCJ589844:RDF589846 RMF589844:RNB589846 RWB589844:RWX589846 SFX589844:SGT589846 SPT589844:SQP589846 SZP589844:TAL589846 TJL589844:TKH589846 TTH589844:TUD589846 UDD589844:UDZ589846 UMZ589844:UNV589846 UWV589844:UXR589846 VGR589844:VHN589846 VQN589844:VRJ589846 WAJ589844:WBF589846 WKF589844:WLB589846 WUB589844:WUX589846 F655380:Y655382 HP655380:IL655382 RL655380:SH655382 ABH655380:ACD655382 ALD655380:ALZ655382 AUZ655380:AVV655382 BEV655380:BFR655382 BOR655380:BPN655382 BYN655380:BZJ655382 CIJ655380:CJF655382 CSF655380:CTB655382 DCB655380:DCX655382 DLX655380:DMT655382 DVT655380:DWP655382 EFP655380:EGL655382 EPL655380:EQH655382 EZH655380:FAD655382 FJD655380:FJZ655382 FSZ655380:FTV655382 GCV655380:GDR655382 GMR655380:GNN655382 GWN655380:GXJ655382 HGJ655380:HHF655382 HQF655380:HRB655382 IAB655380:IAX655382 IJX655380:IKT655382 ITT655380:IUP655382 JDP655380:JEL655382 JNL655380:JOH655382 JXH655380:JYD655382 KHD655380:KHZ655382 KQZ655380:KRV655382 LAV655380:LBR655382 LKR655380:LLN655382 LUN655380:LVJ655382 MEJ655380:MFF655382 MOF655380:MPB655382 MYB655380:MYX655382 NHX655380:NIT655382 NRT655380:NSP655382 OBP655380:OCL655382 OLL655380:OMH655382 OVH655380:OWD655382 PFD655380:PFZ655382 POZ655380:PPV655382 PYV655380:PZR655382 QIR655380:QJN655382 QSN655380:QTJ655382 RCJ655380:RDF655382 RMF655380:RNB655382 RWB655380:RWX655382 SFX655380:SGT655382 SPT655380:SQP655382 SZP655380:TAL655382 TJL655380:TKH655382 TTH655380:TUD655382 UDD655380:UDZ655382 UMZ655380:UNV655382 UWV655380:UXR655382 VGR655380:VHN655382 VQN655380:VRJ655382 WAJ655380:WBF655382 WKF655380:WLB655382 WUB655380:WUX655382 F720916:Y720918 HP720916:IL720918 RL720916:SH720918 ABH720916:ACD720918 ALD720916:ALZ720918 AUZ720916:AVV720918 BEV720916:BFR720918 BOR720916:BPN720918 BYN720916:BZJ720918 CIJ720916:CJF720918 CSF720916:CTB720918 DCB720916:DCX720918 DLX720916:DMT720918 DVT720916:DWP720918 EFP720916:EGL720918 EPL720916:EQH720918 EZH720916:FAD720918 FJD720916:FJZ720918 FSZ720916:FTV720918 GCV720916:GDR720918 GMR720916:GNN720918 GWN720916:GXJ720918 HGJ720916:HHF720918 HQF720916:HRB720918 IAB720916:IAX720918 IJX720916:IKT720918 ITT720916:IUP720918 JDP720916:JEL720918 JNL720916:JOH720918 JXH720916:JYD720918 KHD720916:KHZ720918 KQZ720916:KRV720918 LAV720916:LBR720918 LKR720916:LLN720918 LUN720916:LVJ720918 MEJ720916:MFF720918 MOF720916:MPB720918 MYB720916:MYX720918 NHX720916:NIT720918 NRT720916:NSP720918 OBP720916:OCL720918 OLL720916:OMH720918 OVH720916:OWD720918 PFD720916:PFZ720918 POZ720916:PPV720918 PYV720916:PZR720918 QIR720916:QJN720918 QSN720916:QTJ720918 RCJ720916:RDF720918 RMF720916:RNB720918 RWB720916:RWX720918 SFX720916:SGT720918 SPT720916:SQP720918 SZP720916:TAL720918 TJL720916:TKH720918 TTH720916:TUD720918 UDD720916:UDZ720918 UMZ720916:UNV720918 UWV720916:UXR720918 VGR720916:VHN720918 VQN720916:VRJ720918 WAJ720916:WBF720918 WKF720916:WLB720918 WUB720916:WUX720918 F786452:Y786454 HP786452:IL786454 RL786452:SH786454 ABH786452:ACD786454 ALD786452:ALZ786454 AUZ786452:AVV786454 BEV786452:BFR786454 BOR786452:BPN786454 BYN786452:BZJ786454 CIJ786452:CJF786454 CSF786452:CTB786454 DCB786452:DCX786454 DLX786452:DMT786454 DVT786452:DWP786454 EFP786452:EGL786454 EPL786452:EQH786454 EZH786452:FAD786454 FJD786452:FJZ786454 FSZ786452:FTV786454 GCV786452:GDR786454 GMR786452:GNN786454 GWN786452:GXJ786454 HGJ786452:HHF786454 HQF786452:HRB786454 IAB786452:IAX786454 IJX786452:IKT786454 ITT786452:IUP786454 JDP786452:JEL786454 JNL786452:JOH786454 JXH786452:JYD786454 KHD786452:KHZ786454 KQZ786452:KRV786454 LAV786452:LBR786454 LKR786452:LLN786454 LUN786452:LVJ786454 MEJ786452:MFF786454 MOF786452:MPB786454 MYB786452:MYX786454 NHX786452:NIT786454 NRT786452:NSP786454 OBP786452:OCL786454 OLL786452:OMH786454 OVH786452:OWD786454 PFD786452:PFZ786454 POZ786452:PPV786454 PYV786452:PZR786454 QIR786452:QJN786454 QSN786452:QTJ786454 RCJ786452:RDF786454 RMF786452:RNB786454 RWB786452:RWX786454 SFX786452:SGT786454 SPT786452:SQP786454 SZP786452:TAL786454 TJL786452:TKH786454 TTH786452:TUD786454 UDD786452:UDZ786454 UMZ786452:UNV786454 UWV786452:UXR786454 VGR786452:VHN786454 VQN786452:VRJ786454 WAJ786452:WBF786454 WKF786452:WLB786454 WUB786452:WUX786454 F851988:Y851990 HP851988:IL851990 RL851988:SH851990 ABH851988:ACD851990 ALD851988:ALZ851990 AUZ851988:AVV851990 BEV851988:BFR851990 BOR851988:BPN851990 BYN851988:BZJ851990 CIJ851988:CJF851990 CSF851988:CTB851990 DCB851988:DCX851990 DLX851988:DMT851990 DVT851988:DWP851990 EFP851988:EGL851990 EPL851988:EQH851990 EZH851988:FAD851990 FJD851988:FJZ851990 FSZ851988:FTV851990 GCV851988:GDR851990 GMR851988:GNN851990 GWN851988:GXJ851990 HGJ851988:HHF851990 HQF851988:HRB851990 IAB851988:IAX851990 IJX851988:IKT851990 ITT851988:IUP851990 JDP851988:JEL851990 JNL851988:JOH851990 JXH851988:JYD851990 KHD851988:KHZ851990 KQZ851988:KRV851990 LAV851988:LBR851990 LKR851988:LLN851990 LUN851988:LVJ851990 MEJ851988:MFF851990 MOF851988:MPB851990 MYB851988:MYX851990 NHX851988:NIT851990 NRT851988:NSP851990 OBP851988:OCL851990 OLL851988:OMH851990 OVH851988:OWD851990 PFD851988:PFZ851990 POZ851988:PPV851990 PYV851988:PZR851990 QIR851988:QJN851990 QSN851988:QTJ851990 RCJ851988:RDF851990 RMF851988:RNB851990 RWB851988:RWX851990 SFX851988:SGT851990 SPT851988:SQP851990 SZP851988:TAL851990 TJL851988:TKH851990 TTH851988:TUD851990 UDD851988:UDZ851990 UMZ851988:UNV851990 UWV851988:UXR851990 VGR851988:VHN851990 VQN851988:VRJ851990 WAJ851988:WBF851990 WKF851988:WLB851990 WUB851988:WUX851990 F917524:Y917526 HP917524:IL917526 RL917524:SH917526 ABH917524:ACD917526 ALD917524:ALZ917526 AUZ917524:AVV917526 BEV917524:BFR917526 BOR917524:BPN917526 BYN917524:BZJ917526 CIJ917524:CJF917526 CSF917524:CTB917526 DCB917524:DCX917526 DLX917524:DMT917526 DVT917524:DWP917526 EFP917524:EGL917526 EPL917524:EQH917526 EZH917524:FAD917526 FJD917524:FJZ917526 FSZ917524:FTV917526 GCV917524:GDR917526 GMR917524:GNN917526 GWN917524:GXJ917526 HGJ917524:HHF917526 HQF917524:HRB917526 IAB917524:IAX917526 IJX917524:IKT917526 ITT917524:IUP917526 JDP917524:JEL917526 JNL917524:JOH917526 JXH917524:JYD917526 KHD917524:KHZ917526 KQZ917524:KRV917526 LAV917524:LBR917526 LKR917524:LLN917526 LUN917524:LVJ917526 MEJ917524:MFF917526 MOF917524:MPB917526 MYB917524:MYX917526 NHX917524:NIT917526 NRT917524:NSP917526 OBP917524:OCL917526 OLL917524:OMH917526 OVH917524:OWD917526 PFD917524:PFZ917526 POZ917524:PPV917526 PYV917524:PZR917526 QIR917524:QJN917526 QSN917524:QTJ917526 RCJ917524:RDF917526 RMF917524:RNB917526 RWB917524:RWX917526 SFX917524:SGT917526 SPT917524:SQP917526 SZP917524:TAL917526 TJL917524:TKH917526 TTH917524:TUD917526 UDD917524:UDZ917526 UMZ917524:UNV917526 UWV917524:UXR917526 VGR917524:VHN917526 VQN917524:VRJ917526 WAJ917524:WBF917526 WKF917524:WLB917526 WUB917524:WUX917526 F983060:Y983062 HP983060:IL983062 RL983060:SH983062 ABH983060:ACD983062 ALD983060:ALZ983062 AUZ983060:AVV983062 BEV983060:BFR983062 BOR983060:BPN983062 BYN983060:BZJ983062 CIJ983060:CJF983062 CSF983060:CTB983062 DCB983060:DCX983062 DLX983060:DMT983062 DVT983060:DWP983062 EFP983060:EGL983062 EPL983060:EQH983062 EZH983060:FAD983062 FJD983060:FJZ983062 FSZ983060:FTV983062 GCV983060:GDR983062 GMR983060:GNN983062 GWN983060:GXJ983062 HGJ983060:HHF983062 HQF983060:HRB983062 IAB983060:IAX983062 IJX983060:IKT983062 ITT983060:IUP983062 JDP983060:JEL983062 JNL983060:JOH983062 JXH983060:JYD983062 KHD983060:KHZ983062 KQZ983060:KRV983062 LAV983060:LBR983062 LKR983060:LLN983062 LUN983060:LVJ983062 MEJ983060:MFF983062 MOF983060:MPB983062 MYB983060:MYX983062 NHX983060:NIT983062 NRT983060:NSP983062 OBP983060:OCL983062 OLL983060:OMH983062 OVH983060:OWD983062 PFD983060:PFZ983062 POZ983060:PPV983062 PYV983060:PZR983062 QIR983060:QJN983062 QSN983060:QTJ983062 RCJ983060:RDF983062 RMF983060:RNB983062 RWB983060:RWX983062 SFX983060:SGT983062 SPT983060:SQP983062 SZP983060:TAL983062 TJL983060:TKH983062 TTH983060:TUD983062 UDD983060:UDZ983062 UMZ983060:UNV983062 UWV983060:UXR983062 VGR983060:VHN983062 VQN983060:VRJ983062 WAJ983060:WBF983062 WKF983060:WLB983062 WUB983060:WUX983062 M65539:M65540 HW65539:HW65540 RS65539:RS65540 ABO65539:ABO65540 ALK65539:ALK65540 AVG65539:AVG65540 BFC65539:BFC65540 BOY65539:BOY65540 BYU65539:BYU65540 CIQ65539:CIQ65540 CSM65539:CSM65540 DCI65539:DCI65540 DME65539:DME65540 DWA65539:DWA65540 EFW65539:EFW65540 EPS65539:EPS65540 EZO65539:EZO65540 FJK65539:FJK65540 FTG65539:FTG65540 GDC65539:GDC65540 GMY65539:GMY65540 GWU65539:GWU65540 HGQ65539:HGQ65540 HQM65539:HQM65540 IAI65539:IAI65540 IKE65539:IKE65540 IUA65539:IUA65540 JDW65539:JDW65540 JNS65539:JNS65540 JXO65539:JXO65540 KHK65539:KHK65540 KRG65539:KRG65540 LBC65539:LBC65540 LKY65539:LKY65540 LUU65539:LUU65540 MEQ65539:MEQ65540 MOM65539:MOM65540 MYI65539:MYI65540 NIE65539:NIE65540 NSA65539:NSA65540 OBW65539:OBW65540 OLS65539:OLS65540 OVO65539:OVO65540 PFK65539:PFK65540 PPG65539:PPG65540 PZC65539:PZC65540 QIY65539:QIY65540 QSU65539:QSU65540 RCQ65539:RCQ65540 RMM65539:RMM65540 RWI65539:RWI65540 SGE65539:SGE65540 SQA65539:SQA65540 SZW65539:SZW65540 TJS65539:TJS65540 TTO65539:TTO65540 UDK65539:UDK65540 UNG65539:UNG65540 UXC65539:UXC65540 VGY65539:VGY65540 VQU65539:VQU65540 WAQ65539:WAQ65540 WKM65539:WKM65540 WUI65539:WUI65540 M131075:M131076 HW131075:HW131076 RS131075:RS131076 ABO131075:ABO131076 ALK131075:ALK131076 AVG131075:AVG131076 BFC131075:BFC131076 BOY131075:BOY131076 BYU131075:BYU131076 CIQ131075:CIQ131076 CSM131075:CSM131076 DCI131075:DCI131076 DME131075:DME131076 DWA131075:DWA131076 EFW131075:EFW131076 EPS131075:EPS131076 EZO131075:EZO131076 FJK131075:FJK131076 FTG131075:FTG131076 GDC131075:GDC131076 GMY131075:GMY131076 GWU131075:GWU131076 HGQ131075:HGQ131076 HQM131075:HQM131076 IAI131075:IAI131076 IKE131075:IKE131076 IUA131075:IUA131076 JDW131075:JDW131076 JNS131075:JNS131076 JXO131075:JXO131076 KHK131075:KHK131076 KRG131075:KRG131076 LBC131075:LBC131076 LKY131075:LKY131076 LUU131075:LUU131076 MEQ131075:MEQ131076 MOM131075:MOM131076 MYI131075:MYI131076 NIE131075:NIE131076 NSA131075:NSA131076 OBW131075:OBW131076 OLS131075:OLS131076 OVO131075:OVO131076 PFK131075:PFK131076 PPG131075:PPG131076 PZC131075:PZC131076 QIY131075:QIY131076 QSU131075:QSU131076 RCQ131075:RCQ131076 RMM131075:RMM131076 RWI131075:RWI131076 SGE131075:SGE131076 SQA131075:SQA131076 SZW131075:SZW131076 TJS131075:TJS131076 TTO131075:TTO131076 UDK131075:UDK131076 UNG131075:UNG131076 UXC131075:UXC131076 VGY131075:VGY131076 VQU131075:VQU131076 WAQ131075:WAQ131076 WKM131075:WKM131076 WUI131075:WUI131076 M196611:M196612 HW196611:HW196612 RS196611:RS196612 ABO196611:ABO196612 ALK196611:ALK196612 AVG196611:AVG196612 BFC196611:BFC196612 BOY196611:BOY196612 BYU196611:BYU196612 CIQ196611:CIQ196612 CSM196611:CSM196612 DCI196611:DCI196612 DME196611:DME196612 DWA196611:DWA196612 EFW196611:EFW196612 EPS196611:EPS196612 EZO196611:EZO196612 FJK196611:FJK196612 FTG196611:FTG196612 GDC196611:GDC196612 GMY196611:GMY196612 GWU196611:GWU196612 HGQ196611:HGQ196612 HQM196611:HQM196612 IAI196611:IAI196612 IKE196611:IKE196612 IUA196611:IUA196612 JDW196611:JDW196612 JNS196611:JNS196612 JXO196611:JXO196612 KHK196611:KHK196612 KRG196611:KRG196612 LBC196611:LBC196612 LKY196611:LKY196612 LUU196611:LUU196612 MEQ196611:MEQ196612 MOM196611:MOM196612 MYI196611:MYI196612 NIE196611:NIE196612 NSA196611:NSA196612 OBW196611:OBW196612 OLS196611:OLS196612 OVO196611:OVO196612 PFK196611:PFK196612 PPG196611:PPG196612 PZC196611:PZC196612 QIY196611:QIY196612 QSU196611:QSU196612 RCQ196611:RCQ196612 RMM196611:RMM196612 RWI196611:RWI196612 SGE196611:SGE196612 SQA196611:SQA196612 SZW196611:SZW196612 TJS196611:TJS196612 TTO196611:TTO196612 UDK196611:UDK196612 UNG196611:UNG196612 UXC196611:UXC196612 VGY196611:VGY196612 VQU196611:VQU196612 WAQ196611:WAQ196612 WKM196611:WKM196612 WUI196611:WUI196612 M262147:M262148 HW262147:HW262148 RS262147:RS262148 ABO262147:ABO262148 ALK262147:ALK262148 AVG262147:AVG262148 BFC262147:BFC262148 BOY262147:BOY262148 BYU262147:BYU262148 CIQ262147:CIQ262148 CSM262147:CSM262148 DCI262147:DCI262148 DME262147:DME262148 DWA262147:DWA262148 EFW262147:EFW262148 EPS262147:EPS262148 EZO262147:EZO262148 FJK262147:FJK262148 FTG262147:FTG262148 GDC262147:GDC262148 GMY262147:GMY262148 GWU262147:GWU262148 HGQ262147:HGQ262148 HQM262147:HQM262148 IAI262147:IAI262148 IKE262147:IKE262148 IUA262147:IUA262148 JDW262147:JDW262148 JNS262147:JNS262148 JXO262147:JXO262148 KHK262147:KHK262148 KRG262147:KRG262148 LBC262147:LBC262148 LKY262147:LKY262148 LUU262147:LUU262148 MEQ262147:MEQ262148 MOM262147:MOM262148 MYI262147:MYI262148 NIE262147:NIE262148 NSA262147:NSA262148 OBW262147:OBW262148 OLS262147:OLS262148 OVO262147:OVO262148 PFK262147:PFK262148 PPG262147:PPG262148 PZC262147:PZC262148 QIY262147:QIY262148 QSU262147:QSU262148 RCQ262147:RCQ262148 RMM262147:RMM262148 RWI262147:RWI262148 SGE262147:SGE262148 SQA262147:SQA262148 SZW262147:SZW262148 TJS262147:TJS262148 TTO262147:TTO262148 UDK262147:UDK262148 UNG262147:UNG262148 UXC262147:UXC262148 VGY262147:VGY262148 VQU262147:VQU262148 WAQ262147:WAQ262148 WKM262147:WKM262148 WUI262147:WUI262148 M327683:M327684 HW327683:HW327684 RS327683:RS327684 ABO327683:ABO327684 ALK327683:ALK327684 AVG327683:AVG327684 BFC327683:BFC327684 BOY327683:BOY327684 BYU327683:BYU327684 CIQ327683:CIQ327684 CSM327683:CSM327684 DCI327683:DCI327684 DME327683:DME327684 DWA327683:DWA327684 EFW327683:EFW327684 EPS327683:EPS327684 EZO327683:EZO327684 FJK327683:FJK327684 FTG327683:FTG327684 GDC327683:GDC327684 GMY327683:GMY327684 GWU327683:GWU327684 HGQ327683:HGQ327684 HQM327683:HQM327684 IAI327683:IAI327684 IKE327683:IKE327684 IUA327683:IUA327684 JDW327683:JDW327684 JNS327683:JNS327684 JXO327683:JXO327684 KHK327683:KHK327684 KRG327683:KRG327684 LBC327683:LBC327684 LKY327683:LKY327684 LUU327683:LUU327684 MEQ327683:MEQ327684 MOM327683:MOM327684 MYI327683:MYI327684 NIE327683:NIE327684 NSA327683:NSA327684 OBW327683:OBW327684 OLS327683:OLS327684 OVO327683:OVO327684 PFK327683:PFK327684 PPG327683:PPG327684 PZC327683:PZC327684 QIY327683:QIY327684 QSU327683:QSU327684 RCQ327683:RCQ327684 RMM327683:RMM327684 RWI327683:RWI327684 SGE327683:SGE327684 SQA327683:SQA327684 SZW327683:SZW327684 TJS327683:TJS327684 TTO327683:TTO327684 UDK327683:UDK327684 UNG327683:UNG327684 UXC327683:UXC327684 VGY327683:VGY327684 VQU327683:VQU327684 WAQ327683:WAQ327684 WKM327683:WKM327684 WUI327683:WUI327684 M393219:M393220 HW393219:HW393220 RS393219:RS393220 ABO393219:ABO393220 ALK393219:ALK393220 AVG393219:AVG393220 BFC393219:BFC393220 BOY393219:BOY393220 BYU393219:BYU393220 CIQ393219:CIQ393220 CSM393219:CSM393220 DCI393219:DCI393220 DME393219:DME393220 DWA393219:DWA393220 EFW393219:EFW393220 EPS393219:EPS393220 EZO393219:EZO393220 FJK393219:FJK393220 FTG393219:FTG393220 GDC393219:GDC393220 GMY393219:GMY393220 GWU393219:GWU393220 HGQ393219:HGQ393220 HQM393219:HQM393220 IAI393219:IAI393220 IKE393219:IKE393220 IUA393219:IUA393220 JDW393219:JDW393220 JNS393219:JNS393220 JXO393219:JXO393220 KHK393219:KHK393220 KRG393219:KRG393220 LBC393219:LBC393220 LKY393219:LKY393220 LUU393219:LUU393220 MEQ393219:MEQ393220 MOM393219:MOM393220 MYI393219:MYI393220 NIE393219:NIE393220 NSA393219:NSA393220 OBW393219:OBW393220 OLS393219:OLS393220 OVO393219:OVO393220 PFK393219:PFK393220 PPG393219:PPG393220 PZC393219:PZC393220 QIY393219:QIY393220 QSU393219:QSU393220 RCQ393219:RCQ393220 RMM393219:RMM393220 RWI393219:RWI393220 SGE393219:SGE393220 SQA393219:SQA393220 SZW393219:SZW393220 TJS393219:TJS393220 TTO393219:TTO393220 UDK393219:UDK393220 UNG393219:UNG393220 UXC393219:UXC393220 VGY393219:VGY393220 VQU393219:VQU393220 WAQ393219:WAQ393220 WKM393219:WKM393220 WUI393219:WUI393220 M458755:M458756 HW458755:HW458756 RS458755:RS458756 ABO458755:ABO458756 ALK458755:ALK458756 AVG458755:AVG458756 BFC458755:BFC458756 BOY458755:BOY458756 BYU458755:BYU458756 CIQ458755:CIQ458756 CSM458755:CSM458756 DCI458755:DCI458756 DME458755:DME458756 DWA458755:DWA458756 EFW458755:EFW458756 EPS458755:EPS458756 EZO458755:EZO458756 FJK458755:FJK458756 FTG458755:FTG458756 GDC458755:GDC458756 GMY458755:GMY458756 GWU458755:GWU458756 HGQ458755:HGQ458756 HQM458755:HQM458756 IAI458755:IAI458756 IKE458755:IKE458756 IUA458755:IUA458756 JDW458755:JDW458756 JNS458755:JNS458756 JXO458755:JXO458756 KHK458755:KHK458756 KRG458755:KRG458756 LBC458755:LBC458756 LKY458755:LKY458756 LUU458755:LUU458756 MEQ458755:MEQ458756 MOM458755:MOM458756 MYI458755:MYI458756 NIE458755:NIE458756 NSA458755:NSA458756 OBW458755:OBW458756 OLS458755:OLS458756 OVO458755:OVO458756 PFK458755:PFK458756 PPG458755:PPG458756 PZC458755:PZC458756 QIY458755:QIY458756 QSU458755:QSU458756 RCQ458755:RCQ458756 RMM458755:RMM458756 RWI458755:RWI458756 SGE458755:SGE458756 SQA458755:SQA458756 SZW458755:SZW458756 TJS458755:TJS458756 TTO458755:TTO458756 UDK458755:UDK458756 UNG458755:UNG458756 UXC458755:UXC458756 VGY458755:VGY458756 VQU458755:VQU458756 WAQ458755:WAQ458756 WKM458755:WKM458756 WUI458755:WUI458756 M524291:M524292 HW524291:HW524292 RS524291:RS524292 ABO524291:ABO524292 ALK524291:ALK524292 AVG524291:AVG524292 BFC524291:BFC524292 BOY524291:BOY524292 BYU524291:BYU524292 CIQ524291:CIQ524292 CSM524291:CSM524292 DCI524291:DCI524292 DME524291:DME524292 DWA524291:DWA524292 EFW524291:EFW524292 EPS524291:EPS524292 EZO524291:EZO524292 FJK524291:FJK524292 FTG524291:FTG524292 GDC524291:GDC524292 GMY524291:GMY524292 GWU524291:GWU524292 HGQ524291:HGQ524292 HQM524291:HQM524292 IAI524291:IAI524292 IKE524291:IKE524292 IUA524291:IUA524292 JDW524291:JDW524292 JNS524291:JNS524292 JXO524291:JXO524292 KHK524291:KHK524292 KRG524291:KRG524292 LBC524291:LBC524292 LKY524291:LKY524292 LUU524291:LUU524292 MEQ524291:MEQ524292 MOM524291:MOM524292 MYI524291:MYI524292 NIE524291:NIE524292 NSA524291:NSA524292 OBW524291:OBW524292 OLS524291:OLS524292 OVO524291:OVO524292 PFK524291:PFK524292 PPG524291:PPG524292 PZC524291:PZC524292 QIY524291:QIY524292 QSU524291:QSU524292 RCQ524291:RCQ524292 RMM524291:RMM524292 RWI524291:RWI524292 SGE524291:SGE524292 SQA524291:SQA524292 SZW524291:SZW524292 TJS524291:TJS524292 TTO524291:TTO524292 UDK524291:UDK524292 UNG524291:UNG524292 UXC524291:UXC524292 VGY524291:VGY524292 VQU524291:VQU524292 WAQ524291:WAQ524292 WKM524291:WKM524292 WUI524291:WUI524292 M589827:M589828 HW589827:HW589828 RS589827:RS589828 ABO589827:ABO589828 ALK589827:ALK589828 AVG589827:AVG589828 BFC589827:BFC589828 BOY589827:BOY589828 BYU589827:BYU589828 CIQ589827:CIQ589828 CSM589827:CSM589828 DCI589827:DCI589828 DME589827:DME589828 DWA589827:DWA589828 EFW589827:EFW589828 EPS589827:EPS589828 EZO589827:EZO589828 FJK589827:FJK589828 FTG589827:FTG589828 GDC589827:GDC589828 GMY589827:GMY589828 GWU589827:GWU589828 HGQ589827:HGQ589828 HQM589827:HQM589828 IAI589827:IAI589828 IKE589827:IKE589828 IUA589827:IUA589828 JDW589827:JDW589828 JNS589827:JNS589828 JXO589827:JXO589828 KHK589827:KHK589828 KRG589827:KRG589828 LBC589827:LBC589828 LKY589827:LKY589828 LUU589827:LUU589828 MEQ589827:MEQ589828 MOM589827:MOM589828 MYI589827:MYI589828 NIE589827:NIE589828 NSA589827:NSA589828 OBW589827:OBW589828 OLS589827:OLS589828 OVO589827:OVO589828 PFK589827:PFK589828 PPG589827:PPG589828 PZC589827:PZC589828 QIY589827:QIY589828 QSU589827:QSU589828 RCQ589827:RCQ589828 RMM589827:RMM589828 RWI589827:RWI589828 SGE589827:SGE589828 SQA589827:SQA589828 SZW589827:SZW589828 TJS589827:TJS589828 TTO589827:TTO589828 UDK589827:UDK589828 UNG589827:UNG589828 UXC589827:UXC589828 VGY589827:VGY589828 VQU589827:VQU589828 WAQ589827:WAQ589828 WKM589827:WKM589828 WUI589827:WUI589828 M655363:M655364 HW655363:HW655364 RS655363:RS655364 ABO655363:ABO655364 ALK655363:ALK655364 AVG655363:AVG655364 BFC655363:BFC655364 BOY655363:BOY655364 BYU655363:BYU655364 CIQ655363:CIQ655364 CSM655363:CSM655364 DCI655363:DCI655364 DME655363:DME655364 DWA655363:DWA655364 EFW655363:EFW655364 EPS655363:EPS655364 EZO655363:EZO655364 FJK655363:FJK655364 FTG655363:FTG655364 GDC655363:GDC655364 GMY655363:GMY655364 GWU655363:GWU655364 HGQ655363:HGQ655364 HQM655363:HQM655364 IAI655363:IAI655364 IKE655363:IKE655364 IUA655363:IUA655364 JDW655363:JDW655364 JNS655363:JNS655364 JXO655363:JXO655364 KHK655363:KHK655364 KRG655363:KRG655364 LBC655363:LBC655364 LKY655363:LKY655364 LUU655363:LUU655364 MEQ655363:MEQ655364 MOM655363:MOM655364 MYI655363:MYI655364 NIE655363:NIE655364 NSA655363:NSA655364 OBW655363:OBW655364 OLS655363:OLS655364 OVO655363:OVO655364 PFK655363:PFK655364 PPG655363:PPG655364 PZC655363:PZC655364 QIY655363:QIY655364 QSU655363:QSU655364 RCQ655363:RCQ655364 RMM655363:RMM655364 RWI655363:RWI655364 SGE655363:SGE655364 SQA655363:SQA655364 SZW655363:SZW655364 TJS655363:TJS655364 TTO655363:TTO655364 UDK655363:UDK655364 UNG655363:UNG655364 UXC655363:UXC655364 VGY655363:VGY655364 VQU655363:VQU655364 WAQ655363:WAQ655364 WKM655363:WKM655364 WUI655363:WUI655364 M720899:M720900 HW720899:HW720900 RS720899:RS720900 ABO720899:ABO720900 ALK720899:ALK720900 AVG720899:AVG720900 BFC720899:BFC720900 BOY720899:BOY720900 BYU720899:BYU720900 CIQ720899:CIQ720900 CSM720899:CSM720900 DCI720899:DCI720900 DME720899:DME720900 DWA720899:DWA720900 EFW720899:EFW720900 EPS720899:EPS720900 EZO720899:EZO720900 FJK720899:FJK720900 FTG720899:FTG720900 GDC720899:GDC720900 GMY720899:GMY720900 GWU720899:GWU720900 HGQ720899:HGQ720900 HQM720899:HQM720900 IAI720899:IAI720900 IKE720899:IKE720900 IUA720899:IUA720900 JDW720899:JDW720900 JNS720899:JNS720900 JXO720899:JXO720900 KHK720899:KHK720900 KRG720899:KRG720900 LBC720899:LBC720900 LKY720899:LKY720900 LUU720899:LUU720900 MEQ720899:MEQ720900 MOM720899:MOM720900 MYI720899:MYI720900 NIE720899:NIE720900 NSA720899:NSA720900 OBW720899:OBW720900 OLS720899:OLS720900 OVO720899:OVO720900 PFK720899:PFK720900 PPG720899:PPG720900 PZC720899:PZC720900 QIY720899:QIY720900 QSU720899:QSU720900 RCQ720899:RCQ720900 RMM720899:RMM720900 RWI720899:RWI720900 SGE720899:SGE720900 SQA720899:SQA720900 SZW720899:SZW720900 TJS720899:TJS720900 TTO720899:TTO720900 UDK720899:UDK720900 UNG720899:UNG720900 UXC720899:UXC720900 VGY720899:VGY720900 VQU720899:VQU720900 WAQ720899:WAQ720900 WKM720899:WKM720900 WUI720899:WUI720900 M786435:M786436 HW786435:HW786436 RS786435:RS786436 ABO786435:ABO786436 ALK786435:ALK786436 AVG786435:AVG786436 BFC786435:BFC786436 BOY786435:BOY786436 BYU786435:BYU786436 CIQ786435:CIQ786436 CSM786435:CSM786436 DCI786435:DCI786436 DME786435:DME786436 DWA786435:DWA786436 EFW786435:EFW786436 EPS786435:EPS786436 EZO786435:EZO786436 FJK786435:FJK786436 FTG786435:FTG786436 GDC786435:GDC786436 GMY786435:GMY786436 GWU786435:GWU786436 HGQ786435:HGQ786436 HQM786435:HQM786436 IAI786435:IAI786436 IKE786435:IKE786436 IUA786435:IUA786436 JDW786435:JDW786436 JNS786435:JNS786436 JXO786435:JXO786436 KHK786435:KHK786436 KRG786435:KRG786436 LBC786435:LBC786436 LKY786435:LKY786436 LUU786435:LUU786436 MEQ786435:MEQ786436 MOM786435:MOM786436 MYI786435:MYI786436 NIE786435:NIE786436 NSA786435:NSA786436 OBW786435:OBW786436 OLS786435:OLS786436 OVO786435:OVO786436 PFK786435:PFK786436 PPG786435:PPG786436 PZC786435:PZC786436 QIY786435:QIY786436 QSU786435:QSU786436 RCQ786435:RCQ786436 RMM786435:RMM786436 RWI786435:RWI786436 SGE786435:SGE786436 SQA786435:SQA786436 SZW786435:SZW786436 TJS786435:TJS786436 TTO786435:TTO786436 UDK786435:UDK786436 UNG786435:UNG786436 UXC786435:UXC786436 VGY786435:VGY786436 VQU786435:VQU786436 WAQ786435:WAQ786436 WKM786435:WKM786436 WUI786435:WUI786436 M851971:M851972 HW851971:HW851972 RS851971:RS851972 ABO851971:ABO851972 ALK851971:ALK851972 AVG851971:AVG851972 BFC851971:BFC851972 BOY851971:BOY851972 BYU851971:BYU851972 CIQ851971:CIQ851972 CSM851971:CSM851972 DCI851971:DCI851972 DME851971:DME851972 DWA851971:DWA851972 EFW851971:EFW851972 EPS851971:EPS851972 EZO851971:EZO851972 FJK851971:FJK851972 FTG851971:FTG851972 GDC851971:GDC851972 GMY851971:GMY851972 GWU851971:GWU851972 HGQ851971:HGQ851972 HQM851971:HQM851972 IAI851971:IAI851972 IKE851971:IKE851972 IUA851971:IUA851972 JDW851971:JDW851972 JNS851971:JNS851972 JXO851971:JXO851972 KHK851971:KHK851972 KRG851971:KRG851972 LBC851971:LBC851972 LKY851971:LKY851972 LUU851971:LUU851972 MEQ851971:MEQ851972 MOM851971:MOM851972 MYI851971:MYI851972 NIE851971:NIE851972 NSA851971:NSA851972 OBW851971:OBW851972 OLS851971:OLS851972 OVO851971:OVO851972 PFK851971:PFK851972 PPG851971:PPG851972 PZC851971:PZC851972 QIY851971:QIY851972 QSU851971:QSU851972 RCQ851971:RCQ851972 RMM851971:RMM851972 RWI851971:RWI851972 SGE851971:SGE851972 SQA851971:SQA851972 SZW851971:SZW851972 TJS851971:TJS851972 TTO851971:TTO851972 UDK851971:UDK851972 UNG851971:UNG851972 UXC851971:UXC851972 VGY851971:VGY851972 VQU851971:VQU851972 WAQ851971:WAQ851972 WKM851971:WKM851972 WUI851971:WUI851972 M917507:M917508 HW917507:HW917508 RS917507:RS917508 ABO917507:ABO917508 ALK917507:ALK917508 AVG917507:AVG917508 BFC917507:BFC917508 BOY917507:BOY917508 BYU917507:BYU917508 CIQ917507:CIQ917508 CSM917507:CSM917508 DCI917507:DCI917508 DME917507:DME917508 DWA917507:DWA917508 EFW917507:EFW917508 EPS917507:EPS917508 EZO917507:EZO917508 FJK917507:FJK917508 FTG917507:FTG917508 GDC917507:GDC917508 GMY917507:GMY917508 GWU917507:GWU917508 HGQ917507:HGQ917508 HQM917507:HQM917508 IAI917507:IAI917508 IKE917507:IKE917508 IUA917507:IUA917508 JDW917507:JDW917508 JNS917507:JNS917508 JXO917507:JXO917508 KHK917507:KHK917508 KRG917507:KRG917508 LBC917507:LBC917508 LKY917507:LKY917508 LUU917507:LUU917508 MEQ917507:MEQ917508 MOM917507:MOM917508 MYI917507:MYI917508 NIE917507:NIE917508 NSA917507:NSA917508 OBW917507:OBW917508 OLS917507:OLS917508 OVO917507:OVO917508 PFK917507:PFK917508 PPG917507:PPG917508 PZC917507:PZC917508 QIY917507:QIY917508 QSU917507:QSU917508 RCQ917507:RCQ917508 RMM917507:RMM917508 RWI917507:RWI917508 SGE917507:SGE917508 SQA917507:SQA917508 SZW917507:SZW917508 TJS917507:TJS917508 TTO917507:TTO917508 UDK917507:UDK917508 UNG917507:UNG917508 UXC917507:UXC917508 VGY917507:VGY917508 VQU917507:VQU917508 WAQ917507:WAQ917508 WKM917507:WKM917508 WUI917507:WUI917508 M983043:M983044 HW983043:HW983044 RS983043:RS983044 ABO983043:ABO983044 ALK983043:ALK983044 AVG983043:AVG983044 BFC983043:BFC983044 BOY983043:BOY983044 BYU983043:BYU983044 CIQ983043:CIQ983044 CSM983043:CSM983044 DCI983043:DCI983044 DME983043:DME983044 DWA983043:DWA983044 EFW983043:EFW983044 EPS983043:EPS983044 EZO983043:EZO983044 FJK983043:FJK983044 FTG983043:FTG983044 GDC983043:GDC983044 GMY983043:GMY983044 GWU983043:GWU983044 HGQ983043:HGQ983044 HQM983043:HQM983044 IAI983043:IAI983044 IKE983043:IKE983044 IUA983043:IUA983044 JDW983043:JDW983044 JNS983043:JNS983044 JXO983043:JXO983044 KHK983043:KHK983044 KRG983043:KRG983044 LBC983043:LBC983044 LKY983043:LKY983044 LUU983043:LUU983044 MEQ983043:MEQ983044 MOM983043:MOM983044 MYI983043:MYI983044 NIE983043:NIE983044 NSA983043:NSA983044 OBW983043:OBW983044 OLS983043:OLS983044 OVO983043:OVO983044 PFK983043:PFK983044 PPG983043:PPG983044 PZC983043:PZC983044 QIY983043:QIY983044 QSU983043:QSU983044 RCQ983043:RCQ983044 RMM983043:RMM983044 RWI983043:RWI983044 SGE983043:SGE983044 SQA983043:SQA983044 SZW983043:SZW983044 TJS983043:TJS983044 TTO983043:TTO983044 UDK983043:UDK983044 UNG983043:UNG983044 UXC983043:UXC983044 VGY983043:VGY983044 VQU983043:VQU983044 WAQ983043:WAQ983044 WKM983043:WKM983044 WUI983043:WUI983044 J65533:J65535 HT65533:HT65535 RP65533:RP65535 ABL65533:ABL65535 ALH65533:ALH65535 AVD65533:AVD65535 BEZ65533:BEZ65535 BOV65533:BOV65535 BYR65533:BYR65535 CIN65533:CIN65535 CSJ65533:CSJ65535 DCF65533:DCF65535 DMB65533:DMB65535 DVX65533:DVX65535 EFT65533:EFT65535 EPP65533:EPP65535 EZL65533:EZL65535 FJH65533:FJH65535 FTD65533:FTD65535 GCZ65533:GCZ65535 GMV65533:GMV65535 GWR65533:GWR65535 HGN65533:HGN65535 HQJ65533:HQJ65535 IAF65533:IAF65535 IKB65533:IKB65535 ITX65533:ITX65535 JDT65533:JDT65535 JNP65533:JNP65535 JXL65533:JXL65535 KHH65533:KHH65535 KRD65533:KRD65535 LAZ65533:LAZ65535 LKV65533:LKV65535 LUR65533:LUR65535 MEN65533:MEN65535 MOJ65533:MOJ65535 MYF65533:MYF65535 NIB65533:NIB65535 NRX65533:NRX65535 OBT65533:OBT65535 OLP65533:OLP65535 OVL65533:OVL65535 PFH65533:PFH65535 PPD65533:PPD65535 PYZ65533:PYZ65535 QIV65533:QIV65535 QSR65533:QSR65535 RCN65533:RCN65535 RMJ65533:RMJ65535 RWF65533:RWF65535 SGB65533:SGB65535 SPX65533:SPX65535 SZT65533:SZT65535 TJP65533:TJP65535 TTL65533:TTL65535 UDH65533:UDH65535 UND65533:UND65535 UWZ65533:UWZ65535 VGV65533:VGV65535 VQR65533:VQR65535 WAN65533:WAN65535 WKJ65533:WKJ65535 WUF65533:WUF65535 J131069:J131071 HT131069:HT131071 RP131069:RP131071 ABL131069:ABL131071 ALH131069:ALH131071 AVD131069:AVD131071 BEZ131069:BEZ131071 BOV131069:BOV131071 BYR131069:BYR131071 CIN131069:CIN131071 CSJ131069:CSJ131071 DCF131069:DCF131071 DMB131069:DMB131071 DVX131069:DVX131071 EFT131069:EFT131071 EPP131069:EPP131071 EZL131069:EZL131071 FJH131069:FJH131071 FTD131069:FTD131071 GCZ131069:GCZ131071 GMV131069:GMV131071 GWR131069:GWR131071 HGN131069:HGN131071 HQJ131069:HQJ131071 IAF131069:IAF131071 IKB131069:IKB131071 ITX131069:ITX131071 JDT131069:JDT131071 JNP131069:JNP131071 JXL131069:JXL131071 KHH131069:KHH131071 KRD131069:KRD131071 LAZ131069:LAZ131071 LKV131069:LKV131071 LUR131069:LUR131071 MEN131069:MEN131071 MOJ131069:MOJ131071 MYF131069:MYF131071 NIB131069:NIB131071 NRX131069:NRX131071 OBT131069:OBT131071 OLP131069:OLP131071 OVL131069:OVL131071 PFH131069:PFH131071 PPD131069:PPD131071 PYZ131069:PYZ131071 QIV131069:QIV131071 QSR131069:QSR131071 RCN131069:RCN131071 RMJ131069:RMJ131071 RWF131069:RWF131071 SGB131069:SGB131071 SPX131069:SPX131071 SZT131069:SZT131071 TJP131069:TJP131071 TTL131069:TTL131071 UDH131069:UDH131071 UND131069:UND131071 UWZ131069:UWZ131071 VGV131069:VGV131071 VQR131069:VQR131071 WAN131069:WAN131071 WKJ131069:WKJ131071 WUF131069:WUF131071 J196605:J196607 HT196605:HT196607 RP196605:RP196607 ABL196605:ABL196607 ALH196605:ALH196607 AVD196605:AVD196607 BEZ196605:BEZ196607 BOV196605:BOV196607 BYR196605:BYR196607 CIN196605:CIN196607 CSJ196605:CSJ196607 DCF196605:DCF196607 DMB196605:DMB196607 DVX196605:DVX196607 EFT196605:EFT196607 EPP196605:EPP196607 EZL196605:EZL196607 FJH196605:FJH196607 FTD196605:FTD196607 GCZ196605:GCZ196607 GMV196605:GMV196607 GWR196605:GWR196607 HGN196605:HGN196607 HQJ196605:HQJ196607 IAF196605:IAF196607 IKB196605:IKB196607 ITX196605:ITX196607 JDT196605:JDT196607 JNP196605:JNP196607 JXL196605:JXL196607 KHH196605:KHH196607 KRD196605:KRD196607 LAZ196605:LAZ196607 LKV196605:LKV196607 LUR196605:LUR196607 MEN196605:MEN196607 MOJ196605:MOJ196607 MYF196605:MYF196607 NIB196605:NIB196607 NRX196605:NRX196607 OBT196605:OBT196607 OLP196605:OLP196607 OVL196605:OVL196607 PFH196605:PFH196607 PPD196605:PPD196607 PYZ196605:PYZ196607 QIV196605:QIV196607 QSR196605:QSR196607 RCN196605:RCN196607 RMJ196605:RMJ196607 RWF196605:RWF196607 SGB196605:SGB196607 SPX196605:SPX196607 SZT196605:SZT196607 TJP196605:TJP196607 TTL196605:TTL196607 UDH196605:UDH196607 UND196605:UND196607 UWZ196605:UWZ196607 VGV196605:VGV196607 VQR196605:VQR196607 WAN196605:WAN196607 WKJ196605:WKJ196607 WUF196605:WUF196607 J262141:J262143 HT262141:HT262143 RP262141:RP262143 ABL262141:ABL262143 ALH262141:ALH262143 AVD262141:AVD262143 BEZ262141:BEZ262143 BOV262141:BOV262143 BYR262141:BYR262143 CIN262141:CIN262143 CSJ262141:CSJ262143 DCF262141:DCF262143 DMB262141:DMB262143 DVX262141:DVX262143 EFT262141:EFT262143 EPP262141:EPP262143 EZL262141:EZL262143 FJH262141:FJH262143 FTD262141:FTD262143 GCZ262141:GCZ262143 GMV262141:GMV262143 GWR262141:GWR262143 HGN262141:HGN262143 HQJ262141:HQJ262143 IAF262141:IAF262143 IKB262141:IKB262143 ITX262141:ITX262143 JDT262141:JDT262143 JNP262141:JNP262143 JXL262141:JXL262143 KHH262141:KHH262143 KRD262141:KRD262143 LAZ262141:LAZ262143 LKV262141:LKV262143 LUR262141:LUR262143 MEN262141:MEN262143 MOJ262141:MOJ262143 MYF262141:MYF262143 NIB262141:NIB262143 NRX262141:NRX262143 OBT262141:OBT262143 OLP262141:OLP262143 OVL262141:OVL262143 PFH262141:PFH262143 PPD262141:PPD262143 PYZ262141:PYZ262143 QIV262141:QIV262143 QSR262141:QSR262143 RCN262141:RCN262143 RMJ262141:RMJ262143 RWF262141:RWF262143 SGB262141:SGB262143 SPX262141:SPX262143 SZT262141:SZT262143 TJP262141:TJP262143 TTL262141:TTL262143 UDH262141:UDH262143 UND262141:UND262143 UWZ262141:UWZ262143 VGV262141:VGV262143 VQR262141:VQR262143 WAN262141:WAN262143 WKJ262141:WKJ262143 WUF262141:WUF262143 J327677:J327679 HT327677:HT327679 RP327677:RP327679 ABL327677:ABL327679 ALH327677:ALH327679 AVD327677:AVD327679 BEZ327677:BEZ327679 BOV327677:BOV327679 BYR327677:BYR327679 CIN327677:CIN327679 CSJ327677:CSJ327679 DCF327677:DCF327679 DMB327677:DMB327679 DVX327677:DVX327679 EFT327677:EFT327679 EPP327677:EPP327679 EZL327677:EZL327679 FJH327677:FJH327679 FTD327677:FTD327679 GCZ327677:GCZ327679 GMV327677:GMV327679 GWR327677:GWR327679 HGN327677:HGN327679 HQJ327677:HQJ327679 IAF327677:IAF327679 IKB327677:IKB327679 ITX327677:ITX327679 JDT327677:JDT327679 JNP327677:JNP327679 JXL327677:JXL327679 KHH327677:KHH327679 KRD327677:KRD327679 LAZ327677:LAZ327679 LKV327677:LKV327679 LUR327677:LUR327679 MEN327677:MEN327679 MOJ327677:MOJ327679 MYF327677:MYF327679 NIB327677:NIB327679 NRX327677:NRX327679 OBT327677:OBT327679 OLP327677:OLP327679 OVL327677:OVL327679 PFH327677:PFH327679 PPD327677:PPD327679 PYZ327677:PYZ327679 QIV327677:QIV327679 QSR327677:QSR327679 RCN327677:RCN327679 RMJ327677:RMJ327679 RWF327677:RWF327679 SGB327677:SGB327679 SPX327677:SPX327679 SZT327677:SZT327679 TJP327677:TJP327679 TTL327677:TTL327679 UDH327677:UDH327679 UND327677:UND327679 UWZ327677:UWZ327679 VGV327677:VGV327679 VQR327677:VQR327679 WAN327677:WAN327679 WKJ327677:WKJ327679 WUF327677:WUF327679 J393213:J393215 HT393213:HT393215 RP393213:RP393215 ABL393213:ABL393215 ALH393213:ALH393215 AVD393213:AVD393215 BEZ393213:BEZ393215 BOV393213:BOV393215 BYR393213:BYR393215 CIN393213:CIN393215 CSJ393213:CSJ393215 DCF393213:DCF393215 DMB393213:DMB393215 DVX393213:DVX393215 EFT393213:EFT393215 EPP393213:EPP393215 EZL393213:EZL393215 FJH393213:FJH393215 FTD393213:FTD393215 GCZ393213:GCZ393215 GMV393213:GMV393215 GWR393213:GWR393215 HGN393213:HGN393215 HQJ393213:HQJ393215 IAF393213:IAF393215 IKB393213:IKB393215 ITX393213:ITX393215 JDT393213:JDT393215 JNP393213:JNP393215 JXL393213:JXL393215 KHH393213:KHH393215 KRD393213:KRD393215 LAZ393213:LAZ393215 LKV393213:LKV393215 LUR393213:LUR393215 MEN393213:MEN393215 MOJ393213:MOJ393215 MYF393213:MYF393215 NIB393213:NIB393215 NRX393213:NRX393215 OBT393213:OBT393215 OLP393213:OLP393215 OVL393213:OVL393215 PFH393213:PFH393215 PPD393213:PPD393215 PYZ393213:PYZ393215 QIV393213:QIV393215 QSR393213:QSR393215 RCN393213:RCN393215 RMJ393213:RMJ393215 RWF393213:RWF393215 SGB393213:SGB393215 SPX393213:SPX393215 SZT393213:SZT393215 TJP393213:TJP393215 TTL393213:TTL393215 UDH393213:UDH393215 UND393213:UND393215 UWZ393213:UWZ393215 VGV393213:VGV393215 VQR393213:VQR393215 WAN393213:WAN393215 WKJ393213:WKJ393215 WUF393213:WUF393215 J458749:J458751 HT458749:HT458751 RP458749:RP458751 ABL458749:ABL458751 ALH458749:ALH458751 AVD458749:AVD458751 BEZ458749:BEZ458751 BOV458749:BOV458751 BYR458749:BYR458751 CIN458749:CIN458751 CSJ458749:CSJ458751 DCF458749:DCF458751 DMB458749:DMB458751 DVX458749:DVX458751 EFT458749:EFT458751 EPP458749:EPP458751 EZL458749:EZL458751 FJH458749:FJH458751 FTD458749:FTD458751 GCZ458749:GCZ458751 GMV458749:GMV458751 GWR458749:GWR458751 HGN458749:HGN458751 HQJ458749:HQJ458751 IAF458749:IAF458751 IKB458749:IKB458751 ITX458749:ITX458751 JDT458749:JDT458751 JNP458749:JNP458751 JXL458749:JXL458751 KHH458749:KHH458751 KRD458749:KRD458751 LAZ458749:LAZ458751 LKV458749:LKV458751 LUR458749:LUR458751 MEN458749:MEN458751 MOJ458749:MOJ458751 MYF458749:MYF458751 NIB458749:NIB458751 NRX458749:NRX458751 OBT458749:OBT458751 OLP458749:OLP458751 OVL458749:OVL458751 PFH458749:PFH458751 PPD458749:PPD458751 PYZ458749:PYZ458751 QIV458749:QIV458751 QSR458749:QSR458751 RCN458749:RCN458751 RMJ458749:RMJ458751 RWF458749:RWF458751 SGB458749:SGB458751 SPX458749:SPX458751 SZT458749:SZT458751 TJP458749:TJP458751 TTL458749:TTL458751 UDH458749:UDH458751 UND458749:UND458751 UWZ458749:UWZ458751 VGV458749:VGV458751 VQR458749:VQR458751 WAN458749:WAN458751 WKJ458749:WKJ458751 WUF458749:WUF458751 J524285:J524287 HT524285:HT524287 RP524285:RP524287 ABL524285:ABL524287 ALH524285:ALH524287 AVD524285:AVD524287 BEZ524285:BEZ524287 BOV524285:BOV524287 BYR524285:BYR524287 CIN524285:CIN524287 CSJ524285:CSJ524287 DCF524285:DCF524287 DMB524285:DMB524287 DVX524285:DVX524287 EFT524285:EFT524287 EPP524285:EPP524287 EZL524285:EZL524287 FJH524285:FJH524287 FTD524285:FTD524287 GCZ524285:GCZ524287 GMV524285:GMV524287 GWR524285:GWR524287 HGN524285:HGN524287 HQJ524285:HQJ524287 IAF524285:IAF524287 IKB524285:IKB524287 ITX524285:ITX524287 JDT524285:JDT524287 JNP524285:JNP524287 JXL524285:JXL524287 KHH524285:KHH524287 KRD524285:KRD524287 LAZ524285:LAZ524287 LKV524285:LKV524287 LUR524285:LUR524287 MEN524285:MEN524287 MOJ524285:MOJ524287 MYF524285:MYF524287 NIB524285:NIB524287 NRX524285:NRX524287 OBT524285:OBT524287 OLP524285:OLP524287 OVL524285:OVL524287 PFH524285:PFH524287 PPD524285:PPD524287 PYZ524285:PYZ524287 QIV524285:QIV524287 QSR524285:QSR524287 RCN524285:RCN524287 RMJ524285:RMJ524287 RWF524285:RWF524287 SGB524285:SGB524287 SPX524285:SPX524287 SZT524285:SZT524287 TJP524285:TJP524287 TTL524285:TTL524287 UDH524285:UDH524287 UND524285:UND524287 UWZ524285:UWZ524287 VGV524285:VGV524287 VQR524285:VQR524287 WAN524285:WAN524287 WKJ524285:WKJ524287 WUF524285:WUF524287 J589821:J589823 HT589821:HT589823 RP589821:RP589823 ABL589821:ABL589823 ALH589821:ALH589823 AVD589821:AVD589823 BEZ589821:BEZ589823 BOV589821:BOV589823 BYR589821:BYR589823 CIN589821:CIN589823 CSJ589821:CSJ589823 DCF589821:DCF589823 DMB589821:DMB589823 DVX589821:DVX589823 EFT589821:EFT589823 EPP589821:EPP589823 EZL589821:EZL589823 FJH589821:FJH589823 FTD589821:FTD589823 GCZ589821:GCZ589823 GMV589821:GMV589823 GWR589821:GWR589823 HGN589821:HGN589823 HQJ589821:HQJ589823 IAF589821:IAF589823 IKB589821:IKB589823 ITX589821:ITX589823 JDT589821:JDT589823 JNP589821:JNP589823 JXL589821:JXL589823 KHH589821:KHH589823 KRD589821:KRD589823 LAZ589821:LAZ589823 LKV589821:LKV589823 LUR589821:LUR589823 MEN589821:MEN589823 MOJ589821:MOJ589823 MYF589821:MYF589823 NIB589821:NIB589823 NRX589821:NRX589823 OBT589821:OBT589823 OLP589821:OLP589823 OVL589821:OVL589823 PFH589821:PFH589823 PPD589821:PPD589823 PYZ589821:PYZ589823 QIV589821:QIV589823 QSR589821:QSR589823 RCN589821:RCN589823 RMJ589821:RMJ589823 RWF589821:RWF589823 SGB589821:SGB589823 SPX589821:SPX589823 SZT589821:SZT589823 TJP589821:TJP589823 TTL589821:TTL589823 UDH589821:UDH589823 UND589821:UND589823 UWZ589821:UWZ589823 VGV589821:VGV589823 VQR589821:VQR589823 WAN589821:WAN589823 WKJ589821:WKJ589823 WUF589821:WUF589823 J655357:J655359 HT655357:HT655359 RP655357:RP655359 ABL655357:ABL655359 ALH655357:ALH655359 AVD655357:AVD655359 BEZ655357:BEZ655359 BOV655357:BOV655359 BYR655357:BYR655359 CIN655357:CIN655359 CSJ655357:CSJ655359 DCF655357:DCF655359 DMB655357:DMB655359 DVX655357:DVX655359 EFT655357:EFT655359 EPP655357:EPP655359 EZL655357:EZL655359 FJH655357:FJH655359 FTD655357:FTD655359 GCZ655357:GCZ655359 GMV655357:GMV655359 GWR655357:GWR655359 HGN655357:HGN655359 HQJ655357:HQJ655359 IAF655357:IAF655359 IKB655357:IKB655359 ITX655357:ITX655359 JDT655357:JDT655359 JNP655357:JNP655359 JXL655357:JXL655359 KHH655357:KHH655359 KRD655357:KRD655359 LAZ655357:LAZ655359 LKV655357:LKV655359 LUR655357:LUR655359 MEN655357:MEN655359 MOJ655357:MOJ655359 MYF655357:MYF655359 NIB655357:NIB655359 NRX655357:NRX655359 OBT655357:OBT655359 OLP655357:OLP655359 OVL655357:OVL655359 PFH655357:PFH655359 PPD655357:PPD655359 PYZ655357:PYZ655359 QIV655357:QIV655359 QSR655357:QSR655359 RCN655357:RCN655359 RMJ655357:RMJ655359 RWF655357:RWF655359 SGB655357:SGB655359 SPX655357:SPX655359 SZT655357:SZT655359 TJP655357:TJP655359 TTL655357:TTL655359 UDH655357:UDH655359 UND655357:UND655359 UWZ655357:UWZ655359 VGV655357:VGV655359 VQR655357:VQR655359 WAN655357:WAN655359 WKJ655357:WKJ655359 WUF655357:WUF655359 J720893:J720895 HT720893:HT720895 RP720893:RP720895 ABL720893:ABL720895 ALH720893:ALH720895 AVD720893:AVD720895 BEZ720893:BEZ720895 BOV720893:BOV720895 BYR720893:BYR720895 CIN720893:CIN720895 CSJ720893:CSJ720895 DCF720893:DCF720895 DMB720893:DMB720895 DVX720893:DVX720895 EFT720893:EFT720895 EPP720893:EPP720895 EZL720893:EZL720895 FJH720893:FJH720895 FTD720893:FTD720895 GCZ720893:GCZ720895 GMV720893:GMV720895 GWR720893:GWR720895 HGN720893:HGN720895 HQJ720893:HQJ720895 IAF720893:IAF720895 IKB720893:IKB720895 ITX720893:ITX720895 JDT720893:JDT720895 JNP720893:JNP720895 JXL720893:JXL720895 KHH720893:KHH720895 KRD720893:KRD720895 LAZ720893:LAZ720895 LKV720893:LKV720895 LUR720893:LUR720895 MEN720893:MEN720895 MOJ720893:MOJ720895 MYF720893:MYF720895 NIB720893:NIB720895 NRX720893:NRX720895 OBT720893:OBT720895 OLP720893:OLP720895 OVL720893:OVL720895 PFH720893:PFH720895 PPD720893:PPD720895 PYZ720893:PYZ720895 QIV720893:QIV720895 QSR720893:QSR720895 RCN720893:RCN720895 RMJ720893:RMJ720895 RWF720893:RWF720895 SGB720893:SGB720895 SPX720893:SPX720895 SZT720893:SZT720895 TJP720893:TJP720895 TTL720893:TTL720895 UDH720893:UDH720895 UND720893:UND720895 UWZ720893:UWZ720895 VGV720893:VGV720895 VQR720893:VQR720895 WAN720893:WAN720895 WKJ720893:WKJ720895 WUF720893:WUF720895 J786429:J786431 HT786429:HT786431 RP786429:RP786431 ABL786429:ABL786431 ALH786429:ALH786431 AVD786429:AVD786431 BEZ786429:BEZ786431 BOV786429:BOV786431 BYR786429:BYR786431 CIN786429:CIN786431 CSJ786429:CSJ786431 DCF786429:DCF786431 DMB786429:DMB786431 DVX786429:DVX786431 EFT786429:EFT786431 EPP786429:EPP786431 EZL786429:EZL786431 FJH786429:FJH786431 FTD786429:FTD786431 GCZ786429:GCZ786431 GMV786429:GMV786431 GWR786429:GWR786431 HGN786429:HGN786431 HQJ786429:HQJ786431 IAF786429:IAF786431 IKB786429:IKB786431 ITX786429:ITX786431 JDT786429:JDT786431 JNP786429:JNP786431 JXL786429:JXL786431 KHH786429:KHH786431 KRD786429:KRD786431 LAZ786429:LAZ786431 LKV786429:LKV786431 LUR786429:LUR786431 MEN786429:MEN786431 MOJ786429:MOJ786431 MYF786429:MYF786431 NIB786429:NIB786431 NRX786429:NRX786431 OBT786429:OBT786431 OLP786429:OLP786431 OVL786429:OVL786431 PFH786429:PFH786431 PPD786429:PPD786431 PYZ786429:PYZ786431 QIV786429:QIV786431 QSR786429:QSR786431 RCN786429:RCN786431 RMJ786429:RMJ786431 RWF786429:RWF786431 SGB786429:SGB786431 SPX786429:SPX786431 SZT786429:SZT786431 TJP786429:TJP786431 TTL786429:TTL786431 UDH786429:UDH786431 UND786429:UND786431 UWZ786429:UWZ786431 VGV786429:VGV786431 VQR786429:VQR786431 WAN786429:WAN786431 WKJ786429:WKJ786431 WUF786429:WUF786431 J851965:J851967 HT851965:HT851967 RP851965:RP851967 ABL851965:ABL851967 ALH851965:ALH851967 AVD851965:AVD851967 BEZ851965:BEZ851967 BOV851965:BOV851967 BYR851965:BYR851967 CIN851965:CIN851967 CSJ851965:CSJ851967 DCF851965:DCF851967 DMB851965:DMB851967 DVX851965:DVX851967 EFT851965:EFT851967 EPP851965:EPP851967 EZL851965:EZL851967 FJH851965:FJH851967 FTD851965:FTD851967 GCZ851965:GCZ851967 GMV851965:GMV851967 GWR851965:GWR851967 HGN851965:HGN851967 HQJ851965:HQJ851967 IAF851965:IAF851967 IKB851965:IKB851967 ITX851965:ITX851967 JDT851965:JDT851967 JNP851965:JNP851967 JXL851965:JXL851967 KHH851965:KHH851967 KRD851965:KRD851967 LAZ851965:LAZ851967 LKV851965:LKV851967 LUR851965:LUR851967 MEN851965:MEN851967 MOJ851965:MOJ851967 MYF851965:MYF851967 NIB851965:NIB851967 NRX851965:NRX851967 OBT851965:OBT851967 OLP851965:OLP851967 OVL851965:OVL851967 PFH851965:PFH851967 PPD851965:PPD851967 PYZ851965:PYZ851967 QIV851965:QIV851967 QSR851965:QSR851967 RCN851965:RCN851967 RMJ851965:RMJ851967 RWF851965:RWF851967 SGB851965:SGB851967 SPX851965:SPX851967 SZT851965:SZT851967 TJP851965:TJP851967 TTL851965:TTL851967 UDH851965:UDH851967 UND851965:UND851967 UWZ851965:UWZ851967 VGV851965:VGV851967 VQR851965:VQR851967 WAN851965:WAN851967 WKJ851965:WKJ851967 WUF851965:WUF851967 J917501:J917503 HT917501:HT917503 RP917501:RP917503 ABL917501:ABL917503 ALH917501:ALH917503 AVD917501:AVD917503 BEZ917501:BEZ917503 BOV917501:BOV917503 BYR917501:BYR917503 CIN917501:CIN917503 CSJ917501:CSJ917503 DCF917501:DCF917503 DMB917501:DMB917503 DVX917501:DVX917503 EFT917501:EFT917503 EPP917501:EPP917503 EZL917501:EZL917503 FJH917501:FJH917503 FTD917501:FTD917503 GCZ917501:GCZ917503 GMV917501:GMV917503 GWR917501:GWR917503 HGN917501:HGN917503 HQJ917501:HQJ917503 IAF917501:IAF917503 IKB917501:IKB917503 ITX917501:ITX917503 JDT917501:JDT917503 JNP917501:JNP917503 JXL917501:JXL917503 KHH917501:KHH917503 KRD917501:KRD917503 LAZ917501:LAZ917503 LKV917501:LKV917503 LUR917501:LUR917503 MEN917501:MEN917503 MOJ917501:MOJ917503 MYF917501:MYF917503 NIB917501:NIB917503 NRX917501:NRX917503 OBT917501:OBT917503 OLP917501:OLP917503 OVL917501:OVL917503 PFH917501:PFH917503 PPD917501:PPD917503 PYZ917501:PYZ917503 QIV917501:QIV917503 QSR917501:QSR917503 RCN917501:RCN917503 RMJ917501:RMJ917503 RWF917501:RWF917503 SGB917501:SGB917503 SPX917501:SPX917503 SZT917501:SZT917503 TJP917501:TJP917503 TTL917501:TTL917503 UDH917501:UDH917503 UND917501:UND917503 UWZ917501:UWZ917503 VGV917501:VGV917503 VQR917501:VQR917503 WAN917501:WAN917503 WKJ917501:WKJ917503 WUF917501:WUF917503 J983037:J983039 HT983037:HT983039 RP983037:RP983039 ABL983037:ABL983039 ALH983037:ALH983039 AVD983037:AVD983039 BEZ983037:BEZ983039 BOV983037:BOV983039 BYR983037:BYR983039 CIN983037:CIN983039 CSJ983037:CSJ983039 DCF983037:DCF983039 DMB983037:DMB983039 DVX983037:DVX983039 EFT983037:EFT983039 EPP983037:EPP983039 EZL983037:EZL983039 FJH983037:FJH983039 FTD983037:FTD983039 GCZ983037:GCZ983039 GMV983037:GMV983039 GWR983037:GWR983039 HGN983037:HGN983039 HQJ983037:HQJ983039 IAF983037:IAF983039 IKB983037:IKB983039 ITX983037:ITX983039 JDT983037:JDT983039 JNP983037:JNP983039 JXL983037:JXL983039 KHH983037:KHH983039 KRD983037:KRD983039 LAZ983037:LAZ983039 LKV983037:LKV983039 LUR983037:LUR983039 MEN983037:MEN983039 MOJ983037:MOJ983039 MYF983037:MYF983039 NIB983037:NIB983039 NRX983037:NRX983039 OBT983037:OBT983039 OLP983037:OLP983039 OVL983037:OVL983039 PFH983037:PFH983039 PPD983037:PPD983039 PYZ983037:PYZ983039 QIV983037:QIV983039 QSR983037:QSR983039 RCN983037:RCN983039 RMJ983037:RMJ983039 RWF983037:RWF983039 SGB983037:SGB983039 SPX983037:SPX983039 SZT983037:SZT983039 TJP983037:TJP983039 TTL983037:TTL983039 UDH983037:UDH983039 UND983037:UND983039 UWZ983037:UWZ983039 VGV983037:VGV983039 VQR983037:VQR983039 WAN983037:WAN983039 WKJ983037:WKJ983039 WUF983037:WUF983039 K65534:L65535 HU65534:HV65535 RQ65534:RR65535 ABM65534:ABN65535 ALI65534:ALJ65535 AVE65534:AVF65535 BFA65534:BFB65535 BOW65534:BOX65535 BYS65534:BYT65535 CIO65534:CIP65535 CSK65534:CSL65535 DCG65534:DCH65535 DMC65534:DMD65535 DVY65534:DVZ65535 EFU65534:EFV65535 EPQ65534:EPR65535 EZM65534:EZN65535 FJI65534:FJJ65535 FTE65534:FTF65535 GDA65534:GDB65535 GMW65534:GMX65535 GWS65534:GWT65535 HGO65534:HGP65535 HQK65534:HQL65535 IAG65534:IAH65535 IKC65534:IKD65535 ITY65534:ITZ65535 JDU65534:JDV65535 JNQ65534:JNR65535 JXM65534:JXN65535 KHI65534:KHJ65535 KRE65534:KRF65535 LBA65534:LBB65535 LKW65534:LKX65535 LUS65534:LUT65535 MEO65534:MEP65535 MOK65534:MOL65535 MYG65534:MYH65535 NIC65534:NID65535 NRY65534:NRZ65535 OBU65534:OBV65535 OLQ65534:OLR65535 OVM65534:OVN65535 PFI65534:PFJ65535 PPE65534:PPF65535 PZA65534:PZB65535 QIW65534:QIX65535 QSS65534:QST65535 RCO65534:RCP65535 RMK65534:RML65535 RWG65534:RWH65535 SGC65534:SGD65535 SPY65534:SPZ65535 SZU65534:SZV65535 TJQ65534:TJR65535 TTM65534:TTN65535 UDI65534:UDJ65535 UNE65534:UNF65535 UXA65534:UXB65535 VGW65534:VGX65535 VQS65534:VQT65535 WAO65534:WAP65535 WKK65534:WKL65535 WUG65534:WUH65535 K131070:L131071 HU131070:HV131071 RQ131070:RR131071 ABM131070:ABN131071 ALI131070:ALJ131071 AVE131070:AVF131071 BFA131070:BFB131071 BOW131070:BOX131071 BYS131070:BYT131071 CIO131070:CIP131071 CSK131070:CSL131071 DCG131070:DCH131071 DMC131070:DMD131071 DVY131070:DVZ131071 EFU131070:EFV131071 EPQ131070:EPR131071 EZM131070:EZN131071 FJI131070:FJJ131071 FTE131070:FTF131071 GDA131070:GDB131071 GMW131070:GMX131071 GWS131070:GWT131071 HGO131070:HGP131071 HQK131070:HQL131071 IAG131070:IAH131071 IKC131070:IKD131071 ITY131070:ITZ131071 JDU131070:JDV131071 JNQ131070:JNR131071 JXM131070:JXN131071 KHI131070:KHJ131071 KRE131070:KRF131071 LBA131070:LBB131071 LKW131070:LKX131071 LUS131070:LUT131071 MEO131070:MEP131071 MOK131070:MOL131071 MYG131070:MYH131071 NIC131070:NID131071 NRY131070:NRZ131071 OBU131070:OBV131071 OLQ131070:OLR131071 OVM131070:OVN131071 PFI131070:PFJ131071 PPE131070:PPF131071 PZA131070:PZB131071 QIW131070:QIX131071 QSS131070:QST131071 RCO131070:RCP131071 RMK131070:RML131071 RWG131070:RWH131071 SGC131070:SGD131071 SPY131070:SPZ131071 SZU131070:SZV131071 TJQ131070:TJR131071 TTM131070:TTN131071 UDI131070:UDJ131071 UNE131070:UNF131071 UXA131070:UXB131071 VGW131070:VGX131071 VQS131070:VQT131071 WAO131070:WAP131071 WKK131070:WKL131071 WUG131070:WUH131071 K196606:L196607 HU196606:HV196607 RQ196606:RR196607 ABM196606:ABN196607 ALI196606:ALJ196607 AVE196606:AVF196607 BFA196606:BFB196607 BOW196606:BOX196607 BYS196606:BYT196607 CIO196606:CIP196607 CSK196606:CSL196607 DCG196606:DCH196607 DMC196606:DMD196607 DVY196606:DVZ196607 EFU196606:EFV196607 EPQ196606:EPR196607 EZM196606:EZN196607 FJI196606:FJJ196607 FTE196606:FTF196607 GDA196606:GDB196607 GMW196606:GMX196607 GWS196606:GWT196607 HGO196606:HGP196607 HQK196606:HQL196607 IAG196606:IAH196607 IKC196606:IKD196607 ITY196606:ITZ196607 JDU196606:JDV196607 JNQ196606:JNR196607 JXM196606:JXN196607 KHI196606:KHJ196607 KRE196606:KRF196607 LBA196606:LBB196607 LKW196606:LKX196607 LUS196606:LUT196607 MEO196606:MEP196607 MOK196606:MOL196607 MYG196606:MYH196607 NIC196606:NID196607 NRY196606:NRZ196607 OBU196606:OBV196607 OLQ196606:OLR196607 OVM196606:OVN196607 PFI196606:PFJ196607 PPE196606:PPF196607 PZA196606:PZB196607 QIW196606:QIX196607 QSS196606:QST196607 RCO196606:RCP196607 RMK196606:RML196607 RWG196606:RWH196607 SGC196606:SGD196607 SPY196606:SPZ196607 SZU196606:SZV196607 TJQ196606:TJR196607 TTM196606:TTN196607 UDI196606:UDJ196607 UNE196606:UNF196607 UXA196606:UXB196607 VGW196606:VGX196607 VQS196606:VQT196607 WAO196606:WAP196607 WKK196606:WKL196607 WUG196606:WUH196607 K262142:L262143 HU262142:HV262143 RQ262142:RR262143 ABM262142:ABN262143 ALI262142:ALJ262143 AVE262142:AVF262143 BFA262142:BFB262143 BOW262142:BOX262143 BYS262142:BYT262143 CIO262142:CIP262143 CSK262142:CSL262143 DCG262142:DCH262143 DMC262142:DMD262143 DVY262142:DVZ262143 EFU262142:EFV262143 EPQ262142:EPR262143 EZM262142:EZN262143 FJI262142:FJJ262143 FTE262142:FTF262143 GDA262142:GDB262143 GMW262142:GMX262143 GWS262142:GWT262143 HGO262142:HGP262143 HQK262142:HQL262143 IAG262142:IAH262143 IKC262142:IKD262143 ITY262142:ITZ262143 JDU262142:JDV262143 JNQ262142:JNR262143 JXM262142:JXN262143 KHI262142:KHJ262143 KRE262142:KRF262143 LBA262142:LBB262143 LKW262142:LKX262143 LUS262142:LUT262143 MEO262142:MEP262143 MOK262142:MOL262143 MYG262142:MYH262143 NIC262142:NID262143 NRY262142:NRZ262143 OBU262142:OBV262143 OLQ262142:OLR262143 OVM262142:OVN262143 PFI262142:PFJ262143 PPE262142:PPF262143 PZA262142:PZB262143 QIW262142:QIX262143 QSS262142:QST262143 RCO262142:RCP262143 RMK262142:RML262143 RWG262142:RWH262143 SGC262142:SGD262143 SPY262142:SPZ262143 SZU262142:SZV262143 TJQ262142:TJR262143 TTM262142:TTN262143 UDI262142:UDJ262143 UNE262142:UNF262143 UXA262142:UXB262143 VGW262142:VGX262143 VQS262142:VQT262143 WAO262142:WAP262143 WKK262142:WKL262143 WUG262142:WUH262143 K327678:L327679 HU327678:HV327679 RQ327678:RR327679 ABM327678:ABN327679 ALI327678:ALJ327679 AVE327678:AVF327679 BFA327678:BFB327679 BOW327678:BOX327679 BYS327678:BYT327679 CIO327678:CIP327679 CSK327678:CSL327679 DCG327678:DCH327679 DMC327678:DMD327679 DVY327678:DVZ327679 EFU327678:EFV327679 EPQ327678:EPR327679 EZM327678:EZN327679 FJI327678:FJJ327679 FTE327678:FTF327679 GDA327678:GDB327679 GMW327678:GMX327679 GWS327678:GWT327679 HGO327678:HGP327679 HQK327678:HQL327679 IAG327678:IAH327679 IKC327678:IKD327679 ITY327678:ITZ327679 JDU327678:JDV327679 JNQ327678:JNR327679 JXM327678:JXN327679 KHI327678:KHJ327679 KRE327678:KRF327679 LBA327678:LBB327679 LKW327678:LKX327679 LUS327678:LUT327679 MEO327678:MEP327679 MOK327678:MOL327679 MYG327678:MYH327679 NIC327678:NID327679 NRY327678:NRZ327679 OBU327678:OBV327679 OLQ327678:OLR327679 OVM327678:OVN327679 PFI327678:PFJ327679 PPE327678:PPF327679 PZA327678:PZB327679 QIW327678:QIX327679 QSS327678:QST327679 RCO327678:RCP327679 RMK327678:RML327679 RWG327678:RWH327679 SGC327678:SGD327679 SPY327678:SPZ327679 SZU327678:SZV327679 TJQ327678:TJR327679 TTM327678:TTN327679 UDI327678:UDJ327679 UNE327678:UNF327679 UXA327678:UXB327679 VGW327678:VGX327679 VQS327678:VQT327679 WAO327678:WAP327679 WKK327678:WKL327679 WUG327678:WUH327679 K393214:L393215 HU393214:HV393215 RQ393214:RR393215 ABM393214:ABN393215 ALI393214:ALJ393215 AVE393214:AVF393215 BFA393214:BFB393215 BOW393214:BOX393215 BYS393214:BYT393215 CIO393214:CIP393215 CSK393214:CSL393215 DCG393214:DCH393215 DMC393214:DMD393215 DVY393214:DVZ393215 EFU393214:EFV393215 EPQ393214:EPR393215 EZM393214:EZN393215 FJI393214:FJJ393215 FTE393214:FTF393215 GDA393214:GDB393215 GMW393214:GMX393215 GWS393214:GWT393215 HGO393214:HGP393215 HQK393214:HQL393215 IAG393214:IAH393215 IKC393214:IKD393215 ITY393214:ITZ393215 JDU393214:JDV393215 JNQ393214:JNR393215 JXM393214:JXN393215 KHI393214:KHJ393215 KRE393214:KRF393215 LBA393214:LBB393215 LKW393214:LKX393215 LUS393214:LUT393215 MEO393214:MEP393215 MOK393214:MOL393215 MYG393214:MYH393215 NIC393214:NID393215 NRY393214:NRZ393215 OBU393214:OBV393215 OLQ393214:OLR393215 OVM393214:OVN393215 PFI393214:PFJ393215 PPE393214:PPF393215 PZA393214:PZB393215 QIW393214:QIX393215 QSS393214:QST393215 RCO393214:RCP393215 RMK393214:RML393215 RWG393214:RWH393215 SGC393214:SGD393215 SPY393214:SPZ393215 SZU393214:SZV393215 TJQ393214:TJR393215 TTM393214:TTN393215 UDI393214:UDJ393215 UNE393214:UNF393215 UXA393214:UXB393215 VGW393214:VGX393215 VQS393214:VQT393215 WAO393214:WAP393215 WKK393214:WKL393215 WUG393214:WUH393215 K458750:L458751 HU458750:HV458751 RQ458750:RR458751 ABM458750:ABN458751 ALI458750:ALJ458751 AVE458750:AVF458751 BFA458750:BFB458751 BOW458750:BOX458751 BYS458750:BYT458751 CIO458750:CIP458751 CSK458750:CSL458751 DCG458750:DCH458751 DMC458750:DMD458751 DVY458750:DVZ458751 EFU458750:EFV458751 EPQ458750:EPR458751 EZM458750:EZN458751 FJI458750:FJJ458751 FTE458750:FTF458751 GDA458750:GDB458751 GMW458750:GMX458751 GWS458750:GWT458751 HGO458750:HGP458751 HQK458750:HQL458751 IAG458750:IAH458751 IKC458750:IKD458751 ITY458750:ITZ458751 JDU458750:JDV458751 JNQ458750:JNR458751 JXM458750:JXN458751 KHI458750:KHJ458751 KRE458750:KRF458751 LBA458750:LBB458751 LKW458750:LKX458751 LUS458750:LUT458751 MEO458750:MEP458751 MOK458750:MOL458751 MYG458750:MYH458751 NIC458750:NID458751 NRY458750:NRZ458751 OBU458750:OBV458751 OLQ458750:OLR458751 OVM458750:OVN458751 PFI458750:PFJ458751 PPE458750:PPF458751 PZA458750:PZB458751 QIW458750:QIX458751 QSS458750:QST458751 RCO458750:RCP458751 RMK458750:RML458751 RWG458750:RWH458751 SGC458750:SGD458751 SPY458750:SPZ458751 SZU458750:SZV458751 TJQ458750:TJR458751 TTM458750:TTN458751 UDI458750:UDJ458751 UNE458750:UNF458751 UXA458750:UXB458751 VGW458750:VGX458751 VQS458750:VQT458751 WAO458750:WAP458751 WKK458750:WKL458751 WUG458750:WUH458751 K524286:L524287 HU524286:HV524287 RQ524286:RR524287 ABM524286:ABN524287 ALI524286:ALJ524287 AVE524286:AVF524287 BFA524286:BFB524287 BOW524286:BOX524287 BYS524286:BYT524287 CIO524286:CIP524287 CSK524286:CSL524287 DCG524286:DCH524287 DMC524286:DMD524287 DVY524286:DVZ524287 EFU524286:EFV524287 EPQ524286:EPR524287 EZM524286:EZN524287 FJI524286:FJJ524287 FTE524286:FTF524287 GDA524286:GDB524287 GMW524286:GMX524287 GWS524286:GWT524287 HGO524286:HGP524287 HQK524286:HQL524287 IAG524286:IAH524287 IKC524286:IKD524287 ITY524286:ITZ524287 JDU524286:JDV524287 JNQ524286:JNR524287 JXM524286:JXN524287 KHI524286:KHJ524287 KRE524286:KRF524287 LBA524286:LBB524287 LKW524286:LKX524287 LUS524286:LUT524287 MEO524286:MEP524287 MOK524286:MOL524287 MYG524286:MYH524287 NIC524286:NID524287 NRY524286:NRZ524287 OBU524286:OBV524287 OLQ524286:OLR524287 OVM524286:OVN524287 PFI524286:PFJ524287 PPE524286:PPF524287 PZA524286:PZB524287 QIW524286:QIX524287 QSS524286:QST524287 RCO524286:RCP524287 RMK524286:RML524287 RWG524286:RWH524287 SGC524286:SGD524287 SPY524286:SPZ524287 SZU524286:SZV524287 TJQ524286:TJR524287 TTM524286:TTN524287 UDI524286:UDJ524287 UNE524286:UNF524287 UXA524286:UXB524287 VGW524286:VGX524287 VQS524286:VQT524287 WAO524286:WAP524287 WKK524286:WKL524287 WUG524286:WUH524287 K589822:L589823 HU589822:HV589823 RQ589822:RR589823 ABM589822:ABN589823 ALI589822:ALJ589823 AVE589822:AVF589823 BFA589822:BFB589823 BOW589822:BOX589823 BYS589822:BYT589823 CIO589822:CIP589823 CSK589822:CSL589823 DCG589822:DCH589823 DMC589822:DMD589823 DVY589822:DVZ589823 EFU589822:EFV589823 EPQ589822:EPR589823 EZM589822:EZN589823 FJI589822:FJJ589823 FTE589822:FTF589823 GDA589822:GDB589823 GMW589822:GMX589823 GWS589822:GWT589823 HGO589822:HGP589823 HQK589822:HQL589823 IAG589822:IAH589823 IKC589822:IKD589823 ITY589822:ITZ589823 JDU589822:JDV589823 JNQ589822:JNR589823 JXM589822:JXN589823 KHI589822:KHJ589823 KRE589822:KRF589823 LBA589822:LBB589823 LKW589822:LKX589823 LUS589822:LUT589823 MEO589822:MEP589823 MOK589822:MOL589823 MYG589822:MYH589823 NIC589822:NID589823 NRY589822:NRZ589823 OBU589822:OBV589823 OLQ589822:OLR589823 OVM589822:OVN589823 PFI589822:PFJ589823 PPE589822:PPF589823 PZA589822:PZB589823 QIW589822:QIX589823 QSS589822:QST589823 RCO589822:RCP589823 RMK589822:RML589823 RWG589822:RWH589823 SGC589822:SGD589823 SPY589822:SPZ589823 SZU589822:SZV589823 TJQ589822:TJR589823 TTM589822:TTN589823 UDI589822:UDJ589823 UNE589822:UNF589823 UXA589822:UXB589823 VGW589822:VGX589823 VQS589822:VQT589823 WAO589822:WAP589823 WKK589822:WKL589823 WUG589822:WUH589823 K655358:L655359 HU655358:HV655359 RQ655358:RR655359 ABM655358:ABN655359 ALI655358:ALJ655359 AVE655358:AVF655359 BFA655358:BFB655359 BOW655358:BOX655359 BYS655358:BYT655359 CIO655358:CIP655359 CSK655358:CSL655359 DCG655358:DCH655359 DMC655358:DMD655359 DVY655358:DVZ655359 EFU655358:EFV655359 EPQ655358:EPR655359 EZM655358:EZN655359 FJI655358:FJJ655359 FTE655358:FTF655359 GDA655358:GDB655359 GMW655358:GMX655359 GWS655358:GWT655359 HGO655358:HGP655359 HQK655358:HQL655359 IAG655358:IAH655359 IKC655358:IKD655359 ITY655358:ITZ655359 JDU655358:JDV655359 JNQ655358:JNR655359 JXM655358:JXN655359 KHI655358:KHJ655359 KRE655358:KRF655359 LBA655358:LBB655359 LKW655358:LKX655359 LUS655358:LUT655359 MEO655358:MEP655359 MOK655358:MOL655359 MYG655358:MYH655359 NIC655358:NID655359 NRY655358:NRZ655359 OBU655358:OBV655359 OLQ655358:OLR655359 OVM655358:OVN655359 PFI655358:PFJ655359 PPE655358:PPF655359 PZA655358:PZB655359 QIW655358:QIX655359 QSS655358:QST655359 RCO655358:RCP655359 RMK655358:RML655359 RWG655358:RWH655359 SGC655358:SGD655359 SPY655358:SPZ655359 SZU655358:SZV655359 TJQ655358:TJR655359 TTM655358:TTN655359 UDI655358:UDJ655359 UNE655358:UNF655359 UXA655358:UXB655359 VGW655358:VGX655359 VQS655358:VQT655359 WAO655358:WAP655359 WKK655358:WKL655359 WUG655358:WUH655359 K720894:L720895 HU720894:HV720895 RQ720894:RR720895 ABM720894:ABN720895 ALI720894:ALJ720895 AVE720894:AVF720895 BFA720894:BFB720895 BOW720894:BOX720895 BYS720894:BYT720895 CIO720894:CIP720895 CSK720894:CSL720895 DCG720894:DCH720895 DMC720894:DMD720895 DVY720894:DVZ720895 EFU720894:EFV720895 EPQ720894:EPR720895 EZM720894:EZN720895 FJI720894:FJJ720895 FTE720894:FTF720895 GDA720894:GDB720895 GMW720894:GMX720895 GWS720894:GWT720895 HGO720894:HGP720895 HQK720894:HQL720895 IAG720894:IAH720895 IKC720894:IKD720895 ITY720894:ITZ720895 JDU720894:JDV720895 JNQ720894:JNR720895 JXM720894:JXN720895 KHI720894:KHJ720895 KRE720894:KRF720895 LBA720894:LBB720895 LKW720894:LKX720895 LUS720894:LUT720895 MEO720894:MEP720895 MOK720894:MOL720895 MYG720894:MYH720895 NIC720894:NID720895 NRY720894:NRZ720895 OBU720894:OBV720895 OLQ720894:OLR720895 OVM720894:OVN720895 PFI720894:PFJ720895 PPE720894:PPF720895 PZA720894:PZB720895 QIW720894:QIX720895 QSS720894:QST720895 RCO720894:RCP720895 RMK720894:RML720895 RWG720894:RWH720895 SGC720894:SGD720895 SPY720894:SPZ720895 SZU720894:SZV720895 TJQ720894:TJR720895 TTM720894:TTN720895 UDI720894:UDJ720895 UNE720894:UNF720895 UXA720894:UXB720895 VGW720894:VGX720895 VQS720894:VQT720895 WAO720894:WAP720895 WKK720894:WKL720895 WUG720894:WUH720895 K786430:L786431 HU786430:HV786431 RQ786430:RR786431 ABM786430:ABN786431 ALI786430:ALJ786431 AVE786430:AVF786431 BFA786430:BFB786431 BOW786430:BOX786431 BYS786430:BYT786431 CIO786430:CIP786431 CSK786430:CSL786431 DCG786430:DCH786431 DMC786430:DMD786431 DVY786430:DVZ786431 EFU786430:EFV786431 EPQ786430:EPR786431 EZM786430:EZN786431 FJI786430:FJJ786431 FTE786430:FTF786431 GDA786430:GDB786431 GMW786430:GMX786431 GWS786430:GWT786431 HGO786430:HGP786431 HQK786430:HQL786431 IAG786430:IAH786431 IKC786430:IKD786431 ITY786430:ITZ786431 JDU786430:JDV786431 JNQ786430:JNR786431 JXM786430:JXN786431 KHI786430:KHJ786431 KRE786430:KRF786431 LBA786430:LBB786431 LKW786430:LKX786431 LUS786430:LUT786431 MEO786430:MEP786431 MOK786430:MOL786431 MYG786430:MYH786431 NIC786430:NID786431 NRY786430:NRZ786431 OBU786430:OBV786431 OLQ786430:OLR786431 OVM786430:OVN786431 PFI786430:PFJ786431 PPE786430:PPF786431 PZA786430:PZB786431 QIW786430:QIX786431 QSS786430:QST786431 RCO786430:RCP786431 RMK786430:RML786431 RWG786430:RWH786431 SGC786430:SGD786431 SPY786430:SPZ786431 SZU786430:SZV786431 TJQ786430:TJR786431 TTM786430:TTN786431 UDI786430:UDJ786431 UNE786430:UNF786431 UXA786430:UXB786431 VGW786430:VGX786431 VQS786430:VQT786431 WAO786430:WAP786431 WKK786430:WKL786431 WUG786430:WUH786431 K851966:L851967 HU851966:HV851967 RQ851966:RR851967 ABM851966:ABN851967 ALI851966:ALJ851967 AVE851966:AVF851967 BFA851966:BFB851967 BOW851966:BOX851967 BYS851966:BYT851967 CIO851966:CIP851967 CSK851966:CSL851967 DCG851966:DCH851967 DMC851966:DMD851967 DVY851966:DVZ851967 EFU851966:EFV851967 EPQ851966:EPR851967 EZM851966:EZN851967 FJI851966:FJJ851967 FTE851966:FTF851967 GDA851966:GDB851967 GMW851966:GMX851967 GWS851966:GWT851967 HGO851966:HGP851967 HQK851966:HQL851967 IAG851966:IAH851967 IKC851966:IKD851967 ITY851966:ITZ851967 JDU851966:JDV851967 JNQ851966:JNR851967 JXM851966:JXN851967 KHI851966:KHJ851967 KRE851966:KRF851967 LBA851966:LBB851967 LKW851966:LKX851967 LUS851966:LUT851967 MEO851966:MEP851967 MOK851966:MOL851967 MYG851966:MYH851967 NIC851966:NID851967 NRY851966:NRZ851967 OBU851966:OBV851967 OLQ851966:OLR851967 OVM851966:OVN851967 PFI851966:PFJ851967 PPE851966:PPF851967 PZA851966:PZB851967 QIW851966:QIX851967 QSS851966:QST851967 RCO851966:RCP851967 RMK851966:RML851967 RWG851966:RWH851967 SGC851966:SGD851967 SPY851966:SPZ851967 SZU851966:SZV851967 TJQ851966:TJR851967 TTM851966:TTN851967 UDI851966:UDJ851967 UNE851966:UNF851967 UXA851966:UXB851967 VGW851966:VGX851967 VQS851966:VQT851967 WAO851966:WAP851967 WKK851966:WKL851967 WUG851966:WUH851967 K917502:L917503 HU917502:HV917503 RQ917502:RR917503 ABM917502:ABN917503 ALI917502:ALJ917503 AVE917502:AVF917503 BFA917502:BFB917503 BOW917502:BOX917503 BYS917502:BYT917503 CIO917502:CIP917503 CSK917502:CSL917503 DCG917502:DCH917503 DMC917502:DMD917503 DVY917502:DVZ917503 EFU917502:EFV917503 EPQ917502:EPR917503 EZM917502:EZN917503 FJI917502:FJJ917503 FTE917502:FTF917503 GDA917502:GDB917503 GMW917502:GMX917503 GWS917502:GWT917503 HGO917502:HGP917503 HQK917502:HQL917503 IAG917502:IAH917503 IKC917502:IKD917503 ITY917502:ITZ917503 JDU917502:JDV917503 JNQ917502:JNR917503 JXM917502:JXN917503 KHI917502:KHJ917503 KRE917502:KRF917503 LBA917502:LBB917503 LKW917502:LKX917503 LUS917502:LUT917503 MEO917502:MEP917503 MOK917502:MOL917503 MYG917502:MYH917503 NIC917502:NID917503 NRY917502:NRZ917503 OBU917502:OBV917503 OLQ917502:OLR917503 OVM917502:OVN917503 PFI917502:PFJ917503 PPE917502:PPF917503 PZA917502:PZB917503 QIW917502:QIX917503 QSS917502:QST917503 RCO917502:RCP917503 RMK917502:RML917503 RWG917502:RWH917503 SGC917502:SGD917503 SPY917502:SPZ917503 SZU917502:SZV917503 TJQ917502:TJR917503 TTM917502:TTN917503 UDI917502:UDJ917503 UNE917502:UNF917503 UXA917502:UXB917503 VGW917502:VGX917503 VQS917502:VQT917503 WAO917502:WAP917503 WKK917502:WKL917503 WUG917502:WUH917503 K983038:L983039 HU983038:HV983039 RQ983038:RR983039 ABM983038:ABN983039 ALI983038:ALJ983039 AVE983038:AVF983039 BFA983038:BFB983039 BOW983038:BOX983039 BYS983038:BYT983039 CIO983038:CIP983039 CSK983038:CSL983039 DCG983038:DCH983039 DMC983038:DMD983039 DVY983038:DVZ983039 EFU983038:EFV983039 EPQ983038:EPR983039 EZM983038:EZN983039 FJI983038:FJJ983039 FTE983038:FTF983039 GDA983038:GDB983039 GMW983038:GMX983039 GWS983038:GWT983039 HGO983038:HGP983039 HQK983038:HQL983039 IAG983038:IAH983039 IKC983038:IKD983039 ITY983038:ITZ983039 JDU983038:JDV983039 JNQ983038:JNR983039 JXM983038:JXN983039 KHI983038:KHJ983039 KRE983038:KRF983039 LBA983038:LBB983039 LKW983038:LKX983039 LUS983038:LUT983039 MEO983038:MEP983039 MOK983038:MOL983039 MYG983038:MYH983039 NIC983038:NID983039 NRY983038:NRZ983039 OBU983038:OBV983039 OLQ983038:OLR983039 OVM983038:OVN983039 PFI983038:PFJ983039 PPE983038:PPF983039 PZA983038:PZB983039 QIW983038:QIX983039 QSS983038:QST983039 RCO983038:RCP983039 RMK983038:RML983039 RWG983038:RWH983039 SGC983038:SGD983039 SPY983038:SPZ983039 SZU983038:SZV983039 TJQ983038:TJR983039 TTM983038:TTN983039 UDI983038:UDJ983039 UNE983038:UNF983039 UXA983038:UXB983039 VGW983038:VGX983039 VQS983038:VQT983039 WAO983038:WAP983039 WKK983038:WKL983039 WUG983038:WUH983039 J65531 HT65531 RP65531 ABL65531 ALH65531 AVD65531 BEZ65531 BOV65531 BYR65531 CIN65531 CSJ65531 DCF65531 DMB65531 DVX65531 EFT65531 EPP65531 EZL65531 FJH65531 FTD65531 GCZ65531 GMV65531 GWR65531 HGN65531 HQJ65531 IAF65531 IKB65531 ITX65531 JDT65531 JNP65531 JXL65531 KHH65531 KRD65531 LAZ65531 LKV65531 LUR65531 MEN65531 MOJ65531 MYF65531 NIB65531 NRX65531 OBT65531 OLP65531 OVL65531 PFH65531 PPD65531 PYZ65531 QIV65531 QSR65531 RCN65531 RMJ65531 RWF65531 SGB65531 SPX65531 SZT65531 TJP65531 TTL65531 UDH65531 UND65531 UWZ65531 VGV65531 VQR65531 WAN65531 WKJ65531 WUF65531 J131067 HT131067 RP131067 ABL131067 ALH131067 AVD131067 BEZ131067 BOV131067 BYR131067 CIN131067 CSJ131067 DCF131067 DMB131067 DVX131067 EFT131067 EPP131067 EZL131067 FJH131067 FTD131067 GCZ131067 GMV131067 GWR131067 HGN131067 HQJ131067 IAF131067 IKB131067 ITX131067 JDT131067 JNP131067 JXL131067 KHH131067 KRD131067 LAZ131067 LKV131067 LUR131067 MEN131067 MOJ131067 MYF131067 NIB131067 NRX131067 OBT131067 OLP131067 OVL131067 PFH131067 PPD131067 PYZ131067 QIV131067 QSR131067 RCN131067 RMJ131067 RWF131067 SGB131067 SPX131067 SZT131067 TJP131067 TTL131067 UDH131067 UND131067 UWZ131067 VGV131067 VQR131067 WAN131067 WKJ131067 WUF131067 J196603 HT196603 RP196603 ABL196603 ALH196603 AVD196603 BEZ196603 BOV196603 BYR196603 CIN196603 CSJ196603 DCF196603 DMB196603 DVX196603 EFT196603 EPP196603 EZL196603 FJH196603 FTD196603 GCZ196603 GMV196603 GWR196603 HGN196603 HQJ196603 IAF196603 IKB196603 ITX196603 JDT196603 JNP196603 JXL196603 KHH196603 KRD196603 LAZ196603 LKV196603 LUR196603 MEN196603 MOJ196603 MYF196603 NIB196603 NRX196603 OBT196603 OLP196603 OVL196603 PFH196603 PPD196603 PYZ196603 QIV196603 QSR196603 RCN196603 RMJ196603 RWF196603 SGB196603 SPX196603 SZT196603 TJP196603 TTL196603 UDH196603 UND196603 UWZ196603 VGV196603 VQR196603 WAN196603 WKJ196603 WUF196603 J262139 HT262139 RP262139 ABL262139 ALH262139 AVD262139 BEZ262139 BOV262139 BYR262139 CIN262139 CSJ262139 DCF262139 DMB262139 DVX262139 EFT262139 EPP262139 EZL262139 FJH262139 FTD262139 GCZ262139 GMV262139 GWR262139 HGN262139 HQJ262139 IAF262139 IKB262139 ITX262139 JDT262139 JNP262139 JXL262139 KHH262139 KRD262139 LAZ262139 LKV262139 LUR262139 MEN262139 MOJ262139 MYF262139 NIB262139 NRX262139 OBT262139 OLP262139 OVL262139 PFH262139 PPD262139 PYZ262139 QIV262139 QSR262139 RCN262139 RMJ262139 RWF262139 SGB262139 SPX262139 SZT262139 TJP262139 TTL262139 UDH262139 UND262139 UWZ262139 VGV262139 VQR262139 WAN262139 WKJ262139 WUF262139 J327675 HT327675 RP327675 ABL327675 ALH327675 AVD327675 BEZ327675 BOV327675 BYR327675 CIN327675 CSJ327675 DCF327675 DMB327675 DVX327675 EFT327675 EPP327675 EZL327675 FJH327675 FTD327675 GCZ327675 GMV327675 GWR327675 HGN327675 HQJ327675 IAF327675 IKB327675 ITX327675 JDT327675 JNP327675 JXL327675 KHH327675 KRD327675 LAZ327675 LKV327675 LUR327675 MEN327675 MOJ327675 MYF327675 NIB327675 NRX327675 OBT327675 OLP327675 OVL327675 PFH327675 PPD327675 PYZ327675 QIV327675 QSR327675 RCN327675 RMJ327675 RWF327675 SGB327675 SPX327675 SZT327675 TJP327675 TTL327675 UDH327675 UND327675 UWZ327675 VGV327675 VQR327675 WAN327675 WKJ327675 WUF327675 J393211 HT393211 RP393211 ABL393211 ALH393211 AVD393211 BEZ393211 BOV393211 BYR393211 CIN393211 CSJ393211 DCF393211 DMB393211 DVX393211 EFT393211 EPP393211 EZL393211 FJH393211 FTD393211 GCZ393211 GMV393211 GWR393211 HGN393211 HQJ393211 IAF393211 IKB393211 ITX393211 JDT393211 JNP393211 JXL393211 KHH393211 KRD393211 LAZ393211 LKV393211 LUR393211 MEN393211 MOJ393211 MYF393211 NIB393211 NRX393211 OBT393211 OLP393211 OVL393211 PFH393211 PPD393211 PYZ393211 QIV393211 QSR393211 RCN393211 RMJ393211 RWF393211 SGB393211 SPX393211 SZT393211 TJP393211 TTL393211 UDH393211 UND393211 UWZ393211 VGV393211 VQR393211 WAN393211 WKJ393211 WUF393211 J458747 HT458747 RP458747 ABL458747 ALH458747 AVD458747 BEZ458747 BOV458747 BYR458747 CIN458747 CSJ458747 DCF458747 DMB458747 DVX458747 EFT458747 EPP458747 EZL458747 FJH458747 FTD458747 GCZ458747 GMV458747 GWR458747 HGN458747 HQJ458747 IAF458747 IKB458747 ITX458747 JDT458747 JNP458747 JXL458747 KHH458747 KRD458747 LAZ458747 LKV458747 LUR458747 MEN458747 MOJ458747 MYF458747 NIB458747 NRX458747 OBT458747 OLP458747 OVL458747 PFH458747 PPD458747 PYZ458747 QIV458747 QSR458747 RCN458747 RMJ458747 RWF458747 SGB458747 SPX458747 SZT458747 TJP458747 TTL458747 UDH458747 UND458747 UWZ458747 VGV458747 VQR458747 WAN458747 WKJ458747 WUF458747 J524283 HT524283 RP524283 ABL524283 ALH524283 AVD524283 BEZ524283 BOV524283 BYR524283 CIN524283 CSJ524283 DCF524283 DMB524283 DVX524283 EFT524283 EPP524283 EZL524283 FJH524283 FTD524283 GCZ524283 GMV524283 GWR524283 HGN524283 HQJ524283 IAF524283 IKB524283 ITX524283 JDT524283 JNP524283 JXL524283 KHH524283 KRD524283 LAZ524283 LKV524283 LUR524283 MEN524283 MOJ524283 MYF524283 NIB524283 NRX524283 OBT524283 OLP524283 OVL524283 PFH524283 PPD524283 PYZ524283 QIV524283 QSR524283 RCN524283 RMJ524283 RWF524283 SGB524283 SPX524283 SZT524283 TJP524283 TTL524283 UDH524283 UND524283 UWZ524283 VGV524283 VQR524283 WAN524283 WKJ524283 WUF524283 J589819 HT589819 RP589819 ABL589819 ALH589819 AVD589819 BEZ589819 BOV589819 BYR589819 CIN589819 CSJ589819 DCF589819 DMB589819 DVX589819 EFT589819 EPP589819 EZL589819 FJH589819 FTD589819 GCZ589819 GMV589819 GWR589819 HGN589819 HQJ589819 IAF589819 IKB589819 ITX589819 JDT589819 JNP589819 JXL589819 KHH589819 KRD589819 LAZ589819 LKV589819 LUR589819 MEN589819 MOJ589819 MYF589819 NIB589819 NRX589819 OBT589819 OLP589819 OVL589819 PFH589819 PPD589819 PYZ589819 QIV589819 QSR589819 RCN589819 RMJ589819 RWF589819 SGB589819 SPX589819 SZT589819 TJP589819 TTL589819 UDH589819 UND589819 UWZ589819 VGV589819 VQR589819 WAN589819 WKJ589819 WUF589819 J655355 HT655355 RP655355 ABL655355 ALH655355 AVD655355 BEZ655355 BOV655355 BYR655355 CIN655355 CSJ655355 DCF655355 DMB655355 DVX655355 EFT655355 EPP655355 EZL655355 FJH655355 FTD655355 GCZ655355 GMV655355 GWR655355 HGN655355 HQJ655355 IAF655355 IKB655355 ITX655355 JDT655355 JNP655355 JXL655355 KHH655355 KRD655355 LAZ655355 LKV655355 LUR655355 MEN655355 MOJ655355 MYF655355 NIB655355 NRX655355 OBT655355 OLP655355 OVL655355 PFH655355 PPD655355 PYZ655355 QIV655355 QSR655355 RCN655355 RMJ655355 RWF655355 SGB655355 SPX655355 SZT655355 TJP655355 TTL655355 UDH655355 UND655355 UWZ655355 VGV655355 VQR655355 WAN655355 WKJ655355 WUF655355 J720891 HT720891 RP720891 ABL720891 ALH720891 AVD720891 BEZ720891 BOV720891 BYR720891 CIN720891 CSJ720891 DCF720891 DMB720891 DVX720891 EFT720891 EPP720891 EZL720891 FJH720891 FTD720891 GCZ720891 GMV720891 GWR720891 HGN720891 HQJ720891 IAF720891 IKB720891 ITX720891 JDT720891 JNP720891 JXL720891 KHH720891 KRD720891 LAZ720891 LKV720891 LUR720891 MEN720891 MOJ720891 MYF720891 NIB720891 NRX720891 OBT720891 OLP720891 OVL720891 PFH720891 PPD720891 PYZ720891 QIV720891 QSR720891 RCN720891 RMJ720891 RWF720891 SGB720891 SPX720891 SZT720891 TJP720891 TTL720891 UDH720891 UND720891 UWZ720891 VGV720891 VQR720891 WAN720891 WKJ720891 WUF720891 J786427 HT786427 RP786427 ABL786427 ALH786427 AVD786427 BEZ786427 BOV786427 BYR786427 CIN786427 CSJ786427 DCF786427 DMB786427 DVX786427 EFT786427 EPP786427 EZL786427 FJH786427 FTD786427 GCZ786427 GMV786427 GWR786427 HGN786427 HQJ786427 IAF786427 IKB786427 ITX786427 JDT786427 JNP786427 JXL786427 KHH786427 KRD786427 LAZ786427 LKV786427 LUR786427 MEN786427 MOJ786427 MYF786427 NIB786427 NRX786427 OBT786427 OLP786427 OVL786427 PFH786427 PPD786427 PYZ786427 QIV786427 QSR786427 RCN786427 RMJ786427 RWF786427 SGB786427 SPX786427 SZT786427 TJP786427 TTL786427 UDH786427 UND786427 UWZ786427 VGV786427 VQR786427 WAN786427 WKJ786427 WUF786427 J851963 HT851963 RP851963 ABL851963 ALH851963 AVD851963 BEZ851963 BOV851963 BYR851963 CIN851963 CSJ851963 DCF851963 DMB851963 DVX851963 EFT851963 EPP851963 EZL851963 FJH851963 FTD851963 GCZ851963 GMV851963 GWR851963 HGN851963 HQJ851963 IAF851963 IKB851963 ITX851963 JDT851963 JNP851963 JXL851963 KHH851963 KRD851963 LAZ851963 LKV851963 LUR851963 MEN851963 MOJ851963 MYF851963 NIB851963 NRX851963 OBT851963 OLP851963 OVL851963 PFH851963 PPD851963 PYZ851963 QIV851963 QSR851963 RCN851963 RMJ851963 RWF851963 SGB851963 SPX851963 SZT851963 TJP851963 TTL851963 UDH851963 UND851963 UWZ851963 VGV851963 VQR851963 WAN851963 WKJ851963 WUF851963 J917499 HT917499 RP917499 ABL917499 ALH917499 AVD917499 BEZ917499 BOV917499 BYR917499 CIN917499 CSJ917499 DCF917499 DMB917499 DVX917499 EFT917499 EPP917499 EZL917499 FJH917499 FTD917499 GCZ917499 GMV917499 GWR917499 HGN917499 HQJ917499 IAF917499 IKB917499 ITX917499 JDT917499 JNP917499 JXL917499 KHH917499 KRD917499 LAZ917499 LKV917499 LUR917499 MEN917499 MOJ917499 MYF917499 NIB917499 NRX917499 OBT917499 OLP917499 OVL917499 PFH917499 PPD917499 PYZ917499 QIV917499 QSR917499 RCN917499 RMJ917499 RWF917499 SGB917499 SPX917499 SZT917499 TJP917499 TTL917499 UDH917499 UND917499 UWZ917499 VGV917499 VQR917499 WAN917499 WKJ917499 WUF917499 J983035 HT983035 RP983035 ABL983035 ALH983035 AVD983035 BEZ983035 BOV983035 BYR983035 CIN983035 CSJ983035 DCF983035 DMB983035 DVX983035 EFT983035 EPP983035 EZL983035 FJH983035 FTD983035 GCZ983035 GMV983035 GWR983035 HGN983035 HQJ983035 IAF983035 IKB983035 ITX983035 JDT983035 JNP983035 JXL983035 KHH983035 KRD983035 LAZ983035 LKV983035 LUR983035 MEN983035 MOJ983035 MYF983035 NIB983035 NRX983035 OBT983035 OLP983035 OVL983035 PFH983035 PPD983035 PYZ983035 QIV983035 QSR983035 RCN983035 RMJ983035 RWF983035 SGB983035 SPX983035 SZT983035 TJP983035 TTL983035 UDH983035 UND983035 UWZ983035 VGV983035 VQR983035 WAN983035 WKJ983035 WUF983035 M65531:M65535 HW65531:HW65535 RS65531:RS65535 ABO65531:ABO65535 ALK65531:ALK65535 AVG65531:AVG65535 BFC65531:BFC65535 BOY65531:BOY65535 BYU65531:BYU65535 CIQ65531:CIQ65535 CSM65531:CSM65535 DCI65531:DCI65535 DME65531:DME65535 DWA65531:DWA65535 EFW65531:EFW65535 EPS65531:EPS65535 EZO65531:EZO65535 FJK65531:FJK65535 FTG65531:FTG65535 GDC65531:GDC65535 GMY65531:GMY65535 GWU65531:GWU65535 HGQ65531:HGQ65535 HQM65531:HQM65535 IAI65531:IAI65535 IKE65531:IKE65535 IUA65531:IUA65535 JDW65531:JDW65535 JNS65531:JNS65535 JXO65531:JXO65535 KHK65531:KHK65535 KRG65531:KRG65535 LBC65531:LBC65535 LKY65531:LKY65535 LUU65531:LUU65535 MEQ65531:MEQ65535 MOM65531:MOM65535 MYI65531:MYI65535 NIE65531:NIE65535 NSA65531:NSA65535 OBW65531:OBW65535 OLS65531:OLS65535 OVO65531:OVO65535 PFK65531:PFK65535 PPG65531:PPG65535 PZC65531:PZC65535 QIY65531:QIY65535 QSU65531:QSU65535 RCQ65531:RCQ65535 RMM65531:RMM65535 RWI65531:RWI65535 SGE65531:SGE65535 SQA65531:SQA65535 SZW65531:SZW65535 TJS65531:TJS65535 TTO65531:TTO65535 UDK65531:UDK65535 UNG65531:UNG65535 UXC65531:UXC65535 VGY65531:VGY65535 VQU65531:VQU65535 WAQ65531:WAQ65535 WKM65531:WKM65535 WUI65531:WUI65535 M131067:M131071 HW131067:HW131071 RS131067:RS131071 ABO131067:ABO131071 ALK131067:ALK131071 AVG131067:AVG131071 BFC131067:BFC131071 BOY131067:BOY131071 BYU131067:BYU131071 CIQ131067:CIQ131071 CSM131067:CSM131071 DCI131067:DCI131071 DME131067:DME131071 DWA131067:DWA131071 EFW131067:EFW131071 EPS131067:EPS131071 EZO131067:EZO131071 FJK131067:FJK131071 FTG131067:FTG131071 GDC131067:GDC131071 GMY131067:GMY131071 GWU131067:GWU131071 HGQ131067:HGQ131071 HQM131067:HQM131071 IAI131067:IAI131071 IKE131067:IKE131071 IUA131067:IUA131071 JDW131067:JDW131071 JNS131067:JNS131071 JXO131067:JXO131071 KHK131067:KHK131071 KRG131067:KRG131071 LBC131067:LBC131071 LKY131067:LKY131071 LUU131067:LUU131071 MEQ131067:MEQ131071 MOM131067:MOM131071 MYI131067:MYI131071 NIE131067:NIE131071 NSA131067:NSA131071 OBW131067:OBW131071 OLS131067:OLS131071 OVO131067:OVO131071 PFK131067:PFK131071 PPG131067:PPG131071 PZC131067:PZC131071 QIY131067:QIY131071 QSU131067:QSU131071 RCQ131067:RCQ131071 RMM131067:RMM131071 RWI131067:RWI131071 SGE131067:SGE131071 SQA131067:SQA131071 SZW131067:SZW131071 TJS131067:TJS131071 TTO131067:TTO131071 UDK131067:UDK131071 UNG131067:UNG131071 UXC131067:UXC131071 VGY131067:VGY131071 VQU131067:VQU131071 WAQ131067:WAQ131071 WKM131067:WKM131071 WUI131067:WUI131071 M196603:M196607 HW196603:HW196607 RS196603:RS196607 ABO196603:ABO196607 ALK196603:ALK196607 AVG196603:AVG196607 BFC196603:BFC196607 BOY196603:BOY196607 BYU196603:BYU196607 CIQ196603:CIQ196607 CSM196603:CSM196607 DCI196603:DCI196607 DME196603:DME196607 DWA196603:DWA196607 EFW196603:EFW196607 EPS196603:EPS196607 EZO196603:EZO196607 FJK196603:FJK196607 FTG196603:FTG196607 GDC196603:GDC196607 GMY196603:GMY196607 GWU196603:GWU196607 HGQ196603:HGQ196607 HQM196603:HQM196607 IAI196603:IAI196607 IKE196603:IKE196607 IUA196603:IUA196607 JDW196603:JDW196607 JNS196603:JNS196607 JXO196603:JXO196607 KHK196603:KHK196607 KRG196603:KRG196607 LBC196603:LBC196607 LKY196603:LKY196607 LUU196603:LUU196607 MEQ196603:MEQ196607 MOM196603:MOM196607 MYI196603:MYI196607 NIE196603:NIE196607 NSA196603:NSA196607 OBW196603:OBW196607 OLS196603:OLS196607 OVO196603:OVO196607 PFK196603:PFK196607 PPG196603:PPG196607 PZC196603:PZC196607 QIY196603:QIY196607 QSU196603:QSU196607 RCQ196603:RCQ196607 RMM196603:RMM196607 RWI196603:RWI196607 SGE196603:SGE196607 SQA196603:SQA196607 SZW196603:SZW196607 TJS196603:TJS196607 TTO196603:TTO196607 UDK196603:UDK196607 UNG196603:UNG196607 UXC196603:UXC196607 VGY196603:VGY196607 VQU196603:VQU196607 WAQ196603:WAQ196607 WKM196603:WKM196607 WUI196603:WUI196607 M262139:M262143 HW262139:HW262143 RS262139:RS262143 ABO262139:ABO262143 ALK262139:ALK262143 AVG262139:AVG262143 BFC262139:BFC262143 BOY262139:BOY262143 BYU262139:BYU262143 CIQ262139:CIQ262143 CSM262139:CSM262143 DCI262139:DCI262143 DME262139:DME262143 DWA262139:DWA262143 EFW262139:EFW262143 EPS262139:EPS262143 EZO262139:EZO262143 FJK262139:FJK262143 FTG262139:FTG262143 GDC262139:GDC262143 GMY262139:GMY262143 GWU262139:GWU262143 HGQ262139:HGQ262143 HQM262139:HQM262143 IAI262139:IAI262143 IKE262139:IKE262143 IUA262139:IUA262143 JDW262139:JDW262143 JNS262139:JNS262143 JXO262139:JXO262143 KHK262139:KHK262143 KRG262139:KRG262143 LBC262139:LBC262143 LKY262139:LKY262143 LUU262139:LUU262143 MEQ262139:MEQ262143 MOM262139:MOM262143 MYI262139:MYI262143 NIE262139:NIE262143 NSA262139:NSA262143 OBW262139:OBW262143 OLS262139:OLS262143 OVO262139:OVO262143 PFK262139:PFK262143 PPG262139:PPG262143 PZC262139:PZC262143 QIY262139:QIY262143 QSU262139:QSU262143 RCQ262139:RCQ262143 RMM262139:RMM262143 RWI262139:RWI262143 SGE262139:SGE262143 SQA262139:SQA262143 SZW262139:SZW262143 TJS262139:TJS262143 TTO262139:TTO262143 UDK262139:UDK262143 UNG262139:UNG262143 UXC262139:UXC262143 VGY262139:VGY262143 VQU262139:VQU262143 WAQ262139:WAQ262143 WKM262139:WKM262143 WUI262139:WUI262143 M327675:M327679 HW327675:HW327679 RS327675:RS327679 ABO327675:ABO327679 ALK327675:ALK327679 AVG327675:AVG327679 BFC327675:BFC327679 BOY327675:BOY327679 BYU327675:BYU327679 CIQ327675:CIQ327679 CSM327675:CSM327679 DCI327675:DCI327679 DME327675:DME327679 DWA327675:DWA327679 EFW327675:EFW327679 EPS327675:EPS327679 EZO327675:EZO327679 FJK327675:FJK327679 FTG327675:FTG327679 GDC327675:GDC327679 GMY327675:GMY327679 GWU327675:GWU327679 HGQ327675:HGQ327679 HQM327675:HQM327679 IAI327675:IAI327679 IKE327675:IKE327679 IUA327675:IUA327679 JDW327675:JDW327679 JNS327675:JNS327679 JXO327675:JXO327679 KHK327675:KHK327679 KRG327675:KRG327679 LBC327675:LBC327679 LKY327675:LKY327679 LUU327675:LUU327679 MEQ327675:MEQ327679 MOM327675:MOM327679 MYI327675:MYI327679 NIE327675:NIE327679 NSA327675:NSA327679 OBW327675:OBW327679 OLS327675:OLS327679 OVO327675:OVO327679 PFK327675:PFK327679 PPG327675:PPG327679 PZC327675:PZC327679 QIY327675:QIY327679 QSU327675:QSU327679 RCQ327675:RCQ327679 RMM327675:RMM327679 RWI327675:RWI327679 SGE327675:SGE327679 SQA327675:SQA327679 SZW327675:SZW327679 TJS327675:TJS327679 TTO327675:TTO327679 UDK327675:UDK327679 UNG327675:UNG327679 UXC327675:UXC327679 VGY327675:VGY327679 VQU327675:VQU327679 WAQ327675:WAQ327679 WKM327675:WKM327679 WUI327675:WUI327679 M393211:M393215 HW393211:HW393215 RS393211:RS393215 ABO393211:ABO393215 ALK393211:ALK393215 AVG393211:AVG393215 BFC393211:BFC393215 BOY393211:BOY393215 BYU393211:BYU393215 CIQ393211:CIQ393215 CSM393211:CSM393215 DCI393211:DCI393215 DME393211:DME393215 DWA393211:DWA393215 EFW393211:EFW393215 EPS393211:EPS393215 EZO393211:EZO393215 FJK393211:FJK393215 FTG393211:FTG393215 GDC393211:GDC393215 GMY393211:GMY393215 GWU393211:GWU393215 HGQ393211:HGQ393215 HQM393211:HQM393215 IAI393211:IAI393215 IKE393211:IKE393215 IUA393211:IUA393215 JDW393211:JDW393215 JNS393211:JNS393215 JXO393211:JXO393215 KHK393211:KHK393215 KRG393211:KRG393215 LBC393211:LBC393215 LKY393211:LKY393215 LUU393211:LUU393215 MEQ393211:MEQ393215 MOM393211:MOM393215 MYI393211:MYI393215 NIE393211:NIE393215 NSA393211:NSA393215 OBW393211:OBW393215 OLS393211:OLS393215 OVO393211:OVO393215 PFK393211:PFK393215 PPG393211:PPG393215 PZC393211:PZC393215 QIY393211:QIY393215 QSU393211:QSU393215 RCQ393211:RCQ393215 RMM393211:RMM393215 RWI393211:RWI393215 SGE393211:SGE393215 SQA393211:SQA393215 SZW393211:SZW393215 TJS393211:TJS393215 TTO393211:TTO393215 UDK393211:UDK393215 UNG393211:UNG393215 UXC393211:UXC393215 VGY393211:VGY393215 VQU393211:VQU393215 WAQ393211:WAQ393215 WKM393211:WKM393215 WUI393211:WUI393215 M458747:M458751 HW458747:HW458751 RS458747:RS458751 ABO458747:ABO458751 ALK458747:ALK458751 AVG458747:AVG458751 BFC458747:BFC458751 BOY458747:BOY458751 BYU458747:BYU458751 CIQ458747:CIQ458751 CSM458747:CSM458751 DCI458747:DCI458751 DME458747:DME458751 DWA458747:DWA458751 EFW458747:EFW458751 EPS458747:EPS458751 EZO458747:EZO458751 FJK458747:FJK458751 FTG458747:FTG458751 GDC458747:GDC458751 GMY458747:GMY458751 GWU458747:GWU458751 HGQ458747:HGQ458751 HQM458747:HQM458751 IAI458747:IAI458751 IKE458747:IKE458751 IUA458747:IUA458751 JDW458747:JDW458751 JNS458747:JNS458751 JXO458747:JXO458751 KHK458747:KHK458751 KRG458747:KRG458751 LBC458747:LBC458751 LKY458747:LKY458751 LUU458747:LUU458751 MEQ458747:MEQ458751 MOM458747:MOM458751 MYI458747:MYI458751 NIE458747:NIE458751 NSA458747:NSA458751 OBW458747:OBW458751 OLS458747:OLS458751 OVO458747:OVO458751 PFK458747:PFK458751 PPG458747:PPG458751 PZC458747:PZC458751 QIY458747:QIY458751 QSU458747:QSU458751 RCQ458747:RCQ458751 RMM458747:RMM458751 RWI458747:RWI458751 SGE458747:SGE458751 SQA458747:SQA458751 SZW458747:SZW458751 TJS458747:TJS458751 TTO458747:TTO458751 UDK458747:UDK458751 UNG458747:UNG458751 UXC458747:UXC458751 VGY458747:VGY458751 VQU458747:VQU458751 WAQ458747:WAQ458751 WKM458747:WKM458751 WUI458747:WUI458751 M524283:M524287 HW524283:HW524287 RS524283:RS524287 ABO524283:ABO524287 ALK524283:ALK524287 AVG524283:AVG524287 BFC524283:BFC524287 BOY524283:BOY524287 BYU524283:BYU524287 CIQ524283:CIQ524287 CSM524283:CSM524287 DCI524283:DCI524287 DME524283:DME524287 DWA524283:DWA524287 EFW524283:EFW524287 EPS524283:EPS524287 EZO524283:EZO524287 FJK524283:FJK524287 FTG524283:FTG524287 GDC524283:GDC524287 GMY524283:GMY524287 GWU524283:GWU524287 HGQ524283:HGQ524287 HQM524283:HQM524287 IAI524283:IAI524287 IKE524283:IKE524287 IUA524283:IUA524287 JDW524283:JDW524287 JNS524283:JNS524287 JXO524283:JXO524287 KHK524283:KHK524287 KRG524283:KRG524287 LBC524283:LBC524287 LKY524283:LKY524287 LUU524283:LUU524287 MEQ524283:MEQ524287 MOM524283:MOM524287 MYI524283:MYI524287 NIE524283:NIE524287 NSA524283:NSA524287 OBW524283:OBW524287 OLS524283:OLS524287 OVO524283:OVO524287 PFK524283:PFK524287 PPG524283:PPG524287 PZC524283:PZC524287 QIY524283:QIY524287 QSU524283:QSU524287 RCQ524283:RCQ524287 RMM524283:RMM524287 RWI524283:RWI524287 SGE524283:SGE524287 SQA524283:SQA524287 SZW524283:SZW524287 TJS524283:TJS524287 TTO524283:TTO524287 UDK524283:UDK524287 UNG524283:UNG524287 UXC524283:UXC524287 VGY524283:VGY524287 VQU524283:VQU524287 WAQ524283:WAQ524287 WKM524283:WKM524287 WUI524283:WUI524287 M589819:M589823 HW589819:HW589823 RS589819:RS589823 ABO589819:ABO589823 ALK589819:ALK589823 AVG589819:AVG589823 BFC589819:BFC589823 BOY589819:BOY589823 BYU589819:BYU589823 CIQ589819:CIQ589823 CSM589819:CSM589823 DCI589819:DCI589823 DME589819:DME589823 DWA589819:DWA589823 EFW589819:EFW589823 EPS589819:EPS589823 EZO589819:EZO589823 FJK589819:FJK589823 FTG589819:FTG589823 GDC589819:GDC589823 GMY589819:GMY589823 GWU589819:GWU589823 HGQ589819:HGQ589823 HQM589819:HQM589823 IAI589819:IAI589823 IKE589819:IKE589823 IUA589819:IUA589823 JDW589819:JDW589823 JNS589819:JNS589823 JXO589819:JXO589823 KHK589819:KHK589823 KRG589819:KRG589823 LBC589819:LBC589823 LKY589819:LKY589823 LUU589819:LUU589823 MEQ589819:MEQ589823 MOM589819:MOM589823 MYI589819:MYI589823 NIE589819:NIE589823 NSA589819:NSA589823 OBW589819:OBW589823 OLS589819:OLS589823 OVO589819:OVO589823 PFK589819:PFK589823 PPG589819:PPG589823 PZC589819:PZC589823 QIY589819:QIY589823 QSU589819:QSU589823 RCQ589819:RCQ589823 RMM589819:RMM589823 RWI589819:RWI589823 SGE589819:SGE589823 SQA589819:SQA589823 SZW589819:SZW589823 TJS589819:TJS589823 TTO589819:TTO589823 UDK589819:UDK589823 UNG589819:UNG589823 UXC589819:UXC589823 VGY589819:VGY589823 VQU589819:VQU589823 WAQ589819:WAQ589823 WKM589819:WKM589823 WUI589819:WUI589823 M655355:M655359 HW655355:HW655359 RS655355:RS655359 ABO655355:ABO655359 ALK655355:ALK655359 AVG655355:AVG655359 BFC655355:BFC655359 BOY655355:BOY655359 BYU655355:BYU655359 CIQ655355:CIQ655359 CSM655355:CSM655359 DCI655355:DCI655359 DME655355:DME655359 DWA655355:DWA655359 EFW655355:EFW655359 EPS655355:EPS655359 EZO655355:EZO655359 FJK655355:FJK655359 FTG655355:FTG655359 GDC655355:GDC655359 GMY655355:GMY655359 GWU655355:GWU655359 HGQ655355:HGQ655359 HQM655355:HQM655359 IAI655355:IAI655359 IKE655355:IKE655359 IUA655355:IUA655359 JDW655355:JDW655359 JNS655355:JNS655359 JXO655355:JXO655359 KHK655355:KHK655359 KRG655355:KRG655359 LBC655355:LBC655359 LKY655355:LKY655359 LUU655355:LUU655359 MEQ655355:MEQ655359 MOM655355:MOM655359 MYI655355:MYI655359 NIE655355:NIE655359 NSA655355:NSA655359 OBW655355:OBW655359 OLS655355:OLS655359 OVO655355:OVO655359 PFK655355:PFK655359 PPG655355:PPG655359 PZC655355:PZC655359 QIY655355:QIY655359 QSU655355:QSU655359 RCQ655355:RCQ655359 RMM655355:RMM655359 RWI655355:RWI655359 SGE655355:SGE655359 SQA655355:SQA655359 SZW655355:SZW655359 TJS655355:TJS655359 TTO655355:TTO655359 UDK655355:UDK655359 UNG655355:UNG655359 UXC655355:UXC655359 VGY655355:VGY655359 VQU655355:VQU655359 WAQ655355:WAQ655359 WKM655355:WKM655359 WUI655355:WUI655359 M720891:M720895 HW720891:HW720895 RS720891:RS720895 ABO720891:ABO720895 ALK720891:ALK720895 AVG720891:AVG720895 BFC720891:BFC720895 BOY720891:BOY720895 BYU720891:BYU720895 CIQ720891:CIQ720895 CSM720891:CSM720895 DCI720891:DCI720895 DME720891:DME720895 DWA720891:DWA720895 EFW720891:EFW720895 EPS720891:EPS720895 EZO720891:EZO720895 FJK720891:FJK720895 FTG720891:FTG720895 GDC720891:GDC720895 GMY720891:GMY720895 GWU720891:GWU720895 HGQ720891:HGQ720895 HQM720891:HQM720895 IAI720891:IAI720895 IKE720891:IKE720895 IUA720891:IUA720895 JDW720891:JDW720895 JNS720891:JNS720895 JXO720891:JXO720895 KHK720891:KHK720895 KRG720891:KRG720895 LBC720891:LBC720895 LKY720891:LKY720895 LUU720891:LUU720895 MEQ720891:MEQ720895 MOM720891:MOM720895 MYI720891:MYI720895 NIE720891:NIE720895 NSA720891:NSA720895 OBW720891:OBW720895 OLS720891:OLS720895 OVO720891:OVO720895 PFK720891:PFK720895 PPG720891:PPG720895 PZC720891:PZC720895 QIY720891:QIY720895 QSU720891:QSU720895 RCQ720891:RCQ720895 RMM720891:RMM720895 RWI720891:RWI720895 SGE720891:SGE720895 SQA720891:SQA720895 SZW720891:SZW720895 TJS720891:TJS720895 TTO720891:TTO720895 UDK720891:UDK720895 UNG720891:UNG720895 UXC720891:UXC720895 VGY720891:VGY720895 VQU720891:VQU720895 WAQ720891:WAQ720895 WKM720891:WKM720895 WUI720891:WUI720895 M786427:M786431 HW786427:HW786431 RS786427:RS786431 ABO786427:ABO786431 ALK786427:ALK786431 AVG786427:AVG786431 BFC786427:BFC786431 BOY786427:BOY786431 BYU786427:BYU786431 CIQ786427:CIQ786431 CSM786427:CSM786431 DCI786427:DCI786431 DME786427:DME786431 DWA786427:DWA786431 EFW786427:EFW786431 EPS786427:EPS786431 EZO786427:EZO786431 FJK786427:FJK786431 FTG786427:FTG786431 GDC786427:GDC786431 GMY786427:GMY786431 GWU786427:GWU786431 HGQ786427:HGQ786431 HQM786427:HQM786431 IAI786427:IAI786431 IKE786427:IKE786431 IUA786427:IUA786431 JDW786427:JDW786431 JNS786427:JNS786431 JXO786427:JXO786431 KHK786427:KHK786431 KRG786427:KRG786431 LBC786427:LBC786431 LKY786427:LKY786431 LUU786427:LUU786431 MEQ786427:MEQ786431 MOM786427:MOM786431 MYI786427:MYI786431 NIE786427:NIE786431 NSA786427:NSA786431 OBW786427:OBW786431 OLS786427:OLS786431 OVO786427:OVO786431 PFK786427:PFK786431 PPG786427:PPG786431 PZC786427:PZC786431 QIY786427:QIY786431 QSU786427:QSU786431 RCQ786427:RCQ786431 RMM786427:RMM786431 RWI786427:RWI786431 SGE786427:SGE786431 SQA786427:SQA786431 SZW786427:SZW786431 TJS786427:TJS786431 TTO786427:TTO786431 UDK786427:UDK786431 UNG786427:UNG786431 UXC786427:UXC786431 VGY786427:VGY786431 VQU786427:VQU786431 WAQ786427:WAQ786431 WKM786427:WKM786431 WUI786427:WUI786431 M851963:M851967 HW851963:HW851967 RS851963:RS851967 ABO851963:ABO851967 ALK851963:ALK851967 AVG851963:AVG851967 BFC851963:BFC851967 BOY851963:BOY851967 BYU851963:BYU851967 CIQ851963:CIQ851967 CSM851963:CSM851967 DCI851963:DCI851967 DME851963:DME851967 DWA851963:DWA851967 EFW851963:EFW851967 EPS851963:EPS851967 EZO851963:EZO851967 FJK851963:FJK851967 FTG851963:FTG851967 GDC851963:GDC851967 GMY851963:GMY851967 GWU851963:GWU851967 HGQ851963:HGQ851967 HQM851963:HQM851967 IAI851963:IAI851967 IKE851963:IKE851967 IUA851963:IUA851967 JDW851963:JDW851967 JNS851963:JNS851967 JXO851963:JXO851967 KHK851963:KHK851967 KRG851963:KRG851967 LBC851963:LBC851967 LKY851963:LKY851967 LUU851963:LUU851967 MEQ851963:MEQ851967 MOM851963:MOM851967 MYI851963:MYI851967 NIE851963:NIE851967 NSA851963:NSA851967 OBW851963:OBW851967 OLS851963:OLS851967 OVO851963:OVO851967 PFK851963:PFK851967 PPG851963:PPG851967 PZC851963:PZC851967 QIY851963:QIY851967 QSU851963:QSU851967 RCQ851963:RCQ851967 RMM851963:RMM851967 RWI851963:RWI851967 SGE851963:SGE851967 SQA851963:SQA851967 SZW851963:SZW851967 TJS851963:TJS851967 TTO851963:TTO851967 UDK851963:UDK851967 UNG851963:UNG851967 UXC851963:UXC851967 VGY851963:VGY851967 VQU851963:VQU851967 WAQ851963:WAQ851967 WKM851963:WKM851967 WUI851963:WUI851967 M917499:M917503 HW917499:HW917503 RS917499:RS917503 ABO917499:ABO917503 ALK917499:ALK917503 AVG917499:AVG917503 BFC917499:BFC917503 BOY917499:BOY917503 BYU917499:BYU917503 CIQ917499:CIQ917503 CSM917499:CSM917503 DCI917499:DCI917503 DME917499:DME917503 DWA917499:DWA917503 EFW917499:EFW917503 EPS917499:EPS917503 EZO917499:EZO917503 FJK917499:FJK917503 FTG917499:FTG917503 GDC917499:GDC917503 GMY917499:GMY917503 GWU917499:GWU917503 HGQ917499:HGQ917503 HQM917499:HQM917503 IAI917499:IAI917503 IKE917499:IKE917503 IUA917499:IUA917503 JDW917499:JDW917503 JNS917499:JNS917503 JXO917499:JXO917503 KHK917499:KHK917503 KRG917499:KRG917503 LBC917499:LBC917503 LKY917499:LKY917503 LUU917499:LUU917503 MEQ917499:MEQ917503 MOM917499:MOM917503 MYI917499:MYI917503 NIE917499:NIE917503 NSA917499:NSA917503 OBW917499:OBW917503 OLS917499:OLS917503 OVO917499:OVO917503 PFK917499:PFK917503 PPG917499:PPG917503 PZC917499:PZC917503 QIY917499:QIY917503 QSU917499:QSU917503 RCQ917499:RCQ917503 RMM917499:RMM917503 RWI917499:RWI917503 SGE917499:SGE917503 SQA917499:SQA917503 SZW917499:SZW917503 TJS917499:TJS917503 TTO917499:TTO917503 UDK917499:UDK917503 UNG917499:UNG917503 UXC917499:UXC917503 VGY917499:VGY917503 VQU917499:VQU917503 WAQ917499:WAQ917503 WKM917499:WKM917503 WUI917499:WUI917503 M983035:M983039 HW983035:HW983039 RS983035:RS983039 ABO983035:ABO983039 ALK983035:ALK983039 AVG983035:AVG983039 BFC983035:BFC983039 BOY983035:BOY983039 BYU983035:BYU983039 CIQ983035:CIQ983039 CSM983035:CSM983039 DCI983035:DCI983039 DME983035:DME983039 DWA983035:DWA983039 EFW983035:EFW983039 EPS983035:EPS983039 EZO983035:EZO983039 FJK983035:FJK983039 FTG983035:FTG983039 GDC983035:GDC983039 GMY983035:GMY983039 GWU983035:GWU983039 HGQ983035:HGQ983039 HQM983035:HQM983039 IAI983035:IAI983039 IKE983035:IKE983039 IUA983035:IUA983039 JDW983035:JDW983039 JNS983035:JNS983039 JXO983035:JXO983039 KHK983035:KHK983039 KRG983035:KRG983039 LBC983035:LBC983039 LKY983035:LKY983039 LUU983035:LUU983039 MEQ983035:MEQ983039 MOM983035:MOM983039 MYI983035:MYI983039 NIE983035:NIE983039 NSA983035:NSA983039 OBW983035:OBW983039 OLS983035:OLS983039 OVO983035:OVO983039 PFK983035:PFK983039 PPG983035:PPG983039 PZC983035:PZC983039 QIY983035:QIY983039 QSU983035:QSU983039 RCQ983035:RCQ983039 RMM983035:RMM983039 RWI983035:RWI983039 SGE983035:SGE983039 SQA983035:SQA983039 SZW983035:SZW983039 TJS983035:TJS983039 TTO983035:TTO983039 UDK983035:UDK983039 UNG983035:UNG983039 UXC983035:UXC983039 VGY983035:VGY983039 VQU983035:VQU983039 WAQ983035:WAQ983039 WKM983035:WKM983039 WUI983035:WUI983039 N65534:Y65535 HX65534:IL65535 RT65534:SH65535 ABP65534:ACD65535 ALL65534:ALZ65535 AVH65534:AVV65535 BFD65534:BFR65535 BOZ65534:BPN65535 BYV65534:BZJ65535 CIR65534:CJF65535 CSN65534:CTB65535 DCJ65534:DCX65535 DMF65534:DMT65535 DWB65534:DWP65535 EFX65534:EGL65535 EPT65534:EQH65535 EZP65534:FAD65535 FJL65534:FJZ65535 FTH65534:FTV65535 GDD65534:GDR65535 GMZ65534:GNN65535 GWV65534:GXJ65535 HGR65534:HHF65535 HQN65534:HRB65535 IAJ65534:IAX65535 IKF65534:IKT65535 IUB65534:IUP65535 JDX65534:JEL65535 JNT65534:JOH65535 JXP65534:JYD65535 KHL65534:KHZ65535 KRH65534:KRV65535 LBD65534:LBR65535 LKZ65534:LLN65535 LUV65534:LVJ65535 MER65534:MFF65535 MON65534:MPB65535 MYJ65534:MYX65535 NIF65534:NIT65535 NSB65534:NSP65535 OBX65534:OCL65535 OLT65534:OMH65535 OVP65534:OWD65535 PFL65534:PFZ65535 PPH65534:PPV65535 PZD65534:PZR65535 QIZ65534:QJN65535 QSV65534:QTJ65535 RCR65534:RDF65535 RMN65534:RNB65535 RWJ65534:RWX65535 SGF65534:SGT65535 SQB65534:SQP65535 SZX65534:TAL65535 TJT65534:TKH65535 TTP65534:TUD65535 UDL65534:UDZ65535 UNH65534:UNV65535 UXD65534:UXR65535 VGZ65534:VHN65535 VQV65534:VRJ65535 WAR65534:WBF65535 WKN65534:WLB65535 WUJ65534:WUX65535 N131070:Y131071 HX131070:IL131071 RT131070:SH131071 ABP131070:ACD131071 ALL131070:ALZ131071 AVH131070:AVV131071 BFD131070:BFR131071 BOZ131070:BPN131071 BYV131070:BZJ131071 CIR131070:CJF131071 CSN131070:CTB131071 DCJ131070:DCX131071 DMF131070:DMT131071 DWB131070:DWP131071 EFX131070:EGL131071 EPT131070:EQH131071 EZP131070:FAD131071 FJL131070:FJZ131071 FTH131070:FTV131071 GDD131070:GDR131071 GMZ131070:GNN131071 GWV131070:GXJ131071 HGR131070:HHF131071 HQN131070:HRB131071 IAJ131070:IAX131071 IKF131070:IKT131071 IUB131070:IUP131071 JDX131070:JEL131071 JNT131070:JOH131071 JXP131070:JYD131071 KHL131070:KHZ131071 KRH131070:KRV131071 LBD131070:LBR131071 LKZ131070:LLN131071 LUV131070:LVJ131071 MER131070:MFF131071 MON131070:MPB131071 MYJ131070:MYX131071 NIF131070:NIT131071 NSB131070:NSP131071 OBX131070:OCL131071 OLT131070:OMH131071 OVP131070:OWD131071 PFL131070:PFZ131071 PPH131070:PPV131071 PZD131070:PZR131071 QIZ131070:QJN131071 QSV131070:QTJ131071 RCR131070:RDF131071 RMN131070:RNB131071 RWJ131070:RWX131071 SGF131070:SGT131071 SQB131070:SQP131071 SZX131070:TAL131071 TJT131070:TKH131071 TTP131070:TUD131071 UDL131070:UDZ131071 UNH131070:UNV131071 UXD131070:UXR131071 VGZ131070:VHN131071 VQV131070:VRJ131071 WAR131070:WBF131071 WKN131070:WLB131071 WUJ131070:WUX131071 N196606:Y196607 HX196606:IL196607 RT196606:SH196607 ABP196606:ACD196607 ALL196606:ALZ196607 AVH196606:AVV196607 BFD196606:BFR196607 BOZ196606:BPN196607 BYV196606:BZJ196607 CIR196606:CJF196607 CSN196606:CTB196607 DCJ196606:DCX196607 DMF196606:DMT196607 DWB196606:DWP196607 EFX196606:EGL196607 EPT196606:EQH196607 EZP196606:FAD196607 FJL196606:FJZ196607 FTH196606:FTV196607 GDD196606:GDR196607 GMZ196606:GNN196607 GWV196606:GXJ196607 HGR196606:HHF196607 HQN196606:HRB196607 IAJ196606:IAX196607 IKF196606:IKT196607 IUB196606:IUP196607 JDX196606:JEL196607 JNT196606:JOH196607 JXP196606:JYD196607 KHL196606:KHZ196607 KRH196606:KRV196607 LBD196606:LBR196607 LKZ196606:LLN196607 LUV196606:LVJ196607 MER196606:MFF196607 MON196606:MPB196607 MYJ196606:MYX196607 NIF196606:NIT196607 NSB196606:NSP196607 OBX196606:OCL196607 OLT196606:OMH196607 OVP196606:OWD196607 PFL196606:PFZ196607 PPH196606:PPV196607 PZD196606:PZR196607 QIZ196606:QJN196607 QSV196606:QTJ196607 RCR196606:RDF196607 RMN196606:RNB196607 RWJ196606:RWX196607 SGF196606:SGT196607 SQB196606:SQP196607 SZX196606:TAL196607 TJT196606:TKH196607 TTP196606:TUD196607 UDL196606:UDZ196607 UNH196606:UNV196607 UXD196606:UXR196607 VGZ196606:VHN196607 VQV196606:VRJ196607 WAR196606:WBF196607 WKN196606:WLB196607 WUJ196606:WUX196607 N262142:Y262143 HX262142:IL262143 RT262142:SH262143 ABP262142:ACD262143 ALL262142:ALZ262143 AVH262142:AVV262143 BFD262142:BFR262143 BOZ262142:BPN262143 BYV262142:BZJ262143 CIR262142:CJF262143 CSN262142:CTB262143 DCJ262142:DCX262143 DMF262142:DMT262143 DWB262142:DWP262143 EFX262142:EGL262143 EPT262142:EQH262143 EZP262142:FAD262143 FJL262142:FJZ262143 FTH262142:FTV262143 GDD262142:GDR262143 GMZ262142:GNN262143 GWV262142:GXJ262143 HGR262142:HHF262143 HQN262142:HRB262143 IAJ262142:IAX262143 IKF262142:IKT262143 IUB262142:IUP262143 JDX262142:JEL262143 JNT262142:JOH262143 JXP262142:JYD262143 KHL262142:KHZ262143 KRH262142:KRV262143 LBD262142:LBR262143 LKZ262142:LLN262143 LUV262142:LVJ262143 MER262142:MFF262143 MON262142:MPB262143 MYJ262142:MYX262143 NIF262142:NIT262143 NSB262142:NSP262143 OBX262142:OCL262143 OLT262142:OMH262143 OVP262142:OWD262143 PFL262142:PFZ262143 PPH262142:PPV262143 PZD262142:PZR262143 QIZ262142:QJN262143 QSV262142:QTJ262143 RCR262142:RDF262143 RMN262142:RNB262143 RWJ262142:RWX262143 SGF262142:SGT262143 SQB262142:SQP262143 SZX262142:TAL262143 TJT262142:TKH262143 TTP262142:TUD262143 UDL262142:UDZ262143 UNH262142:UNV262143 UXD262142:UXR262143 VGZ262142:VHN262143 VQV262142:VRJ262143 WAR262142:WBF262143 WKN262142:WLB262143 WUJ262142:WUX262143 N327678:Y327679 HX327678:IL327679 RT327678:SH327679 ABP327678:ACD327679 ALL327678:ALZ327679 AVH327678:AVV327679 BFD327678:BFR327679 BOZ327678:BPN327679 BYV327678:BZJ327679 CIR327678:CJF327679 CSN327678:CTB327679 DCJ327678:DCX327679 DMF327678:DMT327679 DWB327678:DWP327679 EFX327678:EGL327679 EPT327678:EQH327679 EZP327678:FAD327679 FJL327678:FJZ327679 FTH327678:FTV327679 GDD327678:GDR327679 GMZ327678:GNN327679 GWV327678:GXJ327679 HGR327678:HHF327679 HQN327678:HRB327679 IAJ327678:IAX327679 IKF327678:IKT327679 IUB327678:IUP327679 JDX327678:JEL327679 JNT327678:JOH327679 JXP327678:JYD327679 KHL327678:KHZ327679 KRH327678:KRV327679 LBD327678:LBR327679 LKZ327678:LLN327679 LUV327678:LVJ327679 MER327678:MFF327679 MON327678:MPB327679 MYJ327678:MYX327679 NIF327678:NIT327679 NSB327678:NSP327679 OBX327678:OCL327679 OLT327678:OMH327679 OVP327678:OWD327679 PFL327678:PFZ327679 PPH327678:PPV327679 PZD327678:PZR327679 QIZ327678:QJN327679 QSV327678:QTJ327679 RCR327678:RDF327679 RMN327678:RNB327679 RWJ327678:RWX327679 SGF327678:SGT327679 SQB327678:SQP327679 SZX327678:TAL327679 TJT327678:TKH327679 TTP327678:TUD327679 UDL327678:UDZ327679 UNH327678:UNV327679 UXD327678:UXR327679 VGZ327678:VHN327679 VQV327678:VRJ327679 WAR327678:WBF327679 WKN327678:WLB327679 WUJ327678:WUX327679 N393214:Y393215 HX393214:IL393215 RT393214:SH393215 ABP393214:ACD393215 ALL393214:ALZ393215 AVH393214:AVV393215 BFD393214:BFR393215 BOZ393214:BPN393215 BYV393214:BZJ393215 CIR393214:CJF393215 CSN393214:CTB393215 DCJ393214:DCX393215 DMF393214:DMT393215 DWB393214:DWP393215 EFX393214:EGL393215 EPT393214:EQH393215 EZP393214:FAD393215 FJL393214:FJZ393215 FTH393214:FTV393215 GDD393214:GDR393215 GMZ393214:GNN393215 GWV393214:GXJ393215 HGR393214:HHF393215 HQN393214:HRB393215 IAJ393214:IAX393215 IKF393214:IKT393215 IUB393214:IUP393215 JDX393214:JEL393215 JNT393214:JOH393215 JXP393214:JYD393215 KHL393214:KHZ393215 KRH393214:KRV393215 LBD393214:LBR393215 LKZ393214:LLN393215 LUV393214:LVJ393215 MER393214:MFF393215 MON393214:MPB393215 MYJ393214:MYX393215 NIF393214:NIT393215 NSB393214:NSP393215 OBX393214:OCL393215 OLT393214:OMH393215 OVP393214:OWD393215 PFL393214:PFZ393215 PPH393214:PPV393215 PZD393214:PZR393215 QIZ393214:QJN393215 QSV393214:QTJ393215 RCR393214:RDF393215 RMN393214:RNB393215 RWJ393214:RWX393215 SGF393214:SGT393215 SQB393214:SQP393215 SZX393214:TAL393215 TJT393214:TKH393215 TTP393214:TUD393215 UDL393214:UDZ393215 UNH393214:UNV393215 UXD393214:UXR393215 VGZ393214:VHN393215 VQV393214:VRJ393215 WAR393214:WBF393215 WKN393214:WLB393215 WUJ393214:WUX393215 N458750:Y458751 HX458750:IL458751 RT458750:SH458751 ABP458750:ACD458751 ALL458750:ALZ458751 AVH458750:AVV458751 BFD458750:BFR458751 BOZ458750:BPN458751 BYV458750:BZJ458751 CIR458750:CJF458751 CSN458750:CTB458751 DCJ458750:DCX458751 DMF458750:DMT458751 DWB458750:DWP458751 EFX458750:EGL458751 EPT458750:EQH458751 EZP458750:FAD458751 FJL458750:FJZ458751 FTH458750:FTV458751 GDD458750:GDR458751 GMZ458750:GNN458751 GWV458750:GXJ458751 HGR458750:HHF458751 HQN458750:HRB458751 IAJ458750:IAX458751 IKF458750:IKT458751 IUB458750:IUP458751 JDX458750:JEL458751 JNT458750:JOH458751 JXP458750:JYD458751 KHL458750:KHZ458751 KRH458750:KRV458751 LBD458750:LBR458751 LKZ458750:LLN458751 LUV458750:LVJ458751 MER458750:MFF458751 MON458750:MPB458751 MYJ458750:MYX458751 NIF458750:NIT458751 NSB458750:NSP458751 OBX458750:OCL458751 OLT458750:OMH458751 OVP458750:OWD458751 PFL458750:PFZ458751 PPH458750:PPV458751 PZD458750:PZR458751 QIZ458750:QJN458751 QSV458750:QTJ458751 RCR458750:RDF458751 RMN458750:RNB458751 RWJ458750:RWX458751 SGF458750:SGT458751 SQB458750:SQP458751 SZX458750:TAL458751 TJT458750:TKH458751 TTP458750:TUD458751 UDL458750:UDZ458751 UNH458750:UNV458751 UXD458750:UXR458751 VGZ458750:VHN458751 VQV458750:VRJ458751 WAR458750:WBF458751 WKN458750:WLB458751 WUJ458750:WUX458751 N524286:Y524287 HX524286:IL524287 RT524286:SH524287 ABP524286:ACD524287 ALL524286:ALZ524287 AVH524286:AVV524287 BFD524286:BFR524287 BOZ524286:BPN524287 BYV524286:BZJ524287 CIR524286:CJF524287 CSN524286:CTB524287 DCJ524286:DCX524287 DMF524286:DMT524287 DWB524286:DWP524287 EFX524286:EGL524287 EPT524286:EQH524287 EZP524286:FAD524287 FJL524286:FJZ524287 FTH524286:FTV524287 GDD524286:GDR524287 GMZ524286:GNN524287 GWV524286:GXJ524287 HGR524286:HHF524287 HQN524286:HRB524287 IAJ524286:IAX524287 IKF524286:IKT524287 IUB524286:IUP524287 JDX524286:JEL524287 JNT524286:JOH524287 JXP524286:JYD524287 KHL524286:KHZ524287 KRH524286:KRV524287 LBD524286:LBR524287 LKZ524286:LLN524287 LUV524286:LVJ524287 MER524286:MFF524287 MON524286:MPB524287 MYJ524286:MYX524287 NIF524286:NIT524287 NSB524286:NSP524287 OBX524286:OCL524287 OLT524286:OMH524287 OVP524286:OWD524287 PFL524286:PFZ524287 PPH524286:PPV524287 PZD524286:PZR524287 QIZ524286:QJN524287 QSV524286:QTJ524287 RCR524286:RDF524287 RMN524286:RNB524287 RWJ524286:RWX524287 SGF524286:SGT524287 SQB524286:SQP524287 SZX524286:TAL524287 TJT524286:TKH524287 TTP524286:TUD524287 UDL524286:UDZ524287 UNH524286:UNV524287 UXD524286:UXR524287 VGZ524286:VHN524287 VQV524286:VRJ524287 WAR524286:WBF524287 WKN524286:WLB524287 WUJ524286:WUX524287 N589822:Y589823 HX589822:IL589823 RT589822:SH589823 ABP589822:ACD589823 ALL589822:ALZ589823 AVH589822:AVV589823 BFD589822:BFR589823 BOZ589822:BPN589823 BYV589822:BZJ589823 CIR589822:CJF589823 CSN589822:CTB589823 DCJ589822:DCX589823 DMF589822:DMT589823 DWB589822:DWP589823 EFX589822:EGL589823 EPT589822:EQH589823 EZP589822:FAD589823 FJL589822:FJZ589823 FTH589822:FTV589823 GDD589822:GDR589823 GMZ589822:GNN589823 GWV589822:GXJ589823 HGR589822:HHF589823 HQN589822:HRB589823 IAJ589822:IAX589823 IKF589822:IKT589823 IUB589822:IUP589823 JDX589822:JEL589823 JNT589822:JOH589823 JXP589822:JYD589823 KHL589822:KHZ589823 KRH589822:KRV589823 LBD589822:LBR589823 LKZ589822:LLN589823 LUV589822:LVJ589823 MER589822:MFF589823 MON589822:MPB589823 MYJ589822:MYX589823 NIF589822:NIT589823 NSB589822:NSP589823 OBX589822:OCL589823 OLT589822:OMH589823 OVP589822:OWD589823 PFL589822:PFZ589823 PPH589822:PPV589823 PZD589822:PZR589823 QIZ589822:QJN589823 QSV589822:QTJ589823 RCR589822:RDF589823 RMN589822:RNB589823 RWJ589822:RWX589823 SGF589822:SGT589823 SQB589822:SQP589823 SZX589822:TAL589823 TJT589822:TKH589823 TTP589822:TUD589823 UDL589822:UDZ589823 UNH589822:UNV589823 UXD589822:UXR589823 VGZ589822:VHN589823 VQV589822:VRJ589823 WAR589822:WBF589823 WKN589822:WLB589823 WUJ589822:WUX589823 N655358:Y655359 HX655358:IL655359 RT655358:SH655359 ABP655358:ACD655359 ALL655358:ALZ655359 AVH655358:AVV655359 BFD655358:BFR655359 BOZ655358:BPN655359 BYV655358:BZJ655359 CIR655358:CJF655359 CSN655358:CTB655359 DCJ655358:DCX655359 DMF655358:DMT655359 DWB655358:DWP655359 EFX655358:EGL655359 EPT655358:EQH655359 EZP655358:FAD655359 FJL655358:FJZ655359 FTH655358:FTV655359 GDD655358:GDR655359 GMZ655358:GNN655359 GWV655358:GXJ655359 HGR655358:HHF655359 HQN655358:HRB655359 IAJ655358:IAX655359 IKF655358:IKT655359 IUB655358:IUP655359 JDX655358:JEL655359 JNT655358:JOH655359 JXP655358:JYD655359 KHL655358:KHZ655359 KRH655358:KRV655359 LBD655358:LBR655359 LKZ655358:LLN655359 LUV655358:LVJ655359 MER655358:MFF655359 MON655358:MPB655359 MYJ655358:MYX655359 NIF655358:NIT655359 NSB655358:NSP655359 OBX655358:OCL655359 OLT655358:OMH655359 OVP655358:OWD655359 PFL655358:PFZ655359 PPH655358:PPV655359 PZD655358:PZR655359 QIZ655358:QJN655359 QSV655358:QTJ655359 RCR655358:RDF655359 RMN655358:RNB655359 RWJ655358:RWX655359 SGF655358:SGT655359 SQB655358:SQP655359 SZX655358:TAL655359 TJT655358:TKH655359 TTP655358:TUD655359 UDL655358:UDZ655359 UNH655358:UNV655359 UXD655358:UXR655359 VGZ655358:VHN655359 VQV655358:VRJ655359 WAR655358:WBF655359 WKN655358:WLB655359 WUJ655358:WUX655359 N720894:Y720895 HX720894:IL720895 RT720894:SH720895 ABP720894:ACD720895 ALL720894:ALZ720895 AVH720894:AVV720895 BFD720894:BFR720895 BOZ720894:BPN720895 BYV720894:BZJ720895 CIR720894:CJF720895 CSN720894:CTB720895 DCJ720894:DCX720895 DMF720894:DMT720895 DWB720894:DWP720895 EFX720894:EGL720895 EPT720894:EQH720895 EZP720894:FAD720895 FJL720894:FJZ720895 FTH720894:FTV720895 GDD720894:GDR720895 GMZ720894:GNN720895 GWV720894:GXJ720895 HGR720894:HHF720895 HQN720894:HRB720895 IAJ720894:IAX720895 IKF720894:IKT720895 IUB720894:IUP720895 JDX720894:JEL720895 JNT720894:JOH720895 JXP720894:JYD720895 KHL720894:KHZ720895 KRH720894:KRV720895 LBD720894:LBR720895 LKZ720894:LLN720895 LUV720894:LVJ720895 MER720894:MFF720895 MON720894:MPB720895 MYJ720894:MYX720895 NIF720894:NIT720895 NSB720894:NSP720895 OBX720894:OCL720895 OLT720894:OMH720895 OVP720894:OWD720895 PFL720894:PFZ720895 PPH720894:PPV720895 PZD720894:PZR720895 QIZ720894:QJN720895 QSV720894:QTJ720895 RCR720894:RDF720895 RMN720894:RNB720895 RWJ720894:RWX720895 SGF720894:SGT720895 SQB720894:SQP720895 SZX720894:TAL720895 TJT720894:TKH720895 TTP720894:TUD720895 UDL720894:UDZ720895 UNH720894:UNV720895 UXD720894:UXR720895 VGZ720894:VHN720895 VQV720894:VRJ720895 WAR720894:WBF720895 WKN720894:WLB720895 WUJ720894:WUX720895 N786430:Y786431 HX786430:IL786431 RT786430:SH786431 ABP786430:ACD786431 ALL786430:ALZ786431 AVH786430:AVV786431 BFD786430:BFR786431 BOZ786430:BPN786431 BYV786430:BZJ786431 CIR786430:CJF786431 CSN786430:CTB786431 DCJ786430:DCX786431 DMF786430:DMT786431 DWB786430:DWP786431 EFX786430:EGL786431 EPT786430:EQH786431 EZP786430:FAD786431 FJL786430:FJZ786431 FTH786430:FTV786431 GDD786430:GDR786431 GMZ786430:GNN786431 GWV786430:GXJ786431 HGR786430:HHF786431 HQN786430:HRB786431 IAJ786430:IAX786431 IKF786430:IKT786431 IUB786430:IUP786431 JDX786430:JEL786431 JNT786430:JOH786431 JXP786430:JYD786431 KHL786430:KHZ786431 KRH786430:KRV786431 LBD786430:LBR786431 LKZ786430:LLN786431 LUV786430:LVJ786431 MER786430:MFF786431 MON786430:MPB786431 MYJ786430:MYX786431 NIF786430:NIT786431 NSB786430:NSP786431 OBX786430:OCL786431 OLT786430:OMH786431 OVP786430:OWD786431 PFL786430:PFZ786431 PPH786430:PPV786431 PZD786430:PZR786431 QIZ786430:QJN786431 QSV786430:QTJ786431 RCR786430:RDF786431 RMN786430:RNB786431 RWJ786430:RWX786431 SGF786430:SGT786431 SQB786430:SQP786431 SZX786430:TAL786431 TJT786430:TKH786431 TTP786430:TUD786431 UDL786430:UDZ786431 UNH786430:UNV786431 UXD786430:UXR786431 VGZ786430:VHN786431 VQV786430:VRJ786431 WAR786430:WBF786431 WKN786430:WLB786431 WUJ786430:WUX786431 N851966:Y851967 HX851966:IL851967 RT851966:SH851967 ABP851966:ACD851967 ALL851966:ALZ851967 AVH851966:AVV851967 BFD851966:BFR851967 BOZ851966:BPN851967 BYV851966:BZJ851967 CIR851966:CJF851967 CSN851966:CTB851967 DCJ851966:DCX851967 DMF851966:DMT851967 DWB851966:DWP851967 EFX851966:EGL851967 EPT851966:EQH851967 EZP851966:FAD851967 FJL851966:FJZ851967 FTH851966:FTV851967 GDD851966:GDR851967 GMZ851966:GNN851967 GWV851966:GXJ851967 HGR851966:HHF851967 HQN851966:HRB851967 IAJ851966:IAX851967 IKF851966:IKT851967 IUB851966:IUP851967 JDX851966:JEL851967 JNT851966:JOH851967 JXP851966:JYD851967 KHL851966:KHZ851967 KRH851966:KRV851967 LBD851966:LBR851967 LKZ851966:LLN851967 LUV851966:LVJ851967 MER851966:MFF851967 MON851966:MPB851967 MYJ851966:MYX851967 NIF851966:NIT851967 NSB851966:NSP851967 OBX851966:OCL851967 OLT851966:OMH851967 OVP851966:OWD851967 PFL851966:PFZ851967 PPH851966:PPV851967 PZD851966:PZR851967 QIZ851966:QJN851967 QSV851966:QTJ851967 RCR851966:RDF851967 RMN851966:RNB851967 RWJ851966:RWX851967 SGF851966:SGT851967 SQB851966:SQP851967 SZX851966:TAL851967 TJT851966:TKH851967 TTP851966:TUD851967 UDL851966:UDZ851967 UNH851966:UNV851967 UXD851966:UXR851967 VGZ851966:VHN851967 VQV851966:VRJ851967 WAR851966:WBF851967 WKN851966:WLB851967 WUJ851966:WUX851967 N917502:Y917503 HX917502:IL917503 RT917502:SH917503 ABP917502:ACD917503 ALL917502:ALZ917503 AVH917502:AVV917503 BFD917502:BFR917503 BOZ917502:BPN917503 BYV917502:BZJ917503 CIR917502:CJF917503 CSN917502:CTB917503 DCJ917502:DCX917503 DMF917502:DMT917503 DWB917502:DWP917503 EFX917502:EGL917503 EPT917502:EQH917503 EZP917502:FAD917503 FJL917502:FJZ917503 FTH917502:FTV917503 GDD917502:GDR917503 GMZ917502:GNN917503 GWV917502:GXJ917503 HGR917502:HHF917503 HQN917502:HRB917503 IAJ917502:IAX917503 IKF917502:IKT917503 IUB917502:IUP917503 JDX917502:JEL917503 JNT917502:JOH917503 JXP917502:JYD917503 KHL917502:KHZ917503 KRH917502:KRV917503 LBD917502:LBR917503 LKZ917502:LLN917503 LUV917502:LVJ917503 MER917502:MFF917503 MON917502:MPB917503 MYJ917502:MYX917503 NIF917502:NIT917503 NSB917502:NSP917503 OBX917502:OCL917503 OLT917502:OMH917503 OVP917502:OWD917503 PFL917502:PFZ917503 PPH917502:PPV917503 PZD917502:PZR917503 QIZ917502:QJN917503 QSV917502:QTJ917503 RCR917502:RDF917503 RMN917502:RNB917503 RWJ917502:RWX917503 SGF917502:SGT917503 SQB917502:SQP917503 SZX917502:TAL917503 TJT917502:TKH917503 TTP917502:TUD917503 UDL917502:UDZ917503 UNH917502:UNV917503 UXD917502:UXR917503 VGZ917502:VHN917503 VQV917502:VRJ917503 WAR917502:WBF917503 WKN917502:WLB917503 WUJ917502:WUX917503 N983038:Y983039 HX983038:IL983039 RT983038:SH983039 ABP983038:ACD983039 ALL983038:ALZ983039 AVH983038:AVV983039 BFD983038:BFR983039 BOZ983038:BPN983039 BYV983038:BZJ983039 CIR983038:CJF983039 CSN983038:CTB983039 DCJ983038:DCX983039 DMF983038:DMT983039 DWB983038:DWP983039 EFX983038:EGL983039 EPT983038:EQH983039 EZP983038:FAD983039 FJL983038:FJZ983039 FTH983038:FTV983039 GDD983038:GDR983039 GMZ983038:GNN983039 GWV983038:GXJ983039 HGR983038:HHF983039 HQN983038:HRB983039 IAJ983038:IAX983039 IKF983038:IKT983039 IUB983038:IUP983039 JDX983038:JEL983039 JNT983038:JOH983039 JXP983038:JYD983039 KHL983038:KHZ983039 KRH983038:KRV983039 LBD983038:LBR983039 LKZ983038:LLN983039 LUV983038:LVJ983039 MER983038:MFF983039 MON983038:MPB983039 MYJ983038:MYX983039 NIF983038:NIT983039 NSB983038:NSP983039 OBX983038:OCL983039 OLT983038:OMH983039 OVP983038:OWD983039 PFL983038:PFZ983039 PPH983038:PPV983039 PZD983038:PZR983039 QIZ983038:QJN983039 QSV983038:QTJ983039 RCR983038:RDF983039 RMN983038:RNB983039 RWJ983038:RWX983039 SGF983038:SGT983039 SQB983038:SQP983039 SZX983038:TAL983039 TJT983038:TKH983039 TTP983038:TUD983039 UDL983038:UDZ983039 UNH983038:UNV983039 UXD983038:UXR983039 VGZ983038:VHN983039 VQV983038:VRJ983039 WAR983038:WBF983039 WKN983038:WLB983039 WUJ983038:WUX983039 M65526:Y65529 HW65526:IL65529 RS65526:SH65529 ABO65526:ACD65529 ALK65526:ALZ65529 AVG65526:AVV65529 BFC65526:BFR65529 BOY65526:BPN65529 BYU65526:BZJ65529 CIQ65526:CJF65529 CSM65526:CTB65529 DCI65526:DCX65529 DME65526:DMT65529 DWA65526:DWP65529 EFW65526:EGL65529 EPS65526:EQH65529 EZO65526:FAD65529 FJK65526:FJZ65529 FTG65526:FTV65529 GDC65526:GDR65529 GMY65526:GNN65529 GWU65526:GXJ65529 HGQ65526:HHF65529 HQM65526:HRB65529 IAI65526:IAX65529 IKE65526:IKT65529 IUA65526:IUP65529 JDW65526:JEL65529 JNS65526:JOH65529 JXO65526:JYD65529 KHK65526:KHZ65529 KRG65526:KRV65529 LBC65526:LBR65529 LKY65526:LLN65529 LUU65526:LVJ65529 MEQ65526:MFF65529 MOM65526:MPB65529 MYI65526:MYX65529 NIE65526:NIT65529 NSA65526:NSP65529 OBW65526:OCL65529 OLS65526:OMH65529 OVO65526:OWD65529 PFK65526:PFZ65529 PPG65526:PPV65529 PZC65526:PZR65529 QIY65526:QJN65529 QSU65526:QTJ65529 RCQ65526:RDF65529 RMM65526:RNB65529 RWI65526:RWX65529 SGE65526:SGT65529 SQA65526:SQP65529 SZW65526:TAL65529 TJS65526:TKH65529 TTO65526:TUD65529 UDK65526:UDZ65529 UNG65526:UNV65529 UXC65526:UXR65529 VGY65526:VHN65529 VQU65526:VRJ65529 WAQ65526:WBF65529 WKM65526:WLB65529 WUI65526:WUX65529 M131062:Y131065 HW131062:IL131065 RS131062:SH131065 ABO131062:ACD131065 ALK131062:ALZ131065 AVG131062:AVV131065 BFC131062:BFR131065 BOY131062:BPN131065 BYU131062:BZJ131065 CIQ131062:CJF131065 CSM131062:CTB131065 DCI131062:DCX131065 DME131062:DMT131065 DWA131062:DWP131065 EFW131062:EGL131065 EPS131062:EQH131065 EZO131062:FAD131065 FJK131062:FJZ131065 FTG131062:FTV131065 GDC131062:GDR131065 GMY131062:GNN131065 GWU131062:GXJ131065 HGQ131062:HHF131065 HQM131062:HRB131065 IAI131062:IAX131065 IKE131062:IKT131065 IUA131062:IUP131065 JDW131062:JEL131065 JNS131062:JOH131065 JXO131062:JYD131065 KHK131062:KHZ131065 KRG131062:KRV131065 LBC131062:LBR131065 LKY131062:LLN131065 LUU131062:LVJ131065 MEQ131062:MFF131065 MOM131062:MPB131065 MYI131062:MYX131065 NIE131062:NIT131065 NSA131062:NSP131065 OBW131062:OCL131065 OLS131062:OMH131065 OVO131062:OWD131065 PFK131062:PFZ131065 PPG131062:PPV131065 PZC131062:PZR131065 QIY131062:QJN131065 QSU131062:QTJ131065 RCQ131062:RDF131065 RMM131062:RNB131065 RWI131062:RWX131065 SGE131062:SGT131065 SQA131062:SQP131065 SZW131062:TAL131065 TJS131062:TKH131065 TTO131062:TUD131065 UDK131062:UDZ131065 UNG131062:UNV131065 UXC131062:UXR131065 VGY131062:VHN131065 VQU131062:VRJ131065 WAQ131062:WBF131065 WKM131062:WLB131065 WUI131062:WUX131065 M196598:Y196601 HW196598:IL196601 RS196598:SH196601 ABO196598:ACD196601 ALK196598:ALZ196601 AVG196598:AVV196601 BFC196598:BFR196601 BOY196598:BPN196601 BYU196598:BZJ196601 CIQ196598:CJF196601 CSM196598:CTB196601 DCI196598:DCX196601 DME196598:DMT196601 DWA196598:DWP196601 EFW196598:EGL196601 EPS196598:EQH196601 EZO196598:FAD196601 FJK196598:FJZ196601 FTG196598:FTV196601 GDC196598:GDR196601 GMY196598:GNN196601 GWU196598:GXJ196601 HGQ196598:HHF196601 HQM196598:HRB196601 IAI196598:IAX196601 IKE196598:IKT196601 IUA196598:IUP196601 JDW196598:JEL196601 JNS196598:JOH196601 JXO196598:JYD196601 KHK196598:KHZ196601 KRG196598:KRV196601 LBC196598:LBR196601 LKY196598:LLN196601 LUU196598:LVJ196601 MEQ196598:MFF196601 MOM196598:MPB196601 MYI196598:MYX196601 NIE196598:NIT196601 NSA196598:NSP196601 OBW196598:OCL196601 OLS196598:OMH196601 OVO196598:OWD196601 PFK196598:PFZ196601 PPG196598:PPV196601 PZC196598:PZR196601 QIY196598:QJN196601 QSU196598:QTJ196601 RCQ196598:RDF196601 RMM196598:RNB196601 RWI196598:RWX196601 SGE196598:SGT196601 SQA196598:SQP196601 SZW196598:TAL196601 TJS196598:TKH196601 TTO196598:TUD196601 UDK196598:UDZ196601 UNG196598:UNV196601 UXC196598:UXR196601 VGY196598:VHN196601 VQU196598:VRJ196601 WAQ196598:WBF196601 WKM196598:WLB196601 WUI196598:WUX196601 M262134:Y262137 HW262134:IL262137 RS262134:SH262137 ABO262134:ACD262137 ALK262134:ALZ262137 AVG262134:AVV262137 BFC262134:BFR262137 BOY262134:BPN262137 BYU262134:BZJ262137 CIQ262134:CJF262137 CSM262134:CTB262137 DCI262134:DCX262137 DME262134:DMT262137 DWA262134:DWP262137 EFW262134:EGL262137 EPS262134:EQH262137 EZO262134:FAD262137 FJK262134:FJZ262137 FTG262134:FTV262137 GDC262134:GDR262137 GMY262134:GNN262137 GWU262134:GXJ262137 HGQ262134:HHF262137 HQM262134:HRB262137 IAI262134:IAX262137 IKE262134:IKT262137 IUA262134:IUP262137 JDW262134:JEL262137 JNS262134:JOH262137 JXO262134:JYD262137 KHK262134:KHZ262137 KRG262134:KRV262137 LBC262134:LBR262137 LKY262134:LLN262137 LUU262134:LVJ262137 MEQ262134:MFF262137 MOM262134:MPB262137 MYI262134:MYX262137 NIE262134:NIT262137 NSA262134:NSP262137 OBW262134:OCL262137 OLS262134:OMH262137 OVO262134:OWD262137 PFK262134:PFZ262137 PPG262134:PPV262137 PZC262134:PZR262137 QIY262134:QJN262137 QSU262134:QTJ262137 RCQ262134:RDF262137 RMM262134:RNB262137 RWI262134:RWX262137 SGE262134:SGT262137 SQA262134:SQP262137 SZW262134:TAL262137 TJS262134:TKH262137 TTO262134:TUD262137 UDK262134:UDZ262137 UNG262134:UNV262137 UXC262134:UXR262137 VGY262134:VHN262137 VQU262134:VRJ262137 WAQ262134:WBF262137 WKM262134:WLB262137 WUI262134:WUX262137 M327670:Y327673 HW327670:IL327673 RS327670:SH327673 ABO327670:ACD327673 ALK327670:ALZ327673 AVG327670:AVV327673 BFC327670:BFR327673 BOY327670:BPN327673 BYU327670:BZJ327673 CIQ327670:CJF327673 CSM327670:CTB327673 DCI327670:DCX327673 DME327670:DMT327673 DWA327670:DWP327673 EFW327670:EGL327673 EPS327670:EQH327673 EZO327670:FAD327673 FJK327670:FJZ327673 FTG327670:FTV327673 GDC327670:GDR327673 GMY327670:GNN327673 GWU327670:GXJ327673 HGQ327670:HHF327673 HQM327670:HRB327673 IAI327670:IAX327673 IKE327670:IKT327673 IUA327670:IUP327673 JDW327670:JEL327673 JNS327670:JOH327673 JXO327670:JYD327673 KHK327670:KHZ327673 KRG327670:KRV327673 LBC327670:LBR327673 LKY327670:LLN327673 LUU327670:LVJ327673 MEQ327670:MFF327673 MOM327670:MPB327673 MYI327670:MYX327673 NIE327670:NIT327673 NSA327670:NSP327673 OBW327670:OCL327673 OLS327670:OMH327673 OVO327670:OWD327673 PFK327670:PFZ327673 PPG327670:PPV327673 PZC327670:PZR327673 QIY327670:QJN327673 QSU327670:QTJ327673 RCQ327670:RDF327673 RMM327670:RNB327673 RWI327670:RWX327673 SGE327670:SGT327673 SQA327670:SQP327673 SZW327670:TAL327673 TJS327670:TKH327673 TTO327670:TUD327673 UDK327670:UDZ327673 UNG327670:UNV327673 UXC327670:UXR327673 VGY327670:VHN327673 VQU327670:VRJ327673 WAQ327670:WBF327673 WKM327670:WLB327673 WUI327670:WUX327673 M393206:Y393209 HW393206:IL393209 RS393206:SH393209 ABO393206:ACD393209 ALK393206:ALZ393209 AVG393206:AVV393209 BFC393206:BFR393209 BOY393206:BPN393209 BYU393206:BZJ393209 CIQ393206:CJF393209 CSM393206:CTB393209 DCI393206:DCX393209 DME393206:DMT393209 DWA393206:DWP393209 EFW393206:EGL393209 EPS393206:EQH393209 EZO393206:FAD393209 FJK393206:FJZ393209 FTG393206:FTV393209 GDC393206:GDR393209 GMY393206:GNN393209 GWU393206:GXJ393209 HGQ393206:HHF393209 HQM393206:HRB393209 IAI393206:IAX393209 IKE393206:IKT393209 IUA393206:IUP393209 JDW393206:JEL393209 JNS393206:JOH393209 JXO393206:JYD393209 KHK393206:KHZ393209 KRG393206:KRV393209 LBC393206:LBR393209 LKY393206:LLN393209 LUU393206:LVJ393209 MEQ393206:MFF393209 MOM393206:MPB393209 MYI393206:MYX393209 NIE393206:NIT393209 NSA393206:NSP393209 OBW393206:OCL393209 OLS393206:OMH393209 OVO393206:OWD393209 PFK393206:PFZ393209 PPG393206:PPV393209 PZC393206:PZR393209 QIY393206:QJN393209 QSU393206:QTJ393209 RCQ393206:RDF393209 RMM393206:RNB393209 RWI393206:RWX393209 SGE393206:SGT393209 SQA393206:SQP393209 SZW393206:TAL393209 TJS393206:TKH393209 TTO393206:TUD393209 UDK393206:UDZ393209 UNG393206:UNV393209 UXC393206:UXR393209 VGY393206:VHN393209 VQU393206:VRJ393209 WAQ393206:WBF393209 WKM393206:WLB393209 WUI393206:WUX393209 M458742:Y458745 HW458742:IL458745 RS458742:SH458745 ABO458742:ACD458745 ALK458742:ALZ458745 AVG458742:AVV458745 BFC458742:BFR458745 BOY458742:BPN458745 BYU458742:BZJ458745 CIQ458742:CJF458745 CSM458742:CTB458745 DCI458742:DCX458745 DME458742:DMT458745 DWA458742:DWP458745 EFW458742:EGL458745 EPS458742:EQH458745 EZO458742:FAD458745 FJK458742:FJZ458745 FTG458742:FTV458745 GDC458742:GDR458745 GMY458742:GNN458745 GWU458742:GXJ458745 HGQ458742:HHF458745 HQM458742:HRB458745 IAI458742:IAX458745 IKE458742:IKT458745 IUA458742:IUP458745 JDW458742:JEL458745 JNS458742:JOH458745 JXO458742:JYD458745 KHK458742:KHZ458745 KRG458742:KRV458745 LBC458742:LBR458745 LKY458742:LLN458745 LUU458742:LVJ458745 MEQ458742:MFF458745 MOM458742:MPB458745 MYI458742:MYX458745 NIE458742:NIT458745 NSA458742:NSP458745 OBW458742:OCL458745 OLS458742:OMH458745 OVO458742:OWD458745 PFK458742:PFZ458745 PPG458742:PPV458745 PZC458742:PZR458745 QIY458742:QJN458745 QSU458742:QTJ458745 RCQ458742:RDF458745 RMM458742:RNB458745 RWI458742:RWX458745 SGE458742:SGT458745 SQA458742:SQP458745 SZW458742:TAL458745 TJS458742:TKH458745 TTO458742:TUD458745 UDK458742:UDZ458745 UNG458742:UNV458745 UXC458742:UXR458745 VGY458742:VHN458745 VQU458742:VRJ458745 WAQ458742:WBF458745 WKM458742:WLB458745 WUI458742:WUX458745 M524278:Y524281 HW524278:IL524281 RS524278:SH524281 ABO524278:ACD524281 ALK524278:ALZ524281 AVG524278:AVV524281 BFC524278:BFR524281 BOY524278:BPN524281 BYU524278:BZJ524281 CIQ524278:CJF524281 CSM524278:CTB524281 DCI524278:DCX524281 DME524278:DMT524281 DWA524278:DWP524281 EFW524278:EGL524281 EPS524278:EQH524281 EZO524278:FAD524281 FJK524278:FJZ524281 FTG524278:FTV524281 GDC524278:GDR524281 GMY524278:GNN524281 GWU524278:GXJ524281 HGQ524278:HHF524281 HQM524278:HRB524281 IAI524278:IAX524281 IKE524278:IKT524281 IUA524278:IUP524281 JDW524278:JEL524281 JNS524278:JOH524281 JXO524278:JYD524281 KHK524278:KHZ524281 KRG524278:KRV524281 LBC524278:LBR524281 LKY524278:LLN524281 LUU524278:LVJ524281 MEQ524278:MFF524281 MOM524278:MPB524281 MYI524278:MYX524281 NIE524278:NIT524281 NSA524278:NSP524281 OBW524278:OCL524281 OLS524278:OMH524281 OVO524278:OWD524281 PFK524278:PFZ524281 PPG524278:PPV524281 PZC524278:PZR524281 QIY524278:QJN524281 QSU524278:QTJ524281 RCQ524278:RDF524281 RMM524278:RNB524281 RWI524278:RWX524281 SGE524278:SGT524281 SQA524278:SQP524281 SZW524278:TAL524281 TJS524278:TKH524281 TTO524278:TUD524281 UDK524278:UDZ524281 UNG524278:UNV524281 UXC524278:UXR524281 VGY524278:VHN524281 VQU524278:VRJ524281 WAQ524278:WBF524281 WKM524278:WLB524281 WUI524278:WUX524281 M589814:Y589817 HW589814:IL589817 RS589814:SH589817 ABO589814:ACD589817 ALK589814:ALZ589817 AVG589814:AVV589817 BFC589814:BFR589817 BOY589814:BPN589817 BYU589814:BZJ589817 CIQ589814:CJF589817 CSM589814:CTB589817 DCI589814:DCX589817 DME589814:DMT589817 DWA589814:DWP589817 EFW589814:EGL589817 EPS589814:EQH589817 EZO589814:FAD589817 FJK589814:FJZ589817 FTG589814:FTV589817 GDC589814:GDR589817 GMY589814:GNN589817 GWU589814:GXJ589817 HGQ589814:HHF589817 HQM589814:HRB589817 IAI589814:IAX589817 IKE589814:IKT589817 IUA589814:IUP589817 JDW589814:JEL589817 JNS589814:JOH589817 JXO589814:JYD589817 KHK589814:KHZ589817 KRG589814:KRV589817 LBC589814:LBR589817 LKY589814:LLN589817 LUU589814:LVJ589817 MEQ589814:MFF589817 MOM589814:MPB589817 MYI589814:MYX589817 NIE589814:NIT589817 NSA589814:NSP589817 OBW589814:OCL589817 OLS589814:OMH589817 OVO589814:OWD589817 PFK589814:PFZ589817 PPG589814:PPV589817 PZC589814:PZR589817 QIY589814:QJN589817 QSU589814:QTJ589817 RCQ589814:RDF589817 RMM589814:RNB589817 RWI589814:RWX589817 SGE589814:SGT589817 SQA589814:SQP589817 SZW589814:TAL589817 TJS589814:TKH589817 TTO589814:TUD589817 UDK589814:UDZ589817 UNG589814:UNV589817 UXC589814:UXR589817 VGY589814:VHN589817 VQU589814:VRJ589817 WAQ589814:WBF589817 WKM589814:WLB589817 WUI589814:WUX589817 M655350:Y655353 HW655350:IL655353 RS655350:SH655353 ABO655350:ACD655353 ALK655350:ALZ655353 AVG655350:AVV655353 BFC655350:BFR655353 BOY655350:BPN655353 BYU655350:BZJ655353 CIQ655350:CJF655353 CSM655350:CTB655353 DCI655350:DCX655353 DME655350:DMT655353 DWA655350:DWP655353 EFW655350:EGL655353 EPS655350:EQH655353 EZO655350:FAD655353 FJK655350:FJZ655353 FTG655350:FTV655353 GDC655350:GDR655353 GMY655350:GNN655353 GWU655350:GXJ655353 HGQ655350:HHF655353 HQM655350:HRB655353 IAI655350:IAX655353 IKE655350:IKT655353 IUA655350:IUP655353 JDW655350:JEL655353 JNS655350:JOH655353 JXO655350:JYD655353 KHK655350:KHZ655353 KRG655350:KRV655353 LBC655350:LBR655353 LKY655350:LLN655353 LUU655350:LVJ655353 MEQ655350:MFF655353 MOM655350:MPB655353 MYI655350:MYX655353 NIE655350:NIT655353 NSA655350:NSP655353 OBW655350:OCL655353 OLS655350:OMH655353 OVO655350:OWD655353 PFK655350:PFZ655353 PPG655350:PPV655353 PZC655350:PZR655353 QIY655350:QJN655353 QSU655350:QTJ655353 RCQ655350:RDF655353 RMM655350:RNB655353 RWI655350:RWX655353 SGE655350:SGT655353 SQA655350:SQP655353 SZW655350:TAL655353 TJS655350:TKH655353 TTO655350:TUD655353 UDK655350:UDZ655353 UNG655350:UNV655353 UXC655350:UXR655353 VGY655350:VHN655353 VQU655350:VRJ655353 WAQ655350:WBF655353 WKM655350:WLB655353 WUI655350:WUX655353 M720886:Y720889 HW720886:IL720889 RS720886:SH720889 ABO720886:ACD720889 ALK720886:ALZ720889 AVG720886:AVV720889 BFC720886:BFR720889 BOY720886:BPN720889 BYU720886:BZJ720889 CIQ720886:CJF720889 CSM720886:CTB720889 DCI720886:DCX720889 DME720886:DMT720889 DWA720886:DWP720889 EFW720886:EGL720889 EPS720886:EQH720889 EZO720886:FAD720889 FJK720886:FJZ720889 FTG720886:FTV720889 GDC720886:GDR720889 GMY720886:GNN720889 GWU720886:GXJ720889 HGQ720886:HHF720889 HQM720886:HRB720889 IAI720886:IAX720889 IKE720886:IKT720889 IUA720886:IUP720889 JDW720886:JEL720889 JNS720886:JOH720889 JXO720886:JYD720889 KHK720886:KHZ720889 KRG720886:KRV720889 LBC720886:LBR720889 LKY720886:LLN720889 LUU720886:LVJ720889 MEQ720886:MFF720889 MOM720886:MPB720889 MYI720886:MYX720889 NIE720886:NIT720889 NSA720886:NSP720889 OBW720886:OCL720889 OLS720886:OMH720889 OVO720886:OWD720889 PFK720886:PFZ720889 PPG720886:PPV720889 PZC720886:PZR720889 QIY720886:QJN720889 QSU720886:QTJ720889 RCQ720886:RDF720889 RMM720886:RNB720889 RWI720886:RWX720889 SGE720886:SGT720889 SQA720886:SQP720889 SZW720886:TAL720889 TJS720886:TKH720889 TTO720886:TUD720889 UDK720886:UDZ720889 UNG720886:UNV720889 UXC720886:UXR720889 VGY720886:VHN720889 VQU720886:VRJ720889 WAQ720886:WBF720889 WKM720886:WLB720889 WUI720886:WUX720889 M786422:Y786425 HW786422:IL786425 RS786422:SH786425 ABO786422:ACD786425 ALK786422:ALZ786425 AVG786422:AVV786425 BFC786422:BFR786425 BOY786422:BPN786425 BYU786422:BZJ786425 CIQ786422:CJF786425 CSM786422:CTB786425 DCI786422:DCX786425 DME786422:DMT786425 DWA786422:DWP786425 EFW786422:EGL786425 EPS786422:EQH786425 EZO786422:FAD786425 FJK786422:FJZ786425 FTG786422:FTV786425 GDC786422:GDR786425 GMY786422:GNN786425 GWU786422:GXJ786425 HGQ786422:HHF786425 HQM786422:HRB786425 IAI786422:IAX786425 IKE786422:IKT786425 IUA786422:IUP786425 JDW786422:JEL786425 JNS786422:JOH786425 JXO786422:JYD786425 KHK786422:KHZ786425 KRG786422:KRV786425 LBC786422:LBR786425 LKY786422:LLN786425 LUU786422:LVJ786425 MEQ786422:MFF786425 MOM786422:MPB786425 MYI786422:MYX786425 NIE786422:NIT786425 NSA786422:NSP786425 OBW786422:OCL786425 OLS786422:OMH786425 OVO786422:OWD786425 PFK786422:PFZ786425 PPG786422:PPV786425 PZC786422:PZR786425 QIY786422:QJN786425 QSU786422:QTJ786425 RCQ786422:RDF786425 RMM786422:RNB786425 RWI786422:RWX786425 SGE786422:SGT786425 SQA786422:SQP786425 SZW786422:TAL786425 TJS786422:TKH786425 TTO786422:TUD786425 UDK786422:UDZ786425 UNG786422:UNV786425 UXC786422:UXR786425 VGY786422:VHN786425 VQU786422:VRJ786425 WAQ786422:WBF786425 WKM786422:WLB786425 WUI786422:WUX786425 M851958:Y851961 HW851958:IL851961 RS851958:SH851961 ABO851958:ACD851961 ALK851958:ALZ851961 AVG851958:AVV851961 BFC851958:BFR851961 BOY851958:BPN851961 BYU851958:BZJ851961 CIQ851958:CJF851961 CSM851958:CTB851961 DCI851958:DCX851961 DME851958:DMT851961 DWA851958:DWP851961 EFW851958:EGL851961 EPS851958:EQH851961 EZO851958:FAD851961 FJK851958:FJZ851961 FTG851958:FTV851961 GDC851958:GDR851961 GMY851958:GNN851961 GWU851958:GXJ851961 HGQ851958:HHF851961 HQM851958:HRB851961 IAI851958:IAX851961 IKE851958:IKT851961 IUA851958:IUP851961 JDW851958:JEL851961 JNS851958:JOH851961 JXO851958:JYD851961 KHK851958:KHZ851961 KRG851958:KRV851961 LBC851958:LBR851961 LKY851958:LLN851961 LUU851958:LVJ851961 MEQ851958:MFF851961 MOM851958:MPB851961 MYI851958:MYX851961 NIE851958:NIT851961 NSA851958:NSP851961 OBW851958:OCL851961 OLS851958:OMH851961 OVO851958:OWD851961 PFK851958:PFZ851961 PPG851958:PPV851961 PZC851958:PZR851961 QIY851958:QJN851961 QSU851958:QTJ851961 RCQ851958:RDF851961 RMM851958:RNB851961 RWI851958:RWX851961 SGE851958:SGT851961 SQA851958:SQP851961 SZW851958:TAL851961 TJS851958:TKH851961 TTO851958:TUD851961 UDK851958:UDZ851961 UNG851958:UNV851961 UXC851958:UXR851961 VGY851958:VHN851961 VQU851958:VRJ851961 WAQ851958:WBF851961 WKM851958:WLB851961 WUI851958:WUX851961 M917494:Y917497 HW917494:IL917497 RS917494:SH917497 ABO917494:ACD917497 ALK917494:ALZ917497 AVG917494:AVV917497 BFC917494:BFR917497 BOY917494:BPN917497 BYU917494:BZJ917497 CIQ917494:CJF917497 CSM917494:CTB917497 DCI917494:DCX917497 DME917494:DMT917497 DWA917494:DWP917497 EFW917494:EGL917497 EPS917494:EQH917497 EZO917494:FAD917497 FJK917494:FJZ917497 FTG917494:FTV917497 GDC917494:GDR917497 GMY917494:GNN917497 GWU917494:GXJ917497 HGQ917494:HHF917497 HQM917494:HRB917497 IAI917494:IAX917497 IKE917494:IKT917497 IUA917494:IUP917497 JDW917494:JEL917497 JNS917494:JOH917497 JXO917494:JYD917497 KHK917494:KHZ917497 KRG917494:KRV917497 LBC917494:LBR917497 LKY917494:LLN917497 LUU917494:LVJ917497 MEQ917494:MFF917497 MOM917494:MPB917497 MYI917494:MYX917497 NIE917494:NIT917497 NSA917494:NSP917497 OBW917494:OCL917497 OLS917494:OMH917497 OVO917494:OWD917497 PFK917494:PFZ917497 PPG917494:PPV917497 PZC917494:PZR917497 QIY917494:QJN917497 QSU917494:QTJ917497 RCQ917494:RDF917497 RMM917494:RNB917497 RWI917494:RWX917497 SGE917494:SGT917497 SQA917494:SQP917497 SZW917494:TAL917497 TJS917494:TKH917497 TTO917494:TUD917497 UDK917494:UDZ917497 UNG917494:UNV917497 UXC917494:UXR917497 VGY917494:VHN917497 VQU917494:VRJ917497 WAQ917494:WBF917497 WKM917494:WLB917497 WUI917494:WUX917497 M983030:Y983033 HW983030:IL983033 RS983030:SH983033 ABO983030:ACD983033 ALK983030:ALZ983033 AVG983030:AVV983033 BFC983030:BFR983033 BOY983030:BPN983033 BYU983030:BZJ983033 CIQ983030:CJF983033 CSM983030:CTB983033 DCI983030:DCX983033 DME983030:DMT983033 DWA983030:DWP983033 EFW983030:EGL983033 EPS983030:EQH983033 EZO983030:FAD983033 FJK983030:FJZ983033 FTG983030:FTV983033 GDC983030:GDR983033 GMY983030:GNN983033 GWU983030:GXJ983033 HGQ983030:HHF983033 HQM983030:HRB983033 IAI983030:IAX983033 IKE983030:IKT983033 IUA983030:IUP983033 JDW983030:JEL983033 JNS983030:JOH983033 JXO983030:JYD983033 KHK983030:KHZ983033 KRG983030:KRV983033 LBC983030:LBR983033 LKY983030:LLN983033 LUU983030:LVJ983033 MEQ983030:MFF983033 MOM983030:MPB983033 MYI983030:MYX983033 NIE983030:NIT983033 NSA983030:NSP983033 OBW983030:OCL983033 OLS983030:OMH983033 OVO983030:OWD983033 PFK983030:PFZ983033 PPG983030:PPV983033 PZC983030:PZR983033 QIY983030:QJN983033 QSU983030:QTJ983033 RCQ983030:RDF983033 RMM983030:RNB983033 RWI983030:RWX983033 SGE983030:SGT983033 SQA983030:SQP983033 SZW983030:TAL983033 TJS983030:TKH983033 TTO983030:TUD983033 UDK983030:UDZ983033 UNG983030:UNV983033 UXC983030:UXR983033 VGY983030:VHN983033 VQU983030:VRJ983033 WAQ983030:WBF983033 WKM983030:WLB983033 WUI983030:WUX983033 E6 E9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243F-5C4B-4C91-8F48-383E6323034E}">
  <sheetPr>
    <pageSetUpPr fitToPage="1"/>
  </sheetPr>
  <dimension ref="B1:AE62"/>
  <sheetViews>
    <sheetView showGridLines="0" view="pageBreakPreview" zoomScale="130" zoomScaleNormal="90" zoomScaleSheetLayoutView="130" workbookViewId="0">
      <selection activeCell="R7" sqref="R7:T7"/>
    </sheetView>
  </sheetViews>
  <sheetFormatPr defaultColWidth="2.875" defaultRowHeight="16.5" customHeight="1"/>
  <cols>
    <col min="1" max="1" width="1" style="575" customWidth="1"/>
    <col min="2" max="2" width="2.875" style="575" customWidth="1"/>
    <col min="3" max="30" width="2.875" style="575"/>
    <col min="31" max="31" width="1" style="575" customWidth="1"/>
    <col min="32" max="16384" width="2.875" style="575"/>
  </cols>
  <sheetData>
    <row r="1" spans="2:31" ht="18" customHeight="1">
      <c r="B1" s="1118" t="s">
        <v>822</v>
      </c>
      <c r="C1" s="1117"/>
      <c r="D1" s="1117"/>
      <c r="E1" s="1117"/>
      <c r="F1" s="1117"/>
      <c r="G1" s="1117"/>
      <c r="H1" s="1117"/>
      <c r="I1" s="1117"/>
      <c r="J1" s="1117"/>
      <c r="K1" s="1117"/>
      <c r="L1" s="1117"/>
      <c r="M1" s="1117"/>
      <c r="N1" s="1117"/>
      <c r="O1" s="1117"/>
      <c r="P1" s="1117"/>
      <c r="Q1" s="1117"/>
      <c r="R1" s="1117"/>
      <c r="S1" s="1117"/>
      <c r="T1" s="1117"/>
      <c r="U1" s="1117"/>
      <c r="V1" s="1117"/>
      <c r="W1" s="1117"/>
      <c r="X1" s="1117"/>
      <c r="Y1" s="1117"/>
      <c r="Z1" s="1117"/>
      <c r="AA1" s="1117"/>
      <c r="AB1" s="1117"/>
      <c r="AC1" s="1117"/>
      <c r="AD1" s="1117"/>
      <c r="AE1" s="1117"/>
    </row>
    <row r="2" spans="2:31" ht="18" customHeight="1">
      <c r="B2" s="1118" t="s">
        <v>823</v>
      </c>
      <c r="C2" s="1117"/>
      <c r="D2" s="1117"/>
      <c r="E2" s="1117"/>
      <c r="F2" s="1117"/>
      <c r="G2" s="1117"/>
      <c r="H2" s="1117"/>
      <c r="I2" s="1117"/>
      <c r="J2" s="1117"/>
      <c r="K2" s="1117"/>
      <c r="L2" s="1117"/>
      <c r="M2" s="1117"/>
      <c r="N2" s="1117"/>
      <c r="O2" s="1117"/>
      <c r="P2" s="1117"/>
      <c r="Q2" s="1117"/>
      <c r="R2" s="1117"/>
      <c r="S2" s="1117"/>
      <c r="T2" s="1117"/>
      <c r="U2" s="1117"/>
      <c r="V2" s="1117"/>
      <c r="W2" s="1117"/>
      <c r="X2" s="1117"/>
      <c r="Y2" s="1117"/>
      <c r="Z2" s="1117"/>
      <c r="AA2" s="1117"/>
      <c r="AB2" s="1117"/>
      <c r="AC2" s="1117"/>
      <c r="AD2" s="1117"/>
      <c r="AE2" s="1117"/>
    </row>
    <row r="3" spans="2:31" ht="28.5" customHeight="1">
      <c r="B3" s="2107" t="s">
        <v>978</v>
      </c>
      <c r="C3" s="2107"/>
      <c r="D3" s="2107"/>
      <c r="E3" s="2107"/>
      <c r="F3" s="2107"/>
      <c r="G3" s="2107"/>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row>
    <row r="4" spans="2:31" ht="16.5" customHeight="1">
      <c r="B4" s="2108" t="s">
        <v>896</v>
      </c>
      <c r="C4" s="2108"/>
      <c r="D4" s="2108"/>
      <c r="E4" s="2108"/>
      <c r="F4" s="2108"/>
      <c r="G4" s="2108"/>
      <c r="H4" s="2108"/>
      <c r="I4" s="2108"/>
      <c r="J4" s="2108"/>
      <c r="K4" s="2108"/>
      <c r="L4" s="2108"/>
      <c r="M4" s="2108"/>
      <c r="N4" s="2108"/>
      <c r="O4" s="2108"/>
      <c r="P4" s="2108"/>
      <c r="Q4" s="2108"/>
      <c r="R4" s="2108"/>
      <c r="S4" s="2108"/>
      <c r="T4" s="2108"/>
      <c r="U4" s="2108"/>
      <c r="V4" s="2108"/>
      <c r="W4" s="2108"/>
      <c r="X4" s="2108"/>
      <c r="Y4" s="2108"/>
      <c r="Z4" s="2108"/>
      <c r="AA4" s="2108"/>
      <c r="AB4" s="2108"/>
      <c r="AC4" s="2108"/>
      <c r="AD4" s="2108"/>
      <c r="AE4" s="2108"/>
    </row>
    <row r="5" spans="2:31" ht="5.25" customHeight="1">
      <c r="B5" s="576"/>
      <c r="C5" s="576"/>
      <c r="D5" s="576"/>
      <c r="E5" s="576"/>
      <c r="F5" s="576"/>
      <c r="G5" s="576"/>
      <c r="H5" s="576"/>
      <c r="I5" s="576"/>
      <c r="J5" s="576"/>
      <c r="K5" s="576"/>
      <c r="L5" s="576"/>
      <c r="M5" s="576"/>
      <c r="N5" s="576"/>
      <c r="O5" s="576"/>
      <c r="P5" s="576"/>
      <c r="Q5" s="576"/>
      <c r="R5" s="576"/>
      <c r="S5" s="576"/>
      <c r="T5" s="576"/>
      <c r="U5" s="576"/>
      <c r="V5" s="576"/>
      <c r="W5" s="576"/>
      <c r="X5" s="576"/>
      <c r="Y5" s="576"/>
      <c r="Z5" s="576"/>
      <c r="AA5" s="576"/>
      <c r="AB5" s="576"/>
      <c r="AC5" s="576"/>
      <c r="AD5" s="576"/>
      <c r="AE5" s="576"/>
    </row>
    <row r="6" spans="2:31" ht="20.25" customHeight="1">
      <c r="C6" s="577" t="s">
        <v>824</v>
      </c>
      <c r="D6" s="578"/>
      <c r="E6" s="578"/>
      <c r="F6" s="578"/>
      <c r="G6" s="578"/>
      <c r="H6" s="578"/>
      <c r="I6" s="578"/>
      <c r="J6" s="578"/>
      <c r="K6" s="578"/>
      <c r="L6" s="578"/>
      <c r="M6" s="578"/>
      <c r="N6" s="578"/>
      <c r="O6" s="578"/>
      <c r="P6" s="578"/>
      <c r="Q6" s="578"/>
      <c r="R6" s="578"/>
      <c r="S6" s="578"/>
      <c r="T6" s="578"/>
      <c r="U6" s="578"/>
      <c r="V6" s="578"/>
      <c r="W6" s="578"/>
      <c r="X6" s="578"/>
      <c r="Y6" s="578"/>
      <c r="Z6" s="578"/>
      <c r="AA6" s="578"/>
      <c r="AB6" s="578"/>
      <c r="AC6" s="578"/>
      <c r="AD6" s="578"/>
    </row>
    <row r="7" spans="2:31" ht="16.5" customHeight="1">
      <c r="C7" s="2104" t="s">
        <v>825</v>
      </c>
      <c r="D7" s="2104"/>
      <c r="E7" s="2104"/>
      <c r="F7" s="2104"/>
      <c r="G7" s="2104"/>
      <c r="H7" s="2104"/>
      <c r="I7" s="2104"/>
      <c r="J7" s="2104"/>
      <c r="K7" s="2104"/>
      <c r="L7" s="2104"/>
      <c r="M7" s="2104"/>
      <c r="N7" s="2104"/>
      <c r="O7" s="2104"/>
      <c r="P7" s="2104"/>
      <c r="Q7" s="2104"/>
      <c r="R7" s="2105"/>
      <c r="S7" s="2105"/>
      <c r="T7" s="2105"/>
      <c r="U7" s="579" t="s">
        <v>826</v>
      </c>
      <c r="V7" s="2106"/>
      <c r="W7" s="2106"/>
      <c r="X7" s="2106"/>
      <c r="Y7" s="2106"/>
      <c r="Z7" s="2106"/>
      <c r="AA7" s="2106"/>
      <c r="AB7" s="580"/>
    </row>
    <row r="8" spans="2:31" ht="16.5" customHeight="1">
      <c r="C8" s="2104" t="s">
        <v>827</v>
      </c>
      <c r="D8" s="2104"/>
      <c r="E8" s="2104"/>
      <c r="F8" s="2104"/>
      <c r="G8" s="2104"/>
      <c r="H8" s="2104"/>
      <c r="I8" s="2104"/>
      <c r="J8" s="2104"/>
      <c r="K8" s="2104"/>
      <c r="L8" s="2104"/>
      <c r="M8" s="2104"/>
      <c r="N8" s="2104"/>
      <c r="O8" s="2104"/>
      <c r="P8" s="2104"/>
      <c r="Q8" s="2104"/>
      <c r="R8" s="2105"/>
      <c r="S8" s="2105"/>
      <c r="T8" s="2105"/>
      <c r="U8" s="579" t="s">
        <v>826</v>
      </c>
      <c r="V8" s="2106"/>
      <c r="W8" s="2106"/>
      <c r="X8" s="2106"/>
      <c r="Y8" s="2106"/>
      <c r="Z8" s="2106"/>
      <c r="AA8" s="2106"/>
      <c r="AB8" s="580"/>
    </row>
    <row r="9" spans="2:31" ht="22.5" customHeight="1">
      <c r="C9" s="578" t="s">
        <v>828</v>
      </c>
      <c r="D9" s="578"/>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row>
    <row r="10" spans="2:31" ht="16.5" customHeight="1">
      <c r="C10" s="581"/>
      <c r="D10" s="582"/>
      <c r="E10" s="582"/>
      <c r="F10" s="582"/>
      <c r="G10" s="582"/>
      <c r="H10" s="582"/>
      <c r="I10" s="582"/>
      <c r="J10" s="582"/>
      <c r="K10" s="582"/>
      <c r="L10" s="582"/>
      <c r="M10" s="582"/>
      <c r="N10" s="582"/>
      <c r="O10" s="582"/>
      <c r="P10" s="582"/>
      <c r="Q10" s="582"/>
      <c r="R10" s="582"/>
      <c r="S10" s="582"/>
      <c r="T10" s="582"/>
      <c r="U10" s="582"/>
      <c r="V10" s="582"/>
      <c r="W10" s="582"/>
      <c r="X10" s="582"/>
      <c r="Y10" s="582"/>
      <c r="Z10" s="582"/>
      <c r="AA10" s="582"/>
      <c r="AB10" s="582"/>
      <c r="AC10" s="582"/>
      <c r="AD10" s="583"/>
      <c r="AE10" s="1129"/>
    </row>
    <row r="11" spans="2:31" ht="16.5" customHeight="1">
      <c r="C11" s="584"/>
      <c r="D11" s="557"/>
      <c r="E11" s="557"/>
      <c r="F11" s="557"/>
      <c r="G11" s="557"/>
      <c r="H11" s="557"/>
      <c r="I11" s="557"/>
      <c r="J11" s="557"/>
      <c r="K11" s="557"/>
      <c r="L11" s="557"/>
      <c r="M11" s="557"/>
      <c r="N11" s="557"/>
      <c r="O11" s="557"/>
      <c r="P11" s="557"/>
      <c r="Q11" s="557"/>
      <c r="R11" s="557"/>
      <c r="S11" s="557"/>
      <c r="T11" s="557"/>
      <c r="U11" s="557"/>
      <c r="V11" s="557"/>
      <c r="W11" s="557"/>
      <c r="X11" s="557"/>
      <c r="Y11" s="557"/>
      <c r="Z11" s="557"/>
      <c r="AA11" s="557"/>
      <c r="AB11" s="557"/>
      <c r="AC11" s="557"/>
      <c r="AD11" s="585"/>
      <c r="AE11" s="1129"/>
    </row>
    <row r="12" spans="2:31" ht="16.5" customHeight="1">
      <c r="C12" s="584"/>
      <c r="D12" s="557"/>
      <c r="E12" s="557"/>
      <c r="F12" s="557"/>
      <c r="G12" s="557"/>
      <c r="H12" s="557"/>
      <c r="I12" s="557"/>
      <c r="J12" s="557"/>
      <c r="K12" s="557"/>
      <c r="L12" s="557"/>
      <c r="M12" s="557"/>
      <c r="N12" s="557"/>
      <c r="O12" s="557"/>
      <c r="P12" s="557"/>
      <c r="Q12" s="557"/>
      <c r="R12" s="557"/>
      <c r="S12" s="557"/>
      <c r="T12" s="557"/>
      <c r="U12" s="557"/>
      <c r="V12" s="557"/>
      <c r="W12" s="557"/>
      <c r="X12" s="557"/>
      <c r="Y12" s="557"/>
      <c r="Z12" s="557"/>
      <c r="AA12" s="557"/>
      <c r="AB12" s="557"/>
      <c r="AC12" s="557"/>
      <c r="AD12" s="585"/>
      <c r="AE12" s="1129"/>
    </row>
    <row r="13" spans="2:31" ht="16.5" customHeight="1">
      <c r="C13" s="584"/>
      <c r="D13" s="557"/>
      <c r="E13" s="557"/>
      <c r="F13" s="557"/>
      <c r="G13" s="557"/>
      <c r="H13" s="557"/>
      <c r="I13" s="557"/>
      <c r="J13" s="557"/>
      <c r="K13" s="557"/>
      <c r="L13" s="557"/>
      <c r="M13" s="557"/>
      <c r="N13" s="557"/>
      <c r="O13" s="557"/>
      <c r="P13" s="557"/>
      <c r="Q13" s="557"/>
      <c r="R13" s="557"/>
      <c r="S13" s="557"/>
      <c r="T13" s="557"/>
      <c r="U13" s="557"/>
      <c r="V13" s="557"/>
      <c r="W13" s="557"/>
      <c r="X13" s="557"/>
      <c r="Y13" s="557"/>
      <c r="Z13" s="557"/>
      <c r="AA13" s="557"/>
      <c r="AB13" s="557"/>
      <c r="AC13" s="557"/>
      <c r="AD13" s="585"/>
      <c r="AE13" s="1129"/>
    </row>
    <row r="14" spans="2:31" ht="16.5" customHeight="1">
      <c r="C14" s="584"/>
      <c r="D14" s="557"/>
      <c r="E14" s="557"/>
      <c r="F14" s="557"/>
      <c r="G14" s="557"/>
      <c r="H14" s="557"/>
      <c r="I14" s="557"/>
      <c r="J14" s="557"/>
      <c r="K14" s="557"/>
      <c r="L14" s="557"/>
      <c r="M14" s="557"/>
      <c r="N14" s="557"/>
      <c r="O14" s="557"/>
      <c r="P14" s="557"/>
      <c r="Q14" s="557"/>
      <c r="R14" s="557"/>
      <c r="S14" s="557"/>
      <c r="T14" s="557"/>
      <c r="U14" s="557"/>
      <c r="V14" s="557"/>
      <c r="W14" s="557"/>
      <c r="X14" s="557"/>
      <c r="Y14" s="557"/>
      <c r="Z14" s="557"/>
      <c r="AA14" s="557"/>
      <c r="AB14" s="557"/>
      <c r="AC14" s="557"/>
      <c r="AD14" s="585"/>
      <c r="AE14" s="1129"/>
    </row>
    <row r="15" spans="2:31" ht="16.5" customHeight="1">
      <c r="C15" s="584"/>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57"/>
      <c r="AB15" s="557"/>
      <c r="AC15" s="557"/>
      <c r="AD15" s="585"/>
      <c r="AE15" s="1129"/>
    </row>
    <row r="16" spans="2:31" ht="16.5" customHeight="1">
      <c r="C16" s="584"/>
      <c r="D16" s="557"/>
      <c r="E16" s="557"/>
      <c r="F16" s="557"/>
      <c r="G16" s="557"/>
      <c r="H16" s="557"/>
      <c r="I16" s="557"/>
      <c r="J16" s="557"/>
      <c r="K16" s="557"/>
      <c r="L16" s="557"/>
      <c r="M16" s="557"/>
      <c r="N16" s="557"/>
      <c r="O16" s="557"/>
      <c r="P16" s="557"/>
      <c r="Q16" s="557"/>
      <c r="R16" s="557"/>
      <c r="S16" s="557"/>
      <c r="T16" s="557"/>
      <c r="U16" s="557"/>
      <c r="V16" s="557"/>
      <c r="W16" s="557"/>
      <c r="X16" s="557"/>
      <c r="Y16" s="557"/>
      <c r="Z16" s="557"/>
      <c r="AA16" s="557"/>
      <c r="AB16" s="557"/>
      <c r="AC16" s="557"/>
      <c r="AD16" s="585"/>
      <c r="AE16" s="1129"/>
    </row>
    <row r="17" spans="3:31" ht="16.5" customHeight="1">
      <c r="C17" s="584"/>
      <c r="D17" s="557"/>
      <c r="E17" s="557"/>
      <c r="F17" s="557"/>
      <c r="G17" s="557"/>
      <c r="H17" s="557"/>
      <c r="I17" s="557"/>
      <c r="J17" s="557"/>
      <c r="K17" s="557"/>
      <c r="L17" s="557"/>
      <c r="M17" s="557"/>
      <c r="N17" s="557"/>
      <c r="O17" s="557"/>
      <c r="P17" s="557"/>
      <c r="Q17" s="557"/>
      <c r="R17" s="557"/>
      <c r="S17" s="557"/>
      <c r="T17" s="557"/>
      <c r="U17" s="557"/>
      <c r="V17" s="557"/>
      <c r="W17" s="557"/>
      <c r="X17" s="557"/>
      <c r="Y17" s="557"/>
      <c r="Z17" s="557"/>
      <c r="AA17" s="557"/>
      <c r="AB17" s="557"/>
      <c r="AC17" s="557"/>
      <c r="AD17" s="585"/>
      <c r="AE17" s="1129"/>
    </row>
    <row r="18" spans="3:31" ht="16.5" customHeight="1">
      <c r="C18" s="584"/>
      <c r="D18" s="557"/>
      <c r="E18" s="557"/>
      <c r="F18" s="557"/>
      <c r="G18" s="557"/>
      <c r="H18" s="557"/>
      <c r="I18" s="557"/>
      <c r="J18" s="557"/>
      <c r="K18" s="557"/>
      <c r="L18" s="557"/>
      <c r="M18" s="557"/>
      <c r="N18" s="557"/>
      <c r="O18" s="557"/>
      <c r="P18" s="557"/>
      <c r="Q18" s="557"/>
      <c r="R18" s="557"/>
      <c r="S18" s="557"/>
      <c r="T18" s="557"/>
      <c r="U18" s="557"/>
      <c r="V18" s="557"/>
      <c r="W18" s="557"/>
      <c r="X18" s="557"/>
      <c r="Y18" s="557"/>
      <c r="Z18" s="557"/>
      <c r="AA18" s="557"/>
      <c r="AB18" s="557"/>
      <c r="AC18" s="557"/>
      <c r="AD18" s="585"/>
      <c r="AE18" s="1129"/>
    </row>
    <row r="19" spans="3:31" ht="16.5" customHeight="1">
      <c r="C19" s="584"/>
      <c r="D19" s="557"/>
      <c r="E19" s="557"/>
      <c r="F19" s="557"/>
      <c r="G19" s="557"/>
      <c r="H19" s="557"/>
      <c r="I19" s="557"/>
      <c r="J19" s="557"/>
      <c r="K19" s="557"/>
      <c r="L19" s="557"/>
      <c r="M19" s="557"/>
      <c r="N19" s="557"/>
      <c r="O19" s="557"/>
      <c r="P19" s="557"/>
      <c r="Q19" s="557"/>
      <c r="R19" s="557"/>
      <c r="S19" s="557"/>
      <c r="T19" s="557"/>
      <c r="U19" s="557"/>
      <c r="V19" s="557"/>
      <c r="W19" s="557"/>
      <c r="X19" s="557"/>
      <c r="Y19" s="557"/>
      <c r="Z19" s="557"/>
      <c r="AA19" s="557"/>
      <c r="AB19" s="557"/>
      <c r="AC19" s="557"/>
      <c r="AD19" s="585"/>
      <c r="AE19" s="1129"/>
    </row>
    <row r="20" spans="3:31" ht="16.5" customHeight="1">
      <c r="C20" s="584"/>
      <c r="D20" s="557"/>
      <c r="E20" s="557"/>
      <c r="F20" s="557"/>
      <c r="G20" s="557"/>
      <c r="H20" s="557"/>
      <c r="I20" s="557"/>
      <c r="J20" s="557"/>
      <c r="K20" s="557"/>
      <c r="L20" s="557"/>
      <c r="M20" s="557"/>
      <c r="N20" s="557"/>
      <c r="O20" s="557"/>
      <c r="P20" s="557"/>
      <c r="Q20" s="557"/>
      <c r="R20" s="557"/>
      <c r="S20" s="557"/>
      <c r="T20" s="557"/>
      <c r="U20" s="557"/>
      <c r="V20" s="557"/>
      <c r="W20" s="557"/>
      <c r="X20" s="557"/>
      <c r="Y20" s="557"/>
      <c r="Z20" s="557"/>
      <c r="AA20" s="557"/>
      <c r="AB20" s="557"/>
      <c r="AC20" s="557"/>
      <c r="AD20" s="585"/>
      <c r="AE20" s="1129"/>
    </row>
    <row r="21" spans="3:31" ht="16.5" customHeight="1">
      <c r="C21" s="584"/>
      <c r="D21" s="586"/>
      <c r="E21" s="586"/>
      <c r="F21" s="586"/>
      <c r="G21" s="586"/>
      <c r="H21" s="586"/>
      <c r="I21" s="586"/>
      <c r="J21" s="586"/>
      <c r="K21" s="586"/>
      <c r="L21" s="586"/>
      <c r="M21" s="586"/>
      <c r="N21" s="586"/>
      <c r="O21" s="586"/>
      <c r="P21" s="586"/>
      <c r="Q21" s="586"/>
      <c r="R21" s="586"/>
      <c r="S21" s="586"/>
      <c r="T21" s="586"/>
      <c r="U21" s="586"/>
      <c r="V21" s="586"/>
      <c r="W21" s="586"/>
      <c r="X21" s="586"/>
      <c r="Y21" s="586"/>
      <c r="Z21" s="586"/>
      <c r="AA21" s="586"/>
      <c r="AB21" s="586"/>
      <c r="AC21" s="586"/>
      <c r="AD21" s="585"/>
      <c r="AE21" s="1129"/>
    </row>
    <row r="22" spans="3:31" ht="16.5" customHeight="1">
      <c r="C22" s="584"/>
      <c r="D22" s="557"/>
      <c r="E22" s="557"/>
      <c r="F22" s="557"/>
      <c r="G22" s="557"/>
      <c r="H22" s="557"/>
      <c r="I22" s="557"/>
      <c r="J22" s="557"/>
      <c r="K22" s="557"/>
      <c r="L22" s="557"/>
      <c r="M22" s="557"/>
      <c r="N22" s="557"/>
      <c r="O22" s="557"/>
      <c r="P22" s="557"/>
      <c r="Q22" s="557"/>
      <c r="R22" s="557"/>
      <c r="S22" s="557"/>
      <c r="T22" s="557"/>
      <c r="U22" s="557"/>
      <c r="V22" s="557"/>
      <c r="W22" s="557"/>
      <c r="X22" s="557"/>
      <c r="Y22" s="557"/>
      <c r="Z22" s="557"/>
      <c r="AA22" s="557"/>
      <c r="AB22" s="557"/>
      <c r="AC22" s="557"/>
      <c r="AD22" s="585"/>
      <c r="AE22" s="1129"/>
    </row>
    <row r="23" spans="3:31" ht="16.5" customHeight="1">
      <c r="C23" s="584"/>
      <c r="D23" s="557"/>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85"/>
      <c r="AE23" s="1129"/>
    </row>
    <row r="24" spans="3:31" ht="16.5" customHeight="1">
      <c r="C24" s="584"/>
      <c r="D24" s="557"/>
      <c r="E24" s="557"/>
      <c r="F24" s="557"/>
      <c r="G24" s="557"/>
      <c r="H24" s="557"/>
      <c r="I24" s="557"/>
      <c r="J24" s="557"/>
      <c r="K24" s="557"/>
      <c r="L24" s="557"/>
      <c r="M24" s="557"/>
      <c r="N24" s="557"/>
      <c r="O24" s="557"/>
      <c r="P24" s="557"/>
      <c r="Q24" s="557"/>
      <c r="R24" s="557"/>
      <c r="S24" s="557"/>
      <c r="T24" s="557"/>
      <c r="U24" s="557"/>
      <c r="V24" s="557"/>
      <c r="W24" s="557"/>
      <c r="X24" s="557"/>
      <c r="Y24" s="557"/>
      <c r="Z24" s="557"/>
      <c r="AA24" s="557"/>
      <c r="AB24" s="557"/>
      <c r="AC24" s="557"/>
      <c r="AD24" s="585"/>
      <c r="AE24" s="1129"/>
    </row>
    <row r="25" spans="3:31" ht="16.5" customHeight="1">
      <c r="C25" s="584"/>
      <c r="D25" s="557"/>
      <c r="E25" s="557"/>
      <c r="F25" s="557"/>
      <c r="G25" s="557"/>
      <c r="H25" s="557"/>
      <c r="I25" s="557"/>
      <c r="J25" s="557"/>
      <c r="K25" s="557"/>
      <c r="L25" s="557"/>
      <c r="M25" s="557"/>
      <c r="N25" s="557"/>
      <c r="O25" s="557"/>
      <c r="P25" s="557"/>
      <c r="Q25" s="557"/>
      <c r="R25" s="557"/>
      <c r="S25" s="557"/>
      <c r="T25" s="557"/>
      <c r="U25" s="557"/>
      <c r="V25" s="557"/>
      <c r="W25" s="557"/>
      <c r="X25" s="557"/>
      <c r="Y25" s="557"/>
      <c r="Z25" s="557"/>
      <c r="AA25" s="557"/>
      <c r="AB25" s="557"/>
      <c r="AC25" s="557"/>
      <c r="AD25" s="585"/>
      <c r="AE25" s="1129"/>
    </row>
    <row r="26" spans="3:31" ht="16.5" customHeight="1">
      <c r="C26" s="584"/>
      <c r="D26" s="557"/>
      <c r="E26" s="557"/>
      <c r="F26" s="557"/>
      <c r="G26" s="557"/>
      <c r="H26" s="557"/>
      <c r="I26" s="557"/>
      <c r="J26" s="557"/>
      <c r="K26" s="557"/>
      <c r="L26" s="557"/>
      <c r="M26" s="557"/>
      <c r="N26" s="557"/>
      <c r="O26" s="557"/>
      <c r="P26" s="557"/>
      <c r="Q26" s="557"/>
      <c r="R26" s="557"/>
      <c r="S26" s="557"/>
      <c r="T26" s="557"/>
      <c r="U26" s="557"/>
      <c r="V26" s="557"/>
      <c r="W26" s="557"/>
      <c r="X26" s="557"/>
      <c r="Y26" s="557"/>
      <c r="Z26" s="557"/>
      <c r="AA26" s="557"/>
      <c r="AB26" s="557"/>
      <c r="AC26" s="557"/>
      <c r="AD26" s="585"/>
      <c r="AE26" s="1129"/>
    </row>
    <row r="27" spans="3:31" ht="16.5" customHeight="1">
      <c r="C27" s="584"/>
      <c r="D27" s="557"/>
      <c r="E27" s="557"/>
      <c r="F27" s="557"/>
      <c r="G27" s="557"/>
      <c r="H27" s="557"/>
      <c r="I27" s="557"/>
      <c r="J27" s="557"/>
      <c r="K27" s="557"/>
      <c r="L27" s="557"/>
      <c r="M27" s="557"/>
      <c r="N27" s="557"/>
      <c r="O27" s="557"/>
      <c r="P27" s="557"/>
      <c r="Q27" s="557"/>
      <c r="R27" s="557"/>
      <c r="S27" s="557"/>
      <c r="T27" s="557"/>
      <c r="U27" s="557"/>
      <c r="V27" s="557"/>
      <c r="W27" s="557"/>
      <c r="X27" s="557"/>
      <c r="Y27" s="557"/>
      <c r="Z27" s="557"/>
      <c r="AA27" s="557"/>
      <c r="AB27" s="557"/>
      <c r="AC27" s="557"/>
      <c r="AD27" s="585"/>
      <c r="AE27" s="1129"/>
    </row>
    <row r="28" spans="3:31" ht="16.5" customHeight="1">
      <c r="C28" s="584"/>
      <c r="D28" s="557"/>
      <c r="E28" s="557"/>
      <c r="F28" s="557"/>
      <c r="G28" s="557"/>
      <c r="H28" s="557"/>
      <c r="I28" s="557"/>
      <c r="J28" s="557"/>
      <c r="K28" s="557"/>
      <c r="L28" s="557"/>
      <c r="M28" s="557"/>
      <c r="N28" s="557"/>
      <c r="O28" s="557"/>
      <c r="P28" s="557"/>
      <c r="Q28" s="557"/>
      <c r="R28" s="557"/>
      <c r="S28" s="557"/>
      <c r="T28" s="557"/>
      <c r="U28" s="557"/>
      <c r="V28" s="557"/>
      <c r="W28" s="557"/>
      <c r="X28" s="557"/>
      <c r="Y28" s="557"/>
      <c r="Z28" s="557"/>
      <c r="AA28" s="557"/>
      <c r="AB28" s="557"/>
      <c r="AC28" s="557"/>
      <c r="AD28" s="585"/>
      <c r="AE28" s="1129"/>
    </row>
    <row r="29" spans="3:31" ht="16.5" customHeight="1">
      <c r="C29" s="584"/>
      <c r="D29" s="557"/>
      <c r="E29" s="557"/>
      <c r="F29" s="557"/>
      <c r="G29" s="557"/>
      <c r="H29" s="557"/>
      <c r="I29" s="557"/>
      <c r="J29" s="557"/>
      <c r="K29" s="557"/>
      <c r="L29" s="557"/>
      <c r="M29" s="557"/>
      <c r="N29" s="557"/>
      <c r="O29" s="557"/>
      <c r="P29" s="557"/>
      <c r="Q29" s="557"/>
      <c r="R29" s="557"/>
      <c r="S29" s="557"/>
      <c r="T29" s="557"/>
      <c r="U29" s="557"/>
      <c r="V29" s="557"/>
      <c r="W29" s="557"/>
      <c r="X29" s="557"/>
      <c r="Y29" s="557"/>
      <c r="Z29" s="557"/>
      <c r="AA29" s="557"/>
      <c r="AB29" s="557"/>
      <c r="AC29" s="557"/>
      <c r="AD29" s="585"/>
      <c r="AE29" s="1129"/>
    </row>
    <row r="30" spans="3:31" ht="16.5" customHeight="1">
      <c r="C30" s="584"/>
      <c r="D30" s="557"/>
      <c r="E30" s="557"/>
      <c r="F30" s="557"/>
      <c r="G30" s="557"/>
      <c r="H30" s="557"/>
      <c r="I30" s="557"/>
      <c r="J30" s="557"/>
      <c r="K30" s="557"/>
      <c r="L30" s="557"/>
      <c r="M30" s="557"/>
      <c r="N30" s="557"/>
      <c r="O30" s="557"/>
      <c r="P30" s="557"/>
      <c r="Q30" s="557"/>
      <c r="R30" s="557"/>
      <c r="S30" s="557"/>
      <c r="T30" s="557"/>
      <c r="U30" s="557"/>
      <c r="V30" s="557"/>
      <c r="W30" s="557"/>
      <c r="X30" s="557"/>
      <c r="Y30" s="557"/>
      <c r="Z30" s="557"/>
      <c r="AA30" s="557"/>
      <c r="AB30" s="557"/>
      <c r="AC30" s="557"/>
      <c r="AD30" s="585"/>
      <c r="AE30" s="1129"/>
    </row>
    <row r="31" spans="3:31" ht="16.5" customHeight="1">
      <c r="C31" s="584"/>
      <c r="D31" s="586"/>
      <c r="E31" s="586"/>
      <c r="F31" s="586"/>
      <c r="G31" s="586"/>
      <c r="H31" s="586"/>
      <c r="I31" s="586"/>
      <c r="J31" s="586"/>
      <c r="K31" s="586"/>
      <c r="L31" s="586"/>
      <c r="M31" s="586"/>
      <c r="N31" s="586"/>
      <c r="O31" s="586"/>
      <c r="P31" s="586"/>
      <c r="Q31" s="586"/>
      <c r="R31" s="586"/>
      <c r="S31" s="586"/>
      <c r="T31" s="586"/>
      <c r="U31" s="586"/>
      <c r="V31" s="586"/>
      <c r="W31" s="586"/>
      <c r="X31" s="586"/>
      <c r="Y31" s="586"/>
      <c r="Z31" s="586"/>
      <c r="AA31" s="586"/>
      <c r="AB31" s="586"/>
      <c r="AC31" s="586"/>
      <c r="AD31" s="585"/>
      <c r="AE31" s="1129"/>
    </row>
    <row r="32" spans="3:31" ht="16.5" customHeight="1">
      <c r="C32" s="584"/>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57"/>
      <c r="AB32" s="557"/>
      <c r="AC32" s="557"/>
      <c r="AD32" s="585"/>
      <c r="AE32" s="1129"/>
    </row>
    <row r="33" spans="3:31" ht="16.5" customHeight="1">
      <c r="C33" s="584"/>
      <c r="D33" s="557"/>
      <c r="E33" s="557"/>
      <c r="F33" s="557"/>
      <c r="G33" s="557"/>
      <c r="H33" s="557"/>
      <c r="I33" s="557"/>
      <c r="J33" s="557"/>
      <c r="K33" s="557"/>
      <c r="L33" s="557"/>
      <c r="M33" s="557"/>
      <c r="N33" s="557"/>
      <c r="O33" s="557"/>
      <c r="P33" s="557"/>
      <c r="Q33" s="557"/>
      <c r="R33" s="557"/>
      <c r="S33" s="557"/>
      <c r="T33" s="557"/>
      <c r="U33" s="557"/>
      <c r="V33" s="557"/>
      <c r="W33" s="557"/>
      <c r="X33" s="557"/>
      <c r="Y33" s="557"/>
      <c r="Z33" s="557"/>
      <c r="AA33" s="557"/>
      <c r="AB33" s="557"/>
      <c r="AC33" s="557"/>
      <c r="AD33" s="585"/>
      <c r="AE33" s="1129"/>
    </row>
    <row r="34" spans="3:31" ht="16.5" customHeight="1">
      <c r="C34" s="584"/>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557"/>
      <c r="AB34" s="557"/>
      <c r="AC34" s="557"/>
      <c r="AD34" s="585"/>
      <c r="AE34" s="1129"/>
    </row>
    <row r="35" spans="3:31" ht="16.5" customHeight="1">
      <c r="C35" s="584"/>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557"/>
      <c r="AB35" s="557"/>
      <c r="AC35" s="557"/>
      <c r="AD35" s="585"/>
      <c r="AE35" s="1129"/>
    </row>
    <row r="36" spans="3:31" ht="16.5" customHeight="1">
      <c r="C36" s="584"/>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557"/>
      <c r="AB36" s="557"/>
      <c r="AC36" s="557"/>
      <c r="AD36" s="585"/>
      <c r="AE36" s="1129"/>
    </row>
    <row r="37" spans="3:31" ht="16.5" customHeight="1">
      <c r="C37" s="584"/>
      <c r="D37" s="557"/>
      <c r="E37" s="557"/>
      <c r="F37" s="557"/>
      <c r="G37" s="557"/>
      <c r="H37" s="557"/>
      <c r="I37" s="557"/>
      <c r="J37" s="557"/>
      <c r="K37" s="557"/>
      <c r="L37" s="557"/>
      <c r="M37" s="557"/>
      <c r="N37" s="557"/>
      <c r="O37" s="557"/>
      <c r="P37" s="557"/>
      <c r="Q37" s="557"/>
      <c r="R37" s="557"/>
      <c r="S37" s="557"/>
      <c r="T37" s="557"/>
      <c r="U37" s="557"/>
      <c r="V37" s="557"/>
      <c r="W37" s="557"/>
      <c r="X37" s="557"/>
      <c r="Y37" s="557"/>
      <c r="Z37" s="557"/>
      <c r="AA37" s="557"/>
      <c r="AB37" s="557"/>
      <c r="AC37" s="557"/>
      <c r="AD37" s="585"/>
      <c r="AE37" s="1129"/>
    </row>
    <row r="38" spans="3:31" ht="16.5" customHeight="1">
      <c r="C38" s="584"/>
      <c r="D38" s="557"/>
      <c r="E38" s="557"/>
      <c r="F38" s="557"/>
      <c r="G38" s="557"/>
      <c r="H38" s="557"/>
      <c r="I38" s="557"/>
      <c r="J38" s="557"/>
      <c r="K38" s="557"/>
      <c r="L38" s="557"/>
      <c r="M38" s="557"/>
      <c r="N38" s="557"/>
      <c r="O38" s="557"/>
      <c r="P38" s="557"/>
      <c r="Q38" s="557"/>
      <c r="R38" s="557"/>
      <c r="S38" s="557"/>
      <c r="T38" s="557"/>
      <c r="U38" s="557"/>
      <c r="V38" s="557"/>
      <c r="W38" s="557"/>
      <c r="X38" s="557"/>
      <c r="Y38" s="557"/>
      <c r="Z38" s="557"/>
      <c r="AA38" s="557"/>
      <c r="AB38" s="557"/>
      <c r="AC38" s="557"/>
      <c r="AD38" s="585"/>
      <c r="AE38" s="1129"/>
    </row>
    <row r="39" spans="3:31" ht="16.5" customHeight="1">
      <c r="C39" s="584"/>
      <c r="D39" s="557"/>
      <c r="E39" s="557"/>
      <c r="F39" s="557"/>
      <c r="G39" s="557"/>
      <c r="H39" s="557"/>
      <c r="I39" s="557"/>
      <c r="J39" s="557"/>
      <c r="K39" s="557"/>
      <c r="L39" s="557"/>
      <c r="M39" s="557"/>
      <c r="N39" s="557"/>
      <c r="O39" s="557"/>
      <c r="P39" s="557"/>
      <c r="Q39" s="557"/>
      <c r="R39" s="557"/>
      <c r="S39" s="557"/>
      <c r="T39" s="557"/>
      <c r="U39" s="557"/>
      <c r="V39" s="557"/>
      <c r="W39" s="557"/>
      <c r="X39" s="557"/>
      <c r="Y39" s="557"/>
      <c r="Z39" s="557"/>
      <c r="AA39" s="557"/>
      <c r="AB39" s="557"/>
      <c r="AC39" s="557"/>
      <c r="AD39" s="585"/>
      <c r="AE39" s="1129"/>
    </row>
    <row r="40" spans="3:31" ht="16.5" customHeight="1">
      <c r="C40" s="584"/>
      <c r="D40" s="557"/>
      <c r="E40" s="557"/>
      <c r="F40" s="557"/>
      <c r="G40" s="557"/>
      <c r="H40" s="557"/>
      <c r="I40" s="557"/>
      <c r="J40" s="557"/>
      <c r="K40" s="557"/>
      <c r="L40" s="557"/>
      <c r="M40" s="557"/>
      <c r="N40" s="557"/>
      <c r="O40" s="557"/>
      <c r="P40" s="557"/>
      <c r="Q40" s="557"/>
      <c r="R40" s="557"/>
      <c r="S40" s="557"/>
      <c r="T40" s="557"/>
      <c r="U40" s="557"/>
      <c r="V40" s="557"/>
      <c r="W40" s="557"/>
      <c r="X40" s="557"/>
      <c r="Y40" s="557"/>
      <c r="Z40" s="557"/>
      <c r="AA40" s="557"/>
      <c r="AB40" s="557"/>
      <c r="AC40" s="557"/>
      <c r="AD40" s="585"/>
      <c r="AE40" s="1129"/>
    </row>
    <row r="41" spans="3:31" ht="16.5" customHeight="1">
      <c r="C41" s="584"/>
      <c r="D41" s="557"/>
      <c r="E41" s="557"/>
      <c r="F41" s="557"/>
      <c r="G41" s="557"/>
      <c r="H41" s="557"/>
      <c r="I41" s="557"/>
      <c r="J41" s="557"/>
      <c r="K41" s="557"/>
      <c r="L41" s="557"/>
      <c r="M41" s="557"/>
      <c r="N41" s="557"/>
      <c r="O41" s="557"/>
      <c r="P41" s="557"/>
      <c r="Q41" s="557"/>
      <c r="R41" s="557"/>
      <c r="S41" s="557"/>
      <c r="T41" s="557"/>
      <c r="U41" s="557"/>
      <c r="V41" s="557"/>
      <c r="W41" s="557"/>
      <c r="X41" s="557"/>
      <c r="Y41" s="557"/>
      <c r="Z41" s="557"/>
      <c r="AA41" s="557"/>
      <c r="AB41" s="557"/>
      <c r="AC41" s="557"/>
      <c r="AD41" s="585"/>
      <c r="AE41" s="1129"/>
    </row>
    <row r="42" spans="3:31" ht="16.5" customHeight="1">
      <c r="C42" s="584"/>
      <c r="D42" s="557"/>
      <c r="E42" s="557"/>
      <c r="F42" s="557"/>
      <c r="G42" s="557"/>
      <c r="H42" s="557"/>
      <c r="I42" s="557"/>
      <c r="J42" s="557"/>
      <c r="K42" s="557"/>
      <c r="L42" s="557"/>
      <c r="M42" s="557"/>
      <c r="N42" s="557"/>
      <c r="O42" s="557"/>
      <c r="P42" s="557"/>
      <c r="Q42" s="557"/>
      <c r="R42" s="557"/>
      <c r="S42" s="557"/>
      <c r="T42" s="557"/>
      <c r="U42" s="557"/>
      <c r="V42" s="557"/>
      <c r="W42" s="557"/>
      <c r="X42" s="557"/>
      <c r="Y42" s="557"/>
      <c r="Z42" s="557"/>
      <c r="AA42" s="557"/>
      <c r="AB42" s="557"/>
      <c r="AC42" s="557"/>
      <c r="AD42" s="585"/>
      <c r="AE42" s="1129"/>
    </row>
    <row r="43" spans="3:31" ht="16.5" customHeight="1">
      <c r="C43" s="584"/>
      <c r="D43" s="557"/>
      <c r="E43" s="557"/>
      <c r="F43" s="557"/>
      <c r="G43" s="557"/>
      <c r="H43" s="557"/>
      <c r="I43" s="557"/>
      <c r="J43" s="557"/>
      <c r="K43" s="557"/>
      <c r="L43" s="557"/>
      <c r="M43" s="557"/>
      <c r="N43" s="557"/>
      <c r="O43" s="557"/>
      <c r="P43" s="557"/>
      <c r="Q43" s="557"/>
      <c r="R43" s="557"/>
      <c r="S43" s="557"/>
      <c r="T43" s="557"/>
      <c r="U43" s="557"/>
      <c r="V43" s="557"/>
      <c r="W43" s="557"/>
      <c r="X43" s="557"/>
      <c r="Y43" s="557"/>
      <c r="Z43" s="557"/>
      <c r="AA43" s="557"/>
      <c r="AB43" s="557"/>
      <c r="AC43" s="557"/>
      <c r="AD43" s="585"/>
      <c r="AE43" s="1129"/>
    </row>
    <row r="44" spans="3:31" ht="16.5" customHeight="1">
      <c r="C44" s="584"/>
      <c r="D44" s="557"/>
      <c r="E44" s="557"/>
      <c r="F44" s="557"/>
      <c r="G44" s="557"/>
      <c r="H44" s="557"/>
      <c r="I44" s="557"/>
      <c r="J44" s="557"/>
      <c r="K44" s="557"/>
      <c r="L44" s="557"/>
      <c r="M44" s="557"/>
      <c r="N44" s="557"/>
      <c r="O44" s="557"/>
      <c r="P44" s="557"/>
      <c r="Q44" s="557"/>
      <c r="R44" s="557"/>
      <c r="S44" s="557"/>
      <c r="T44" s="557"/>
      <c r="U44" s="557"/>
      <c r="V44" s="557"/>
      <c r="W44" s="557"/>
      <c r="X44" s="557"/>
      <c r="Y44" s="557"/>
      <c r="Z44" s="557"/>
      <c r="AA44" s="557"/>
      <c r="AB44" s="557"/>
      <c r="AC44" s="557"/>
      <c r="AD44" s="585"/>
      <c r="AE44" s="1129"/>
    </row>
    <row r="45" spans="3:31" ht="16.5" customHeight="1">
      <c r="C45" s="584"/>
      <c r="D45" s="557"/>
      <c r="E45" s="557"/>
      <c r="F45" s="557"/>
      <c r="G45" s="557"/>
      <c r="H45" s="557"/>
      <c r="I45" s="557"/>
      <c r="J45" s="557"/>
      <c r="K45" s="557"/>
      <c r="L45" s="557"/>
      <c r="M45" s="557"/>
      <c r="N45" s="557"/>
      <c r="O45" s="557"/>
      <c r="P45" s="557"/>
      <c r="Q45" s="557"/>
      <c r="R45" s="557"/>
      <c r="S45" s="557"/>
      <c r="T45" s="557"/>
      <c r="U45" s="557"/>
      <c r="V45" s="557"/>
      <c r="W45" s="557"/>
      <c r="X45" s="557"/>
      <c r="Y45" s="557"/>
      <c r="Z45" s="557"/>
      <c r="AA45" s="557"/>
      <c r="AB45" s="557"/>
      <c r="AC45" s="557"/>
      <c r="AD45" s="585"/>
      <c r="AE45" s="1129"/>
    </row>
    <row r="46" spans="3:31" ht="16.5" customHeight="1">
      <c r="C46" s="584"/>
      <c r="D46" s="557"/>
      <c r="E46" s="557"/>
      <c r="F46" s="557"/>
      <c r="G46" s="557"/>
      <c r="H46" s="557"/>
      <c r="I46" s="557"/>
      <c r="J46" s="557"/>
      <c r="K46" s="557"/>
      <c r="L46" s="557"/>
      <c r="M46" s="557"/>
      <c r="N46" s="557"/>
      <c r="O46" s="557"/>
      <c r="P46" s="557"/>
      <c r="Q46" s="557"/>
      <c r="R46" s="557"/>
      <c r="S46" s="557"/>
      <c r="T46" s="557"/>
      <c r="U46" s="557"/>
      <c r="V46" s="557"/>
      <c r="W46" s="557"/>
      <c r="X46" s="557"/>
      <c r="Y46" s="557"/>
      <c r="Z46" s="557"/>
      <c r="AA46" s="557"/>
      <c r="AB46" s="557"/>
      <c r="AC46" s="557"/>
      <c r="AD46" s="585"/>
      <c r="AE46" s="1129"/>
    </row>
    <row r="47" spans="3:31" ht="16.5" customHeight="1">
      <c r="C47" s="584"/>
      <c r="D47" s="557"/>
      <c r="E47" s="557"/>
      <c r="F47" s="557"/>
      <c r="G47" s="557"/>
      <c r="H47" s="557"/>
      <c r="I47" s="557"/>
      <c r="J47" s="557"/>
      <c r="K47" s="557"/>
      <c r="L47" s="557"/>
      <c r="M47" s="557"/>
      <c r="N47" s="557"/>
      <c r="O47" s="557"/>
      <c r="P47" s="557"/>
      <c r="Q47" s="557"/>
      <c r="R47" s="557"/>
      <c r="S47" s="557"/>
      <c r="T47" s="557"/>
      <c r="U47" s="557"/>
      <c r="V47" s="557"/>
      <c r="W47" s="557"/>
      <c r="X47" s="557"/>
      <c r="Y47" s="557"/>
      <c r="Z47" s="557"/>
      <c r="AA47" s="557"/>
      <c r="AB47" s="557"/>
      <c r="AC47" s="557"/>
      <c r="AD47" s="585"/>
      <c r="AE47" s="1129"/>
    </row>
    <row r="48" spans="3:31" ht="16.5" customHeight="1">
      <c r="C48" s="584"/>
      <c r="D48" s="557"/>
      <c r="E48" s="557"/>
      <c r="F48" s="557"/>
      <c r="G48" s="557"/>
      <c r="H48" s="557"/>
      <c r="I48" s="557"/>
      <c r="J48" s="557"/>
      <c r="K48" s="557"/>
      <c r="L48" s="557"/>
      <c r="M48" s="557"/>
      <c r="N48" s="557"/>
      <c r="O48" s="557"/>
      <c r="P48" s="557"/>
      <c r="Q48" s="557"/>
      <c r="R48" s="557"/>
      <c r="S48" s="557"/>
      <c r="T48" s="557"/>
      <c r="U48" s="557"/>
      <c r="V48" s="557"/>
      <c r="W48" s="557"/>
      <c r="X48" s="557"/>
      <c r="Y48" s="557"/>
      <c r="Z48" s="557"/>
      <c r="AA48" s="557"/>
      <c r="AB48" s="557"/>
      <c r="AC48" s="557"/>
      <c r="AD48" s="585"/>
      <c r="AE48" s="1129"/>
    </row>
    <row r="49" spans="3:31" ht="16.5" customHeight="1">
      <c r="C49" s="584"/>
      <c r="D49" s="557"/>
      <c r="E49" s="557"/>
      <c r="F49" s="557"/>
      <c r="G49" s="557"/>
      <c r="H49" s="557"/>
      <c r="I49" s="557"/>
      <c r="J49" s="557"/>
      <c r="K49" s="557"/>
      <c r="L49" s="557"/>
      <c r="M49" s="557"/>
      <c r="N49" s="557"/>
      <c r="O49" s="557"/>
      <c r="P49" s="557"/>
      <c r="Q49" s="557"/>
      <c r="R49" s="557"/>
      <c r="S49" s="557"/>
      <c r="T49" s="557"/>
      <c r="U49" s="557"/>
      <c r="V49" s="557"/>
      <c r="W49" s="557"/>
      <c r="X49" s="557"/>
      <c r="Y49" s="557"/>
      <c r="Z49" s="557"/>
      <c r="AA49" s="557"/>
      <c r="AB49" s="557"/>
      <c r="AC49" s="557"/>
      <c r="AD49" s="585"/>
      <c r="AE49" s="1129"/>
    </row>
    <row r="50" spans="3:31" ht="16.5" customHeight="1">
      <c r="C50" s="584"/>
      <c r="D50" s="586"/>
      <c r="E50" s="586"/>
      <c r="F50" s="586"/>
      <c r="G50" s="586"/>
      <c r="H50" s="586"/>
      <c r="I50" s="586"/>
      <c r="J50" s="586"/>
      <c r="K50" s="586"/>
      <c r="L50" s="586"/>
      <c r="M50" s="586"/>
      <c r="N50" s="586"/>
      <c r="O50" s="586"/>
      <c r="P50" s="586"/>
      <c r="Q50" s="586"/>
      <c r="R50" s="586"/>
      <c r="S50" s="586"/>
      <c r="T50" s="586"/>
      <c r="U50" s="586"/>
      <c r="V50" s="586"/>
      <c r="W50" s="586"/>
      <c r="X50" s="586"/>
      <c r="Y50" s="586"/>
      <c r="Z50" s="586"/>
      <c r="AA50" s="586"/>
      <c r="AB50" s="586"/>
      <c r="AC50" s="586"/>
      <c r="AD50" s="585"/>
      <c r="AE50" s="1129"/>
    </row>
    <row r="51" spans="3:31" ht="16.5" customHeight="1">
      <c r="C51" s="584"/>
      <c r="D51" s="557"/>
      <c r="E51" s="557"/>
      <c r="F51" s="557"/>
      <c r="G51" s="557"/>
      <c r="H51" s="557"/>
      <c r="I51" s="557"/>
      <c r="J51" s="557"/>
      <c r="K51" s="557"/>
      <c r="L51" s="557"/>
      <c r="M51" s="557"/>
      <c r="N51" s="557"/>
      <c r="O51" s="557"/>
      <c r="P51" s="557"/>
      <c r="Q51" s="557"/>
      <c r="R51" s="557"/>
      <c r="S51" s="557"/>
      <c r="T51" s="557"/>
      <c r="U51" s="557"/>
      <c r="V51" s="557"/>
      <c r="W51" s="557"/>
      <c r="X51" s="557"/>
      <c r="Y51" s="557"/>
      <c r="Z51" s="557"/>
      <c r="AA51" s="557"/>
      <c r="AB51" s="557"/>
      <c r="AC51" s="557"/>
      <c r="AD51" s="585"/>
      <c r="AE51" s="1129"/>
    </row>
    <row r="52" spans="3:31" ht="16.5" customHeight="1">
      <c r="C52" s="584"/>
      <c r="D52" s="557"/>
      <c r="E52" s="557"/>
      <c r="F52" s="557"/>
      <c r="G52" s="557"/>
      <c r="H52" s="557"/>
      <c r="I52" s="557"/>
      <c r="J52" s="557"/>
      <c r="K52" s="557"/>
      <c r="L52" s="557"/>
      <c r="M52" s="557"/>
      <c r="N52" s="557"/>
      <c r="O52" s="557"/>
      <c r="P52" s="557"/>
      <c r="Q52" s="557"/>
      <c r="R52" s="557"/>
      <c r="S52" s="557"/>
      <c r="T52" s="557"/>
      <c r="U52" s="557"/>
      <c r="V52" s="557"/>
      <c r="W52" s="557"/>
      <c r="X52" s="557"/>
      <c r="Y52" s="557"/>
      <c r="Z52" s="557"/>
      <c r="AA52" s="557"/>
      <c r="AB52" s="557"/>
      <c r="AC52" s="557"/>
      <c r="AD52" s="585"/>
      <c r="AE52" s="1129"/>
    </row>
    <row r="53" spans="3:31" ht="16.5" customHeight="1">
      <c r="C53" s="587"/>
      <c r="D53" s="558"/>
      <c r="E53" s="558"/>
      <c r="F53" s="558"/>
      <c r="G53" s="558"/>
      <c r="H53" s="558"/>
      <c r="I53" s="558"/>
      <c r="J53" s="558"/>
      <c r="K53" s="558"/>
      <c r="L53" s="558"/>
      <c r="M53" s="558"/>
      <c r="N53" s="558"/>
      <c r="O53" s="558"/>
      <c r="P53" s="558"/>
      <c r="Q53" s="558"/>
      <c r="R53" s="558"/>
      <c r="S53" s="558"/>
      <c r="T53" s="558"/>
      <c r="U53" s="558"/>
      <c r="V53" s="558"/>
      <c r="W53" s="558"/>
      <c r="X53" s="558"/>
      <c r="Y53" s="558"/>
      <c r="Z53" s="558"/>
      <c r="AA53" s="558"/>
      <c r="AB53" s="558"/>
      <c r="AC53" s="558"/>
      <c r="AD53" s="588"/>
      <c r="AE53" s="1129"/>
    </row>
    <row r="54" spans="3:31" ht="6.75" customHeight="1">
      <c r="E54" s="589"/>
      <c r="F54" s="589"/>
      <c r="G54" s="589"/>
      <c r="H54" s="589"/>
      <c r="I54" s="589"/>
      <c r="J54" s="589"/>
      <c r="K54" s="589"/>
      <c r="L54" s="589"/>
      <c r="M54" s="589"/>
    </row>
    <row r="56" spans="3:31" ht="16.5" customHeight="1">
      <c r="E56" s="589"/>
      <c r="F56" s="589"/>
      <c r="G56" s="589"/>
      <c r="H56" s="589"/>
      <c r="I56" s="589"/>
      <c r="J56" s="589"/>
      <c r="K56" s="589"/>
      <c r="L56" s="589"/>
      <c r="M56" s="589"/>
    </row>
    <row r="57" spans="3:31" ht="16.5" customHeight="1">
      <c r="E57" s="589"/>
      <c r="F57" s="589"/>
      <c r="G57" s="589"/>
      <c r="H57" s="589"/>
      <c r="I57" s="589"/>
      <c r="J57" s="589"/>
      <c r="K57" s="589"/>
      <c r="L57" s="589"/>
      <c r="M57" s="589"/>
    </row>
    <row r="58" spans="3:31" ht="16.5" customHeight="1">
      <c r="E58" s="589"/>
      <c r="F58" s="589"/>
      <c r="G58" s="589"/>
      <c r="H58" s="589"/>
      <c r="I58" s="589"/>
      <c r="J58" s="589"/>
      <c r="K58" s="589"/>
      <c r="L58" s="589"/>
      <c r="M58" s="589"/>
    </row>
    <row r="59" spans="3:31" ht="16.5" customHeight="1">
      <c r="E59" s="589"/>
      <c r="F59" s="589"/>
      <c r="G59" s="589"/>
      <c r="H59" s="589"/>
      <c r="I59" s="589"/>
      <c r="J59" s="589"/>
      <c r="K59" s="589"/>
      <c r="L59" s="589"/>
      <c r="M59" s="589"/>
    </row>
    <row r="60" spans="3:31" ht="16.5" customHeight="1">
      <c r="E60" s="589"/>
      <c r="F60" s="589"/>
      <c r="G60" s="589"/>
      <c r="H60" s="589"/>
      <c r="I60" s="589"/>
      <c r="J60" s="589"/>
      <c r="K60" s="589"/>
      <c r="L60" s="589"/>
      <c r="M60" s="589"/>
    </row>
    <row r="61" spans="3:31" ht="16.5" customHeight="1">
      <c r="E61" s="589"/>
      <c r="F61" s="589"/>
      <c r="G61" s="589"/>
      <c r="H61" s="589"/>
      <c r="I61" s="589"/>
      <c r="J61" s="589"/>
      <c r="K61" s="589"/>
      <c r="L61" s="589"/>
      <c r="M61" s="589"/>
    </row>
    <row r="62" spans="3:31" ht="16.5" customHeight="1">
      <c r="E62" s="589"/>
      <c r="F62" s="589"/>
      <c r="G62" s="589"/>
      <c r="H62" s="589"/>
      <c r="I62" s="589"/>
      <c r="J62" s="589"/>
      <c r="K62" s="589"/>
      <c r="L62" s="589"/>
      <c r="M62" s="589"/>
    </row>
  </sheetData>
  <sheetProtection sheet="1" selectLockedCells="1"/>
  <mergeCells count="8">
    <mergeCell ref="C8:Q8"/>
    <mergeCell ref="R8:T8"/>
    <mergeCell ref="V8:AA8"/>
    <mergeCell ref="B3:AE3"/>
    <mergeCell ref="B4:AE4"/>
    <mergeCell ref="C7:Q7"/>
    <mergeCell ref="R7:T7"/>
    <mergeCell ref="V7:AA7"/>
  </mergeCells>
  <phoneticPr fontId="16"/>
  <conditionalFormatting sqref="R7:T8">
    <cfRule type="containsBlanks" dxfId="148" priority="1">
      <formula>LEN(TRIM(R7))=0</formula>
    </cfRule>
  </conditionalFormatting>
  <pageMargins left="0.9055118110236221" right="0.47244094488188981" top="0.51181102362204722" bottom="0.19685039370078741" header="0.19685039370078741" footer="0.19685039370078741"/>
  <pageSetup paperSize="9" scale="95" orientation="portrait" r:id="rId1"/>
  <headerFooter scaleWithDoc="0">
    <oddFooter>&amp;R&amp;"ＭＳ 明朝,標準"&amp;8&amp;K00-023R4中高層ZEH-M_ver.1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7E21-A433-4717-BAC5-5E942E008BB2}">
  <sheetPr>
    <pageSetUpPr fitToPage="1"/>
  </sheetPr>
  <dimension ref="B2:K58"/>
  <sheetViews>
    <sheetView showGridLines="0" view="pageBreakPreview" topLeftCell="B1" zoomScale="115" zoomScaleNormal="100" zoomScaleSheetLayoutView="115" workbookViewId="0">
      <selection activeCell="I12" sqref="I12"/>
    </sheetView>
  </sheetViews>
  <sheetFormatPr defaultColWidth="9" defaultRowHeight="16.5"/>
  <cols>
    <col min="1" max="1" width="1.875" style="686" customWidth="1"/>
    <col min="2" max="2" width="1.125" style="686" customWidth="1"/>
    <col min="3" max="3" width="4.5" style="686" customWidth="1"/>
    <col min="4" max="4" width="17.5" style="686" customWidth="1"/>
    <col min="5" max="6" width="9" style="686"/>
    <col min="7" max="7" width="11.75" style="686" customWidth="1"/>
    <col min="8" max="8" width="5.625" style="686" customWidth="1"/>
    <col min="9" max="9" width="18.375" style="686" customWidth="1"/>
    <col min="10" max="10" width="5.625" style="686" customWidth="1"/>
    <col min="11" max="11" width="43.125" style="686" customWidth="1"/>
    <col min="12" max="12" width="1.125" style="686" customWidth="1"/>
    <col min="13" max="16384" width="9" style="686"/>
  </cols>
  <sheetData>
    <row r="2" spans="2:11" ht="17.25">
      <c r="C2" s="1119" t="s">
        <v>1281</v>
      </c>
    </row>
    <row r="3" spans="2:11" ht="28.5" customHeight="1">
      <c r="B3" s="321"/>
      <c r="C3" s="709" t="s">
        <v>1092</v>
      </c>
      <c r="D3" s="321"/>
      <c r="E3" s="687"/>
      <c r="F3" s="687"/>
      <c r="G3" s="687"/>
      <c r="H3" s="687"/>
      <c r="I3" s="687"/>
      <c r="J3" s="687"/>
      <c r="K3" s="687"/>
    </row>
    <row r="4" spans="2:11" ht="8.25" customHeight="1">
      <c r="B4" s="321"/>
      <c r="C4" s="321"/>
      <c r="D4" s="688"/>
      <c r="E4" s="688"/>
      <c r="F4" s="688"/>
      <c r="G4" s="689"/>
      <c r="H4" s="688"/>
      <c r="I4" s="688"/>
      <c r="J4" s="688"/>
      <c r="K4" s="688"/>
    </row>
    <row r="5" spans="2:11" ht="28.5" customHeight="1">
      <c r="B5" s="321"/>
      <c r="C5" s="2136" t="s">
        <v>479</v>
      </c>
      <c r="D5" s="2136"/>
      <c r="E5" s="2137" t="str">
        <f>IF(入力シート!F13="","",入力シート!F13)</f>
        <v/>
      </c>
      <c r="F5" s="2137"/>
      <c r="G5" s="2137"/>
      <c r="H5" s="690"/>
      <c r="I5" s="690"/>
      <c r="J5" s="691"/>
      <c r="K5" s="691"/>
    </row>
    <row r="6" spans="2:11" ht="9" customHeight="1">
      <c r="B6" s="321"/>
      <c r="C6" s="321"/>
      <c r="D6" s="692"/>
      <c r="E6" s="692"/>
      <c r="F6" s="692"/>
      <c r="G6" s="693"/>
      <c r="H6" s="692"/>
      <c r="I6" s="692"/>
      <c r="J6" s="692"/>
      <c r="K6" s="692"/>
    </row>
    <row r="7" spans="2:11" ht="21" customHeight="1">
      <c r="B7" s="321"/>
      <c r="C7" s="2127" t="s">
        <v>422</v>
      </c>
      <c r="D7" s="2128"/>
      <c r="E7" s="2128"/>
      <c r="F7" s="2128"/>
      <c r="G7" s="2128"/>
      <c r="H7" s="2128"/>
      <c r="I7" s="2128"/>
      <c r="J7" s="2128"/>
      <c r="K7" s="2129"/>
    </row>
    <row r="8" spans="2:11" s="694" customFormat="1" ht="21" customHeight="1">
      <c r="B8" s="685"/>
      <c r="C8" s="2130" t="s">
        <v>1069</v>
      </c>
      <c r="D8" s="2131"/>
      <c r="E8" s="2131"/>
      <c r="F8" s="2132"/>
      <c r="G8" s="2133" t="s">
        <v>1074</v>
      </c>
      <c r="H8" s="2133"/>
      <c r="I8" s="2133" t="s">
        <v>1068</v>
      </c>
      <c r="J8" s="2133"/>
      <c r="K8" s="695" t="s">
        <v>1075</v>
      </c>
    </row>
    <row r="9" spans="2:11" ht="21" customHeight="1">
      <c r="B9" s="321"/>
      <c r="C9" s="2134" t="s">
        <v>1215</v>
      </c>
      <c r="D9" s="2109" t="s">
        <v>1065</v>
      </c>
      <c r="E9" s="2109"/>
      <c r="F9" s="2109"/>
      <c r="G9" s="850">
        <f>COUNTIFS('6.住戸情報入力'!AR:AR,"地中熱ヒートポンプ・システム",'6.住戸情報入力'!AT:AT,1)+COUNTIFS('6.住戸情報入力'!AR:AR,"地中熱ヒートポンプ・システム、V2H充電設備（充放電設備）",'6.住戸情報入力'!AT:AT,1)</f>
        <v>0</v>
      </c>
      <c r="H9" s="696" t="s">
        <v>1071</v>
      </c>
      <c r="I9" s="850">
        <f>G9*900000</f>
        <v>0</v>
      </c>
      <c r="J9" s="697" t="s">
        <v>1070</v>
      </c>
      <c r="K9" s="705" t="s">
        <v>1078</v>
      </c>
    </row>
    <row r="10" spans="2:11" ht="21" customHeight="1">
      <c r="B10" s="321"/>
      <c r="C10" s="2134"/>
      <c r="D10" s="2109" t="s">
        <v>1066</v>
      </c>
      <c r="E10" s="2109"/>
      <c r="F10" s="2109"/>
      <c r="G10" s="850">
        <f>'18.ＰＶＴシステム明細 '!J23</f>
        <v>0</v>
      </c>
      <c r="H10" s="696" t="s">
        <v>722</v>
      </c>
      <c r="I10" s="850">
        <f>'18.ＰＶＴシステム明細 '!O23</f>
        <v>0</v>
      </c>
      <c r="J10" s="697" t="s">
        <v>1070</v>
      </c>
      <c r="K10" s="705" t="s">
        <v>1130</v>
      </c>
    </row>
    <row r="11" spans="2:11" ht="21" customHeight="1">
      <c r="B11" s="321"/>
      <c r="C11" s="2134"/>
      <c r="D11" s="2109" t="s">
        <v>1067</v>
      </c>
      <c r="E11" s="2109"/>
      <c r="F11" s="2109"/>
      <c r="G11" s="850">
        <f>'19.液体集熱式太陽熱利用システム明細'!J23</f>
        <v>0</v>
      </c>
      <c r="H11" s="696" t="s">
        <v>722</v>
      </c>
      <c r="I11" s="850">
        <f>'19.液体集熱式太陽熱利用システム明細'!O23</f>
        <v>0</v>
      </c>
      <c r="J11" s="697" t="s">
        <v>1070</v>
      </c>
      <c r="K11" s="705" t="s">
        <v>1131</v>
      </c>
    </row>
    <row r="12" spans="2:11" ht="21" customHeight="1" thickBot="1">
      <c r="B12" s="321"/>
      <c r="C12" s="2134"/>
      <c r="D12" s="2117" t="s">
        <v>1055</v>
      </c>
      <c r="E12" s="2117"/>
      <c r="F12" s="2117"/>
      <c r="G12" s="1103">
        <f>COUNTIFS('6.住戸情報入力'!AR:AR,"V2H充電設備（充放電設備）",'6.住戸情報入力'!AT:AT,1)+COUNTIFS('6.住戸情報入力'!AR:AR,"地中熱ヒートポンプ・システム、V2H充電設備（充放電設備）",'6.住戸情報入力'!AT:AT,1)</f>
        <v>0</v>
      </c>
      <c r="H12" s="698" t="s">
        <v>1072</v>
      </c>
      <c r="I12" s="1104">
        <f>SUMIFS('6.住戸情報入力'!AS:AS,'6.住戸情報入力'!AR:AR,"V2H充電設備（充放電設備）",'6.住戸情報入力'!AT:AT,1)+SUMIFS('6.住戸情報入力'!AS:AS,'6.住戸情報入力'!AR:AR,"地中熱ヒートポンプ・システム、V2H充電設備（充放電設備）",'6.住戸情報入力'!AT:AT,1)-900000*COUNTIFS('6.住戸情報入力'!AR:AR,"地中熱ヒートポンプ・システム、V2H充電設備（充放電設備）",'6.住戸情報入力'!AT:AT,1)</f>
        <v>0</v>
      </c>
      <c r="J12" s="698" t="s">
        <v>1070</v>
      </c>
      <c r="K12" s="1102" t="s">
        <v>1077</v>
      </c>
    </row>
    <row r="13" spans="2:11" ht="21" customHeight="1" thickTop="1">
      <c r="B13" s="321"/>
      <c r="C13" s="2135"/>
      <c r="D13" s="2118" t="s">
        <v>829</v>
      </c>
      <c r="E13" s="2118"/>
      <c r="F13" s="2118"/>
      <c r="G13" s="2118"/>
      <c r="H13" s="2118"/>
      <c r="I13" s="854">
        <f>SUM(I9:I12)</f>
        <v>0</v>
      </c>
      <c r="J13" s="699" t="s">
        <v>1070</v>
      </c>
      <c r="K13" s="706"/>
    </row>
    <row r="14" spans="2:11" ht="21" customHeight="1">
      <c r="B14" s="321"/>
      <c r="C14" s="2113" t="s">
        <v>1073</v>
      </c>
      <c r="D14" s="2109" t="s">
        <v>1064</v>
      </c>
      <c r="E14" s="2109"/>
      <c r="F14" s="2109"/>
      <c r="G14" s="850">
        <f>'16.直交集成板（ＣＬＴ）明細'!J16</f>
        <v>0</v>
      </c>
      <c r="H14" s="696" t="s">
        <v>1227</v>
      </c>
      <c r="I14" s="850">
        <f>'16.直交集成板（ＣＬＴ）明細'!T16</f>
        <v>0</v>
      </c>
      <c r="J14" s="697" t="s">
        <v>1070</v>
      </c>
      <c r="K14" s="705" t="s">
        <v>1129</v>
      </c>
    </row>
    <row r="15" spans="2:11" ht="21" customHeight="1">
      <c r="B15" s="321"/>
      <c r="C15" s="2114"/>
      <c r="D15" s="2120" t="s">
        <v>1055</v>
      </c>
      <c r="E15" s="2120"/>
      <c r="F15" s="2121"/>
      <c r="G15" s="852"/>
      <c r="H15" s="700" t="s">
        <v>1072</v>
      </c>
      <c r="I15" s="852"/>
      <c r="J15" s="701" t="s">
        <v>1070</v>
      </c>
      <c r="K15" s="2125" t="s">
        <v>1276</v>
      </c>
    </row>
    <row r="16" spans="2:11" ht="21" customHeight="1" thickBot="1">
      <c r="B16" s="321"/>
      <c r="C16" s="2114"/>
      <c r="D16" s="2122" t="s">
        <v>1056</v>
      </c>
      <c r="E16" s="2123"/>
      <c r="F16" s="2124"/>
      <c r="G16" s="855"/>
      <c r="H16" s="702" t="s">
        <v>1072</v>
      </c>
      <c r="I16" s="855"/>
      <c r="J16" s="702" t="s">
        <v>1070</v>
      </c>
      <c r="K16" s="2126"/>
    </row>
    <row r="17" spans="2:11" ht="21" customHeight="1" thickTop="1" thickBot="1">
      <c r="B17" s="321"/>
      <c r="C17" s="2115"/>
      <c r="D17" s="2116" t="s">
        <v>829</v>
      </c>
      <c r="E17" s="2116"/>
      <c r="F17" s="2116"/>
      <c r="G17" s="2116"/>
      <c r="H17" s="2116"/>
      <c r="I17" s="856">
        <f>SUM(I14:I16)</f>
        <v>0</v>
      </c>
      <c r="J17" s="703" t="s">
        <v>1070</v>
      </c>
      <c r="K17" s="707"/>
    </row>
    <row r="18" spans="2:11" ht="21" customHeight="1" thickTop="1">
      <c r="B18" s="321"/>
      <c r="C18" s="2118" t="s">
        <v>1076</v>
      </c>
      <c r="D18" s="2118"/>
      <c r="E18" s="2118"/>
      <c r="F18" s="2118"/>
      <c r="G18" s="2118"/>
      <c r="H18" s="2119"/>
      <c r="I18" s="857">
        <f>I13+I17</f>
        <v>0</v>
      </c>
      <c r="J18" s="704" t="s">
        <v>1070</v>
      </c>
      <c r="K18" s="706"/>
    </row>
    <row r="19" spans="2:11" ht="9.75" customHeight="1">
      <c r="B19" s="321"/>
      <c r="C19" s="321"/>
      <c r="D19" s="321"/>
      <c r="E19" s="321"/>
      <c r="F19" s="321"/>
      <c r="G19" s="321"/>
      <c r="H19" s="321"/>
      <c r="I19" s="321"/>
      <c r="J19" s="321"/>
      <c r="K19" s="321"/>
    </row>
    <row r="20" spans="2:11" ht="21" customHeight="1">
      <c r="B20" s="321"/>
      <c r="C20" s="2127" t="s">
        <v>419</v>
      </c>
      <c r="D20" s="2128"/>
      <c r="E20" s="2128"/>
      <c r="F20" s="2128"/>
      <c r="G20" s="2128"/>
      <c r="H20" s="2128"/>
      <c r="I20" s="2128"/>
      <c r="J20" s="2128"/>
      <c r="K20" s="2129"/>
    </row>
    <row r="21" spans="2:11" ht="21" customHeight="1">
      <c r="B21" s="321"/>
      <c r="C21" s="2130" t="s">
        <v>1069</v>
      </c>
      <c r="D21" s="2131"/>
      <c r="E21" s="2131"/>
      <c r="F21" s="2132"/>
      <c r="G21" s="2133" t="s">
        <v>1074</v>
      </c>
      <c r="H21" s="2133"/>
      <c r="I21" s="2133" t="s">
        <v>1068</v>
      </c>
      <c r="J21" s="2133"/>
      <c r="K21" s="695" t="s">
        <v>1075</v>
      </c>
    </row>
    <row r="22" spans="2:11" ht="21" customHeight="1">
      <c r="B22" s="321"/>
      <c r="C22" s="2134" t="s">
        <v>1215</v>
      </c>
      <c r="D22" s="2109" t="s">
        <v>1065</v>
      </c>
      <c r="E22" s="2109"/>
      <c r="F22" s="2109"/>
      <c r="G22" s="850">
        <f>COUNTIFS('6.住戸情報入力'!AR:AR,"地中熱ヒートポンプ・システム",'6.住戸情報入力'!AT:AT,2)+COUNTIFS('6.住戸情報入力'!AR:AR,"地中熱ヒートポンプ・システム、V2H充電設備（充放電設備）",'6.住戸情報入力'!AT:AT,2)</f>
        <v>0</v>
      </c>
      <c r="H22" s="696" t="s">
        <v>1071</v>
      </c>
      <c r="I22" s="850">
        <f>G22*900000</f>
        <v>0</v>
      </c>
      <c r="J22" s="697" t="s">
        <v>1070</v>
      </c>
      <c r="K22" s="705" t="s">
        <v>1078</v>
      </c>
    </row>
    <row r="23" spans="2:11" ht="21" customHeight="1">
      <c r="B23" s="321"/>
      <c r="C23" s="2134"/>
      <c r="D23" s="2109" t="s">
        <v>1066</v>
      </c>
      <c r="E23" s="2109"/>
      <c r="F23" s="2109"/>
      <c r="G23" s="850">
        <f>'18.ＰＶＴシステム明細 '!J24</f>
        <v>0</v>
      </c>
      <c r="H23" s="696" t="s">
        <v>722</v>
      </c>
      <c r="I23" s="850">
        <f>'18.ＰＶＴシステム明細 '!O24</f>
        <v>0</v>
      </c>
      <c r="J23" s="697" t="s">
        <v>1070</v>
      </c>
      <c r="K23" s="705" t="s">
        <v>1130</v>
      </c>
    </row>
    <row r="24" spans="2:11" ht="21" customHeight="1">
      <c r="B24" s="321"/>
      <c r="C24" s="2134"/>
      <c r="D24" s="2109" t="s">
        <v>1067</v>
      </c>
      <c r="E24" s="2109"/>
      <c r="F24" s="2109"/>
      <c r="G24" s="850">
        <f>'19.液体集熱式太陽熱利用システム明細'!J24</f>
        <v>0</v>
      </c>
      <c r="H24" s="696" t="s">
        <v>722</v>
      </c>
      <c r="I24" s="850">
        <f>'19.液体集熱式太陽熱利用システム明細'!O24</f>
        <v>0</v>
      </c>
      <c r="J24" s="697" t="s">
        <v>1070</v>
      </c>
      <c r="K24" s="705" t="s">
        <v>1131</v>
      </c>
    </row>
    <row r="25" spans="2:11" ht="21" customHeight="1" thickBot="1">
      <c r="B25" s="321"/>
      <c r="C25" s="2134"/>
      <c r="D25" s="2117" t="s">
        <v>1055</v>
      </c>
      <c r="E25" s="2117"/>
      <c r="F25" s="2117"/>
      <c r="G25" s="851">
        <f>COUNTIFS('6.住戸情報入力'!AR:AR,"V2H充電設備（充放電設備）",'6.住戸情報入力'!AT:AT,2)+COUNTIFS('6.住戸情報入力'!AR:AR,"地中熱ヒートポンプ・システム、V2H充電設備（充放電設備）",'6.住戸情報入力'!AT:AT,2)</f>
        <v>0</v>
      </c>
      <c r="H25" s="1101" t="s">
        <v>1072</v>
      </c>
      <c r="I25" s="853">
        <f>SUMIFS('6.住戸情報入力'!AS:AS,'6.住戸情報入力'!AR:AR,"V2H充電設備（充放電設備）",'6.住戸情報入力'!AT:AT,2)+SUMIFS('6.住戸情報入力'!AS:AS,'6.住戸情報入力'!AR:AR,"地中熱ヒートポンプ・システム、V2H充電設備（充放電設備）",'6.住戸情報入力'!AT:AT,2)-900000*COUNTIFS('6.住戸情報入力'!AR:AR,"地中熱ヒートポンプ・システム、V2H充電設備（充放電設備）",'6.住戸情報入力'!AT:AT,2)</f>
        <v>0</v>
      </c>
      <c r="J25" s="1101" t="s">
        <v>1070</v>
      </c>
      <c r="K25" s="1102" t="s">
        <v>1077</v>
      </c>
    </row>
    <row r="26" spans="2:11" ht="21" customHeight="1" thickTop="1">
      <c r="B26" s="321"/>
      <c r="C26" s="2135"/>
      <c r="D26" s="2118" t="s">
        <v>829</v>
      </c>
      <c r="E26" s="2118"/>
      <c r="F26" s="2118"/>
      <c r="G26" s="2118"/>
      <c r="H26" s="2118"/>
      <c r="I26" s="854">
        <f>SUM(I22:I25)</f>
        <v>0</v>
      </c>
      <c r="J26" s="699" t="s">
        <v>1070</v>
      </c>
      <c r="K26" s="706"/>
    </row>
    <row r="27" spans="2:11" ht="21" customHeight="1">
      <c r="B27" s="321"/>
      <c r="C27" s="2113" t="s">
        <v>1073</v>
      </c>
      <c r="D27" s="2109" t="s">
        <v>1064</v>
      </c>
      <c r="E27" s="2109"/>
      <c r="F27" s="2109"/>
      <c r="G27" s="850">
        <f>'16.直交集成板（ＣＬＴ）明細'!J17</f>
        <v>0</v>
      </c>
      <c r="H27" s="696" t="s">
        <v>1227</v>
      </c>
      <c r="I27" s="850">
        <f>'16.直交集成板（ＣＬＴ）明細'!T17</f>
        <v>0</v>
      </c>
      <c r="J27" s="697" t="s">
        <v>1070</v>
      </c>
      <c r="K27" s="705" t="s">
        <v>1129</v>
      </c>
    </row>
    <row r="28" spans="2:11" ht="21" customHeight="1">
      <c r="B28" s="321"/>
      <c r="C28" s="2114"/>
      <c r="D28" s="2120" t="s">
        <v>1055</v>
      </c>
      <c r="E28" s="2120"/>
      <c r="F28" s="2121"/>
      <c r="G28" s="852"/>
      <c r="H28" s="700" t="s">
        <v>1072</v>
      </c>
      <c r="I28" s="852"/>
      <c r="J28" s="701" t="s">
        <v>1070</v>
      </c>
      <c r="K28" s="2125" t="s">
        <v>1276</v>
      </c>
    </row>
    <row r="29" spans="2:11" ht="21" customHeight="1" thickBot="1">
      <c r="B29" s="321"/>
      <c r="C29" s="2114"/>
      <c r="D29" s="2122" t="s">
        <v>1056</v>
      </c>
      <c r="E29" s="2123"/>
      <c r="F29" s="2124"/>
      <c r="G29" s="855"/>
      <c r="H29" s="702" t="s">
        <v>1072</v>
      </c>
      <c r="I29" s="855"/>
      <c r="J29" s="702" t="s">
        <v>1070</v>
      </c>
      <c r="K29" s="2126"/>
    </row>
    <row r="30" spans="2:11" ht="21" customHeight="1" thickTop="1" thickBot="1">
      <c r="B30" s="321"/>
      <c r="C30" s="2115"/>
      <c r="D30" s="2116" t="s">
        <v>829</v>
      </c>
      <c r="E30" s="2116"/>
      <c r="F30" s="2116"/>
      <c r="G30" s="2116"/>
      <c r="H30" s="2116"/>
      <c r="I30" s="854">
        <f>SUM(I27:I29)</f>
        <v>0</v>
      </c>
      <c r="J30" s="699" t="s">
        <v>1070</v>
      </c>
      <c r="K30" s="708"/>
    </row>
    <row r="31" spans="2:11" ht="21" customHeight="1" thickTop="1">
      <c r="B31" s="321"/>
      <c r="C31" s="2118" t="s">
        <v>1076</v>
      </c>
      <c r="D31" s="2118"/>
      <c r="E31" s="2118"/>
      <c r="F31" s="2118"/>
      <c r="G31" s="2118"/>
      <c r="H31" s="2119"/>
      <c r="I31" s="850">
        <f>I26+I30</f>
        <v>0</v>
      </c>
      <c r="J31" s="697" t="s">
        <v>1070</v>
      </c>
      <c r="K31" s="705"/>
    </row>
    <row r="32" spans="2:11" ht="9.75" customHeight="1">
      <c r="B32" s="321"/>
      <c r="C32" s="321"/>
      <c r="D32" s="321"/>
      <c r="E32" s="321"/>
      <c r="F32" s="321"/>
      <c r="G32" s="321"/>
      <c r="H32" s="321"/>
      <c r="I32" s="321"/>
      <c r="J32" s="321"/>
      <c r="K32" s="321"/>
    </row>
    <row r="33" spans="2:11" ht="21" customHeight="1">
      <c r="B33" s="321"/>
      <c r="C33" s="2127" t="s">
        <v>420</v>
      </c>
      <c r="D33" s="2128"/>
      <c r="E33" s="2128"/>
      <c r="F33" s="2128"/>
      <c r="G33" s="2128"/>
      <c r="H33" s="2128"/>
      <c r="I33" s="2128"/>
      <c r="J33" s="2128"/>
      <c r="K33" s="2129"/>
    </row>
    <row r="34" spans="2:11" ht="21" customHeight="1">
      <c r="B34" s="321"/>
      <c r="C34" s="2130" t="s">
        <v>1069</v>
      </c>
      <c r="D34" s="2131"/>
      <c r="E34" s="2131"/>
      <c r="F34" s="2132"/>
      <c r="G34" s="2133" t="s">
        <v>1074</v>
      </c>
      <c r="H34" s="2133"/>
      <c r="I34" s="2133" t="s">
        <v>1068</v>
      </c>
      <c r="J34" s="2133"/>
      <c r="K34" s="695" t="s">
        <v>1075</v>
      </c>
    </row>
    <row r="35" spans="2:11" ht="21" customHeight="1">
      <c r="B35" s="321"/>
      <c r="C35" s="2134" t="s">
        <v>1215</v>
      </c>
      <c r="D35" s="2109" t="s">
        <v>1065</v>
      </c>
      <c r="E35" s="2109"/>
      <c r="F35" s="2109"/>
      <c r="G35" s="850">
        <f>COUNTIFS('6.住戸情報入力'!AR:AR,"地中熱ヒートポンプ・システム",'6.住戸情報入力'!AT:AT,3)+COUNTIFS('6.住戸情報入力'!AR:AR,"地中熱ヒートポンプ・システム、V2H充電設備（充放電設備）",'6.住戸情報入力'!AT:AT,3)</f>
        <v>0</v>
      </c>
      <c r="H35" s="696" t="s">
        <v>1071</v>
      </c>
      <c r="I35" s="850">
        <f>G35*900000</f>
        <v>0</v>
      </c>
      <c r="J35" s="697" t="s">
        <v>1070</v>
      </c>
      <c r="K35" s="705" t="s">
        <v>1078</v>
      </c>
    </row>
    <row r="36" spans="2:11" ht="21" customHeight="1">
      <c r="B36" s="321"/>
      <c r="C36" s="2134"/>
      <c r="D36" s="2109" t="s">
        <v>1066</v>
      </c>
      <c r="E36" s="2109"/>
      <c r="F36" s="2109"/>
      <c r="G36" s="850">
        <f>'18.ＰＶＴシステム明細 '!J25</f>
        <v>0</v>
      </c>
      <c r="H36" s="696" t="s">
        <v>722</v>
      </c>
      <c r="I36" s="850">
        <f>'18.ＰＶＴシステム明細 '!O25</f>
        <v>0</v>
      </c>
      <c r="J36" s="697" t="s">
        <v>1070</v>
      </c>
      <c r="K36" s="705" t="s">
        <v>1130</v>
      </c>
    </row>
    <row r="37" spans="2:11" ht="21" customHeight="1">
      <c r="C37" s="2134"/>
      <c r="D37" s="2109" t="s">
        <v>1067</v>
      </c>
      <c r="E37" s="2109"/>
      <c r="F37" s="2109"/>
      <c r="G37" s="850">
        <f>'19.液体集熱式太陽熱利用システム明細'!J25</f>
        <v>0</v>
      </c>
      <c r="H37" s="696" t="s">
        <v>722</v>
      </c>
      <c r="I37" s="850">
        <f>'19.液体集熱式太陽熱利用システム明細'!O25</f>
        <v>0</v>
      </c>
      <c r="J37" s="697" t="s">
        <v>1070</v>
      </c>
      <c r="K37" s="705" t="s">
        <v>1131</v>
      </c>
    </row>
    <row r="38" spans="2:11" ht="21" customHeight="1" thickBot="1">
      <c r="C38" s="2134"/>
      <c r="D38" s="2117" t="s">
        <v>1055</v>
      </c>
      <c r="E38" s="2117"/>
      <c r="F38" s="2117"/>
      <c r="G38" s="851">
        <f>COUNTIFS('6.住戸情報入力'!AR:AR,"V2H充電設備（充放電設備）",'6.住戸情報入力'!AT:AT,3)+COUNTIFS('6.住戸情報入力'!AR:AR,"地中熱ヒートポンプ・システム、V2H充電設備（充放電設備）",'6.住戸情報入力'!AT:AT,3)</f>
        <v>0</v>
      </c>
      <c r="H38" s="1101" t="s">
        <v>1072</v>
      </c>
      <c r="I38" s="853">
        <f>SUMIFS('6.住戸情報入力'!AS:AS,'6.住戸情報入力'!AR:AR,"V2H充電設備（充放電設備）",'6.住戸情報入力'!AT:AT,3)+SUMIFS('6.住戸情報入力'!AS:AS,'6.住戸情報入力'!AR:AR,"地中熱ヒートポンプ・システム、V2H充電設備（充放電設備）",'6.住戸情報入力'!AT:AT,3)-900000*COUNTIFS('6.住戸情報入力'!AR:AR,"地中熱ヒートポンプ・システム、V2H充電設備（充放電設備）",'6.住戸情報入力'!AT:AT,3)</f>
        <v>0</v>
      </c>
      <c r="J38" s="698" t="s">
        <v>1070</v>
      </c>
      <c r="K38" s="1102" t="s">
        <v>1077</v>
      </c>
    </row>
    <row r="39" spans="2:11" ht="21" customHeight="1" thickTop="1">
      <c r="C39" s="2135"/>
      <c r="D39" s="2118" t="s">
        <v>829</v>
      </c>
      <c r="E39" s="2118"/>
      <c r="F39" s="2118"/>
      <c r="G39" s="2118"/>
      <c r="H39" s="2118"/>
      <c r="I39" s="854">
        <f>SUM(I35:I38)</f>
        <v>0</v>
      </c>
      <c r="J39" s="699" t="s">
        <v>1070</v>
      </c>
      <c r="K39" s="706"/>
    </row>
    <row r="40" spans="2:11" ht="21" customHeight="1">
      <c r="B40" s="321"/>
      <c r="C40" s="2113" t="s">
        <v>1073</v>
      </c>
      <c r="D40" s="2109" t="s">
        <v>1064</v>
      </c>
      <c r="E40" s="2109"/>
      <c r="F40" s="2109"/>
      <c r="G40" s="850">
        <f>'16.直交集成板（ＣＬＴ）明細'!J18</f>
        <v>0</v>
      </c>
      <c r="H40" s="696" t="s">
        <v>1227</v>
      </c>
      <c r="I40" s="850">
        <f>'16.直交集成板（ＣＬＴ）明細'!T18</f>
        <v>0</v>
      </c>
      <c r="J40" s="697" t="s">
        <v>1070</v>
      </c>
      <c r="K40" s="705" t="s">
        <v>1129</v>
      </c>
    </row>
    <row r="41" spans="2:11" ht="21" customHeight="1">
      <c r="C41" s="2114"/>
      <c r="D41" s="2120" t="s">
        <v>1055</v>
      </c>
      <c r="E41" s="2120"/>
      <c r="F41" s="2121"/>
      <c r="G41" s="852"/>
      <c r="H41" s="700" t="s">
        <v>1072</v>
      </c>
      <c r="I41" s="852"/>
      <c r="J41" s="701" t="s">
        <v>1070</v>
      </c>
      <c r="K41" s="2125" t="s">
        <v>1276</v>
      </c>
    </row>
    <row r="42" spans="2:11" ht="21" customHeight="1" thickBot="1">
      <c r="C42" s="2114"/>
      <c r="D42" s="2122" t="s">
        <v>1056</v>
      </c>
      <c r="E42" s="2123"/>
      <c r="F42" s="2124"/>
      <c r="G42" s="855"/>
      <c r="H42" s="702" t="s">
        <v>1072</v>
      </c>
      <c r="I42" s="855"/>
      <c r="J42" s="702" t="s">
        <v>1070</v>
      </c>
      <c r="K42" s="2126"/>
    </row>
    <row r="43" spans="2:11" ht="21" customHeight="1" thickTop="1" thickBot="1">
      <c r="C43" s="2115"/>
      <c r="D43" s="2116" t="s">
        <v>829</v>
      </c>
      <c r="E43" s="2116"/>
      <c r="F43" s="2116"/>
      <c r="G43" s="2116"/>
      <c r="H43" s="2116"/>
      <c r="I43" s="854">
        <f>SUM(I40:I42)</f>
        <v>0</v>
      </c>
      <c r="J43" s="699" t="s">
        <v>1070</v>
      </c>
      <c r="K43" s="708"/>
    </row>
    <row r="44" spans="2:11" ht="21" customHeight="1" thickTop="1">
      <c r="C44" s="2118" t="s">
        <v>1076</v>
      </c>
      <c r="D44" s="2118"/>
      <c r="E44" s="2118"/>
      <c r="F44" s="2118"/>
      <c r="G44" s="2118"/>
      <c r="H44" s="2119"/>
      <c r="I44" s="850">
        <f>I39+I43</f>
        <v>0</v>
      </c>
      <c r="J44" s="697" t="s">
        <v>1070</v>
      </c>
      <c r="K44" s="705"/>
    </row>
    <row r="45" spans="2:11" ht="9.75" customHeight="1"/>
    <row r="46" spans="2:11" ht="21" customHeight="1">
      <c r="C46" s="2127" t="s">
        <v>421</v>
      </c>
      <c r="D46" s="2128"/>
      <c r="E46" s="2128"/>
      <c r="F46" s="2128"/>
      <c r="G46" s="2128"/>
      <c r="H46" s="2128"/>
      <c r="I46" s="2128"/>
      <c r="J46" s="2128"/>
      <c r="K46" s="2129"/>
    </row>
    <row r="47" spans="2:11" ht="21" customHeight="1">
      <c r="C47" s="2130" t="s">
        <v>1069</v>
      </c>
      <c r="D47" s="2131"/>
      <c r="E47" s="2131"/>
      <c r="F47" s="2132"/>
      <c r="G47" s="2133" t="s">
        <v>1074</v>
      </c>
      <c r="H47" s="2133"/>
      <c r="I47" s="2133" t="s">
        <v>1068</v>
      </c>
      <c r="J47" s="2133"/>
      <c r="K47" s="695" t="s">
        <v>1075</v>
      </c>
    </row>
    <row r="48" spans="2:11" ht="21" customHeight="1">
      <c r="C48" s="2134" t="s">
        <v>1215</v>
      </c>
      <c r="D48" s="2109" t="s">
        <v>1065</v>
      </c>
      <c r="E48" s="2109"/>
      <c r="F48" s="2109"/>
      <c r="G48" s="850">
        <f>COUNTIFS('6.住戸情報入力'!AR:AR,"地中熱ヒートポンプ・システム",'6.住戸情報入力'!AT:AT,4)+COUNTIFS('6.住戸情報入力'!AR:AR,"地中熱ヒートポンプ・システム、V2H充電設備（充放電設備）",'6.住戸情報入力'!AT:AT,4)</f>
        <v>0</v>
      </c>
      <c r="H48" s="696" t="s">
        <v>1071</v>
      </c>
      <c r="I48" s="850">
        <f>G48*900000</f>
        <v>0</v>
      </c>
      <c r="J48" s="697" t="s">
        <v>1070</v>
      </c>
      <c r="K48" s="705" t="s">
        <v>1078</v>
      </c>
    </row>
    <row r="49" spans="3:11" ht="21" customHeight="1">
      <c r="C49" s="2134"/>
      <c r="D49" s="2109" t="s">
        <v>1066</v>
      </c>
      <c r="E49" s="2109"/>
      <c r="F49" s="2109"/>
      <c r="G49" s="850">
        <f>'18.ＰＶＴシステム明細 '!J26</f>
        <v>0</v>
      </c>
      <c r="H49" s="696" t="s">
        <v>722</v>
      </c>
      <c r="I49" s="850">
        <f>'18.ＰＶＴシステム明細 '!O26</f>
        <v>0</v>
      </c>
      <c r="J49" s="697" t="s">
        <v>1070</v>
      </c>
      <c r="K49" s="705" t="s">
        <v>1130</v>
      </c>
    </row>
    <row r="50" spans="3:11" ht="21" customHeight="1">
      <c r="C50" s="2134"/>
      <c r="D50" s="2109" t="s">
        <v>1067</v>
      </c>
      <c r="E50" s="2109"/>
      <c r="F50" s="2109"/>
      <c r="G50" s="850">
        <f>'19.液体集熱式太陽熱利用システム明細'!J26</f>
        <v>0</v>
      </c>
      <c r="H50" s="696" t="s">
        <v>722</v>
      </c>
      <c r="I50" s="850">
        <f>'19.液体集熱式太陽熱利用システム明細'!O26</f>
        <v>0</v>
      </c>
      <c r="J50" s="697" t="s">
        <v>1070</v>
      </c>
      <c r="K50" s="705" t="s">
        <v>1131</v>
      </c>
    </row>
    <row r="51" spans="3:11" ht="21" customHeight="1" thickBot="1">
      <c r="C51" s="2134"/>
      <c r="D51" s="2117" t="s">
        <v>1055</v>
      </c>
      <c r="E51" s="2117"/>
      <c r="F51" s="2117"/>
      <c r="G51" s="851">
        <f>COUNTIFS('6.住戸情報入力'!AR:AR,"V2H充電設備（充放電設備）",'6.住戸情報入力'!AT:AT,4)+COUNTIFS('6.住戸情報入力'!AR:AR,"地中熱ヒートポンプ・システム、V2H充電設備（充放電設備）",'6.住戸情報入力'!AT:AT,4)</f>
        <v>0</v>
      </c>
      <c r="H51" s="1101" t="s">
        <v>1072</v>
      </c>
      <c r="I51" s="853">
        <f>SUMIFS('6.住戸情報入力'!AS:AS,'6.住戸情報入力'!AR:AR,"V2H充電設備（充放電設備）",'6.住戸情報入力'!AT:AT,4)+SUMIFS('6.住戸情報入力'!AS:AS,'6.住戸情報入力'!AR:AR,"地中熱ヒートポンプ・システム、V2H充電設備（充放電設備）",'6.住戸情報入力'!AT:AT,4)-900000*COUNTIFS('6.住戸情報入力'!AR:AR,"地中熱ヒートポンプ・システム、V2H充電設備（充放電設備）",'6.住戸情報入力'!AT:AT,4)</f>
        <v>0</v>
      </c>
      <c r="J51" s="698" t="s">
        <v>1070</v>
      </c>
      <c r="K51" s="1102" t="s">
        <v>1077</v>
      </c>
    </row>
    <row r="52" spans="3:11" ht="21" customHeight="1" thickTop="1">
      <c r="C52" s="2135"/>
      <c r="D52" s="2118" t="s">
        <v>829</v>
      </c>
      <c r="E52" s="2118"/>
      <c r="F52" s="2118"/>
      <c r="G52" s="2118"/>
      <c r="H52" s="2118"/>
      <c r="I52" s="854">
        <f>SUM(I48:I51)</f>
        <v>0</v>
      </c>
      <c r="J52" s="699" t="s">
        <v>1070</v>
      </c>
      <c r="K52" s="706"/>
    </row>
    <row r="53" spans="3:11" ht="21" customHeight="1">
      <c r="C53" s="2110" t="s">
        <v>1073</v>
      </c>
      <c r="D53" s="2109" t="s">
        <v>1064</v>
      </c>
      <c r="E53" s="2109"/>
      <c r="F53" s="2109"/>
      <c r="G53" s="850">
        <f>'16.直交集成板（ＣＬＴ）明細'!J19</f>
        <v>0</v>
      </c>
      <c r="H53" s="696" t="s">
        <v>1227</v>
      </c>
      <c r="I53" s="850">
        <f>'16.直交集成板（ＣＬＴ）明細'!T19</f>
        <v>0</v>
      </c>
      <c r="J53" s="697" t="s">
        <v>1070</v>
      </c>
      <c r="K53" s="705" t="s">
        <v>1129</v>
      </c>
    </row>
    <row r="54" spans="3:11" ht="21" customHeight="1">
      <c r="C54" s="2111"/>
      <c r="D54" s="2120" t="s">
        <v>1055</v>
      </c>
      <c r="E54" s="2120"/>
      <c r="F54" s="2121"/>
      <c r="G54" s="852"/>
      <c r="H54" s="700" t="s">
        <v>1072</v>
      </c>
      <c r="I54" s="852"/>
      <c r="J54" s="701" t="s">
        <v>1070</v>
      </c>
      <c r="K54" s="2125" t="s">
        <v>1132</v>
      </c>
    </row>
    <row r="55" spans="3:11" ht="21" customHeight="1" thickBot="1">
      <c r="C55" s="2111"/>
      <c r="D55" s="2122" t="s">
        <v>1056</v>
      </c>
      <c r="E55" s="2123"/>
      <c r="F55" s="2124"/>
      <c r="G55" s="855"/>
      <c r="H55" s="702" t="s">
        <v>1072</v>
      </c>
      <c r="I55" s="855"/>
      <c r="J55" s="702" t="s">
        <v>1070</v>
      </c>
      <c r="K55" s="2126"/>
    </row>
    <row r="56" spans="3:11" ht="21" customHeight="1" thickTop="1" thickBot="1">
      <c r="C56" s="2112"/>
      <c r="D56" s="2116" t="s">
        <v>829</v>
      </c>
      <c r="E56" s="2116"/>
      <c r="F56" s="2116"/>
      <c r="G56" s="2116"/>
      <c r="H56" s="2116"/>
      <c r="I56" s="854">
        <f>SUM(I53:I55)</f>
        <v>0</v>
      </c>
      <c r="J56" s="699" t="s">
        <v>1070</v>
      </c>
      <c r="K56" s="708"/>
    </row>
    <row r="57" spans="3:11" ht="21" customHeight="1" thickTop="1">
      <c r="C57" s="2118" t="s">
        <v>1076</v>
      </c>
      <c r="D57" s="2118"/>
      <c r="E57" s="2118"/>
      <c r="F57" s="2118"/>
      <c r="G57" s="2118"/>
      <c r="H57" s="2119"/>
      <c r="I57" s="850">
        <f>I52+I56</f>
        <v>0</v>
      </c>
      <c r="J57" s="697" t="s">
        <v>1070</v>
      </c>
      <c r="K57" s="705"/>
    </row>
    <row r="58" spans="3:11" ht="7.5" customHeight="1"/>
  </sheetData>
  <sheetProtection selectLockedCells="1"/>
  <mergeCells count="70">
    <mergeCell ref="C5:D5"/>
    <mergeCell ref="C8:F8"/>
    <mergeCell ref="G8:H8"/>
    <mergeCell ref="I8:J8"/>
    <mergeCell ref="D12:F12"/>
    <mergeCell ref="D11:F11"/>
    <mergeCell ref="D10:F10"/>
    <mergeCell ref="E5:G5"/>
    <mergeCell ref="C9:C13"/>
    <mergeCell ref="C7:K7"/>
    <mergeCell ref="D9:F9"/>
    <mergeCell ref="C18:H18"/>
    <mergeCell ref="D17:H17"/>
    <mergeCell ref="D13:H13"/>
    <mergeCell ref="K15:K16"/>
    <mergeCell ref="D15:F15"/>
    <mergeCell ref="D16:F16"/>
    <mergeCell ref="D14:F14"/>
    <mergeCell ref="C14:C17"/>
    <mergeCell ref="C20:K20"/>
    <mergeCell ref="C21:F21"/>
    <mergeCell ref="G21:H21"/>
    <mergeCell ref="I21:J21"/>
    <mergeCell ref="C22:C26"/>
    <mergeCell ref="D22:F22"/>
    <mergeCell ref="D23:F23"/>
    <mergeCell ref="D24:F24"/>
    <mergeCell ref="D25:F25"/>
    <mergeCell ref="D26:H26"/>
    <mergeCell ref="C57:H57"/>
    <mergeCell ref="C46:K46"/>
    <mergeCell ref="C47:F47"/>
    <mergeCell ref="G47:H47"/>
    <mergeCell ref="I47:J47"/>
    <mergeCell ref="C48:C52"/>
    <mergeCell ref="D48:F48"/>
    <mergeCell ref="D49:F49"/>
    <mergeCell ref="D50:F50"/>
    <mergeCell ref="D51:F51"/>
    <mergeCell ref="K28:K29"/>
    <mergeCell ref="K41:K42"/>
    <mergeCell ref="K54:K55"/>
    <mergeCell ref="D52:H52"/>
    <mergeCell ref="D54:F54"/>
    <mergeCell ref="D55:F55"/>
    <mergeCell ref="D39:H39"/>
    <mergeCell ref="D41:F41"/>
    <mergeCell ref="D42:F42"/>
    <mergeCell ref="D43:H43"/>
    <mergeCell ref="C44:H44"/>
    <mergeCell ref="C33:K33"/>
    <mergeCell ref="C34:F34"/>
    <mergeCell ref="G34:H34"/>
    <mergeCell ref="I34:J34"/>
    <mergeCell ref="C35:C39"/>
    <mergeCell ref="D27:F27"/>
    <mergeCell ref="D40:F40"/>
    <mergeCell ref="D53:F53"/>
    <mergeCell ref="C53:C56"/>
    <mergeCell ref="C40:C43"/>
    <mergeCell ref="C27:C30"/>
    <mergeCell ref="D56:H56"/>
    <mergeCell ref="D35:F35"/>
    <mergeCell ref="D36:F36"/>
    <mergeCell ref="D37:F37"/>
    <mergeCell ref="D38:F38"/>
    <mergeCell ref="C31:H31"/>
    <mergeCell ref="D28:F28"/>
    <mergeCell ref="D29:F29"/>
    <mergeCell ref="D30:H30"/>
  </mergeCells>
  <phoneticPr fontId="16"/>
  <conditionalFormatting sqref="G15:G16 I15:I16 G28:G29 I28:I29 G41:G42 I41:I42 G54:G55 I54:I55">
    <cfRule type="notContainsBlanks" dxfId="147" priority="10">
      <formula>LEN(TRIM(G15))&gt;0</formula>
    </cfRule>
  </conditionalFormatting>
  <conditionalFormatting sqref="C2">
    <cfRule type="expression" dxfId="146" priority="2">
      <formula>_xlfn.ISFORMULA(C2)=TRUE</formula>
    </cfRule>
  </conditionalFormatting>
  <pageMargins left="0.70866141732283472" right="0.70866141732283472" top="0.74803149606299213" bottom="0.74803149606299213" header="0.31496062992125984" footer="0.31496062992125984"/>
  <pageSetup paperSize="9" scale="64" orientation="portrait" r:id="rId1"/>
  <headerFooter>
    <oddFooter>&amp;R&amp;K848484R4中高層ZEH-M_ver.1</oddFooter>
  </headerFooter>
  <extLst>
    <ext xmlns:x14="http://schemas.microsoft.com/office/spreadsheetml/2009/9/main" uri="{78C0D931-6437-407d-A8EE-F0AAD7539E65}">
      <x14:conditionalFormattings>
        <x14:conditionalFormatting xmlns:xm="http://schemas.microsoft.com/office/excel/2006/main">
          <x14:cfRule type="expression" priority="11" id="{11FC056C-5E73-461A-9047-AF932CB2DB64}">
            <xm:f>'2.全体概要'!$K$26="専有部・共用部"</xm:f>
            <x14:dxf>
              <fill>
                <patternFill>
                  <bgColor theme="5" tint="0.79998168889431442"/>
                </patternFill>
              </fill>
            </x14:dxf>
          </x14:cfRule>
          <x14:cfRule type="expression" priority="16" id="{27D46187-1A11-426B-948F-E55686E18B6B}">
            <xm:f>'2.全体概要'!$K$26:$L$26="共用部"</xm:f>
            <x14:dxf>
              <fill>
                <patternFill>
                  <bgColor theme="5" tint="0.79998168889431442"/>
                </patternFill>
              </fill>
            </x14:dxf>
          </x14:cfRule>
          <xm:sqref>G15 I15 G28 I28 G41 I41 G54 I54</xm:sqref>
        </x14:conditionalFormatting>
        <x14:conditionalFormatting xmlns:xm="http://schemas.microsoft.com/office/excel/2006/main">
          <x14:cfRule type="expression" priority="15" id="{FB15DD50-0957-41F8-BA71-5140BD2788A3}">
            <xm:f>'2.全体概要'!$K$26="共用部"</xm:f>
            <x14:dxf>
              <fill>
                <patternFill patternType="none">
                  <bgColor auto="1"/>
                </patternFill>
              </fill>
            </x14:dxf>
          </x14:cfRule>
          <xm:sqref>H15 J15 H28 J28 H41 J41 H54 J54</xm:sqref>
        </x14:conditionalFormatting>
        <x14:conditionalFormatting xmlns:xm="http://schemas.microsoft.com/office/excel/2006/main">
          <x14:cfRule type="expression" priority="14" id="{232368DC-8B9E-4A6B-9AFF-6DECA76EE537}">
            <xm:f>'2.全体概要'!$W$26="共用部"</xm:f>
            <x14:dxf>
              <fill>
                <patternFill>
                  <bgColor theme="5" tint="0.79998168889431442"/>
                </patternFill>
              </fill>
            </x14:dxf>
          </x14:cfRule>
          <xm:sqref>G16 I16 G29 I29 G42 I42 G55 I55</xm:sqref>
        </x14:conditionalFormatting>
        <x14:conditionalFormatting xmlns:xm="http://schemas.microsoft.com/office/excel/2006/main">
          <x14:cfRule type="expression" priority="13" id="{7EE2BCDF-F3F5-4E5C-8B08-9E552973FC6D}">
            <xm:f>'2.全体概要'!$W$26="共用部"</xm:f>
            <x14:dxf>
              <fill>
                <patternFill patternType="none">
                  <bgColor auto="1"/>
                </patternFill>
              </fill>
            </x14:dxf>
          </x14:cfRule>
          <xm:sqref>H55 J55 H42 J42 H29 J29 H16 J16</xm:sqref>
        </x14:conditionalFormatting>
        <x14:conditionalFormatting xmlns:xm="http://schemas.microsoft.com/office/excel/2006/main">
          <x14:cfRule type="expression" priority="12" id="{AB8F85AD-2386-42AB-B250-F204110EBF7E}">
            <xm:f>'2.全体概要'!$K$26="専有部・共用部"</xm:f>
            <x14:dxf>
              <fill>
                <patternFill patternType="none">
                  <bgColor auto="1"/>
                </patternFill>
              </fill>
            </x14:dxf>
          </x14:cfRule>
          <xm:sqref>G15:J15 G28:J28 G41:J41 G54:J54</xm:sqref>
        </x14:conditionalFormatting>
        <x14:conditionalFormatting xmlns:xm="http://schemas.microsoft.com/office/excel/2006/main">
          <x14:cfRule type="expression" priority="9" id="{8D9E4777-42C7-4D6D-A673-158E6F4CEE10}">
            <xm:f>入力シート!$F$13="単年度事業"</xm:f>
            <x14:dxf>
              <fill>
                <patternFill>
                  <bgColor theme="0" tint="-0.499984740745262"/>
                </patternFill>
              </fill>
            </x14:dxf>
          </x14:cfRule>
          <xm:sqref>C20:K31</xm:sqref>
        </x14:conditionalFormatting>
        <x14:conditionalFormatting xmlns:xm="http://schemas.microsoft.com/office/excel/2006/main">
          <x14:cfRule type="expression" priority="7" id="{6CF9BB4B-E3F0-4E75-B7C6-8D870CEFD66C}">
            <xm:f>入力シート!$F$13="3年度事業（1年目）"</xm:f>
            <x14:dxf>
              <fill>
                <patternFill>
                  <bgColor theme="0" tint="-0.499984740745262"/>
                </patternFill>
              </fill>
            </x14:dxf>
          </x14:cfRule>
          <x14:cfRule type="expression" priority="8" id="{9CF1FCFC-28C1-46E4-B958-7A500E2DBC34}">
            <xm:f>入力シート!$F$13="2年度事業（1年目）"</xm:f>
            <x14:dxf>
              <fill>
                <patternFill>
                  <bgColor theme="0" tint="-0.499984740745262"/>
                </patternFill>
              </fill>
            </x14:dxf>
          </x14:cfRule>
          <x14:cfRule type="expression" priority="4" id="{B6804585-9510-4164-B033-AF0568F93ACC}">
            <xm:f>入力シート!$F$13="単年度事業"</xm:f>
            <x14:dxf>
              <fill>
                <patternFill>
                  <bgColor theme="0" tint="-0.499984740745262"/>
                </patternFill>
              </fill>
            </x14:dxf>
          </x14:cfRule>
          <xm:sqref>C46:K57</xm:sqref>
        </x14:conditionalFormatting>
        <x14:conditionalFormatting xmlns:xm="http://schemas.microsoft.com/office/excel/2006/main">
          <x14:cfRule type="expression" priority="5" id="{7C340BA6-E9D6-4FC9-8C9F-CB211DD4883B}">
            <xm:f>入力シート!$F$13="2年度事業（1年目）"</xm:f>
            <x14:dxf>
              <fill>
                <patternFill>
                  <bgColor theme="0" tint="-0.499984740745262"/>
                </patternFill>
              </fill>
            </x14:dxf>
          </x14:cfRule>
          <x14:cfRule type="expression" priority="1" id="{CA0DD635-6FDB-41C8-A6D3-2371E12EC1DF}">
            <xm:f>入力シート!$F$13="単年度事業"</xm:f>
            <x14:dxf>
              <fill>
                <patternFill>
                  <bgColor theme="0" tint="-0.499984740745262"/>
                </patternFill>
              </fill>
            </x14:dxf>
          </x14:cfRule>
          <xm:sqref>C33:K44</xm:sqref>
        </x14:conditionalFormatting>
        <x14:conditionalFormatting xmlns:xm="http://schemas.microsoft.com/office/excel/2006/main">
          <x14:cfRule type="expression" priority="3" id="{DDD2A769-98D6-40CF-8FEE-60536C0743D1}">
            <xm:f>入力シート!$F$13="単年度事業"</xm:f>
            <x14:dxf>
              <fill>
                <patternFill>
                  <bgColor theme="0" tint="-0.499984740745262"/>
                </patternFill>
              </fill>
            </x14:dxf>
          </x14:cfRule>
          <xm:sqref>K15:K16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B0016-0328-4919-9204-B98E9CD2ED90}">
  <sheetPr>
    <pageSetUpPr fitToPage="1"/>
  </sheetPr>
  <dimension ref="B1:AR185"/>
  <sheetViews>
    <sheetView showGridLines="0" view="pageBreakPreview" zoomScale="130" zoomScaleNormal="100" zoomScaleSheetLayoutView="130" workbookViewId="0">
      <selection activeCell="J10" sqref="J10"/>
    </sheetView>
  </sheetViews>
  <sheetFormatPr defaultRowHeight="20.100000000000001" customHeight="1"/>
  <cols>
    <col min="1" max="1" width="1.125" style="482" customWidth="1"/>
    <col min="2" max="2" width="1.375" style="482" customWidth="1"/>
    <col min="3" max="3" width="2.5" style="482" customWidth="1"/>
    <col min="4" max="23" width="3.875" style="482" customWidth="1"/>
    <col min="24" max="24" width="3.125" style="482" customWidth="1"/>
    <col min="25" max="25" width="1.625" style="482" customWidth="1"/>
    <col min="26" max="26" width="3.75" style="482" customWidth="1"/>
    <col min="27" max="27" width="9" style="423" customWidth="1"/>
    <col min="28" max="28" width="9" style="566" customWidth="1"/>
    <col min="29" max="29" width="9" style="567" customWidth="1"/>
    <col min="30" max="30" width="9" style="482" customWidth="1"/>
    <col min="31" max="42" width="9" style="482"/>
    <col min="43" max="43" width="16.875" style="482" bestFit="1" customWidth="1"/>
    <col min="44" max="44" width="13.375" style="482" customWidth="1"/>
    <col min="45" max="216" width="9" style="482"/>
    <col min="217" max="240" width="3.75" style="482" customWidth="1"/>
    <col min="241" max="249" width="9" style="482" customWidth="1"/>
    <col min="250" max="250" width="2" style="482" customWidth="1"/>
    <col min="251" max="472" width="9" style="482"/>
    <col min="473" max="496" width="3.75" style="482" customWidth="1"/>
    <col min="497" max="505" width="9" style="482" customWidth="1"/>
    <col min="506" max="506" width="2" style="482" customWidth="1"/>
    <col min="507" max="728" width="9" style="482"/>
    <col min="729" max="752" width="3.75" style="482" customWidth="1"/>
    <col min="753" max="761" width="9" style="482" customWidth="1"/>
    <col min="762" max="762" width="2" style="482" customWidth="1"/>
    <col min="763" max="984" width="9" style="482"/>
    <col min="985" max="1008" width="3.75" style="482" customWidth="1"/>
    <col min="1009" max="1017" width="9" style="482" customWidth="1"/>
    <col min="1018" max="1018" width="2" style="482" customWidth="1"/>
    <col min="1019" max="1240" width="9" style="482"/>
    <col min="1241" max="1264" width="3.75" style="482" customWidth="1"/>
    <col min="1265" max="1273" width="9" style="482" customWidth="1"/>
    <col min="1274" max="1274" width="2" style="482" customWidth="1"/>
    <col min="1275" max="1496" width="9" style="482"/>
    <col min="1497" max="1520" width="3.75" style="482" customWidth="1"/>
    <col min="1521" max="1529" width="9" style="482" customWidth="1"/>
    <col min="1530" max="1530" width="2" style="482" customWidth="1"/>
    <col min="1531" max="1752" width="9" style="482"/>
    <col min="1753" max="1776" width="3.75" style="482" customWidth="1"/>
    <col min="1777" max="1785" width="9" style="482" customWidth="1"/>
    <col min="1786" max="1786" width="2" style="482" customWidth="1"/>
    <col min="1787" max="2008" width="9" style="482"/>
    <col min="2009" max="2032" width="3.75" style="482" customWidth="1"/>
    <col min="2033" max="2041" width="9" style="482" customWidth="1"/>
    <col min="2042" max="2042" width="2" style="482" customWidth="1"/>
    <col min="2043" max="2264" width="9" style="482"/>
    <col min="2265" max="2288" width="3.75" style="482" customWidth="1"/>
    <col min="2289" max="2297" width="9" style="482" customWidth="1"/>
    <col min="2298" max="2298" width="2" style="482" customWidth="1"/>
    <col min="2299" max="2520" width="9" style="482"/>
    <col min="2521" max="2544" width="3.75" style="482" customWidth="1"/>
    <col min="2545" max="2553" width="9" style="482" customWidth="1"/>
    <col min="2554" max="2554" width="2" style="482" customWidth="1"/>
    <col min="2555" max="2776" width="9" style="482"/>
    <col min="2777" max="2800" width="3.75" style="482" customWidth="1"/>
    <col min="2801" max="2809" width="9" style="482" customWidth="1"/>
    <col min="2810" max="2810" width="2" style="482" customWidth="1"/>
    <col min="2811" max="3032" width="9" style="482"/>
    <col min="3033" max="3056" width="3.75" style="482" customWidth="1"/>
    <col min="3057" max="3065" width="9" style="482" customWidth="1"/>
    <col min="3066" max="3066" width="2" style="482" customWidth="1"/>
    <col min="3067" max="3288" width="9" style="482"/>
    <col min="3289" max="3312" width="3.75" style="482" customWidth="1"/>
    <col min="3313" max="3321" width="9" style="482" customWidth="1"/>
    <col min="3322" max="3322" width="2" style="482" customWidth="1"/>
    <col min="3323" max="3544" width="9" style="482"/>
    <col min="3545" max="3568" width="3.75" style="482" customWidth="1"/>
    <col min="3569" max="3577" width="9" style="482" customWidth="1"/>
    <col min="3578" max="3578" width="2" style="482" customWidth="1"/>
    <col min="3579" max="3800" width="9" style="482"/>
    <col min="3801" max="3824" width="3.75" style="482" customWidth="1"/>
    <col min="3825" max="3833" width="9" style="482" customWidth="1"/>
    <col min="3834" max="3834" width="2" style="482" customWidth="1"/>
    <col min="3835" max="4056" width="9" style="482"/>
    <col min="4057" max="4080" width="3.75" style="482" customWidth="1"/>
    <col min="4081" max="4089" width="9" style="482" customWidth="1"/>
    <col min="4090" max="4090" width="2" style="482" customWidth="1"/>
    <col min="4091" max="4312" width="9" style="482"/>
    <col min="4313" max="4336" width="3.75" style="482" customWidth="1"/>
    <col min="4337" max="4345" width="9" style="482" customWidth="1"/>
    <col min="4346" max="4346" width="2" style="482" customWidth="1"/>
    <col min="4347" max="4568" width="9" style="482"/>
    <col min="4569" max="4592" width="3.75" style="482" customWidth="1"/>
    <col min="4593" max="4601" width="9" style="482" customWidth="1"/>
    <col min="4602" max="4602" width="2" style="482" customWidth="1"/>
    <col min="4603" max="4824" width="9" style="482"/>
    <col min="4825" max="4848" width="3.75" style="482" customWidth="1"/>
    <col min="4849" max="4857" width="9" style="482" customWidth="1"/>
    <col min="4858" max="4858" width="2" style="482" customWidth="1"/>
    <col min="4859" max="5080" width="9" style="482"/>
    <col min="5081" max="5104" width="3.75" style="482" customWidth="1"/>
    <col min="5105" max="5113" width="9" style="482" customWidth="1"/>
    <col min="5114" max="5114" width="2" style="482" customWidth="1"/>
    <col min="5115" max="5336" width="9" style="482"/>
    <col min="5337" max="5360" width="3.75" style="482" customWidth="1"/>
    <col min="5361" max="5369" width="9" style="482" customWidth="1"/>
    <col min="5370" max="5370" width="2" style="482" customWidth="1"/>
    <col min="5371" max="5592" width="9" style="482"/>
    <col min="5593" max="5616" width="3.75" style="482" customWidth="1"/>
    <col min="5617" max="5625" width="9" style="482" customWidth="1"/>
    <col min="5626" max="5626" width="2" style="482" customWidth="1"/>
    <col min="5627" max="5848" width="9" style="482"/>
    <col min="5849" max="5872" width="3.75" style="482" customWidth="1"/>
    <col min="5873" max="5881" width="9" style="482" customWidth="1"/>
    <col min="5882" max="5882" width="2" style="482" customWidth="1"/>
    <col min="5883" max="6104" width="9" style="482"/>
    <col min="6105" max="6128" width="3.75" style="482" customWidth="1"/>
    <col min="6129" max="6137" width="9" style="482" customWidth="1"/>
    <col min="6138" max="6138" width="2" style="482" customWidth="1"/>
    <col min="6139" max="6360" width="9" style="482"/>
    <col min="6361" max="6384" width="3.75" style="482" customWidth="1"/>
    <col min="6385" max="6393" width="9" style="482" customWidth="1"/>
    <col min="6394" max="6394" width="2" style="482" customWidth="1"/>
    <col min="6395" max="6616" width="9" style="482"/>
    <col min="6617" max="6640" width="3.75" style="482" customWidth="1"/>
    <col min="6641" max="6649" width="9" style="482" customWidth="1"/>
    <col min="6650" max="6650" width="2" style="482" customWidth="1"/>
    <col min="6651" max="6872" width="9" style="482"/>
    <col min="6873" max="6896" width="3.75" style="482" customWidth="1"/>
    <col min="6897" max="6905" width="9" style="482" customWidth="1"/>
    <col min="6906" max="6906" width="2" style="482" customWidth="1"/>
    <col min="6907" max="7128" width="9" style="482"/>
    <col min="7129" max="7152" width="3.75" style="482" customWidth="1"/>
    <col min="7153" max="7161" width="9" style="482" customWidth="1"/>
    <col min="7162" max="7162" width="2" style="482" customWidth="1"/>
    <col min="7163" max="7384" width="9" style="482"/>
    <col min="7385" max="7408" width="3.75" style="482" customWidth="1"/>
    <col min="7409" max="7417" width="9" style="482" customWidth="1"/>
    <col min="7418" max="7418" width="2" style="482" customWidth="1"/>
    <col min="7419" max="7640" width="9" style="482"/>
    <col min="7641" max="7664" width="3.75" style="482" customWidth="1"/>
    <col min="7665" max="7673" width="9" style="482" customWidth="1"/>
    <col min="7674" max="7674" width="2" style="482" customWidth="1"/>
    <col min="7675" max="7896" width="9" style="482"/>
    <col min="7897" max="7920" width="3.75" style="482" customWidth="1"/>
    <col min="7921" max="7929" width="9" style="482" customWidth="1"/>
    <col min="7930" max="7930" width="2" style="482" customWidth="1"/>
    <col min="7931" max="8152" width="9" style="482"/>
    <col min="8153" max="8176" width="3.75" style="482" customWidth="1"/>
    <col min="8177" max="8185" width="9" style="482" customWidth="1"/>
    <col min="8186" max="8186" width="2" style="482" customWidth="1"/>
    <col min="8187" max="8408" width="9" style="482"/>
    <col min="8409" max="8432" width="3.75" style="482" customWidth="1"/>
    <col min="8433" max="8441" width="9" style="482" customWidth="1"/>
    <col min="8442" max="8442" width="2" style="482" customWidth="1"/>
    <col min="8443" max="8664" width="9" style="482"/>
    <col min="8665" max="8688" width="3.75" style="482" customWidth="1"/>
    <col min="8689" max="8697" width="9" style="482" customWidth="1"/>
    <col min="8698" max="8698" width="2" style="482" customWidth="1"/>
    <col min="8699" max="8920" width="9" style="482"/>
    <col min="8921" max="8944" width="3.75" style="482" customWidth="1"/>
    <col min="8945" max="8953" width="9" style="482" customWidth="1"/>
    <col min="8954" max="8954" width="2" style="482" customWidth="1"/>
    <col min="8955" max="9176" width="9" style="482"/>
    <col min="9177" max="9200" width="3.75" style="482" customWidth="1"/>
    <col min="9201" max="9209" width="9" style="482" customWidth="1"/>
    <col min="9210" max="9210" width="2" style="482" customWidth="1"/>
    <col min="9211" max="9432" width="9" style="482"/>
    <col min="9433" max="9456" width="3.75" style="482" customWidth="1"/>
    <col min="9457" max="9465" width="9" style="482" customWidth="1"/>
    <col min="9466" max="9466" width="2" style="482" customWidth="1"/>
    <col min="9467" max="9688" width="9" style="482"/>
    <col min="9689" max="9712" width="3.75" style="482" customWidth="1"/>
    <col min="9713" max="9721" width="9" style="482" customWidth="1"/>
    <col min="9722" max="9722" width="2" style="482" customWidth="1"/>
    <col min="9723" max="9944" width="9" style="482"/>
    <col min="9945" max="9968" width="3.75" style="482" customWidth="1"/>
    <col min="9969" max="9977" width="9" style="482" customWidth="1"/>
    <col min="9978" max="9978" width="2" style="482" customWidth="1"/>
    <col min="9979" max="10200" width="9" style="482"/>
    <col min="10201" max="10224" width="3.75" style="482" customWidth="1"/>
    <col min="10225" max="10233" width="9" style="482" customWidth="1"/>
    <col min="10234" max="10234" width="2" style="482" customWidth="1"/>
    <col min="10235" max="10456" width="9" style="482"/>
    <col min="10457" max="10480" width="3.75" style="482" customWidth="1"/>
    <col min="10481" max="10489" width="9" style="482" customWidth="1"/>
    <col min="10490" max="10490" width="2" style="482" customWidth="1"/>
    <col min="10491" max="10712" width="9" style="482"/>
    <col min="10713" max="10736" width="3.75" style="482" customWidth="1"/>
    <col min="10737" max="10745" width="9" style="482" customWidth="1"/>
    <col min="10746" max="10746" width="2" style="482" customWidth="1"/>
    <col min="10747" max="10968" width="9" style="482"/>
    <col min="10969" max="10992" width="3.75" style="482" customWidth="1"/>
    <col min="10993" max="11001" width="9" style="482" customWidth="1"/>
    <col min="11002" max="11002" width="2" style="482" customWidth="1"/>
    <col min="11003" max="11224" width="9" style="482"/>
    <col min="11225" max="11248" width="3.75" style="482" customWidth="1"/>
    <col min="11249" max="11257" width="9" style="482" customWidth="1"/>
    <col min="11258" max="11258" width="2" style="482" customWidth="1"/>
    <col min="11259" max="11480" width="9" style="482"/>
    <col min="11481" max="11504" width="3.75" style="482" customWidth="1"/>
    <col min="11505" max="11513" width="9" style="482" customWidth="1"/>
    <col min="11514" max="11514" width="2" style="482" customWidth="1"/>
    <col min="11515" max="11736" width="9" style="482"/>
    <col min="11737" max="11760" width="3.75" style="482" customWidth="1"/>
    <col min="11761" max="11769" width="9" style="482" customWidth="1"/>
    <col min="11770" max="11770" width="2" style="482" customWidth="1"/>
    <col min="11771" max="11992" width="9" style="482"/>
    <col min="11993" max="12016" width="3.75" style="482" customWidth="1"/>
    <col min="12017" max="12025" width="9" style="482" customWidth="1"/>
    <col min="12026" max="12026" width="2" style="482" customWidth="1"/>
    <col min="12027" max="12248" width="9" style="482"/>
    <col min="12249" max="12272" width="3.75" style="482" customWidth="1"/>
    <col min="12273" max="12281" width="9" style="482" customWidth="1"/>
    <col min="12282" max="12282" width="2" style="482" customWidth="1"/>
    <col min="12283" max="12504" width="9" style="482"/>
    <col min="12505" max="12528" width="3.75" style="482" customWidth="1"/>
    <col min="12529" max="12537" width="9" style="482" customWidth="1"/>
    <col min="12538" max="12538" width="2" style="482" customWidth="1"/>
    <col min="12539" max="12760" width="9" style="482"/>
    <col min="12761" max="12784" width="3.75" style="482" customWidth="1"/>
    <col min="12785" max="12793" width="9" style="482" customWidth="1"/>
    <col min="12794" max="12794" width="2" style="482" customWidth="1"/>
    <col min="12795" max="13016" width="9" style="482"/>
    <col min="13017" max="13040" width="3.75" style="482" customWidth="1"/>
    <col min="13041" max="13049" width="9" style="482" customWidth="1"/>
    <col min="13050" max="13050" width="2" style="482" customWidth="1"/>
    <col min="13051" max="13272" width="9" style="482"/>
    <col min="13273" max="13296" width="3.75" style="482" customWidth="1"/>
    <col min="13297" max="13305" width="9" style="482" customWidth="1"/>
    <col min="13306" max="13306" width="2" style="482" customWidth="1"/>
    <col min="13307" max="13528" width="9" style="482"/>
    <col min="13529" max="13552" width="3.75" style="482" customWidth="1"/>
    <col min="13553" max="13561" width="9" style="482" customWidth="1"/>
    <col min="13562" max="13562" width="2" style="482" customWidth="1"/>
    <col min="13563" max="13784" width="9" style="482"/>
    <col min="13785" max="13808" width="3.75" style="482" customWidth="1"/>
    <col min="13809" max="13817" width="9" style="482" customWidth="1"/>
    <col min="13818" max="13818" width="2" style="482" customWidth="1"/>
    <col min="13819" max="14040" width="9" style="482"/>
    <col min="14041" max="14064" width="3.75" style="482" customWidth="1"/>
    <col min="14065" max="14073" width="9" style="482" customWidth="1"/>
    <col min="14074" max="14074" width="2" style="482" customWidth="1"/>
    <col min="14075" max="14296" width="9" style="482"/>
    <col min="14297" max="14320" width="3.75" style="482" customWidth="1"/>
    <col min="14321" max="14329" width="9" style="482" customWidth="1"/>
    <col min="14330" max="14330" width="2" style="482" customWidth="1"/>
    <col min="14331" max="14552" width="9" style="482"/>
    <col min="14553" max="14576" width="3.75" style="482" customWidth="1"/>
    <col min="14577" max="14585" width="9" style="482" customWidth="1"/>
    <col min="14586" max="14586" width="2" style="482" customWidth="1"/>
    <col min="14587" max="14808" width="9" style="482"/>
    <col min="14809" max="14832" width="3.75" style="482" customWidth="1"/>
    <col min="14833" max="14841" width="9" style="482" customWidth="1"/>
    <col min="14842" max="14842" width="2" style="482" customWidth="1"/>
    <col min="14843" max="15064" width="9" style="482"/>
    <col min="15065" max="15088" width="3.75" style="482" customWidth="1"/>
    <col min="15089" max="15097" width="9" style="482" customWidth="1"/>
    <col min="15098" max="15098" width="2" style="482" customWidth="1"/>
    <col min="15099" max="15320" width="9" style="482"/>
    <col min="15321" max="15344" width="3.75" style="482" customWidth="1"/>
    <col min="15345" max="15353" width="9" style="482" customWidth="1"/>
    <col min="15354" max="15354" width="2" style="482" customWidth="1"/>
    <col min="15355" max="15576" width="9" style="482"/>
    <col min="15577" max="15600" width="3.75" style="482" customWidth="1"/>
    <col min="15601" max="15609" width="9" style="482" customWidth="1"/>
    <col min="15610" max="15610" width="2" style="482" customWidth="1"/>
    <col min="15611" max="15832" width="9" style="482"/>
    <col min="15833" max="15856" width="3.75" style="482" customWidth="1"/>
    <col min="15857" max="15865" width="9" style="482" customWidth="1"/>
    <col min="15866" max="15866" width="2" style="482" customWidth="1"/>
    <col min="15867" max="16088" width="9" style="482"/>
    <col min="16089" max="16112" width="3.75" style="482" customWidth="1"/>
    <col min="16113" max="16121" width="9" style="482" customWidth="1"/>
    <col min="16122" max="16122" width="2" style="482" customWidth="1"/>
    <col min="16123" max="16384" width="9" style="482"/>
  </cols>
  <sheetData>
    <row r="1" spans="2:44" ht="20.100000000000001" customHeight="1">
      <c r="B1" s="422" t="s">
        <v>1280</v>
      </c>
    </row>
    <row r="2" spans="2:44" ht="20.100000000000001" customHeight="1">
      <c r="B2" s="422" t="s">
        <v>979</v>
      </c>
    </row>
    <row r="3" spans="2:44" ht="7.5" customHeight="1">
      <c r="B3" s="484"/>
      <c r="C3" s="484"/>
      <c r="D3" s="484"/>
      <c r="E3" s="484"/>
      <c r="F3" s="484"/>
      <c r="G3" s="484"/>
      <c r="H3" s="484"/>
      <c r="I3" s="484"/>
      <c r="J3" s="484"/>
      <c r="K3" s="484"/>
      <c r="L3" s="484"/>
      <c r="M3" s="484"/>
      <c r="N3" s="484"/>
      <c r="O3" s="484"/>
      <c r="P3" s="484"/>
      <c r="Q3" s="485"/>
      <c r="R3" s="484"/>
      <c r="S3" s="484"/>
      <c r="T3" s="484"/>
      <c r="U3" s="484"/>
      <c r="V3" s="484"/>
      <c r="W3" s="484"/>
      <c r="X3" s="484"/>
      <c r="Y3" s="485"/>
      <c r="Z3" s="486"/>
    </row>
    <row r="4" spans="2:44" ht="19.5" customHeight="1">
      <c r="B4" s="487" t="s">
        <v>1093</v>
      </c>
      <c r="C4" s="484"/>
      <c r="D4" s="488"/>
      <c r="E4" s="488"/>
      <c r="F4" s="488"/>
      <c r="G4" s="488"/>
      <c r="H4" s="488"/>
      <c r="I4" s="488"/>
      <c r="J4" s="488"/>
      <c r="K4" s="488"/>
      <c r="L4" s="488"/>
      <c r="M4" s="488"/>
      <c r="N4" s="488"/>
      <c r="O4" s="488"/>
      <c r="P4" s="488"/>
      <c r="Q4" s="488"/>
      <c r="R4" s="488"/>
      <c r="S4" s="488"/>
      <c r="T4" s="488"/>
      <c r="U4" s="488"/>
      <c r="V4" s="488"/>
      <c r="W4" s="488"/>
      <c r="X4" s="488"/>
      <c r="Y4" s="488"/>
      <c r="Z4" s="489" t="s">
        <v>618</v>
      </c>
    </row>
    <row r="5" spans="2:44" ht="15.75" customHeight="1">
      <c r="B5" s="484"/>
      <c r="C5" s="490"/>
      <c r="D5" s="491"/>
      <c r="E5" s="491"/>
      <c r="F5" s="491"/>
      <c r="G5" s="491"/>
      <c r="H5" s="491"/>
      <c r="I5" s="488"/>
      <c r="J5" s="488"/>
      <c r="K5" s="488"/>
      <c r="L5" s="488"/>
      <c r="M5" s="488"/>
      <c r="N5" s="488"/>
      <c r="O5" s="488"/>
      <c r="P5" s="488"/>
      <c r="Q5" s="488"/>
      <c r="R5" s="488"/>
      <c r="S5" s="488"/>
      <c r="T5" s="488"/>
      <c r="U5" s="488"/>
      <c r="V5" s="488"/>
      <c r="W5" s="488"/>
      <c r="X5" s="488"/>
      <c r="Y5" s="488"/>
      <c r="Z5" s="484"/>
    </row>
    <row r="6" spans="2:44" s="497" customFormat="1" ht="15" customHeight="1">
      <c r="B6" s="492"/>
      <c r="C6" s="493" t="s">
        <v>767</v>
      </c>
      <c r="D6" s="494"/>
      <c r="E6" s="495"/>
      <c r="F6" s="495"/>
      <c r="G6" s="495"/>
      <c r="H6" s="495"/>
      <c r="I6" s="495"/>
      <c r="J6" s="495"/>
      <c r="K6" s="495"/>
      <c r="L6" s="495"/>
      <c r="M6" s="495"/>
      <c r="N6" s="495"/>
      <c r="O6" s="495"/>
      <c r="P6" s="495"/>
      <c r="Q6" s="495"/>
      <c r="R6" s="495"/>
      <c r="S6" s="495"/>
      <c r="T6" s="495"/>
      <c r="U6" s="496"/>
      <c r="V6" s="495"/>
      <c r="W6" s="495"/>
      <c r="X6" s="495"/>
      <c r="Y6" s="495"/>
      <c r="Z6" s="492"/>
      <c r="AA6" s="431"/>
      <c r="AB6" s="566"/>
      <c r="AC6" s="567"/>
      <c r="AQ6" s="567"/>
      <c r="AR6" s="498"/>
    </row>
    <row r="7" spans="2:44" s="564" customFormat="1" ht="21.75" customHeight="1">
      <c r="B7" s="499"/>
      <c r="C7" s="490"/>
      <c r="D7" s="2138" t="s">
        <v>768</v>
      </c>
      <c r="E7" s="2139"/>
      <c r="F7" s="2139"/>
      <c r="G7" s="2139"/>
      <c r="H7" s="2139"/>
      <c r="I7" s="2140"/>
      <c r="J7" s="2141" t="str">
        <f>IF(入力シート!F11="","",入力シート!F11)&amp;"中高層ＺＥＨ-Ｍ支援事業"</f>
        <v>(例)　○○○○マンション中高層ＺＥＨ-Ｍ支援事業</v>
      </c>
      <c r="K7" s="2141"/>
      <c r="L7" s="2141"/>
      <c r="M7" s="2141"/>
      <c r="N7" s="2141"/>
      <c r="O7" s="2141"/>
      <c r="P7" s="2141"/>
      <c r="Q7" s="2141"/>
      <c r="R7" s="2141"/>
      <c r="S7" s="2141"/>
      <c r="T7" s="2141"/>
      <c r="U7" s="2141"/>
      <c r="V7" s="2142"/>
      <c r="W7" s="483"/>
      <c r="X7" s="483"/>
      <c r="Y7" s="483"/>
      <c r="Z7" s="499"/>
      <c r="AA7" s="565"/>
      <c r="AB7" s="566"/>
      <c r="AC7" s="567"/>
    </row>
    <row r="8" spans="2:44" s="564" customFormat="1" ht="15" customHeight="1">
      <c r="B8" s="499"/>
      <c r="C8" s="490"/>
      <c r="D8" s="500"/>
      <c r="E8" s="500"/>
      <c r="F8" s="500"/>
      <c r="G8" s="500"/>
      <c r="H8" s="500"/>
      <c r="I8" s="500"/>
      <c r="J8" s="500"/>
      <c r="K8" s="500"/>
      <c r="L8" s="500"/>
      <c r="M8" s="500"/>
      <c r="N8" s="500"/>
      <c r="O8" s="500"/>
      <c r="P8" s="500"/>
      <c r="Q8" s="500"/>
      <c r="R8" s="500"/>
      <c r="S8" s="500"/>
      <c r="T8" s="500"/>
      <c r="U8" s="500"/>
      <c r="V8" s="500"/>
      <c r="W8" s="483"/>
      <c r="X8" s="483"/>
      <c r="Y8" s="483"/>
      <c r="Z8" s="499"/>
      <c r="AA8" s="565"/>
      <c r="AB8" s="566"/>
      <c r="AC8" s="567"/>
    </row>
    <row r="9" spans="2:44" s="497" customFormat="1" ht="15">
      <c r="B9" s="492"/>
      <c r="C9" s="493" t="s">
        <v>775</v>
      </c>
      <c r="D9" s="494"/>
      <c r="E9" s="495"/>
      <c r="F9" s="495"/>
      <c r="G9" s="495"/>
      <c r="H9" s="495"/>
      <c r="I9" s="495"/>
      <c r="J9" s="495"/>
      <c r="K9" s="495"/>
      <c r="L9" s="495"/>
      <c r="M9" s="495"/>
      <c r="N9" s="495"/>
      <c r="O9" s="495"/>
      <c r="P9" s="495"/>
      <c r="Q9" s="495"/>
      <c r="R9" s="495"/>
      <c r="S9" s="495"/>
      <c r="T9" s="495"/>
      <c r="U9" s="496"/>
      <c r="V9" s="495"/>
      <c r="W9" s="495"/>
      <c r="X9" s="495"/>
      <c r="Y9" s="495"/>
      <c r="Z9" s="492"/>
      <c r="AA9" s="431"/>
      <c r="AB9" s="566"/>
      <c r="AC9" s="567"/>
    </row>
    <row r="10" spans="2:44" s="564" customFormat="1" ht="18" customHeight="1">
      <c r="B10" s="499"/>
      <c r="C10" s="490"/>
      <c r="D10" s="2138" t="s">
        <v>736</v>
      </c>
      <c r="E10" s="2139"/>
      <c r="F10" s="2139"/>
      <c r="G10" s="2139"/>
      <c r="H10" s="2139"/>
      <c r="I10" s="2140"/>
      <c r="J10" s="531" t="s">
        <v>328</v>
      </c>
      <c r="K10" s="571" t="s">
        <v>737</v>
      </c>
      <c r="L10" s="532"/>
      <c r="M10" s="533" t="s">
        <v>328</v>
      </c>
      <c r="N10" s="571" t="s">
        <v>738</v>
      </c>
      <c r="O10" s="534"/>
      <c r="P10" s="533" t="s">
        <v>328</v>
      </c>
      <c r="Q10" s="572" t="s">
        <v>739</v>
      </c>
      <c r="R10" s="532"/>
      <c r="S10" s="502"/>
      <c r="T10" s="502"/>
      <c r="U10" s="502"/>
      <c r="V10" s="535"/>
      <c r="W10" s="483"/>
      <c r="X10" s="483"/>
      <c r="Y10" s="483"/>
      <c r="Z10" s="499"/>
      <c r="AA10" s="565"/>
      <c r="AB10" s="506"/>
      <c r="AC10" s="567"/>
    </row>
    <row r="11" spans="2:44" s="564" customFormat="1" ht="18" customHeight="1">
      <c r="B11" s="499"/>
      <c r="C11" s="490"/>
      <c r="D11" s="2138" t="s">
        <v>776</v>
      </c>
      <c r="E11" s="2139"/>
      <c r="F11" s="2139"/>
      <c r="G11" s="2139"/>
      <c r="H11" s="2139"/>
      <c r="I11" s="2140"/>
      <c r="J11" s="2143"/>
      <c r="K11" s="2144"/>
      <c r="L11" s="2144"/>
      <c r="M11" s="2144"/>
      <c r="N11" s="2144"/>
      <c r="O11" s="2144"/>
      <c r="P11" s="2144"/>
      <c r="Q11" s="2144"/>
      <c r="R11" s="2144"/>
      <c r="S11" s="2144"/>
      <c r="T11" s="2144"/>
      <c r="U11" s="2144"/>
      <c r="V11" s="2145"/>
      <c r="W11" s="507"/>
      <c r="X11" s="483"/>
      <c r="Y11" s="483"/>
      <c r="Z11" s="499"/>
      <c r="AA11" s="565"/>
      <c r="AB11" s="566"/>
      <c r="AC11" s="567"/>
    </row>
    <row r="12" spans="2:44" s="564" customFormat="1" ht="18" customHeight="1">
      <c r="B12" s="499"/>
      <c r="C12" s="490"/>
      <c r="D12" s="2138" t="s">
        <v>777</v>
      </c>
      <c r="E12" s="2139"/>
      <c r="F12" s="2139"/>
      <c r="G12" s="2139"/>
      <c r="H12" s="2139"/>
      <c r="I12" s="2140"/>
      <c r="J12" s="2146">
        <f>J20</f>
        <v>0</v>
      </c>
      <c r="K12" s="2147"/>
      <c r="L12" s="2147"/>
      <c r="M12" s="2147"/>
      <c r="N12" s="2147"/>
      <c r="O12" s="2147"/>
      <c r="P12" s="2147"/>
      <c r="Q12" s="2147"/>
      <c r="R12" s="2147"/>
      <c r="S12" s="2147"/>
      <c r="T12" s="2147"/>
      <c r="U12" s="1109"/>
      <c r="V12" s="505" t="s">
        <v>778</v>
      </c>
      <c r="W12" s="507"/>
      <c r="X12" s="483"/>
      <c r="Y12" s="483"/>
      <c r="Z12" s="499"/>
      <c r="AA12" s="565"/>
      <c r="AB12" s="566"/>
      <c r="AC12" s="567"/>
    </row>
    <row r="13" spans="2:44" s="564" customFormat="1" ht="15" customHeight="1">
      <c r="B13" s="499"/>
      <c r="C13" s="490"/>
      <c r="D13" s="508"/>
      <c r="E13" s="508"/>
      <c r="F13" s="509"/>
      <c r="G13" s="510"/>
      <c r="H13" s="510"/>
      <c r="I13" s="510"/>
      <c r="J13" s="510"/>
      <c r="K13" s="510"/>
      <c r="L13" s="434"/>
      <c r="M13" s="434"/>
      <c r="N13" s="434"/>
      <c r="O13" s="434"/>
      <c r="P13" s="434"/>
      <c r="Q13" s="434"/>
      <c r="R13" s="434"/>
      <c r="S13" s="434"/>
      <c r="T13" s="434"/>
      <c r="U13" s="434"/>
      <c r="V13" s="434"/>
      <c r="W13" s="434"/>
      <c r="X13" s="434"/>
      <c r="Y13" s="434"/>
      <c r="Z13" s="499"/>
      <c r="AA13" s="565"/>
      <c r="AB13" s="566"/>
      <c r="AC13" s="567"/>
    </row>
    <row r="14" spans="2:44" s="540" customFormat="1" ht="15" customHeight="1">
      <c r="B14" s="449"/>
      <c r="C14" s="536" t="s">
        <v>779</v>
      </c>
      <c r="D14" s="476"/>
      <c r="E14" s="476"/>
      <c r="F14" s="476"/>
      <c r="G14" s="476"/>
      <c r="H14" s="457"/>
      <c r="I14" s="451"/>
      <c r="J14" s="452"/>
      <c r="K14" s="457"/>
      <c r="L14" s="451"/>
      <c r="M14" s="457"/>
      <c r="N14" s="457"/>
      <c r="O14" s="453"/>
      <c r="P14" s="452"/>
      <c r="Q14" s="458"/>
      <c r="R14" s="459"/>
      <c r="S14" s="459"/>
      <c r="T14" s="459"/>
      <c r="U14" s="537"/>
      <c r="V14" s="537"/>
      <c r="W14" s="537"/>
      <c r="X14" s="537"/>
      <c r="Y14" s="537"/>
      <c r="Z14" s="537"/>
      <c r="AA14" s="538"/>
      <c r="AB14" s="538"/>
      <c r="AC14" s="537"/>
      <c r="AD14" s="537"/>
      <c r="AE14" s="590"/>
      <c r="AF14" s="460"/>
      <c r="AG14" s="460"/>
      <c r="AH14" s="460"/>
      <c r="AI14" s="539"/>
      <c r="AJ14" s="539"/>
      <c r="AK14" s="539"/>
      <c r="AL14" s="539"/>
      <c r="AM14" s="539"/>
      <c r="AN14" s="539"/>
      <c r="AO14" s="539"/>
      <c r="AP14" s="454"/>
      <c r="AQ14" s="454"/>
      <c r="AR14" s="448"/>
    </row>
    <row r="15" spans="2:44" s="540" customFormat="1" ht="18" customHeight="1">
      <c r="B15" s="449"/>
      <c r="C15" s="541"/>
      <c r="D15" s="2148" t="s">
        <v>741</v>
      </c>
      <c r="E15" s="2149"/>
      <c r="F15" s="2149"/>
      <c r="G15" s="2149"/>
      <c r="H15" s="2149"/>
      <c r="I15" s="2150"/>
      <c r="J15" s="2151" t="s">
        <v>780</v>
      </c>
      <c r="K15" s="2152"/>
      <c r="L15" s="2152"/>
      <c r="M15" s="2152"/>
      <c r="N15" s="2152"/>
      <c r="O15" s="2153" t="s">
        <v>742</v>
      </c>
      <c r="P15" s="2154"/>
      <c r="Q15" s="2154"/>
      <c r="R15" s="2154"/>
      <c r="S15" s="2155"/>
      <c r="T15" s="2153" t="s">
        <v>781</v>
      </c>
      <c r="U15" s="2154"/>
      <c r="V15" s="2154"/>
      <c r="W15" s="2154"/>
      <c r="X15" s="2155"/>
      <c r="Y15" s="542"/>
      <c r="Z15" s="542"/>
      <c r="AA15" s="543"/>
      <c r="AB15" s="543"/>
      <c r="AC15" s="542"/>
      <c r="AD15" s="539"/>
      <c r="AE15" s="454"/>
      <c r="AF15" s="454"/>
      <c r="AG15" s="448"/>
    </row>
    <row r="16" spans="2:44" s="540" customFormat="1" ht="18" customHeight="1">
      <c r="B16" s="449"/>
      <c r="C16" s="541"/>
      <c r="D16" s="2148" t="s">
        <v>743</v>
      </c>
      <c r="E16" s="2149"/>
      <c r="F16" s="2149"/>
      <c r="G16" s="2149"/>
      <c r="H16" s="2149"/>
      <c r="I16" s="2150"/>
      <c r="J16" s="2156"/>
      <c r="K16" s="2157"/>
      <c r="L16" s="2157"/>
      <c r="M16" s="2157"/>
      <c r="N16" s="1110" t="s">
        <v>740</v>
      </c>
      <c r="O16" s="2158">
        <f>J16*100000</f>
        <v>0</v>
      </c>
      <c r="P16" s="2159"/>
      <c r="Q16" s="2159"/>
      <c r="R16" s="2159"/>
      <c r="S16" s="1113" t="s">
        <v>744</v>
      </c>
      <c r="T16" s="2158">
        <f>IF(O16&lt;=15000000,O16,15000000)</f>
        <v>0</v>
      </c>
      <c r="U16" s="2159"/>
      <c r="V16" s="2159"/>
      <c r="W16" s="2159"/>
      <c r="X16" s="1113" t="s">
        <v>744</v>
      </c>
      <c r="Y16" s="591"/>
      <c r="Z16" s="591"/>
      <c r="AA16" s="592"/>
      <c r="AB16" s="546"/>
      <c r="AC16" s="547"/>
      <c r="AD16" s="539"/>
      <c r="AE16" s="454"/>
      <c r="AF16" s="454"/>
      <c r="AG16" s="448"/>
    </row>
    <row r="17" spans="2:44" s="540" customFormat="1" ht="18" customHeight="1">
      <c r="B17" s="449"/>
      <c r="C17" s="541"/>
      <c r="D17" s="2148" t="s">
        <v>745</v>
      </c>
      <c r="E17" s="2149"/>
      <c r="F17" s="2149"/>
      <c r="G17" s="2149"/>
      <c r="H17" s="2149"/>
      <c r="I17" s="2150"/>
      <c r="J17" s="2156"/>
      <c r="K17" s="2157"/>
      <c r="L17" s="2157"/>
      <c r="M17" s="2157"/>
      <c r="N17" s="1110" t="s">
        <v>740</v>
      </c>
      <c r="O17" s="2158">
        <f>J17*100000</f>
        <v>0</v>
      </c>
      <c r="P17" s="2159"/>
      <c r="Q17" s="2159"/>
      <c r="R17" s="2159"/>
      <c r="S17" s="1113" t="s">
        <v>744</v>
      </c>
      <c r="T17" s="2158">
        <f>IF(O16&gt;=15000000,0,IF(O17&gt;15000000-O16,O17-(O17-(15000000-O16)),O17))</f>
        <v>0</v>
      </c>
      <c r="U17" s="2159"/>
      <c r="V17" s="2159"/>
      <c r="W17" s="2159"/>
      <c r="X17" s="1113" t="s">
        <v>744</v>
      </c>
      <c r="Y17" s="591"/>
      <c r="Z17" s="591"/>
      <c r="AA17" s="592"/>
      <c r="AB17" s="546"/>
      <c r="AC17" s="547"/>
      <c r="AD17" s="539"/>
      <c r="AE17" s="454"/>
      <c r="AF17" s="454"/>
      <c r="AG17" s="448"/>
    </row>
    <row r="18" spans="2:44" s="540" customFormat="1" ht="18" customHeight="1">
      <c r="B18" s="449"/>
      <c r="C18" s="541"/>
      <c r="D18" s="2148" t="s">
        <v>746</v>
      </c>
      <c r="E18" s="2149"/>
      <c r="F18" s="2149"/>
      <c r="G18" s="2149"/>
      <c r="H18" s="2149"/>
      <c r="I18" s="2150"/>
      <c r="J18" s="2156"/>
      <c r="K18" s="2157"/>
      <c r="L18" s="2157"/>
      <c r="M18" s="2157"/>
      <c r="N18" s="1110" t="s">
        <v>740</v>
      </c>
      <c r="O18" s="2158">
        <f>J18*100000</f>
        <v>0</v>
      </c>
      <c r="P18" s="2159"/>
      <c r="Q18" s="2159"/>
      <c r="R18" s="2159"/>
      <c r="S18" s="1113" t="s">
        <v>744</v>
      </c>
      <c r="T18" s="2158">
        <f>IF(O16+O17&gt;=15000000,0,IF(O18&gt;15000000-(O16+O17),O18-(O18-(15000000-(O16+O17))),O18))</f>
        <v>0</v>
      </c>
      <c r="U18" s="2159"/>
      <c r="V18" s="2159"/>
      <c r="W18" s="2159"/>
      <c r="X18" s="1113" t="s">
        <v>744</v>
      </c>
      <c r="Y18" s="591"/>
      <c r="Z18" s="591"/>
      <c r="AA18" s="592"/>
      <c r="AB18" s="546"/>
      <c r="AC18" s="547"/>
      <c r="AD18" s="539"/>
      <c r="AE18" s="454"/>
      <c r="AF18" s="454"/>
      <c r="AG18" s="448"/>
    </row>
    <row r="19" spans="2:44" s="540" customFormat="1" ht="18" customHeight="1" thickBot="1">
      <c r="B19" s="449"/>
      <c r="C19" s="541"/>
      <c r="D19" s="2167" t="s">
        <v>1011</v>
      </c>
      <c r="E19" s="2168"/>
      <c r="F19" s="2168"/>
      <c r="G19" s="2168"/>
      <c r="H19" s="2168"/>
      <c r="I19" s="2169"/>
      <c r="J19" s="2170"/>
      <c r="K19" s="2171"/>
      <c r="L19" s="2171"/>
      <c r="M19" s="2171"/>
      <c r="N19" s="1111" t="s">
        <v>740</v>
      </c>
      <c r="O19" s="2172">
        <f>J19*100000</f>
        <v>0</v>
      </c>
      <c r="P19" s="2173"/>
      <c r="Q19" s="2173"/>
      <c r="R19" s="2173"/>
      <c r="S19" s="1114" t="s">
        <v>744</v>
      </c>
      <c r="T19" s="2172">
        <f>IF(O16+O17+O18&gt;=15000000,0,IF(O19&gt;15000000-(O16+O17+O18),O19-(O19-(15000000-(O16+O17+O18))),O19))</f>
        <v>0</v>
      </c>
      <c r="U19" s="2173"/>
      <c r="V19" s="2173"/>
      <c r="W19" s="2173"/>
      <c r="X19" s="1114" t="s">
        <v>744</v>
      </c>
      <c r="Y19" s="591"/>
      <c r="Z19" s="591"/>
      <c r="AA19" s="592"/>
      <c r="AB19" s="546"/>
      <c r="AC19" s="547"/>
      <c r="AD19" s="539"/>
      <c r="AE19" s="454"/>
      <c r="AF19" s="454"/>
      <c r="AG19" s="448"/>
    </row>
    <row r="20" spans="2:44" s="540" customFormat="1" ht="18" customHeight="1" thickTop="1">
      <c r="B20" s="449"/>
      <c r="C20" s="541"/>
      <c r="D20" s="2160" t="s">
        <v>650</v>
      </c>
      <c r="E20" s="2161"/>
      <c r="F20" s="2161"/>
      <c r="G20" s="2161"/>
      <c r="H20" s="2161"/>
      <c r="I20" s="2162"/>
      <c r="J20" s="2163">
        <f>SUM(J16:M19)</f>
        <v>0</v>
      </c>
      <c r="K20" s="2164"/>
      <c r="L20" s="2164"/>
      <c r="M20" s="2164"/>
      <c r="N20" s="1112" t="s">
        <v>740</v>
      </c>
      <c r="O20" s="2165">
        <f>SUM(O16:R19)</f>
        <v>0</v>
      </c>
      <c r="P20" s="2166"/>
      <c r="Q20" s="2166"/>
      <c r="R20" s="2166"/>
      <c r="S20" s="1115" t="s">
        <v>744</v>
      </c>
      <c r="T20" s="2165">
        <f>SUM(T16:W19)</f>
        <v>0</v>
      </c>
      <c r="U20" s="2166"/>
      <c r="V20" s="2166"/>
      <c r="W20" s="2166"/>
      <c r="X20" s="1115" t="s">
        <v>744</v>
      </c>
      <c r="Y20" s="591"/>
      <c r="Z20" s="591"/>
      <c r="AA20" s="592"/>
      <c r="AB20" s="546"/>
      <c r="AC20" s="547"/>
      <c r="AD20" s="539"/>
      <c r="AE20" s="454"/>
      <c r="AF20" s="454"/>
      <c r="AG20" s="448"/>
    </row>
    <row r="21" spans="2:44" s="540" customFormat="1" ht="15" customHeight="1">
      <c r="B21" s="449"/>
      <c r="D21" s="593" t="s">
        <v>782</v>
      </c>
      <c r="E21" s="447"/>
      <c r="F21" s="447"/>
      <c r="G21" s="447"/>
      <c r="H21" s="450"/>
      <c r="I21" s="450"/>
      <c r="J21" s="451"/>
      <c r="K21" s="452"/>
      <c r="L21" s="450"/>
      <c r="M21" s="450"/>
      <c r="N21" s="451"/>
      <c r="O21" s="451"/>
      <c r="P21" s="450"/>
      <c r="Q21" s="450"/>
      <c r="R21" s="453"/>
      <c r="S21" s="451"/>
      <c r="T21" s="451"/>
      <c r="U21" s="451"/>
      <c r="V21" s="451"/>
      <c r="W21" s="451"/>
      <c r="X21" s="451"/>
      <c r="Y21" s="454"/>
      <c r="Z21" s="454"/>
      <c r="AA21" s="550"/>
      <c r="AB21" s="550"/>
      <c r="AC21" s="454"/>
      <c r="AD21" s="455"/>
      <c r="AE21" s="590"/>
      <c r="AF21" s="455"/>
      <c r="AG21" s="455"/>
      <c r="AH21" s="455"/>
      <c r="AI21" s="455"/>
      <c r="AJ21" s="455"/>
      <c r="AK21" s="455"/>
      <c r="AL21" s="455"/>
      <c r="AM21" s="455"/>
      <c r="AN21" s="456"/>
      <c r="AO21" s="456"/>
      <c r="AP21" s="456"/>
      <c r="AQ21" s="456"/>
      <c r="AR21" s="448"/>
    </row>
    <row r="22" spans="2:44" s="497" customFormat="1" ht="15">
      <c r="B22" s="492"/>
      <c r="C22" s="493"/>
      <c r="D22" s="494"/>
      <c r="E22" s="495"/>
      <c r="F22" s="495"/>
      <c r="G22" s="495"/>
      <c r="H22" s="495"/>
      <c r="I22" s="495"/>
      <c r="J22" s="495"/>
      <c r="K22" s="495"/>
      <c r="L22" s="495"/>
      <c r="M22" s="495"/>
      <c r="N22" s="495"/>
      <c r="O22" s="495"/>
      <c r="P22" s="495"/>
      <c r="Q22" s="495"/>
      <c r="R22" s="495"/>
      <c r="S22" s="495"/>
      <c r="T22" s="495"/>
      <c r="U22" s="496"/>
      <c r="V22" s="495"/>
      <c r="W22" s="495"/>
      <c r="X22" s="495"/>
      <c r="Y22" s="495"/>
      <c r="Z22" s="492"/>
      <c r="AA22" s="431"/>
      <c r="AB22" s="566"/>
      <c r="AC22" s="567"/>
    </row>
    <row r="23" spans="2:44" s="497" customFormat="1" ht="15">
      <c r="B23" s="492"/>
      <c r="C23" s="493"/>
      <c r="D23" s="494"/>
      <c r="E23" s="495"/>
      <c r="F23" s="495"/>
      <c r="G23" s="495"/>
      <c r="H23" s="495"/>
      <c r="I23" s="495"/>
      <c r="J23" s="495"/>
      <c r="K23" s="495"/>
      <c r="L23" s="495"/>
      <c r="M23" s="495"/>
      <c r="N23" s="495"/>
      <c r="O23" s="495"/>
      <c r="P23" s="495"/>
      <c r="Q23" s="495"/>
      <c r="R23" s="495"/>
      <c r="S23" s="495"/>
      <c r="T23" s="495"/>
      <c r="U23" s="496"/>
      <c r="V23" s="495"/>
      <c r="W23" s="495"/>
      <c r="X23" s="495"/>
      <c r="Y23" s="495"/>
      <c r="Z23" s="492"/>
      <c r="AA23" s="431"/>
      <c r="AB23" s="566"/>
      <c r="AC23" s="567"/>
    </row>
    <row r="24" spans="2:44" s="497" customFormat="1" ht="15">
      <c r="B24" s="492"/>
      <c r="C24" s="493"/>
      <c r="D24" s="494"/>
      <c r="E24" s="495"/>
      <c r="F24" s="495"/>
      <c r="G24" s="495"/>
      <c r="H24" s="495"/>
      <c r="I24" s="495"/>
      <c r="J24" s="495"/>
      <c r="K24" s="495"/>
      <c r="L24" s="495"/>
      <c r="M24" s="495"/>
      <c r="N24" s="495"/>
      <c r="O24" s="495"/>
      <c r="P24" s="495"/>
      <c r="Q24" s="495"/>
      <c r="R24" s="495"/>
      <c r="S24" s="495"/>
      <c r="T24" s="495"/>
      <c r="U24" s="496"/>
      <c r="V24" s="495"/>
      <c r="W24" s="495"/>
      <c r="X24" s="495"/>
      <c r="Y24" s="495"/>
      <c r="Z24" s="492"/>
      <c r="AA24" s="431"/>
      <c r="AB24" s="566"/>
      <c r="AC24" s="567"/>
    </row>
    <row r="25" spans="2:44" s="497" customFormat="1" ht="15">
      <c r="B25" s="492"/>
      <c r="C25" s="493"/>
      <c r="D25" s="494"/>
      <c r="E25" s="495"/>
      <c r="F25" s="495"/>
      <c r="G25" s="495"/>
      <c r="H25" s="495"/>
      <c r="I25" s="495"/>
      <c r="J25" s="495"/>
      <c r="K25" s="495"/>
      <c r="L25" s="495"/>
      <c r="M25" s="495"/>
      <c r="N25" s="495"/>
      <c r="O25" s="495"/>
      <c r="P25" s="495"/>
      <c r="Q25" s="495"/>
      <c r="R25" s="495"/>
      <c r="S25" s="495"/>
      <c r="T25" s="495"/>
      <c r="U25" s="496"/>
      <c r="V25" s="495"/>
      <c r="W25" s="495"/>
      <c r="X25" s="495"/>
      <c r="Y25" s="495"/>
      <c r="Z25" s="492"/>
      <c r="AA25" s="431"/>
      <c r="AB25" s="566"/>
      <c r="AC25" s="567"/>
    </row>
    <row r="26" spans="2:44" s="497" customFormat="1" ht="15">
      <c r="B26" s="492"/>
      <c r="C26" s="493"/>
      <c r="D26" s="494"/>
      <c r="E26" s="495"/>
      <c r="F26" s="495"/>
      <c r="G26" s="495"/>
      <c r="H26" s="495"/>
      <c r="I26" s="495"/>
      <c r="J26" s="495"/>
      <c r="K26" s="495"/>
      <c r="L26" s="495"/>
      <c r="M26" s="495"/>
      <c r="N26" s="495"/>
      <c r="O26" s="495"/>
      <c r="P26" s="495"/>
      <c r="Q26" s="495"/>
      <c r="R26" s="495"/>
      <c r="S26" s="495"/>
      <c r="T26" s="495"/>
      <c r="U26" s="496"/>
      <c r="V26" s="495"/>
      <c r="W26" s="495"/>
      <c r="X26" s="495"/>
      <c r="Y26" s="495"/>
      <c r="Z26" s="492"/>
      <c r="AA26" s="431"/>
      <c r="AB26" s="566"/>
      <c r="AC26" s="567"/>
    </row>
    <row r="27" spans="2:44" s="497" customFormat="1" ht="15">
      <c r="B27" s="492"/>
      <c r="C27" s="493"/>
      <c r="D27" s="494"/>
      <c r="E27" s="495"/>
      <c r="F27" s="495"/>
      <c r="G27" s="495"/>
      <c r="H27" s="495"/>
      <c r="I27" s="495"/>
      <c r="J27" s="495"/>
      <c r="K27" s="495"/>
      <c r="L27" s="495"/>
      <c r="M27" s="495"/>
      <c r="N27" s="495"/>
      <c r="O27" s="495"/>
      <c r="P27" s="495"/>
      <c r="Q27" s="495"/>
      <c r="R27" s="495"/>
      <c r="S27" s="495"/>
      <c r="T27" s="495"/>
      <c r="U27" s="496"/>
      <c r="V27" s="495"/>
      <c r="W27" s="495"/>
      <c r="X27" s="495"/>
      <c r="Y27" s="495"/>
      <c r="Z27" s="492"/>
      <c r="AA27" s="431"/>
      <c r="AB27" s="566"/>
      <c r="AC27" s="567"/>
    </row>
    <row r="28" spans="2:44" s="497" customFormat="1" ht="15">
      <c r="B28" s="492"/>
      <c r="C28" s="493"/>
      <c r="D28" s="494"/>
      <c r="E28" s="495"/>
      <c r="F28" s="495"/>
      <c r="G28" s="495"/>
      <c r="H28" s="495"/>
      <c r="I28" s="495"/>
      <c r="J28" s="495"/>
      <c r="K28" s="495"/>
      <c r="L28" s="495"/>
      <c r="M28" s="495"/>
      <c r="N28" s="495"/>
      <c r="O28" s="495"/>
      <c r="P28" s="495"/>
      <c r="Q28" s="495"/>
      <c r="R28" s="495"/>
      <c r="S28" s="495"/>
      <c r="T28" s="495"/>
      <c r="U28" s="496"/>
      <c r="V28" s="495"/>
      <c r="W28" s="495"/>
      <c r="X28" s="495"/>
      <c r="Y28" s="495"/>
      <c r="Z28" s="492"/>
      <c r="AA28" s="431"/>
      <c r="AB28" s="566"/>
      <c r="AC28" s="567"/>
    </row>
    <row r="29" spans="2:44" s="497" customFormat="1" ht="15">
      <c r="B29" s="492"/>
      <c r="C29" s="493"/>
      <c r="D29" s="494"/>
      <c r="E29" s="495"/>
      <c r="F29" s="495"/>
      <c r="G29" s="495"/>
      <c r="H29" s="495"/>
      <c r="I29" s="495"/>
      <c r="J29" s="495"/>
      <c r="K29" s="495"/>
      <c r="L29" s="495"/>
      <c r="M29" s="495"/>
      <c r="N29" s="495"/>
      <c r="O29" s="495"/>
      <c r="P29" s="495"/>
      <c r="Q29" s="495"/>
      <c r="R29" s="495"/>
      <c r="S29" s="495"/>
      <c r="T29" s="495"/>
      <c r="U29" s="496"/>
      <c r="V29" s="495"/>
      <c r="W29" s="495"/>
      <c r="X29" s="495"/>
      <c r="Y29" s="495"/>
      <c r="Z29" s="492"/>
      <c r="AA29" s="431"/>
      <c r="AB29" s="566"/>
      <c r="AC29" s="567"/>
    </row>
    <row r="30" spans="2:44" s="497" customFormat="1" ht="15">
      <c r="B30" s="492"/>
      <c r="C30" s="493"/>
      <c r="D30" s="494"/>
      <c r="E30" s="495"/>
      <c r="F30" s="495"/>
      <c r="G30" s="495"/>
      <c r="H30" s="495"/>
      <c r="I30" s="495"/>
      <c r="J30" s="495"/>
      <c r="K30" s="495"/>
      <c r="L30" s="495"/>
      <c r="M30" s="495"/>
      <c r="N30" s="495"/>
      <c r="O30" s="495"/>
      <c r="P30" s="495"/>
      <c r="Q30" s="495"/>
      <c r="R30" s="495"/>
      <c r="S30" s="495"/>
      <c r="T30" s="495"/>
      <c r="U30" s="496"/>
      <c r="V30" s="495"/>
      <c r="W30" s="495"/>
      <c r="X30" s="495"/>
      <c r="Y30" s="495"/>
      <c r="Z30" s="492"/>
      <c r="AA30" s="431"/>
      <c r="AB30" s="566"/>
      <c r="AC30" s="567"/>
    </row>
    <row r="31" spans="2:44" s="497" customFormat="1" ht="15">
      <c r="B31" s="492"/>
      <c r="C31" s="493"/>
      <c r="D31" s="494"/>
      <c r="E31" s="495"/>
      <c r="F31" s="495"/>
      <c r="G31" s="495"/>
      <c r="H31" s="495"/>
      <c r="I31" s="495"/>
      <c r="J31" s="495"/>
      <c r="K31" s="495"/>
      <c r="L31" s="495"/>
      <c r="M31" s="495"/>
      <c r="N31" s="495"/>
      <c r="O31" s="495"/>
      <c r="P31" s="495"/>
      <c r="Q31" s="495"/>
      <c r="R31" s="495"/>
      <c r="S31" s="495"/>
      <c r="T31" s="495"/>
      <c r="U31" s="496"/>
      <c r="V31" s="495"/>
      <c r="W31" s="495"/>
      <c r="X31" s="495"/>
      <c r="Y31" s="495"/>
      <c r="Z31" s="492"/>
      <c r="AA31" s="431"/>
      <c r="AB31" s="566"/>
      <c r="AC31" s="567"/>
    </row>
    <row r="32" spans="2:44" s="497" customFormat="1" ht="15">
      <c r="B32" s="492"/>
      <c r="C32" s="493"/>
      <c r="D32" s="494"/>
      <c r="E32" s="495"/>
      <c r="F32" s="495"/>
      <c r="G32" s="495"/>
      <c r="H32" s="495"/>
      <c r="I32" s="495"/>
      <c r="J32" s="495"/>
      <c r="K32" s="495"/>
      <c r="L32" s="495"/>
      <c r="M32" s="495"/>
      <c r="N32" s="495"/>
      <c r="O32" s="495"/>
      <c r="P32" s="495"/>
      <c r="Q32" s="495"/>
      <c r="R32" s="495"/>
      <c r="S32" s="495"/>
      <c r="T32" s="495"/>
      <c r="U32" s="496"/>
      <c r="V32" s="495"/>
      <c r="W32" s="495"/>
      <c r="X32" s="495"/>
      <c r="Y32" s="495"/>
      <c r="Z32" s="492"/>
      <c r="AA32" s="431"/>
      <c r="AB32" s="520"/>
      <c r="AC32" s="521"/>
    </row>
    <row r="33" spans="2:30" s="497" customFormat="1" ht="15">
      <c r="B33" s="492"/>
      <c r="C33" s="493"/>
      <c r="D33" s="494"/>
      <c r="E33" s="495"/>
      <c r="F33" s="495"/>
      <c r="G33" s="495"/>
      <c r="H33" s="495"/>
      <c r="I33" s="495"/>
      <c r="J33" s="495"/>
      <c r="K33" s="495"/>
      <c r="L33" s="495"/>
      <c r="M33" s="495"/>
      <c r="N33" s="495"/>
      <c r="O33" s="495"/>
      <c r="P33" s="495"/>
      <c r="Q33" s="495"/>
      <c r="R33" s="495"/>
      <c r="S33" s="495"/>
      <c r="T33" s="495"/>
      <c r="U33" s="496"/>
      <c r="V33" s="495"/>
      <c r="W33" s="495"/>
      <c r="X33" s="495"/>
      <c r="Y33" s="495"/>
      <c r="Z33" s="492"/>
      <c r="AA33" s="431"/>
      <c r="AB33" s="520"/>
      <c r="AC33" s="521"/>
    </row>
    <row r="34" spans="2:30" s="497" customFormat="1" ht="15">
      <c r="B34" s="492"/>
      <c r="C34" s="493"/>
      <c r="D34" s="494"/>
      <c r="E34" s="495"/>
      <c r="F34" s="495"/>
      <c r="G34" s="495"/>
      <c r="H34" s="495"/>
      <c r="I34" s="495"/>
      <c r="J34" s="495"/>
      <c r="K34" s="495"/>
      <c r="L34" s="495"/>
      <c r="M34" s="495"/>
      <c r="N34" s="495"/>
      <c r="O34" s="495"/>
      <c r="P34" s="495"/>
      <c r="Q34" s="495"/>
      <c r="R34" s="495"/>
      <c r="S34" s="495"/>
      <c r="T34" s="495"/>
      <c r="U34" s="496"/>
      <c r="V34" s="495"/>
      <c r="W34" s="495"/>
      <c r="X34" s="495"/>
      <c r="Y34" s="495"/>
      <c r="Z34" s="492"/>
      <c r="AA34" s="431"/>
      <c r="AB34" s="520"/>
      <c r="AC34" s="521"/>
    </row>
    <row r="35" spans="2:30" s="497" customFormat="1" ht="15">
      <c r="B35" s="492"/>
      <c r="C35" s="493"/>
      <c r="D35" s="494"/>
      <c r="E35" s="495"/>
      <c r="F35" s="495"/>
      <c r="G35" s="495"/>
      <c r="H35" s="495"/>
      <c r="I35" s="495"/>
      <c r="J35" s="495"/>
      <c r="K35" s="495"/>
      <c r="L35" s="495"/>
      <c r="M35" s="495"/>
      <c r="N35" s="495"/>
      <c r="O35" s="495"/>
      <c r="P35" s="495"/>
      <c r="Q35" s="495"/>
      <c r="R35" s="495"/>
      <c r="S35" s="495"/>
      <c r="T35" s="495"/>
      <c r="U35" s="496"/>
      <c r="V35" s="495"/>
      <c r="W35" s="495"/>
      <c r="X35" s="495"/>
      <c r="Y35" s="495"/>
      <c r="Z35" s="492"/>
      <c r="AA35" s="431"/>
      <c r="AB35" s="520"/>
      <c r="AC35" s="521"/>
    </row>
    <row r="36" spans="2:30" s="497" customFormat="1" ht="15">
      <c r="B36" s="492"/>
      <c r="C36" s="493"/>
      <c r="D36" s="494"/>
      <c r="E36" s="495"/>
      <c r="F36" s="495"/>
      <c r="G36" s="495"/>
      <c r="H36" s="495"/>
      <c r="I36" s="495"/>
      <c r="J36" s="495"/>
      <c r="K36" s="495"/>
      <c r="L36" s="495"/>
      <c r="M36" s="495"/>
      <c r="N36" s="495"/>
      <c r="O36" s="495"/>
      <c r="P36" s="495"/>
      <c r="Q36" s="495"/>
      <c r="R36" s="495"/>
      <c r="S36" s="495"/>
      <c r="T36" s="495"/>
      <c r="U36" s="496"/>
      <c r="V36" s="495"/>
      <c r="W36" s="495"/>
      <c r="X36" s="495"/>
      <c r="Y36" s="495"/>
      <c r="Z36" s="492"/>
      <c r="AA36" s="431"/>
      <c r="AB36" s="520"/>
      <c r="AC36" s="521"/>
    </row>
    <row r="37" spans="2:30" s="497" customFormat="1" ht="15">
      <c r="B37" s="492"/>
      <c r="C37" s="493"/>
      <c r="D37" s="494"/>
      <c r="E37" s="495"/>
      <c r="F37" s="495"/>
      <c r="G37" s="495"/>
      <c r="H37" s="495"/>
      <c r="I37" s="495"/>
      <c r="J37" s="495"/>
      <c r="K37" s="495"/>
      <c r="L37" s="495"/>
      <c r="M37" s="495"/>
      <c r="N37" s="495"/>
      <c r="O37" s="495"/>
      <c r="P37" s="495"/>
      <c r="Q37" s="495"/>
      <c r="R37" s="495"/>
      <c r="S37" s="495"/>
      <c r="T37" s="495"/>
      <c r="U37" s="496"/>
      <c r="V37" s="495"/>
      <c r="W37" s="495"/>
      <c r="X37" s="495"/>
      <c r="Y37" s="495"/>
      <c r="Z37" s="492"/>
      <c r="AA37" s="431"/>
      <c r="AB37" s="520"/>
      <c r="AC37" s="521"/>
    </row>
    <row r="38" spans="2:30" s="497" customFormat="1" ht="15">
      <c r="B38" s="492"/>
      <c r="C38" s="493"/>
      <c r="D38" s="494"/>
      <c r="E38" s="495"/>
      <c r="F38" s="495"/>
      <c r="G38" s="495"/>
      <c r="H38" s="495"/>
      <c r="I38" s="495"/>
      <c r="J38" s="495"/>
      <c r="K38" s="495"/>
      <c r="L38" s="495"/>
      <c r="M38" s="495"/>
      <c r="N38" s="495"/>
      <c r="O38" s="495"/>
      <c r="P38" s="495"/>
      <c r="Q38" s="495"/>
      <c r="R38" s="495"/>
      <c r="S38" s="495"/>
      <c r="T38" s="495"/>
      <c r="U38" s="496"/>
      <c r="V38" s="495"/>
      <c r="W38" s="495"/>
      <c r="X38" s="495"/>
      <c r="Y38" s="495"/>
      <c r="Z38" s="492"/>
      <c r="AA38" s="431"/>
      <c r="AB38" s="520"/>
      <c r="AC38" s="521"/>
    </row>
    <row r="39" spans="2:30" s="497" customFormat="1" ht="15">
      <c r="B39" s="492"/>
      <c r="C39" s="493"/>
      <c r="D39" s="494"/>
      <c r="E39" s="495"/>
      <c r="F39" s="495"/>
      <c r="G39" s="495"/>
      <c r="H39" s="495"/>
      <c r="I39" s="495"/>
      <c r="J39" s="495"/>
      <c r="K39" s="495"/>
      <c r="L39" s="495"/>
      <c r="M39" s="495"/>
      <c r="N39" s="495"/>
      <c r="O39" s="495"/>
      <c r="P39" s="495"/>
      <c r="Q39" s="495"/>
      <c r="R39" s="495"/>
      <c r="S39" s="495"/>
      <c r="T39" s="495"/>
      <c r="U39" s="496"/>
      <c r="V39" s="495"/>
      <c r="W39" s="495"/>
      <c r="X39" s="495"/>
      <c r="Y39" s="495"/>
      <c r="Z39" s="492"/>
      <c r="AA39" s="431"/>
      <c r="AB39" s="520"/>
      <c r="AC39" s="521"/>
    </row>
    <row r="40" spans="2:30" ht="12.75" customHeight="1">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4"/>
      <c r="Z40" s="484"/>
      <c r="AB40" s="520"/>
      <c r="AC40" s="521"/>
    </row>
    <row r="41" spans="2:30" ht="20.100000000000001" customHeight="1">
      <c r="AB41" s="520"/>
      <c r="AC41" s="521"/>
    </row>
    <row r="42" spans="2:30" ht="20.100000000000001" customHeight="1">
      <c r="AB42" s="520"/>
      <c r="AC42" s="521"/>
    </row>
    <row r="43" spans="2:30" ht="20.100000000000001" customHeight="1">
      <c r="AB43" s="520"/>
      <c r="AC43" s="521"/>
    </row>
    <row r="44" spans="2:30" ht="20.100000000000001" customHeight="1">
      <c r="AB44" s="520"/>
      <c r="AC44" s="521"/>
    </row>
    <row r="45" spans="2:30" ht="20.100000000000001" customHeight="1">
      <c r="AB45" s="520"/>
      <c r="AC45" s="521"/>
      <c r="AD45" s="522"/>
    </row>
    <row r="46" spans="2:30" ht="20.100000000000001" customHeight="1">
      <c r="AB46" s="520"/>
      <c r="AC46" s="521"/>
    </row>
    <row r="47" spans="2:30" ht="20.100000000000001" customHeight="1">
      <c r="AB47" s="520"/>
      <c r="AC47" s="521"/>
    </row>
    <row r="48" spans="2:30" ht="20.100000000000001" customHeight="1">
      <c r="AB48" s="520"/>
      <c r="AC48" s="521"/>
    </row>
    <row r="49" spans="28:29" ht="20.100000000000001" customHeight="1">
      <c r="AB49" s="520"/>
      <c r="AC49" s="521"/>
    </row>
    <row r="50" spans="28:29" ht="20.100000000000001" customHeight="1">
      <c r="AB50" s="520"/>
      <c r="AC50" s="521"/>
    </row>
    <row r="51" spans="28:29" ht="20.100000000000001" customHeight="1">
      <c r="AB51" s="520"/>
      <c r="AC51" s="521"/>
    </row>
    <row r="52" spans="28:29" ht="20.100000000000001" customHeight="1">
      <c r="AB52" s="520"/>
      <c r="AC52" s="521"/>
    </row>
    <row r="53" spans="28:29" ht="20.100000000000001" customHeight="1">
      <c r="AB53" s="520"/>
      <c r="AC53" s="521"/>
    </row>
    <row r="54" spans="28:29" ht="20.100000000000001" customHeight="1">
      <c r="AB54" s="520"/>
      <c r="AC54" s="521"/>
    </row>
    <row r="55" spans="28:29" ht="20.100000000000001" customHeight="1">
      <c r="AB55" s="520"/>
      <c r="AC55" s="521"/>
    </row>
    <row r="56" spans="28:29" ht="20.100000000000001" customHeight="1">
      <c r="AB56" s="520"/>
      <c r="AC56" s="521"/>
    </row>
    <row r="57" spans="28:29" ht="20.100000000000001" customHeight="1">
      <c r="AB57" s="523"/>
      <c r="AC57" s="524"/>
    </row>
    <row r="58" spans="28:29" ht="20.100000000000001" customHeight="1">
      <c r="AB58" s="520"/>
      <c r="AC58" s="521"/>
    </row>
    <row r="59" spans="28:29" ht="20.100000000000001" customHeight="1">
      <c r="AB59" s="520"/>
      <c r="AC59" s="521"/>
    </row>
    <row r="60" spans="28:29" ht="20.100000000000001" customHeight="1">
      <c r="AB60" s="520"/>
      <c r="AC60" s="521"/>
    </row>
    <row r="61" spans="28:29" ht="20.100000000000001" customHeight="1">
      <c r="AB61" s="520"/>
      <c r="AC61" s="521"/>
    </row>
    <row r="62" spans="28:29" ht="20.100000000000001" customHeight="1">
      <c r="AB62" s="520"/>
      <c r="AC62" s="521"/>
    </row>
    <row r="63" spans="28:29" ht="20.100000000000001" customHeight="1">
      <c r="AB63" s="520"/>
      <c r="AC63" s="521"/>
    </row>
    <row r="64" spans="28:29" ht="20.100000000000001" customHeight="1">
      <c r="AB64" s="520"/>
      <c r="AC64" s="521"/>
    </row>
    <row r="65" spans="28:29" ht="20.100000000000001" customHeight="1">
      <c r="AB65" s="520"/>
      <c r="AC65" s="521"/>
    </row>
    <row r="66" spans="28:29" ht="20.100000000000001" customHeight="1">
      <c r="AB66" s="520"/>
      <c r="AC66" s="521"/>
    </row>
    <row r="74" spans="28:29" ht="20.100000000000001" customHeight="1">
      <c r="AC74" s="525"/>
    </row>
    <row r="75" spans="28:29" ht="20.100000000000001" customHeight="1">
      <c r="AC75" s="526"/>
    </row>
    <row r="139" spans="28:29" ht="20.100000000000001" customHeight="1">
      <c r="AB139" s="527"/>
      <c r="AC139" s="528"/>
    </row>
    <row r="140" spans="28:29" ht="20.100000000000001" customHeight="1">
      <c r="AB140" s="527"/>
      <c r="AC140" s="528"/>
    </row>
    <row r="141" spans="28:29" ht="20.100000000000001" customHeight="1">
      <c r="AB141" s="527"/>
      <c r="AC141" s="528"/>
    </row>
    <row r="142" spans="28:29" ht="20.100000000000001" customHeight="1">
      <c r="AB142" s="527"/>
      <c r="AC142" s="528"/>
    </row>
    <row r="143" spans="28:29" ht="20.100000000000001" customHeight="1">
      <c r="AB143" s="527"/>
      <c r="AC143" s="528"/>
    </row>
    <row r="144" spans="28:29" ht="20.100000000000001" customHeight="1">
      <c r="AB144" s="527"/>
      <c r="AC144" s="528"/>
    </row>
    <row r="145" spans="28:29" ht="20.100000000000001" customHeight="1">
      <c r="AB145" s="527"/>
      <c r="AC145" s="528"/>
    </row>
    <row r="146" spans="28:29" ht="20.100000000000001" customHeight="1">
      <c r="AB146" s="527"/>
      <c r="AC146" s="528"/>
    </row>
    <row r="147" spans="28:29" ht="20.100000000000001" customHeight="1">
      <c r="AB147" s="527"/>
      <c r="AC147" s="528"/>
    </row>
    <row r="148" spans="28:29" ht="20.100000000000001" customHeight="1">
      <c r="AB148" s="527"/>
      <c r="AC148" s="528"/>
    </row>
    <row r="149" spans="28:29" ht="20.100000000000001" customHeight="1">
      <c r="AB149" s="527"/>
      <c r="AC149" s="528"/>
    </row>
    <row r="150" spans="28:29" ht="20.100000000000001" customHeight="1">
      <c r="AB150" s="527"/>
      <c r="AC150" s="528"/>
    </row>
    <row r="151" spans="28:29" ht="20.100000000000001" customHeight="1">
      <c r="AB151" s="527"/>
      <c r="AC151" s="528"/>
    </row>
    <row r="152" spans="28:29" ht="20.100000000000001" customHeight="1">
      <c r="AB152" s="527"/>
      <c r="AC152" s="528"/>
    </row>
    <row r="153" spans="28:29" ht="20.100000000000001" customHeight="1">
      <c r="AB153" s="527"/>
      <c r="AC153" s="528"/>
    </row>
    <row r="154" spans="28:29" ht="20.100000000000001" customHeight="1">
      <c r="AB154" s="527"/>
      <c r="AC154" s="528"/>
    </row>
    <row r="155" spans="28:29" ht="20.100000000000001" customHeight="1">
      <c r="AB155" s="527"/>
      <c r="AC155" s="528"/>
    </row>
    <row r="156" spans="28:29" ht="20.100000000000001" customHeight="1">
      <c r="AB156" s="527"/>
      <c r="AC156" s="528"/>
    </row>
    <row r="157" spans="28:29" ht="20.100000000000001" customHeight="1">
      <c r="AB157" s="527"/>
      <c r="AC157" s="528"/>
    </row>
    <row r="158" spans="28:29" ht="20.100000000000001" customHeight="1">
      <c r="AB158" s="527"/>
      <c r="AC158" s="528"/>
    </row>
    <row r="159" spans="28:29" ht="20.100000000000001" customHeight="1">
      <c r="AB159" s="527"/>
      <c r="AC159" s="528"/>
    </row>
    <row r="160" spans="28:29" ht="20.100000000000001" customHeight="1">
      <c r="AB160" s="527"/>
      <c r="AC160" s="528"/>
    </row>
    <row r="161" spans="28:29" ht="20.100000000000001" customHeight="1">
      <c r="AB161" s="527"/>
      <c r="AC161" s="528"/>
    </row>
    <row r="162" spans="28:29" ht="20.100000000000001" customHeight="1">
      <c r="AB162" s="527"/>
      <c r="AC162" s="528"/>
    </row>
    <row r="163" spans="28:29" ht="20.100000000000001" customHeight="1">
      <c r="AB163" s="527"/>
      <c r="AC163" s="528"/>
    </row>
    <row r="164" spans="28:29" ht="20.100000000000001" customHeight="1">
      <c r="AB164" s="527"/>
      <c r="AC164" s="528"/>
    </row>
    <row r="165" spans="28:29" ht="20.100000000000001" customHeight="1">
      <c r="AB165" s="527"/>
      <c r="AC165" s="528"/>
    </row>
    <row r="166" spans="28:29" ht="20.100000000000001" customHeight="1">
      <c r="AB166" s="527"/>
      <c r="AC166" s="528"/>
    </row>
    <row r="167" spans="28:29" ht="20.100000000000001" customHeight="1">
      <c r="AB167" s="527"/>
      <c r="AC167" s="528"/>
    </row>
    <row r="168" spans="28:29" ht="20.100000000000001" customHeight="1">
      <c r="AB168" s="527"/>
      <c r="AC168" s="528"/>
    </row>
    <row r="169" spans="28:29" ht="20.100000000000001" customHeight="1">
      <c r="AB169" s="527"/>
      <c r="AC169" s="528"/>
    </row>
    <row r="170" spans="28:29" ht="20.100000000000001" customHeight="1">
      <c r="AB170" s="527"/>
      <c r="AC170" s="528"/>
    </row>
    <row r="171" spans="28:29" ht="20.100000000000001" customHeight="1">
      <c r="AB171" s="527"/>
      <c r="AC171" s="528"/>
    </row>
    <row r="172" spans="28:29" ht="20.100000000000001" customHeight="1">
      <c r="AB172" s="527"/>
      <c r="AC172" s="528"/>
    </row>
    <row r="173" spans="28:29" ht="20.100000000000001" customHeight="1">
      <c r="AB173" s="527"/>
      <c r="AC173" s="528"/>
    </row>
    <row r="174" spans="28:29" ht="20.100000000000001" customHeight="1">
      <c r="AB174" s="527"/>
      <c r="AC174" s="528"/>
    </row>
    <row r="175" spans="28:29" ht="20.100000000000001" customHeight="1">
      <c r="AB175" s="527"/>
      <c r="AC175" s="528"/>
    </row>
    <row r="176" spans="28:29" ht="20.100000000000001" customHeight="1">
      <c r="AB176" s="527"/>
      <c r="AC176" s="528"/>
    </row>
    <row r="177" spans="28:29" ht="20.100000000000001" customHeight="1">
      <c r="AB177" s="527"/>
      <c r="AC177" s="528"/>
    </row>
    <row r="178" spans="28:29" ht="20.100000000000001" customHeight="1">
      <c r="AB178" s="527"/>
      <c r="AC178" s="528"/>
    </row>
    <row r="179" spans="28:29" ht="20.100000000000001" customHeight="1">
      <c r="AB179" s="527"/>
      <c r="AC179" s="528"/>
    </row>
    <row r="180" spans="28:29" ht="20.100000000000001" customHeight="1">
      <c r="AB180" s="529"/>
      <c r="AC180" s="443"/>
    </row>
    <row r="181" spans="28:29" ht="20.100000000000001" customHeight="1">
      <c r="AB181" s="529"/>
      <c r="AC181" s="443"/>
    </row>
    <row r="182" spans="28:29" ht="20.100000000000001" customHeight="1">
      <c r="AB182" s="530"/>
      <c r="AC182" s="445"/>
    </row>
    <row r="183" spans="28:29" ht="20.100000000000001" customHeight="1">
      <c r="AB183" s="530"/>
      <c r="AC183" s="445"/>
    </row>
    <row r="184" spans="28:29" ht="20.100000000000001" customHeight="1">
      <c r="AB184" s="530"/>
      <c r="AC184" s="445"/>
    </row>
    <row r="185" spans="28:29" ht="20.100000000000001" customHeight="1">
      <c r="AB185" s="530"/>
      <c r="AC185" s="445"/>
    </row>
  </sheetData>
  <sheetProtection sheet="1" selectLockedCells="1"/>
  <mergeCells count="31">
    <mergeCell ref="D20:I20"/>
    <mergeCell ref="J20:M20"/>
    <mergeCell ref="O20:R20"/>
    <mergeCell ref="T20:W20"/>
    <mergeCell ref="D17:I17"/>
    <mergeCell ref="J17:M17"/>
    <mergeCell ref="O17:R17"/>
    <mergeCell ref="T17:W17"/>
    <mergeCell ref="D18:I18"/>
    <mergeCell ref="J18:M18"/>
    <mergeCell ref="O18:R18"/>
    <mergeCell ref="T18:W18"/>
    <mergeCell ref="D19:I19"/>
    <mergeCell ref="J19:M19"/>
    <mergeCell ref="O19:R19"/>
    <mergeCell ref="T19:W19"/>
    <mergeCell ref="D15:I15"/>
    <mergeCell ref="J15:N15"/>
    <mergeCell ref="O15:S15"/>
    <mergeCell ref="T15:X15"/>
    <mergeCell ref="D16:I16"/>
    <mergeCell ref="J16:M16"/>
    <mergeCell ref="O16:R16"/>
    <mergeCell ref="T16:W16"/>
    <mergeCell ref="D12:I12"/>
    <mergeCell ref="D7:I7"/>
    <mergeCell ref="J7:V7"/>
    <mergeCell ref="D10:I10"/>
    <mergeCell ref="D11:I11"/>
    <mergeCell ref="J11:V11"/>
    <mergeCell ref="J12:T12"/>
  </mergeCells>
  <phoneticPr fontId="16"/>
  <conditionalFormatting sqref="AC74:AC75 AB139:AC185">
    <cfRule type="expression" priority="27">
      <formula>CELL("protect",AB74)=0</formula>
    </cfRule>
  </conditionalFormatting>
  <conditionalFormatting sqref="B1:B2">
    <cfRule type="expression" dxfId="132" priority="26">
      <formula>_xlfn.ISFORMULA(B1)=TRUE</formula>
    </cfRule>
  </conditionalFormatting>
  <conditionalFormatting sqref="J10 M10 P10">
    <cfRule type="expression" dxfId="131" priority="23">
      <formula>$J$10="■"</formula>
    </cfRule>
    <cfRule type="expression" dxfId="130" priority="24">
      <formula>$M$10="■"</formula>
    </cfRule>
    <cfRule type="expression" dxfId="129" priority="25">
      <formula>$P$10="■"</formula>
    </cfRule>
  </conditionalFormatting>
  <conditionalFormatting sqref="J11:V11">
    <cfRule type="containsBlanks" dxfId="128" priority="22">
      <formula>LEN(TRIM(J11))=0</formula>
    </cfRule>
  </conditionalFormatting>
  <conditionalFormatting sqref="N16:N18">
    <cfRule type="notContainsBlanks" dxfId="127" priority="18">
      <formula>LEN(TRIM(N16))&gt;0</formula>
    </cfRule>
    <cfRule type="expression" dxfId="126" priority="19">
      <formula>$N$11="■"</formula>
    </cfRule>
    <cfRule type="expression" dxfId="125" priority="20">
      <formula>$K$11="■"</formula>
    </cfRule>
    <cfRule type="expression" dxfId="124" priority="21">
      <formula>$H$11="■"</formula>
    </cfRule>
  </conditionalFormatting>
  <conditionalFormatting sqref="J16:M18">
    <cfRule type="containsBlanks" dxfId="123" priority="17">
      <formula>LEN(TRIM(J16))=0</formula>
    </cfRule>
  </conditionalFormatting>
  <conditionalFormatting sqref="J12 V12">
    <cfRule type="expression" dxfId="122" priority="15">
      <formula>#REF!="■"</formula>
    </cfRule>
    <cfRule type="expression" dxfId="121" priority="16">
      <formula>#REF!="■"</formula>
    </cfRule>
  </conditionalFormatting>
  <conditionalFormatting sqref="N19">
    <cfRule type="notContainsBlanks" dxfId="120" priority="11">
      <formula>LEN(TRIM(N19))&gt;0</formula>
    </cfRule>
    <cfRule type="expression" dxfId="119" priority="12">
      <formula>$N$11="■"</formula>
    </cfRule>
    <cfRule type="expression" dxfId="118" priority="13">
      <formula>$K$11="■"</formula>
    </cfRule>
    <cfRule type="expression" dxfId="117" priority="14">
      <formula>$H$11="■"</formula>
    </cfRule>
  </conditionalFormatting>
  <conditionalFormatting sqref="J19:M19">
    <cfRule type="containsBlanks" dxfId="116" priority="10">
      <formula>LEN(TRIM(J19))=0</formula>
    </cfRule>
  </conditionalFormatting>
  <dataValidations count="7">
    <dataValidation imeMode="on" allowBlank="1" showInputMessage="1" showErrorMessage="1" sqref="T15 O15 U14" xr:uid="{33161490-CA4E-4E40-999E-976D0B413BD1}"/>
    <dataValidation type="custom" imeMode="disabled" allowBlank="1" showInputMessage="1" showErrorMessage="1" error="小数点第二位まで、三位以下四捨五入で入力して下さい。" sqref="AI14:AO14 S16:T20 AD15:AD20 AB16:AB20 O16:O20 J16:J20 X16:X20" xr:uid="{FE43633D-FE3A-4086-BD08-0E4C74F9512B}">
      <formula1>J14-ROUNDDOWN(J14,2)=0</formula1>
    </dataValidation>
    <dataValidation type="custom" imeMode="disabled" allowBlank="1" showInputMessage="1" showErrorMessage="1" error="整数で入力してください。" sqref="WVG983058:WVJ983058 L65489:R65489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L131025:R131025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L196561:R196561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L262097:R262097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L327633:R327633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L393169:R393169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L458705:R458705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L524241:R524241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L589777:R589777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L655313:R655313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L720849:R720849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L786385:R786385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L851921:R851921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L917457:R917457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L982993:R982993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IU65546:IX65548 SQ65546:ST65548 ACM65546:ACP65548 AMI65546:AML65548 AWE65546:AWH65548 BGA65546:BGD65548 BPW65546:BPZ65548 BZS65546:BZV65548 CJO65546:CJR65548 CTK65546:CTN65548 DDG65546:DDJ65548 DNC65546:DNF65548 DWY65546:DXB65548 EGU65546:EGX65548 EQQ65546:EQT65548 FAM65546:FAP65548 FKI65546:FKL65548 FUE65546:FUH65548 GEA65546:GED65548 GNW65546:GNZ65548 GXS65546:GXV65548 HHO65546:HHR65548 HRK65546:HRN65548 IBG65546:IBJ65548 ILC65546:ILF65548 IUY65546:IVB65548 JEU65546:JEX65548 JOQ65546:JOT65548 JYM65546:JYP65548 KII65546:KIL65548 KSE65546:KSH65548 LCA65546:LCD65548 LLW65546:LLZ65548 LVS65546:LVV65548 MFO65546:MFR65548 MPK65546:MPN65548 MZG65546:MZJ65548 NJC65546:NJF65548 NSY65546:NTB65548 OCU65546:OCX65548 OMQ65546:OMT65548 OWM65546:OWP65548 PGI65546:PGL65548 PQE65546:PQH65548 QAA65546:QAD65548 QJW65546:QJZ65548 QTS65546:QTV65548 RDO65546:RDR65548 RNK65546:RNN65548 RXG65546:RXJ65548 SHC65546:SHF65548 SQY65546:SRB65548 TAU65546:TAX65548 TKQ65546:TKT65548 TUM65546:TUP65548 UEI65546:UEL65548 UOE65546:UOH65548 UYA65546:UYD65548 VHW65546:VHZ65548 VRS65546:VRV65548 WBO65546:WBR65548 WLK65546:WLN65548 WVG65546:WVJ65548 IU131082:IX131084 SQ131082:ST131084 ACM131082:ACP131084 AMI131082:AML131084 AWE131082:AWH131084 BGA131082:BGD131084 BPW131082:BPZ131084 BZS131082:BZV131084 CJO131082:CJR131084 CTK131082:CTN131084 DDG131082:DDJ131084 DNC131082:DNF131084 DWY131082:DXB131084 EGU131082:EGX131084 EQQ131082:EQT131084 FAM131082:FAP131084 FKI131082:FKL131084 FUE131082:FUH131084 GEA131082:GED131084 GNW131082:GNZ131084 GXS131082:GXV131084 HHO131082:HHR131084 HRK131082:HRN131084 IBG131082:IBJ131084 ILC131082:ILF131084 IUY131082:IVB131084 JEU131082:JEX131084 JOQ131082:JOT131084 JYM131082:JYP131084 KII131082:KIL131084 KSE131082:KSH131084 LCA131082:LCD131084 LLW131082:LLZ131084 LVS131082:LVV131084 MFO131082:MFR131084 MPK131082:MPN131084 MZG131082:MZJ131084 NJC131082:NJF131084 NSY131082:NTB131084 OCU131082:OCX131084 OMQ131082:OMT131084 OWM131082:OWP131084 PGI131082:PGL131084 PQE131082:PQH131084 QAA131082:QAD131084 QJW131082:QJZ131084 QTS131082:QTV131084 RDO131082:RDR131084 RNK131082:RNN131084 RXG131082:RXJ131084 SHC131082:SHF131084 SQY131082:SRB131084 TAU131082:TAX131084 TKQ131082:TKT131084 TUM131082:TUP131084 UEI131082:UEL131084 UOE131082:UOH131084 UYA131082:UYD131084 VHW131082:VHZ131084 VRS131082:VRV131084 WBO131082:WBR131084 WLK131082:WLN131084 WVG131082:WVJ131084 IU196618:IX196620 SQ196618:ST196620 ACM196618:ACP196620 AMI196618:AML196620 AWE196618:AWH196620 BGA196618:BGD196620 BPW196618:BPZ196620 BZS196618:BZV196620 CJO196618:CJR196620 CTK196618:CTN196620 DDG196618:DDJ196620 DNC196618:DNF196620 DWY196618:DXB196620 EGU196618:EGX196620 EQQ196618:EQT196620 FAM196618:FAP196620 FKI196618:FKL196620 FUE196618:FUH196620 GEA196618:GED196620 GNW196618:GNZ196620 GXS196618:GXV196620 HHO196618:HHR196620 HRK196618:HRN196620 IBG196618:IBJ196620 ILC196618:ILF196620 IUY196618:IVB196620 JEU196618:JEX196620 JOQ196618:JOT196620 JYM196618:JYP196620 KII196618:KIL196620 KSE196618:KSH196620 LCA196618:LCD196620 LLW196618:LLZ196620 LVS196618:LVV196620 MFO196618:MFR196620 MPK196618:MPN196620 MZG196618:MZJ196620 NJC196618:NJF196620 NSY196618:NTB196620 OCU196618:OCX196620 OMQ196618:OMT196620 OWM196618:OWP196620 PGI196618:PGL196620 PQE196618:PQH196620 QAA196618:QAD196620 QJW196618:QJZ196620 QTS196618:QTV196620 RDO196618:RDR196620 RNK196618:RNN196620 RXG196618:RXJ196620 SHC196618:SHF196620 SQY196618:SRB196620 TAU196618:TAX196620 TKQ196618:TKT196620 TUM196618:TUP196620 UEI196618:UEL196620 UOE196618:UOH196620 UYA196618:UYD196620 VHW196618:VHZ196620 VRS196618:VRV196620 WBO196618:WBR196620 WLK196618:WLN196620 WVG196618:WVJ196620 IU262154:IX262156 SQ262154:ST262156 ACM262154:ACP262156 AMI262154:AML262156 AWE262154:AWH262156 BGA262154:BGD262156 BPW262154:BPZ262156 BZS262154:BZV262156 CJO262154:CJR262156 CTK262154:CTN262156 DDG262154:DDJ262156 DNC262154:DNF262156 DWY262154:DXB262156 EGU262154:EGX262156 EQQ262154:EQT262156 FAM262154:FAP262156 FKI262154:FKL262156 FUE262154:FUH262156 GEA262154:GED262156 GNW262154:GNZ262156 GXS262154:GXV262156 HHO262154:HHR262156 HRK262154:HRN262156 IBG262154:IBJ262156 ILC262154:ILF262156 IUY262154:IVB262156 JEU262154:JEX262156 JOQ262154:JOT262156 JYM262154:JYP262156 KII262154:KIL262156 KSE262154:KSH262156 LCA262154:LCD262156 LLW262154:LLZ262156 LVS262154:LVV262156 MFO262154:MFR262156 MPK262154:MPN262156 MZG262154:MZJ262156 NJC262154:NJF262156 NSY262154:NTB262156 OCU262154:OCX262156 OMQ262154:OMT262156 OWM262154:OWP262156 PGI262154:PGL262156 PQE262154:PQH262156 QAA262154:QAD262156 QJW262154:QJZ262156 QTS262154:QTV262156 RDO262154:RDR262156 RNK262154:RNN262156 RXG262154:RXJ262156 SHC262154:SHF262156 SQY262154:SRB262156 TAU262154:TAX262156 TKQ262154:TKT262156 TUM262154:TUP262156 UEI262154:UEL262156 UOE262154:UOH262156 UYA262154:UYD262156 VHW262154:VHZ262156 VRS262154:VRV262156 WBO262154:WBR262156 WLK262154:WLN262156 WVG262154:WVJ262156 IU327690:IX327692 SQ327690:ST327692 ACM327690:ACP327692 AMI327690:AML327692 AWE327690:AWH327692 BGA327690:BGD327692 BPW327690:BPZ327692 BZS327690:BZV327692 CJO327690:CJR327692 CTK327690:CTN327692 DDG327690:DDJ327692 DNC327690:DNF327692 DWY327690:DXB327692 EGU327690:EGX327692 EQQ327690:EQT327692 FAM327690:FAP327692 FKI327690:FKL327692 FUE327690:FUH327692 GEA327690:GED327692 GNW327690:GNZ327692 GXS327690:GXV327692 HHO327690:HHR327692 HRK327690:HRN327692 IBG327690:IBJ327692 ILC327690:ILF327692 IUY327690:IVB327692 JEU327690:JEX327692 JOQ327690:JOT327692 JYM327690:JYP327692 KII327690:KIL327692 KSE327690:KSH327692 LCA327690:LCD327692 LLW327690:LLZ327692 LVS327690:LVV327692 MFO327690:MFR327692 MPK327690:MPN327692 MZG327690:MZJ327692 NJC327690:NJF327692 NSY327690:NTB327692 OCU327690:OCX327692 OMQ327690:OMT327692 OWM327690:OWP327692 PGI327690:PGL327692 PQE327690:PQH327692 QAA327690:QAD327692 QJW327690:QJZ327692 QTS327690:QTV327692 RDO327690:RDR327692 RNK327690:RNN327692 RXG327690:RXJ327692 SHC327690:SHF327692 SQY327690:SRB327692 TAU327690:TAX327692 TKQ327690:TKT327692 TUM327690:TUP327692 UEI327690:UEL327692 UOE327690:UOH327692 UYA327690:UYD327692 VHW327690:VHZ327692 VRS327690:VRV327692 WBO327690:WBR327692 WLK327690:WLN327692 WVG327690:WVJ327692 IU393226:IX393228 SQ393226:ST393228 ACM393226:ACP393228 AMI393226:AML393228 AWE393226:AWH393228 BGA393226:BGD393228 BPW393226:BPZ393228 BZS393226:BZV393228 CJO393226:CJR393228 CTK393226:CTN393228 DDG393226:DDJ393228 DNC393226:DNF393228 DWY393226:DXB393228 EGU393226:EGX393228 EQQ393226:EQT393228 FAM393226:FAP393228 FKI393226:FKL393228 FUE393226:FUH393228 GEA393226:GED393228 GNW393226:GNZ393228 GXS393226:GXV393228 HHO393226:HHR393228 HRK393226:HRN393228 IBG393226:IBJ393228 ILC393226:ILF393228 IUY393226:IVB393228 JEU393226:JEX393228 JOQ393226:JOT393228 JYM393226:JYP393228 KII393226:KIL393228 KSE393226:KSH393228 LCA393226:LCD393228 LLW393226:LLZ393228 LVS393226:LVV393228 MFO393226:MFR393228 MPK393226:MPN393228 MZG393226:MZJ393228 NJC393226:NJF393228 NSY393226:NTB393228 OCU393226:OCX393228 OMQ393226:OMT393228 OWM393226:OWP393228 PGI393226:PGL393228 PQE393226:PQH393228 QAA393226:QAD393228 QJW393226:QJZ393228 QTS393226:QTV393228 RDO393226:RDR393228 RNK393226:RNN393228 RXG393226:RXJ393228 SHC393226:SHF393228 SQY393226:SRB393228 TAU393226:TAX393228 TKQ393226:TKT393228 TUM393226:TUP393228 UEI393226:UEL393228 UOE393226:UOH393228 UYA393226:UYD393228 VHW393226:VHZ393228 VRS393226:VRV393228 WBO393226:WBR393228 WLK393226:WLN393228 WVG393226:WVJ393228 IU458762:IX458764 SQ458762:ST458764 ACM458762:ACP458764 AMI458762:AML458764 AWE458762:AWH458764 BGA458762:BGD458764 BPW458762:BPZ458764 BZS458762:BZV458764 CJO458762:CJR458764 CTK458762:CTN458764 DDG458762:DDJ458764 DNC458762:DNF458764 DWY458762:DXB458764 EGU458762:EGX458764 EQQ458762:EQT458764 FAM458762:FAP458764 FKI458762:FKL458764 FUE458762:FUH458764 GEA458762:GED458764 GNW458762:GNZ458764 GXS458762:GXV458764 HHO458762:HHR458764 HRK458762:HRN458764 IBG458762:IBJ458764 ILC458762:ILF458764 IUY458762:IVB458764 JEU458762:JEX458764 JOQ458762:JOT458764 JYM458762:JYP458764 KII458762:KIL458764 KSE458762:KSH458764 LCA458762:LCD458764 LLW458762:LLZ458764 LVS458762:LVV458764 MFO458762:MFR458764 MPK458762:MPN458764 MZG458762:MZJ458764 NJC458762:NJF458764 NSY458762:NTB458764 OCU458762:OCX458764 OMQ458762:OMT458764 OWM458762:OWP458764 PGI458762:PGL458764 PQE458762:PQH458764 QAA458762:QAD458764 QJW458762:QJZ458764 QTS458762:QTV458764 RDO458762:RDR458764 RNK458762:RNN458764 RXG458762:RXJ458764 SHC458762:SHF458764 SQY458762:SRB458764 TAU458762:TAX458764 TKQ458762:TKT458764 TUM458762:TUP458764 UEI458762:UEL458764 UOE458762:UOH458764 UYA458762:UYD458764 VHW458762:VHZ458764 VRS458762:VRV458764 WBO458762:WBR458764 WLK458762:WLN458764 WVG458762:WVJ458764 IU524298:IX524300 SQ524298:ST524300 ACM524298:ACP524300 AMI524298:AML524300 AWE524298:AWH524300 BGA524298:BGD524300 BPW524298:BPZ524300 BZS524298:BZV524300 CJO524298:CJR524300 CTK524298:CTN524300 DDG524298:DDJ524300 DNC524298:DNF524300 DWY524298:DXB524300 EGU524298:EGX524300 EQQ524298:EQT524300 FAM524298:FAP524300 FKI524298:FKL524300 FUE524298:FUH524300 GEA524298:GED524300 GNW524298:GNZ524300 GXS524298:GXV524300 HHO524298:HHR524300 HRK524298:HRN524300 IBG524298:IBJ524300 ILC524298:ILF524300 IUY524298:IVB524300 JEU524298:JEX524300 JOQ524298:JOT524300 JYM524298:JYP524300 KII524298:KIL524300 KSE524298:KSH524300 LCA524298:LCD524300 LLW524298:LLZ524300 LVS524298:LVV524300 MFO524298:MFR524300 MPK524298:MPN524300 MZG524298:MZJ524300 NJC524298:NJF524300 NSY524298:NTB524300 OCU524298:OCX524300 OMQ524298:OMT524300 OWM524298:OWP524300 PGI524298:PGL524300 PQE524298:PQH524300 QAA524298:QAD524300 QJW524298:QJZ524300 QTS524298:QTV524300 RDO524298:RDR524300 RNK524298:RNN524300 RXG524298:RXJ524300 SHC524298:SHF524300 SQY524298:SRB524300 TAU524298:TAX524300 TKQ524298:TKT524300 TUM524298:TUP524300 UEI524298:UEL524300 UOE524298:UOH524300 UYA524298:UYD524300 VHW524298:VHZ524300 VRS524298:VRV524300 WBO524298:WBR524300 WLK524298:WLN524300 WVG524298:WVJ524300 IU589834:IX589836 SQ589834:ST589836 ACM589834:ACP589836 AMI589834:AML589836 AWE589834:AWH589836 BGA589834:BGD589836 BPW589834:BPZ589836 BZS589834:BZV589836 CJO589834:CJR589836 CTK589834:CTN589836 DDG589834:DDJ589836 DNC589834:DNF589836 DWY589834:DXB589836 EGU589834:EGX589836 EQQ589834:EQT589836 FAM589834:FAP589836 FKI589834:FKL589836 FUE589834:FUH589836 GEA589834:GED589836 GNW589834:GNZ589836 GXS589834:GXV589836 HHO589834:HHR589836 HRK589834:HRN589836 IBG589834:IBJ589836 ILC589834:ILF589836 IUY589834:IVB589836 JEU589834:JEX589836 JOQ589834:JOT589836 JYM589834:JYP589836 KII589834:KIL589836 KSE589834:KSH589836 LCA589834:LCD589836 LLW589834:LLZ589836 LVS589834:LVV589836 MFO589834:MFR589836 MPK589834:MPN589836 MZG589834:MZJ589836 NJC589834:NJF589836 NSY589834:NTB589836 OCU589834:OCX589836 OMQ589834:OMT589836 OWM589834:OWP589836 PGI589834:PGL589836 PQE589834:PQH589836 QAA589834:QAD589836 QJW589834:QJZ589836 QTS589834:QTV589836 RDO589834:RDR589836 RNK589834:RNN589836 RXG589834:RXJ589836 SHC589834:SHF589836 SQY589834:SRB589836 TAU589834:TAX589836 TKQ589834:TKT589836 TUM589834:TUP589836 UEI589834:UEL589836 UOE589834:UOH589836 UYA589834:UYD589836 VHW589834:VHZ589836 VRS589834:VRV589836 WBO589834:WBR589836 WLK589834:WLN589836 WVG589834:WVJ589836 IU655370:IX655372 SQ655370:ST655372 ACM655370:ACP655372 AMI655370:AML655372 AWE655370:AWH655372 BGA655370:BGD655372 BPW655370:BPZ655372 BZS655370:BZV655372 CJO655370:CJR655372 CTK655370:CTN655372 DDG655370:DDJ655372 DNC655370:DNF655372 DWY655370:DXB655372 EGU655370:EGX655372 EQQ655370:EQT655372 FAM655370:FAP655372 FKI655370:FKL655372 FUE655370:FUH655372 GEA655370:GED655372 GNW655370:GNZ655372 GXS655370:GXV655372 HHO655370:HHR655372 HRK655370:HRN655372 IBG655370:IBJ655372 ILC655370:ILF655372 IUY655370:IVB655372 JEU655370:JEX655372 JOQ655370:JOT655372 JYM655370:JYP655372 KII655370:KIL655372 KSE655370:KSH655372 LCA655370:LCD655372 LLW655370:LLZ655372 LVS655370:LVV655372 MFO655370:MFR655372 MPK655370:MPN655372 MZG655370:MZJ655372 NJC655370:NJF655372 NSY655370:NTB655372 OCU655370:OCX655372 OMQ655370:OMT655372 OWM655370:OWP655372 PGI655370:PGL655372 PQE655370:PQH655372 QAA655370:QAD655372 QJW655370:QJZ655372 QTS655370:QTV655372 RDO655370:RDR655372 RNK655370:RNN655372 RXG655370:RXJ655372 SHC655370:SHF655372 SQY655370:SRB655372 TAU655370:TAX655372 TKQ655370:TKT655372 TUM655370:TUP655372 UEI655370:UEL655372 UOE655370:UOH655372 UYA655370:UYD655372 VHW655370:VHZ655372 VRS655370:VRV655372 WBO655370:WBR655372 WLK655370:WLN655372 WVG655370:WVJ655372 IU720906:IX720908 SQ720906:ST720908 ACM720906:ACP720908 AMI720906:AML720908 AWE720906:AWH720908 BGA720906:BGD720908 BPW720906:BPZ720908 BZS720906:BZV720908 CJO720906:CJR720908 CTK720906:CTN720908 DDG720906:DDJ720908 DNC720906:DNF720908 DWY720906:DXB720908 EGU720906:EGX720908 EQQ720906:EQT720908 FAM720906:FAP720908 FKI720906:FKL720908 FUE720906:FUH720908 GEA720906:GED720908 GNW720906:GNZ720908 GXS720906:GXV720908 HHO720906:HHR720908 HRK720906:HRN720908 IBG720906:IBJ720908 ILC720906:ILF720908 IUY720906:IVB720908 JEU720906:JEX720908 JOQ720906:JOT720908 JYM720906:JYP720908 KII720906:KIL720908 KSE720906:KSH720908 LCA720906:LCD720908 LLW720906:LLZ720908 LVS720906:LVV720908 MFO720906:MFR720908 MPK720906:MPN720908 MZG720906:MZJ720908 NJC720906:NJF720908 NSY720906:NTB720908 OCU720906:OCX720908 OMQ720906:OMT720908 OWM720906:OWP720908 PGI720906:PGL720908 PQE720906:PQH720908 QAA720906:QAD720908 QJW720906:QJZ720908 QTS720906:QTV720908 RDO720906:RDR720908 RNK720906:RNN720908 RXG720906:RXJ720908 SHC720906:SHF720908 SQY720906:SRB720908 TAU720906:TAX720908 TKQ720906:TKT720908 TUM720906:TUP720908 UEI720906:UEL720908 UOE720906:UOH720908 UYA720906:UYD720908 VHW720906:VHZ720908 VRS720906:VRV720908 WBO720906:WBR720908 WLK720906:WLN720908 WVG720906:WVJ720908 IU786442:IX786444 SQ786442:ST786444 ACM786442:ACP786444 AMI786442:AML786444 AWE786442:AWH786444 BGA786442:BGD786444 BPW786442:BPZ786444 BZS786442:BZV786444 CJO786442:CJR786444 CTK786442:CTN786444 DDG786442:DDJ786444 DNC786442:DNF786444 DWY786442:DXB786444 EGU786442:EGX786444 EQQ786442:EQT786444 FAM786442:FAP786444 FKI786442:FKL786444 FUE786442:FUH786444 GEA786442:GED786444 GNW786442:GNZ786444 GXS786442:GXV786444 HHO786442:HHR786444 HRK786442:HRN786444 IBG786442:IBJ786444 ILC786442:ILF786444 IUY786442:IVB786444 JEU786442:JEX786444 JOQ786442:JOT786444 JYM786442:JYP786444 KII786442:KIL786444 KSE786442:KSH786444 LCA786442:LCD786444 LLW786442:LLZ786444 LVS786442:LVV786444 MFO786442:MFR786444 MPK786442:MPN786444 MZG786442:MZJ786444 NJC786442:NJF786444 NSY786442:NTB786444 OCU786442:OCX786444 OMQ786442:OMT786444 OWM786442:OWP786444 PGI786442:PGL786444 PQE786442:PQH786444 QAA786442:QAD786444 QJW786442:QJZ786444 QTS786442:QTV786444 RDO786442:RDR786444 RNK786442:RNN786444 RXG786442:RXJ786444 SHC786442:SHF786444 SQY786442:SRB786444 TAU786442:TAX786444 TKQ786442:TKT786444 TUM786442:TUP786444 UEI786442:UEL786444 UOE786442:UOH786444 UYA786442:UYD786444 VHW786442:VHZ786444 VRS786442:VRV786444 WBO786442:WBR786444 WLK786442:WLN786444 WVG786442:WVJ786444 IU851978:IX851980 SQ851978:ST851980 ACM851978:ACP851980 AMI851978:AML851980 AWE851978:AWH851980 BGA851978:BGD851980 BPW851978:BPZ851980 BZS851978:BZV851980 CJO851978:CJR851980 CTK851978:CTN851980 DDG851978:DDJ851980 DNC851978:DNF851980 DWY851978:DXB851980 EGU851978:EGX851980 EQQ851978:EQT851980 FAM851978:FAP851980 FKI851978:FKL851980 FUE851978:FUH851980 GEA851978:GED851980 GNW851978:GNZ851980 GXS851978:GXV851980 HHO851978:HHR851980 HRK851978:HRN851980 IBG851978:IBJ851980 ILC851978:ILF851980 IUY851978:IVB851980 JEU851978:JEX851980 JOQ851978:JOT851980 JYM851978:JYP851980 KII851978:KIL851980 KSE851978:KSH851980 LCA851978:LCD851980 LLW851978:LLZ851980 LVS851978:LVV851980 MFO851978:MFR851980 MPK851978:MPN851980 MZG851978:MZJ851980 NJC851978:NJF851980 NSY851978:NTB851980 OCU851978:OCX851980 OMQ851978:OMT851980 OWM851978:OWP851980 PGI851978:PGL851980 PQE851978:PQH851980 QAA851978:QAD851980 QJW851978:QJZ851980 QTS851978:QTV851980 RDO851978:RDR851980 RNK851978:RNN851980 RXG851978:RXJ851980 SHC851978:SHF851980 SQY851978:SRB851980 TAU851978:TAX851980 TKQ851978:TKT851980 TUM851978:TUP851980 UEI851978:UEL851980 UOE851978:UOH851980 UYA851978:UYD851980 VHW851978:VHZ851980 VRS851978:VRV851980 WBO851978:WBR851980 WLK851978:WLN851980 WVG851978:WVJ851980 IU917514:IX917516 SQ917514:ST917516 ACM917514:ACP917516 AMI917514:AML917516 AWE917514:AWH917516 BGA917514:BGD917516 BPW917514:BPZ917516 BZS917514:BZV917516 CJO917514:CJR917516 CTK917514:CTN917516 DDG917514:DDJ917516 DNC917514:DNF917516 DWY917514:DXB917516 EGU917514:EGX917516 EQQ917514:EQT917516 FAM917514:FAP917516 FKI917514:FKL917516 FUE917514:FUH917516 GEA917514:GED917516 GNW917514:GNZ917516 GXS917514:GXV917516 HHO917514:HHR917516 HRK917514:HRN917516 IBG917514:IBJ917516 ILC917514:ILF917516 IUY917514:IVB917516 JEU917514:JEX917516 JOQ917514:JOT917516 JYM917514:JYP917516 KII917514:KIL917516 KSE917514:KSH917516 LCA917514:LCD917516 LLW917514:LLZ917516 LVS917514:LVV917516 MFO917514:MFR917516 MPK917514:MPN917516 MZG917514:MZJ917516 NJC917514:NJF917516 NSY917514:NTB917516 OCU917514:OCX917516 OMQ917514:OMT917516 OWM917514:OWP917516 PGI917514:PGL917516 PQE917514:PQH917516 QAA917514:QAD917516 QJW917514:QJZ917516 QTS917514:QTV917516 RDO917514:RDR917516 RNK917514:RNN917516 RXG917514:RXJ917516 SHC917514:SHF917516 SQY917514:SRB917516 TAU917514:TAX917516 TKQ917514:TKT917516 TUM917514:TUP917516 UEI917514:UEL917516 UOE917514:UOH917516 UYA917514:UYD917516 VHW917514:VHZ917516 VRS917514:VRV917516 WBO917514:WBR917516 WLK917514:WLN917516 WVG917514:WVJ917516 IU983050:IX983052 SQ983050:ST983052 ACM983050:ACP983052 AMI983050:AML983052 AWE983050:AWH983052 BGA983050:BGD983052 BPW983050:BPZ983052 BZS983050:BZV983052 CJO983050:CJR983052 CTK983050:CTN983052 DDG983050:DDJ983052 DNC983050:DNF983052 DWY983050:DXB983052 EGU983050:EGX983052 EQQ983050:EQT983052 FAM983050:FAP983052 FKI983050:FKL983052 FUE983050:FUH983052 GEA983050:GED983052 GNW983050:GNZ983052 GXS983050:GXV983052 HHO983050:HHR983052 HRK983050:HRN983052 IBG983050:IBJ983052 ILC983050:ILF983052 IUY983050:IVB983052 JEU983050:JEX983052 JOQ983050:JOT983052 JYM983050:JYP983052 KII983050:KIL983052 KSE983050:KSH983052 LCA983050:LCD983052 LLW983050:LLZ983052 LVS983050:LVV983052 MFO983050:MFR983052 MPK983050:MPN983052 MZG983050:MZJ983052 NJC983050:NJF983052 NSY983050:NTB983052 OCU983050:OCX983052 OMQ983050:OMT983052 OWM983050:OWP983052 PGI983050:PGL983052 PQE983050:PQH983052 QAA983050:QAD983052 QJW983050:QJZ983052 QTS983050:QTV983052 RDO983050:RDR983052 RNK983050:RNN983052 RXG983050:RXJ983052 SHC983050:SHF983052 SQY983050:SRB983052 TAU983050:TAX983052 TKQ983050:TKT983052 TUM983050:TUP983052 UEI983050:UEL983052 UOE983050:UOH983052 UYA983050:UYD983052 VHW983050:VHZ983052 VRS983050:VRV983052 WBO983050:WBR983052 WLK983050:WLN983052 WVG983050:WVJ983052 IU65554:IX65554 SQ65554:ST65554 ACM65554:ACP65554 AMI65554:AML65554 AWE65554:AWH65554 BGA65554:BGD65554 BPW65554:BPZ65554 BZS65554:BZV65554 CJO65554:CJR65554 CTK65554:CTN65554 DDG65554:DDJ65554 DNC65554:DNF65554 DWY65554:DXB65554 EGU65554:EGX65554 EQQ65554:EQT65554 FAM65554:FAP65554 FKI65554:FKL65554 FUE65554:FUH65554 GEA65554:GED65554 GNW65554:GNZ65554 GXS65554:GXV65554 HHO65554:HHR65554 HRK65554:HRN65554 IBG65554:IBJ65554 ILC65554:ILF65554 IUY65554:IVB65554 JEU65554:JEX65554 JOQ65554:JOT65554 JYM65554:JYP65554 KII65554:KIL65554 KSE65554:KSH65554 LCA65554:LCD65554 LLW65554:LLZ65554 LVS65554:LVV65554 MFO65554:MFR65554 MPK65554:MPN65554 MZG65554:MZJ65554 NJC65554:NJF65554 NSY65554:NTB65554 OCU65554:OCX65554 OMQ65554:OMT65554 OWM65554:OWP65554 PGI65554:PGL65554 PQE65554:PQH65554 QAA65554:QAD65554 QJW65554:QJZ65554 QTS65554:QTV65554 RDO65554:RDR65554 RNK65554:RNN65554 RXG65554:RXJ65554 SHC65554:SHF65554 SQY65554:SRB65554 TAU65554:TAX65554 TKQ65554:TKT65554 TUM65554:TUP65554 UEI65554:UEL65554 UOE65554:UOH65554 UYA65554:UYD65554 VHW65554:VHZ65554 VRS65554:VRV65554 WBO65554:WBR65554 WLK65554:WLN65554 WVG65554:WVJ65554 IU131090:IX131090 SQ131090:ST131090 ACM131090:ACP131090 AMI131090:AML131090 AWE131090:AWH131090 BGA131090:BGD131090 BPW131090:BPZ131090 BZS131090:BZV131090 CJO131090:CJR131090 CTK131090:CTN131090 DDG131090:DDJ131090 DNC131090:DNF131090 DWY131090:DXB131090 EGU131090:EGX131090 EQQ131090:EQT131090 FAM131090:FAP131090 FKI131090:FKL131090 FUE131090:FUH131090 GEA131090:GED131090 GNW131090:GNZ131090 GXS131090:GXV131090 HHO131090:HHR131090 HRK131090:HRN131090 IBG131090:IBJ131090 ILC131090:ILF131090 IUY131090:IVB131090 JEU131090:JEX131090 JOQ131090:JOT131090 JYM131090:JYP131090 KII131090:KIL131090 KSE131090:KSH131090 LCA131090:LCD131090 LLW131090:LLZ131090 LVS131090:LVV131090 MFO131090:MFR131090 MPK131090:MPN131090 MZG131090:MZJ131090 NJC131090:NJF131090 NSY131090:NTB131090 OCU131090:OCX131090 OMQ131090:OMT131090 OWM131090:OWP131090 PGI131090:PGL131090 PQE131090:PQH131090 QAA131090:QAD131090 QJW131090:QJZ131090 QTS131090:QTV131090 RDO131090:RDR131090 RNK131090:RNN131090 RXG131090:RXJ131090 SHC131090:SHF131090 SQY131090:SRB131090 TAU131090:TAX131090 TKQ131090:TKT131090 TUM131090:TUP131090 UEI131090:UEL131090 UOE131090:UOH131090 UYA131090:UYD131090 VHW131090:VHZ131090 VRS131090:VRV131090 WBO131090:WBR131090 WLK131090:WLN131090 WVG131090:WVJ131090 IU196626:IX196626 SQ196626:ST196626 ACM196626:ACP196626 AMI196626:AML196626 AWE196626:AWH196626 BGA196626:BGD196626 BPW196626:BPZ196626 BZS196626:BZV196626 CJO196626:CJR196626 CTK196626:CTN196626 DDG196626:DDJ196626 DNC196626:DNF196626 DWY196626:DXB196626 EGU196626:EGX196626 EQQ196626:EQT196626 FAM196626:FAP196626 FKI196626:FKL196626 FUE196626:FUH196626 GEA196626:GED196626 GNW196626:GNZ196626 GXS196626:GXV196626 HHO196626:HHR196626 HRK196626:HRN196626 IBG196626:IBJ196626 ILC196626:ILF196626 IUY196626:IVB196626 JEU196626:JEX196626 JOQ196626:JOT196626 JYM196626:JYP196626 KII196626:KIL196626 KSE196626:KSH196626 LCA196626:LCD196626 LLW196626:LLZ196626 LVS196626:LVV196626 MFO196626:MFR196626 MPK196626:MPN196626 MZG196626:MZJ196626 NJC196626:NJF196626 NSY196626:NTB196626 OCU196626:OCX196626 OMQ196626:OMT196626 OWM196626:OWP196626 PGI196626:PGL196626 PQE196626:PQH196626 QAA196626:QAD196626 QJW196626:QJZ196626 QTS196626:QTV196626 RDO196626:RDR196626 RNK196626:RNN196626 RXG196626:RXJ196626 SHC196626:SHF196626 SQY196626:SRB196626 TAU196626:TAX196626 TKQ196626:TKT196626 TUM196626:TUP196626 UEI196626:UEL196626 UOE196626:UOH196626 UYA196626:UYD196626 VHW196626:VHZ196626 VRS196626:VRV196626 WBO196626:WBR196626 WLK196626:WLN196626 WVG196626:WVJ196626 IU262162:IX262162 SQ262162:ST262162 ACM262162:ACP262162 AMI262162:AML262162 AWE262162:AWH262162 BGA262162:BGD262162 BPW262162:BPZ262162 BZS262162:BZV262162 CJO262162:CJR262162 CTK262162:CTN262162 DDG262162:DDJ262162 DNC262162:DNF262162 DWY262162:DXB262162 EGU262162:EGX262162 EQQ262162:EQT262162 FAM262162:FAP262162 FKI262162:FKL262162 FUE262162:FUH262162 GEA262162:GED262162 GNW262162:GNZ262162 GXS262162:GXV262162 HHO262162:HHR262162 HRK262162:HRN262162 IBG262162:IBJ262162 ILC262162:ILF262162 IUY262162:IVB262162 JEU262162:JEX262162 JOQ262162:JOT262162 JYM262162:JYP262162 KII262162:KIL262162 KSE262162:KSH262162 LCA262162:LCD262162 LLW262162:LLZ262162 LVS262162:LVV262162 MFO262162:MFR262162 MPK262162:MPN262162 MZG262162:MZJ262162 NJC262162:NJF262162 NSY262162:NTB262162 OCU262162:OCX262162 OMQ262162:OMT262162 OWM262162:OWP262162 PGI262162:PGL262162 PQE262162:PQH262162 QAA262162:QAD262162 QJW262162:QJZ262162 QTS262162:QTV262162 RDO262162:RDR262162 RNK262162:RNN262162 RXG262162:RXJ262162 SHC262162:SHF262162 SQY262162:SRB262162 TAU262162:TAX262162 TKQ262162:TKT262162 TUM262162:TUP262162 UEI262162:UEL262162 UOE262162:UOH262162 UYA262162:UYD262162 VHW262162:VHZ262162 VRS262162:VRV262162 WBO262162:WBR262162 WLK262162:WLN262162 WVG262162:WVJ262162 IU327698:IX327698 SQ327698:ST327698 ACM327698:ACP327698 AMI327698:AML327698 AWE327698:AWH327698 BGA327698:BGD327698 BPW327698:BPZ327698 BZS327698:BZV327698 CJO327698:CJR327698 CTK327698:CTN327698 DDG327698:DDJ327698 DNC327698:DNF327698 DWY327698:DXB327698 EGU327698:EGX327698 EQQ327698:EQT327698 FAM327698:FAP327698 FKI327698:FKL327698 FUE327698:FUH327698 GEA327698:GED327698 GNW327698:GNZ327698 GXS327698:GXV327698 HHO327698:HHR327698 HRK327698:HRN327698 IBG327698:IBJ327698 ILC327698:ILF327698 IUY327698:IVB327698 JEU327698:JEX327698 JOQ327698:JOT327698 JYM327698:JYP327698 KII327698:KIL327698 KSE327698:KSH327698 LCA327698:LCD327698 LLW327698:LLZ327698 LVS327698:LVV327698 MFO327698:MFR327698 MPK327698:MPN327698 MZG327698:MZJ327698 NJC327698:NJF327698 NSY327698:NTB327698 OCU327698:OCX327698 OMQ327698:OMT327698 OWM327698:OWP327698 PGI327698:PGL327698 PQE327698:PQH327698 QAA327698:QAD327698 QJW327698:QJZ327698 QTS327698:QTV327698 RDO327698:RDR327698 RNK327698:RNN327698 RXG327698:RXJ327698 SHC327698:SHF327698 SQY327698:SRB327698 TAU327698:TAX327698 TKQ327698:TKT327698 TUM327698:TUP327698 UEI327698:UEL327698 UOE327698:UOH327698 UYA327698:UYD327698 VHW327698:VHZ327698 VRS327698:VRV327698 WBO327698:WBR327698 WLK327698:WLN327698 WVG327698:WVJ327698 IU393234:IX393234 SQ393234:ST393234 ACM393234:ACP393234 AMI393234:AML393234 AWE393234:AWH393234 BGA393234:BGD393234 BPW393234:BPZ393234 BZS393234:BZV393234 CJO393234:CJR393234 CTK393234:CTN393234 DDG393234:DDJ393234 DNC393234:DNF393234 DWY393234:DXB393234 EGU393234:EGX393234 EQQ393234:EQT393234 FAM393234:FAP393234 FKI393234:FKL393234 FUE393234:FUH393234 GEA393234:GED393234 GNW393234:GNZ393234 GXS393234:GXV393234 HHO393234:HHR393234 HRK393234:HRN393234 IBG393234:IBJ393234 ILC393234:ILF393234 IUY393234:IVB393234 JEU393234:JEX393234 JOQ393234:JOT393234 JYM393234:JYP393234 KII393234:KIL393234 KSE393234:KSH393234 LCA393234:LCD393234 LLW393234:LLZ393234 LVS393234:LVV393234 MFO393234:MFR393234 MPK393234:MPN393234 MZG393234:MZJ393234 NJC393234:NJF393234 NSY393234:NTB393234 OCU393234:OCX393234 OMQ393234:OMT393234 OWM393234:OWP393234 PGI393234:PGL393234 PQE393234:PQH393234 QAA393234:QAD393234 QJW393234:QJZ393234 QTS393234:QTV393234 RDO393234:RDR393234 RNK393234:RNN393234 RXG393234:RXJ393234 SHC393234:SHF393234 SQY393234:SRB393234 TAU393234:TAX393234 TKQ393234:TKT393234 TUM393234:TUP393234 UEI393234:UEL393234 UOE393234:UOH393234 UYA393234:UYD393234 VHW393234:VHZ393234 VRS393234:VRV393234 WBO393234:WBR393234 WLK393234:WLN393234 WVG393234:WVJ393234 IU458770:IX458770 SQ458770:ST458770 ACM458770:ACP458770 AMI458770:AML458770 AWE458770:AWH458770 BGA458770:BGD458770 BPW458770:BPZ458770 BZS458770:BZV458770 CJO458770:CJR458770 CTK458770:CTN458770 DDG458770:DDJ458770 DNC458770:DNF458770 DWY458770:DXB458770 EGU458770:EGX458770 EQQ458770:EQT458770 FAM458770:FAP458770 FKI458770:FKL458770 FUE458770:FUH458770 GEA458770:GED458770 GNW458770:GNZ458770 GXS458770:GXV458770 HHO458770:HHR458770 HRK458770:HRN458770 IBG458770:IBJ458770 ILC458770:ILF458770 IUY458770:IVB458770 JEU458770:JEX458770 JOQ458770:JOT458770 JYM458770:JYP458770 KII458770:KIL458770 KSE458770:KSH458770 LCA458770:LCD458770 LLW458770:LLZ458770 LVS458770:LVV458770 MFO458770:MFR458770 MPK458770:MPN458770 MZG458770:MZJ458770 NJC458770:NJF458770 NSY458770:NTB458770 OCU458770:OCX458770 OMQ458770:OMT458770 OWM458770:OWP458770 PGI458770:PGL458770 PQE458770:PQH458770 QAA458770:QAD458770 QJW458770:QJZ458770 QTS458770:QTV458770 RDO458770:RDR458770 RNK458770:RNN458770 RXG458770:RXJ458770 SHC458770:SHF458770 SQY458770:SRB458770 TAU458770:TAX458770 TKQ458770:TKT458770 TUM458770:TUP458770 UEI458770:UEL458770 UOE458770:UOH458770 UYA458770:UYD458770 VHW458770:VHZ458770 VRS458770:VRV458770 WBO458770:WBR458770 WLK458770:WLN458770 WVG458770:WVJ458770 IU524306:IX524306 SQ524306:ST524306 ACM524306:ACP524306 AMI524306:AML524306 AWE524306:AWH524306 BGA524306:BGD524306 BPW524306:BPZ524306 BZS524306:BZV524306 CJO524306:CJR524306 CTK524306:CTN524306 DDG524306:DDJ524306 DNC524306:DNF524306 DWY524306:DXB524306 EGU524306:EGX524306 EQQ524306:EQT524306 FAM524306:FAP524306 FKI524306:FKL524306 FUE524306:FUH524306 GEA524306:GED524306 GNW524306:GNZ524306 GXS524306:GXV524306 HHO524306:HHR524306 HRK524306:HRN524306 IBG524306:IBJ524306 ILC524306:ILF524306 IUY524306:IVB524306 JEU524306:JEX524306 JOQ524306:JOT524306 JYM524306:JYP524306 KII524306:KIL524306 KSE524306:KSH524306 LCA524306:LCD524306 LLW524306:LLZ524306 LVS524306:LVV524306 MFO524306:MFR524306 MPK524306:MPN524306 MZG524306:MZJ524306 NJC524306:NJF524306 NSY524306:NTB524306 OCU524306:OCX524306 OMQ524306:OMT524306 OWM524306:OWP524306 PGI524306:PGL524306 PQE524306:PQH524306 QAA524306:QAD524306 QJW524306:QJZ524306 QTS524306:QTV524306 RDO524306:RDR524306 RNK524306:RNN524306 RXG524306:RXJ524306 SHC524306:SHF524306 SQY524306:SRB524306 TAU524306:TAX524306 TKQ524306:TKT524306 TUM524306:TUP524306 UEI524306:UEL524306 UOE524306:UOH524306 UYA524306:UYD524306 VHW524306:VHZ524306 VRS524306:VRV524306 WBO524306:WBR524306 WLK524306:WLN524306 WVG524306:WVJ524306 IU589842:IX589842 SQ589842:ST589842 ACM589842:ACP589842 AMI589842:AML589842 AWE589842:AWH589842 BGA589842:BGD589842 BPW589842:BPZ589842 BZS589842:BZV589842 CJO589842:CJR589842 CTK589842:CTN589842 DDG589842:DDJ589842 DNC589842:DNF589842 DWY589842:DXB589842 EGU589842:EGX589842 EQQ589842:EQT589842 FAM589842:FAP589842 FKI589842:FKL589842 FUE589842:FUH589842 GEA589842:GED589842 GNW589842:GNZ589842 GXS589842:GXV589842 HHO589842:HHR589842 HRK589842:HRN589842 IBG589842:IBJ589842 ILC589842:ILF589842 IUY589842:IVB589842 JEU589842:JEX589842 JOQ589842:JOT589842 JYM589842:JYP589842 KII589842:KIL589842 KSE589842:KSH589842 LCA589842:LCD589842 LLW589842:LLZ589842 LVS589842:LVV589842 MFO589842:MFR589842 MPK589842:MPN589842 MZG589842:MZJ589842 NJC589842:NJF589842 NSY589842:NTB589842 OCU589842:OCX589842 OMQ589842:OMT589842 OWM589842:OWP589842 PGI589842:PGL589842 PQE589842:PQH589842 QAA589842:QAD589842 QJW589842:QJZ589842 QTS589842:QTV589842 RDO589842:RDR589842 RNK589842:RNN589842 RXG589842:RXJ589842 SHC589842:SHF589842 SQY589842:SRB589842 TAU589842:TAX589842 TKQ589842:TKT589842 TUM589842:TUP589842 UEI589842:UEL589842 UOE589842:UOH589842 UYA589842:UYD589842 VHW589842:VHZ589842 VRS589842:VRV589842 WBO589842:WBR589842 WLK589842:WLN589842 WVG589842:WVJ589842 IU655378:IX655378 SQ655378:ST655378 ACM655378:ACP655378 AMI655378:AML655378 AWE655378:AWH655378 BGA655378:BGD655378 BPW655378:BPZ655378 BZS655378:BZV655378 CJO655378:CJR655378 CTK655378:CTN655378 DDG655378:DDJ655378 DNC655378:DNF655378 DWY655378:DXB655378 EGU655378:EGX655378 EQQ655378:EQT655378 FAM655378:FAP655378 FKI655378:FKL655378 FUE655378:FUH655378 GEA655378:GED655378 GNW655378:GNZ655378 GXS655378:GXV655378 HHO655378:HHR655378 HRK655378:HRN655378 IBG655378:IBJ655378 ILC655378:ILF655378 IUY655378:IVB655378 JEU655378:JEX655378 JOQ655378:JOT655378 JYM655378:JYP655378 KII655378:KIL655378 KSE655378:KSH655378 LCA655378:LCD655378 LLW655378:LLZ655378 LVS655378:LVV655378 MFO655378:MFR655378 MPK655378:MPN655378 MZG655378:MZJ655378 NJC655378:NJF655378 NSY655378:NTB655378 OCU655378:OCX655378 OMQ655378:OMT655378 OWM655378:OWP655378 PGI655378:PGL655378 PQE655378:PQH655378 QAA655378:QAD655378 QJW655378:QJZ655378 QTS655378:QTV655378 RDO655378:RDR655378 RNK655378:RNN655378 RXG655378:RXJ655378 SHC655378:SHF655378 SQY655378:SRB655378 TAU655378:TAX655378 TKQ655378:TKT655378 TUM655378:TUP655378 UEI655378:UEL655378 UOE655378:UOH655378 UYA655378:UYD655378 VHW655378:VHZ655378 VRS655378:VRV655378 WBO655378:WBR655378 WLK655378:WLN655378 WVG655378:WVJ655378 IU720914:IX720914 SQ720914:ST720914 ACM720914:ACP720914 AMI720914:AML720914 AWE720914:AWH720914 BGA720914:BGD720914 BPW720914:BPZ720914 BZS720914:BZV720914 CJO720914:CJR720914 CTK720914:CTN720914 DDG720914:DDJ720914 DNC720914:DNF720914 DWY720914:DXB720914 EGU720914:EGX720914 EQQ720914:EQT720914 FAM720914:FAP720914 FKI720914:FKL720914 FUE720914:FUH720914 GEA720914:GED720914 GNW720914:GNZ720914 GXS720914:GXV720914 HHO720914:HHR720914 HRK720914:HRN720914 IBG720914:IBJ720914 ILC720914:ILF720914 IUY720914:IVB720914 JEU720914:JEX720914 JOQ720914:JOT720914 JYM720914:JYP720914 KII720914:KIL720914 KSE720914:KSH720914 LCA720914:LCD720914 LLW720914:LLZ720914 LVS720914:LVV720914 MFO720914:MFR720914 MPK720914:MPN720914 MZG720914:MZJ720914 NJC720914:NJF720914 NSY720914:NTB720914 OCU720914:OCX720914 OMQ720914:OMT720914 OWM720914:OWP720914 PGI720914:PGL720914 PQE720914:PQH720914 QAA720914:QAD720914 QJW720914:QJZ720914 QTS720914:QTV720914 RDO720914:RDR720914 RNK720914:RNN720914 RXG720914:RXJ720914 SHC720914:SHF720914 SQY720914:SRB720914 TAU720914:TAX720914 TKQ720914:TKT720914 TUM720914:TUP720914 UEI720914:UEL720914 UOE720914:UOH720914 UYA720914:UYD720914 VHW720914:VHZ720914 VRS720914:VRV720914 WBO720914:WBR720914 WLK720914:WLN720914 WVG720914:WVJ720914 IU786450:IX786450 SQ786450:ST786450 ACM786450:ACP786450 AMI786450:AML786450 AWE786450:AWH786450 BGA786450:BGD786450 BPW786450:BPZ786450 BZS786450:BZV786450 CJO786450:CJR786450 CTK786450:CTN786450 DDG786450:DDJ786450 DNC786450:DNF786450 DWY786450:DXB786450 EGU786450:EGX786450 EQQ786450:EQT786450 FAM786450:FAP786450 FKI786450:FKL786450 FUE786450:FUH786450 GEA786450:GED786450 GNW786450:GNZ786450 GXS786450:GXV786450 HHO786450:HHR786450 HRK786450:HRN786450 IBG786450:IBJ786450 ILC786450:ILF786450 IUY786450:IVB786450 JEU786450:JEX786450 JOQ786450:JOT786450 JYM786450:JYP786450 KII786450:KIL786450 KSE786450:KSH786450 LCA786450:LCD786450 LLW786450:LLZ786450 LVS786450:LVV786450 MFO786450:MFR786450 MPK786450:MPN786450 MZG786450:MZJ786450 NJC786450:NJF786450 NSY786450:NTB786450 OCU786450:OCX786450 OMQ786450:OMT786450 OWM786450:OWP786450 PGI786450:PGL786450 PQE786450:PQH786450 QAA786450:QAD786450 QJW786450:QJZ786450 QTS786450:QTV786450 RDO786450:RDR786450 RNK786450:RNN786450 RXG786450:RXJ786450 SHC786450:SHF786450 SQY786450:SRB786450 TAU786450:TAX786450 TKQ786450:TKT786450 TUM786450:TUP786450 UEI786450:UEL786450 UOE786450:UOH786450 UYA786450:UYD786450 VHW786450:VHZ786450 VRS786450:VRV786450 WBO786450:WBR786450 WLK786450:WLN786450 WVG786450:WVJ786450 IU851986:IX851986 SQ851986:ST851986 ACM851986:ACP851986 AMI851986:AML851986 AWE851986:AWH851986 BGA851986:BGD851986 BPW851986:BPZ851986 BZS851986:BZV851986 CJO851986:CJR851986 CTK851986:CTN851986 DDG851986:DDJ851986 DNC851986:DNF851986 DWY851986:DXB851986 EGU851986:EGX851986 EQQ851986:EQT851986 FAM851986:FAP851986 FKI851986:FKL851986 FUE851986:FUH851986 GEA851986:GED851986 GNW851986:GNZ851986 GXS851986:GXV851986 HHO851986:HHR851986 HRK851986:HRN851986 IBG851986:IBJ851986 ILC851986:ILF851986 IUY851986:IVB851986 JEU851986:JEX851986 JOQ851986:JOT851986 JYM851986:JYP851986 KII851986:KIL851986 KSE851986:KSH851986 LCA851986:LCD851986 LLW851986:LLZ851986 LVS851986:LVV851986 MFO851986:MFR851986 MPK851986:MPN851986 MZG851986:MZJ851986 NJC851986:NJF851986 NSY851986:NTB851986 OCU851986:OCX851986 OMQ851986:OMT851986 OWM851986:OWP851986 PGI851986:PGL851986 PQE851986:PQH851986 QAA851986:QAD851986 QJW851986:QJZ851986 QTS851986:QTV851986 RDO851986:RDR851986 RNK851986:RNN851986 RXG851986:RXJ851986 SHC851986:SHF851986 SQY851986:SRB851986 TAU851986:TAX851986 TKQ851986:TKT851986 TUM851986:TUP851986 UEI851986:UEL851986 UOE851986:UOH851986 UYA851986:UYD851986 VHW851986:VHZ851986 VRS851986:VRV851986 WBO851986:WBR851986 WLK851986:WLN851986 WVG851986:WVJ851986 IU917522:IX917522 SQ917522:ST917522 ACM917522:ACP917522 AMI917522:AML917522 AWE917522:AWH917522 BGA917522:BGD917522 BPW917522:BPZ917522 BZS917522:BZV917522 CJO917522:CJR917522 CTK917522:CTN917522 DDG917522:DDJ917522 DNC917522:DNF917522 DWY917522:DXB917522 EGU917522:EGX917522 EQQ917522:EQT917522 FAM917522:FAP917522 FKI917522:FKL917522 FUE917522:FUH917522 GEA917522:GED917522 GNW917522:GNZ917522 GXS917522:GXV917522 HHO917522:HHR917522 HRK917522:HRN917522 IBG917522:IBJ917522 ILC917522:ILF917522 IUY917522:IVB917522 JEU917522:JEX917522 JOQ917522:JOT917522 JYM917522:JYP917522 KII917522:KIL917522 KSE917522:KSH917522 LCA917522:LCD917522 LLW917522:LLZ917522 LVS917522:LVV917522 MFO917522:MFR917522 MPK917522:MPN917522 MZG917522:MZJ917522 NJC917522:NJF917522 NSY917522:NTB917522 OCU917522:OCX917522 OMQ917522:OMT917522 OWM917522:OWP917522 PGI917522:PGL917522 PQE917522:PQH917522 QAA917522:QAD917522 QJW917522:QJZ917522 QTS917522:QTV917522 RDO917522:RDR917522 RNK917522:RNN917522 RXG917522:RXJ917522 SHC917522:SHF917522 SQY917522:SRB917522 TAU917522:TAX917522 TKQ917522:TKT917522 TUM917522:TUP917522 UEI917522:UEL917522 UOE917522:UOH917522 UYA917522:UYD917522 VHW917522:VHZ917522 VRS917522:VRV917522 WBO917522:WBR917522 WLK917522:WLN917522 WVG917522:WVJ917522 IU983058:IX983058 SQ983058:ST983058 ACM983058:ACP983058 AMI983058:AML983058 AWE983058:AWH983058 BGA983058:BGD983058 BPW983058:BPZ983058 BZS983058:BZV983058 CJO983058:CJR983058 CTK983058:CTN983058 DDG983058:DDJ983058 DNC983058:DNF983058 DWY983058:DXB983058 EGU983058:EGX983058 EQQ983058:EQT983058 FAM983058:FAP983058 FKI983058:FKL983058 FUE983058:FUH983058 GEA983058:GED983058 GNW983058:GNZ983058 GXS983058:GXV983058 HHO983058:HHR983058 HRK983058:HRN983058 IBG983058:IBJ983058 ILC983058:ILF983058 IUY983058:IVB983058 JEU983058:JEX983058 JOQ983058:JOT983058 JYM983058:JYP983058 KII983058:KIL983058 KSE983058:KSH983058 LCA983058:LCD983058 LLW983058:LLZ983058 LVS983058:LVV983058 MFO983058:MFR983058 MPK983058:MPN983058 MZG983058:MZJ983058 NJC983058:NJF983058 NSY983058:NTB983058 OCU983058:OCX983058 OMQ983058:OMT983058 OWM983058:OWP983058 PGI983058:PGL983058 PQE983058:PQH983058 QAA983058:QAD983058 QJW983058:QJZ983058 QTS983058:QTV983058 RDO983058:RDR983058 RNK983058:RNN983058 RXG983058:RXJ983058 SHC983058:SHF983058 SQY983058:SRB983058 TAU983058:TAX983058 TKQ983058:TKT983058 TUM983058:TUP983058 UEI983058:UEL983058 UOE983058:UOH983058 UYA983058:UYD983058 VHW983058:VHZ983058 VRS983058:VRV983058 WBO983058:WBR983058 WLK983058:WLN983058" xr:uid="{E2149B37-43D9-4FFD-9A95-CAAC0CECEE52}">
      <formula1>L65487-ROUNDDOWN(L65487,0)=0</formula1>
    </dataValidation>
    <dataValidation type="list" allowBlank="1" showInputMessage="1" showErrorMessage="1" sqref="L65478:M65478 HR65476:HS65476 RN65476:RO65476 ABJ65476:ABK65476 ALF65476:ALG65476 AVB65476:AVC65476 BEX65476:BEY65476 BOT65476:BOU65476 BYP65476:BYQ65476 CIL65476:CIM65476 CSH65476:CSI65476 DCD65476:DCE65476 DLZ65476:DMA65476 DVV65476:DVW65476 EFR65476:EFS65476 EPN65476:EPO65476 EZJ65476:EZK65476 FJF65476:FJG65476 FTB65476:FTC65476 GCX65476:GCY65476 GMT65476:GMU65476 GWP65476:GWQ65476 HGL65476:HGM65476 HQH65476:HQI65476 IAD65476:IAE65476 IJZ65476:IKA65476 ITV65476:ITW65476 JDR65476:JDS65476 JNN65476:JNO65476 JXJ65476:JXK65476 KHF65476:KHG65476 KRB65476:KRC65476 LAX65476:LAY65476 LKT65476:LKU65476 LUP65476:LUQ65476 MEL65476:MEM65476 MOH65476:MOI65476 MYD65476:MYE65476 NHZ65476:NIA65476 NRV65476:NRW65476 OBR65476:OBS65476 OLN65476:OLO65476 OVJ65476:OVK65476 PFF65476:PFG65476 PPB65476:PPC65476 PYX65476:PYY65476 QIT65476:QIU65476 QSP65476:QSQ65476 RCL65476:RCM65476 RMH65476:RMI65476 RWD65476:RWE65476 SFZ65476:SGA65476 SPV65476:SPW65476 SZR65476:SZS65476 TJN65476:TJO65476 TTJ65476:TTK65476 UDF65476:UDG65476 UNB65476:UNC65476 UWX65476:UWY65476 VGT65476:VGU65476 VQP65476:VQQ65476 WAL65476:WAM65476 WKH65476:WKI65476 WUD65476:WUE65476 L131014:M131014 HR131012:HS131012 RN131012:RO131012 ABJ131012:ABK131012 ALF131012:ALG131012 AVB131012:AVC131012 BEX131012:BEY131012 BOT131012:BOU131012 BYP131012:BYQ131012 CIL131012:CIM131012 CSH131012:CSI131012 DCD131012:DCE131012 DLZ131012:DMA131012 DVV131012:DVW131012 EFR131012:EFS131012 EPN131012:EPO131012 EZJ131012:EZK131012 FJF131012:FJG131012 FTB131012:FTC131012 GCX131012:GCY131012 GMT131012:GMU131012 GWP131012:GWQ131012 HGL131012:HGM131012 HQH131012:HQI131012 IAD131012:IAE131012 IJZ131012:IKA131012 ITV131012:ITW131012 JDR131012:JDS131012 JNN131012:JNO131012 JXJ131012:JXK131012 KHF131012:KHG131012 KRB131012:KRC131012 LAX131012:LAY131012 LKT131012:LKU131012 LUP131012:LUQ131012 MEL131012:MEM131012 MOH131012:MOI131012 MYD131012:MYE131012 NHZ131012:NIA131012 NRV131012:NRW131012 OBR131012:OBS131012 OLN131012:OLO131012 OVJ131012:OVK131012 PFF131012:PFG131012 PPB131012:PPC131012 PYX131012:PYY131012 QIT131012:QIU131012 QSP131012:QSQ131012 RCL131012:RCM131012 RMH131012:RMI131012 RWD131012:RWE131012 SFZ131012:SGA131012 SPV131012:SPW131012 SZR131012:SZS131012 TJN131012:TJO131012 TTJ131012:TTK131012 UDF131012:UDG131012 UNB131012:UNC131012 UWX131012:UWY131012 VGT131012:VGU131012 VQP131012:VQQ131012 WAL131012:WAM131012 WKH131012:WKI131012 WUD131012:WUE131012 L196550:M196550 HR196548:HS196548 RN196548:RO196548 ABJ196548:ABK196548 ALF196548:ALG196548 AVB196548:AVC196548 BEX196548:BEY196548 BOT196548:BOU196548 BYP196548:BYQ196548 CIL196548:CIM196548 CSH196548:CSI196548 DCD196548:DCE196548 DLZ196548:DMA196548 DVV196548:DVW196548 EFR196548:EFS196548 EPN196548:EPO196548 EZJ196548:EZK196548 FJF196548:FJG196548 FTB196548:FTC196548 GCX196548:GCY196548 GMT196548:GMU196548 GWP196548:GWQ196548 HGL196548:HGM196548 HQH196548:HQI196548 IAD196548:IAE196548 IJZ196548:IKA196548 ITV196548:ITW196548 JDR196548:JDS196548 JNN196548:JNO196548 JXJ196548:JXK196548 KHF196548:KHG196548 KRB196548:KRC196548 LAX196548:LAY196548 LKT196548:LKU196548 LUP196548:LUQ196548 MEL196548:MEM196548 MOH196548:MOI196548 MYD196548:MYE196548 NHZ196548:NIA196548 NRV196548:NRW196548 OBR196548:OBS196548 OLN196548:OLO196548 OVJ196548:OVK196548 PFF196548:PFG196548 PPB196548:PPC196548 PYX196548:PYY196548 QIT196548:QIU196548 QSP196548:QSQ196548 RCL196548:RCM196548 RMH196548:RMI196548 RWD196548:RWE196548 SFZ196548:SGA196548 SPV196548:SPW196548 SZR196548:SZS196548 TJN196548:TJO196548 TTJ196548:TTK196548 UDF196548:UDG196548 UNB196548:UNC196548 UWX196548:UWY196548 VGT196548:VGU196548 VQP196548:VQQ196548 WAL196548:WAM196548 WKH196548:WKI196548 WUD196548:WUE196548 L262086:M262086 HR262084:HS262084 RN262084:RO262084 ABJ262084:ABK262084 ALF262084:ALG262084 AVB262084:AVC262084 BEX262084:BEY262084 BOT262084:BOU262084 BYP262084:BYQ262084 CIL262084:CIM262084 CSH262084:CSI262084 DCD262084:DCE262084 DLZ262084:DMA262084 DVV262084:DVW262084 EFR262084:EFS262084 EPN262084:EPO262084 EZJ262084:EZK262084 FJF262084:FJG262084 FTB262084:FTC262084 GCX262084:GCY262084 GMT262084:GMU262084 GWP262084:GWQ262084 HGL262084:HGM262084 HQH262084:HQI262084 IAD262084:IAE262084 IJZ262084:IKA262084 ITV262084:ITW262084 JDR262084:JDS262084 JNN262084:JNO262084 JXJ262084:JXK262084 KHF262084:KHG262084 KRB262084:KRC262084 LAX262084:LAY262084 LKT262084:LKU262084 LUP262084:LUQ262084 MEL262084:MEM262084 MOH262084:MOI262084 MYD262084:MYE262084 NHZ262084:NIA262084 NRV262084:NRW262084 OBR262084:OBS262084 OLN262084:OLO262084 OVJ262084:OVK262084 PFF262084:PFG262084 PPB262084:PPC262084 PYX262084:PYY262084 QIT262084:QIU262084 QSP262084:QSQ262084 RCL262084:RCM262084 RMH262084:RMI262084 RWD262084:RWE262084 SFZ262084:SGA262084 SPV262084:SPW262084 SZR262084:SZS262084 TJN262084:TJO262084 TTJ262084:TTK262084 UDF262084:UDG262084 UNB262084:UNC262084 UWX262084:UWY262084 VGT262084:VGU262084 VQP262084:VQQ262084 WAL262084:WAM262084 WKH262084:WKI262084 WUD262084:WUE262084 L327622:M327622 HR327620:HS327620 RN327620:RO327620 ABJ327620:ABK327620 ALF327620:ALG327620 AVB327620:AVC327620 BEX327620:BEY327620 BOT327620:BOU327620 BYP327620:BYQ327620 CIL327620:CIM327620 CSH327620:CSI327620 DCD327620:DCE327620 DLZ327620:DMA327620 DVV327620:DVW327620 EFR327620:EFS327620 EPN327620:EPO327620 EZJ327620:EZK327620 FJF327620:FJG327620 FTB327620:FTC327620 GCX327620:GCY327620 GMT327620:GMU327620 GWP327620:GWQ327620 HGL327620:HGM327620 HQH327620:HQI327620 IAD327620:IAE327620 IJZ327620:IKA327620 ITV327620:ITW327620 JDR327620:JDS327620 JNN327620:JNO327620 JXJ327620:JXK327620 KHF327620:KHG327620 KRB327620:KRC327620 LAX327620:LAY327620 LKT327620:LKU327620 LUP327620:LUQ327620 MEL327620:MEM327620 MOH327620:MOI327620 MYD327620:MYE327620 NHZ327620:NIA327620 NRV327620:NRW327620 OBR327620:OBS327620 OLN327620:OLO327620 OVJ327620:OVK327620 PFF327620:PFG327620 PPB327620:PPC327620 PYX327620:PYY327620 QIT327620:QIU327620 QSP327620:QSQ327620 RCL327620:RCM327620 RMH327620:RMI327620 RWD327620:RWE327620 SFZ327620:SGA327620 SPV327620:SPW327620 SZR327620:SZS327620 TJN327620:TJO327620 TTJ327620:TTK327620 UDF327620:UDG327620 UNB327620:UNC327620 UWX327620:UWY327620 VGT327620:VGU327620 VQP327620:VQQ327620 WAL327620:WAM327620 WKH327620:WKI327620 WUD327620:WUE327620 L393158:M393158 HR393156:HS393156 RN393156:RO393156 ABJ393156:ABK393156 ALF393156:ALG393156 AVB393156:AVC393156 BEX393156:BEY393156 BOT393156:BOU393156 BYP393156:BYQ393156 CIL393156:CIM393156 CSH393156:CSI393156 DCD393156:DCE393156 DLZ393156:DMA393156 DVV393156:DVW393156 EFR393156:EFS393156 EPN393156:EPO393156 EZJ393156:EZK393156 FJF393156:FJG393156 FTB393156:FTC393156 GCX393156:GCY393156 GMT393156:GMU393156 GWP393156:GWQ393156 HGL393156:HGM393156 HQH393156:HQI393156 IAD393156:IAE393156 IJZ393156:IKA393156 ITV393156:ITW393156 JDR393156:JDS393156 JNN393156:JNO393156 JXJ393156:JXK393156 KHF393156:KHG393156 KRB393156:KRC393156 LAX393156:LAY393156 LKT393156:LKU393156 LUP393156:LUQ393156 MEL393156:MEM393156 MOH393156:MOI393156 MYD393156:MYE393156 NHZ393156:NIA393156 NRV393156:NRW393156 OBR393156:OBS393156 OLN393156:OLO393156 OVJ393156:OVK393156 PFF393156:PFG393156 PPB393156:PPC393156 PYX393156:PYY393156 QIT393156:QIU393156 QSP393156:QSQ393156 RCL393156:RCM393156 RMH393156:RMI393156 RWD393156:RWE393156 SFZ393156:SGA393156 SPV393156:SPW393156 SZR393156:SZS393156 TJN393156:TJO393156 TTJ393156:TTK393156 UDF393156:UDG393156 UNB393156:UNC393156 UWX393156:UWY393156 VGT393156:VGU393156 VQP393156:VQQ393156 WAL393156:WAM393156 WKH393156:WKI393156 WUD393156:WUE393156 L458694:M458694 HR458692:HS458692 RN458692:RO458692 ABJ458692:ABK458692 ALF458692:ALG458692 AVB458692:AVC458692 BEX458692:BEY458692 BOT458692:BOU458692 BYP458692:BYQ458692 CIL458692:CIM458692 CSH458692:CSI458692 DCD458692:DCE458692 DLZ458692:DMA458692 DVV458692:DVW458692 EFR458692:EFS458692 EPN458692:EPO458692 EZJ458692:EZK458692 FJF458692:FJG458692 FTB458692:FTC458692 GCX458692:GCY458692 GMT458692:GMU458692 GWP458692:GWQ458692 HGL458692:HGM458692 HQH458692:HQI458692 IAD458692:IAE458692 IJZ458692:IKA458692 ITV458692:ITW458692 JDR458692:JDS458692 JNN458692:JNO458692 JXJ458692:JXK458692 KHF458692:KHG458692 KRB458692:KRC458692 LAX458692:LAY458692 LKT458692:LKU458692 LUP458692:LUQ458692 MEL458692:MEM458692 MOH458692:MOI458692 MYD458692:MYE458692 NHZ458692:NIA458692 NRV458692:NRW458692 OBR458692:OBS458692 OLN458692:OLO458692 OVJ458692:OVK458692 PFF458692:PFG458692 PPB458692:PPC458692 PYX458692:PYY458692 QIT458692:QIU458692 QSP458692:QSQ458692 RCL458692:RCM458692 RMH458692:RMI458692 RWD458692:RWE458692 SFZ458692:SGA458692 SPV458692:SPW458692 SZR458692:SZS458692 TJN458692:TJO458692 TTJ458692:TTK458692 UDF458692:UDG458692 UNB458692:UNC458692 UWX458692:UWY458692 VGT458692:VGU458692 VQP458692:VQQ458692 WAL458692:WAM458692 WKH458692:WKI458692 WUD458692:WUE458692 L524230:M524230 HR524228:HS524228 RN524228:RO524228 ABJ524228:ABK524228 ALF524228:ALG524228 AVB524228:AVC524228 BEX524228:BEY524228 BOT524228:BOU524228 BYP524228:BYQ524228 CIL524228:CIM524228 CSH524228:CSI524228 DCD524228:DCE524228 DLZ524228:DMA524228 DVV524228:DVW524228 EFR524228:EFS524228 EPN524228:EPO524228 EZJ524228:EZK524228 FJF524228:FJG524228 FTB524228:FTC524228 GCX524228:GCY524228 GMT524228:GMU524228 GWP524228:GWQ524228 HGL524228:HGM524228 HQH524228:HQI524228 IAD524228:IAE524228 IJZ524228:IKA524228 ITV524228:ITW524228 JDR524228:JDS524228 JNN524228:JNO524228 JXJ524228:JXK524228 KHF524228:KHG524228 KRB524228:KRC524228 LAX524228:LAY524228 LKT524228:LKU524228 LUP524228:LUQ524228 MEL524228:MEM524228 MOH524228:MOI524228 MYD524228:MYE524228 NHZ524228:NIA524228 NRV524228:NRW524228 OBR524228:OBS524228 OLN524228:OLO524228 OVJ524228:OVK524228 PFF524228:PFG524228 PPB524228:PPC524228 PYX524228:PYY524228 QIT524228:QIU524228 QSP524228:QSQ524228 RCL524228:RCM524228 RMH524228:RMI524228 RWD524228:RWE524228 SFZ524228:SGA524228 SPV524228:SPW524228 SZR524228:SZS524228 TJN524228:TJO524228 TTJ524228:TTK524228 UDF524228:UDG524228 UNB524228:UNC524228 UWX524228:UWY524228 VGT524228:VGU524228 VQP524228:VQQ524228 WAL524228:WAM524228 WKH524228:WKI524228 WUD524228:WUE524228 L589766:M589766 HR589764:HS589764 RN589764:RO589764 ABJ589764:ABK589764 ALF589764:ALG589764 AVB589764:AVC589764 BEX589764:BEY589764 BOT589764:BOU589764 BYP589764:BYQ589764 CIL589764:CIM589764 CSH589764:CSI589764 DCD589764:DCE589764 DLZ589764:DMA589764 DVV589764:DVW589764 EFR589764:EFS589764 EPN589764:EPO589764 EZJ589764:EZK589764 FJF589764:FJG589764 FTB589764:FTC589764 GCX589764:GCY589764 GMT589764:GMU589764 GWP589764:GWQ589764 HGL589764:HGM589764 HQH589764:HQI589764 IAD589764:IAE589764 IJZ589764:IKA589764 ITV589764:ITW589764 JDR589764:JDS589764 JNN589764:JNO589764 JXJ589764:JXK589764 KHF589764:KHG589764 KRB589764:KRC589764 LAX589764:LAY589764 LKT589764:LKU589764 LUP589764:LUQ589764 MEL589764:MEM589764 MOH589764:MOI589764 MYD589764:MYE589764 NHZ589764:NIA589764 NRV589764:NRW589764 OBR589764:OBS589764 OLN589764:OLO589764 OVJ589764:OVK589764 PFF589764:PFG589764 PPB589764:PPC589764 PYX589764:PYY589764 QIT589764:QIU589764 QSP589764:QSQ589764 RCL589764:RCM589764 RMH589764:RMI589764 RWD589764:RWE589764 SFZ589764:SGA589764 SPV589764:SPW589764 SZR589764:SZS589764 TJN589764:TJO589764 TTJ589764:TTK589764 UDF589764:UDG589764 UNB589764:UNC589764 UWX589764:UWY589764 VGT589764:VGU589764 VQP589764:VQQ589764 WAL589764:WAM589764 WKH589764:WKI589764 WUD589764:WUE589764 L655302:M655302 HR655300:HS655300 RN655300:RO655300 ABJ655300:ABK655300 ALF655300:ALG655300 AVB655300:AVC655300 BEX655300:BEY655300 BOT655300:BOU655300 BYP655300:BYQ655300 CIL655300:CIM655300 CSH655300:CSI655300 DCD655300:DCE655300 DLZ655300:DMA655300 DVV655300:DVW655300 EFR655300:EFS655300 EPN655300:EPO655300 EZJ655300:EZK655300 FJF655300:FJG655300 FTB655300:FTC655300 GCX655300:GCY655300 GMT655300:GMU655300 GWP655300:GWQ655300 HGL655300:HGM655300 HQH655300:HQI655300 IAD655300:IAE655300 IJZ655300:IKA655300 ITV655300:ITW655300 JDR655300:JDS655300 JNN655300:JNO655300 JXJ655300:JXK655300 KHF655300:KHG655300 KRB655300:KRC655300 LAX655300:LAY655300 LKT655300:LKU655300 LUP655300:LUQ655300 MEL655300:MEM655300 MOH655300:MOI655300 MYD655300:MYE655300 NHZ655300:NIA655300 NRV655300:NRW655300 OBR655300:OBS655300 OLN655300:OLO655300 OVJ655300:OVK655300 PFF655300:PFG655300 PPB655300:PPC655300 PYX655300:PYY655300 QIT655300:QIU655300 QSP655300:QSQ655300 RCL655300:RCM655300 RMH655300:RMI655300 RWD655300:RWE655300 SFZ655300:SGA655300 SPV655300:SPW655300 SZR655300:SZS655300 TJN655300:TJO655300 TTJ655300:TTK655300 UDF655300:UDG655300 UNB655300:UNC655300 UWX655300:UWY655300 VGT655300:VGU655300 VQP655300:VQQ655300 WAL655300:WAM655300 WKH655300:WKI655300 WUD655300:WUE655300 L720838:M720838 HR720836:HS720836 RN720836:RO720836 ABJ720836:ABK720836 ALF720836:ALG720836 AVB720836:AVC720836 BEX720836:BEY720836 BOT720836:BOU720836 BYP720836:BYQ720836 CIL720836:CIM720836 CSH720836:CSI720836 DCD720836:DCE720836 DLZ720836:DMA720836 DVV720836:DVW720836 EFR720836:EFS720836 EPN720836:EPO720836 EZJ720836:EZK720836 FJF720836:FJG720836 FTB720836:FTC720836 GCX720836:GCY720836 GMT720836:GMU720836 GWP720836:GWQ720836 HGL720836:HGM720836 HQH720836:HQI720836 IAD720836:IAE720836 IJZ720836:IKA720836 ITV720836:ITW720836 JDR720836:JDS720836 JNN720836:JNO720836 JXJ720836:JXK720836 KHF720836:KHG720836 KRB720836:KRC720836 LAX720836:LAY720836 LKT720836:LKU720836 LUP720836:LUQ720836 MEL720836:MEM720836 MOH720836:MOI720836 MYD720836:MYE720836 NHZ720836:NIA720836 NRV720836:NRW720836 OBR720836:OBS720836 OLN720836:OLO720836 OVJ720836:OVK720836 PFF720836:PFG720836 PPB720836:PPC720836 PYX720836:PYY720836 QIT720836:QIU720836 QSP720836:QSQ720836 RCL720836:RCM720836 RMH720836:RMI720836 RWD720836:RWE720836 SFZ720836:SGA720836 SPV720836:SPW720836 SZR720836:SZS720836 TJN720836:TJO720836 TTJ720836:TTK720836 UDF720836:UDG720836 UNB720836:UNC720836 UWX720836:UWY720836 VGT720836:VGU720836 VQP720836:VQQ720836 WAL720836:WAM720836 WKH720836:WKI720836 WUD720836:WUE720836 L786374:M786374 HR786372:HS786372 RN786372:RO786372 ABJ786372:ABK786372 ALF786372:ALG786372 AVB786372:AVC786372 BEX786372:BEY786372 BOT786372:BOU786372 BYP786372:BYQ786372 CIL786372:CIM786372 CSH786372:CSI786372 DCD786372:DCE786372 DLZ786372:DMA786372 DVV786372:DVW786372 EFR786372:EFS786372 EPN786372:EPO786372 EZJ786372:EZK786372 FJF786372:FJG786372 FTB786372:FTC786372 GCX786372:GCY786372 GMT786372:GMU786372 GWP786372:GWQ786372 HGL786372:HGM786372 HQH786372:HQI786372 IAD786372:IAE786372 IJZ786372:IKA786372 ITV786372:ITW786372 JDR786372:JDS786372 JNN786372:JNO786372 JXJ786372:JXK786372 KHF786372:KHG786372 KRB786372:KRC786372 LAX786372:LAY786372 LKT786372:LKU786372 LUP786372:LUQ786372 MEL786372:MEM786372 MOH786372:MOI786372 MYD786372:MYE786372 NHZ786372:NIA786372 NRV786372:NRW786372 OBR786372:OBS786372 OLN786372:OLO786372 OVJ786372:OVK786372 PFF786372:PFG786372 PPB786372:PPC786372 PYX786372:PYY786372 QIT786372:QIU786372 QSP786372:QSQ786372 RCL786372:RCM786372 RMH786372:RMI786372 RWD786372:RWE786372 SFZ786372:SGA786372 SPV786372:SPW786372 SZR786372:SZS786372 TJN786372:TJO786372 TTJ786372:TTK786372 UDF786372:UDG786372 UNB786372:UNC786372 UWX786372:UWY786372 VGT786372:VGU786372 VQP786372:VQQ786372 WAL786372:WAM786372 WKH786372:WKI786372 WUD786372:WUE786372 L851910:M851910 HR851908:HS851908 RN851908:RO851908 ABJ851908:ABK851908 ALF851908:ALG851908 AVB851908:AVC851908 BEX851908:BEY851908 BOT851908:BOU851908 BYP851908:BYQ851908 CIL851908:CIM851908 CSH851908:CSI851908 DCD851908:DCE851908 DLZ851908:DMA851908 DVV851908:DVW851908 EFR851908:EFS851908 EPN851908:EPO851908 EZJ851908:EZK851908 FJF851908:FJG851908 FTB851908:FTC851908 GCX851908:GCY851908 GMT851908:GMU851908 GWP851908:GWQ851908 HGL851908:HGM851908 HQH851908:HQI851908 IAD851908:IAE851908 IJZ851908:IKA851908 ITV851908:ITW851908 JDR851908:JDS851908 JNN851908:JNO851908 JXJ851908:JXK851908 KHF851908:KHG851908 KRB851908:KRC851908 LAX851908:LAY851908 LKT851908:LKU851908 LUP851908:LUQ851908 MEL851908:MEM851908 MOH851908:MOI851908 MYD851908:MYE851908 NHZ851908:NIA851908 NRV851908:NRW851908 OBR851908:OBS851908 OLN851908:OLO851908 OVJ851908:OVK851908 PFF851908:PFG851908 PPB851908:PPC851908 PYX851908:PYY851908 QIT851908:QIU851908 QSP851908:QSQ851908 RCL851908:RCM851908 RMH851908:RMI851908 RWD851908:RWE851908 SFZ851908:SGA851908 SPV851908:SPW851908 SZR851908:SZS851908 TJN851908:TJO851908 TTJ851908:TTK851908 UDF851908:UDG851908 UNB851908:UNC851908 UWX851908:UWY851908 VGT851908:VGU851908 VQP851908:VQQ851908 WAL851908:WAM851908 WKH851908:WKI851908 WUD851908:WUE851908 L917446:M917446 HR917444:HS917444 RN917444:RO917444 ABJ917444:ABK917444 ALF917444:ALG917444 AVB917444:AVC917444 BEX917444:BEY917444 BOT917444:BOU917444 BYP917444:BYQ917444 CIL917444:CIM917444 CSH917444:CSI917444 DCD917444:DCE917444 DLZ917444:DMA917444 DVV917444:DVW917444 EFR917444:EFS917444 EPN917444:EPO917444 EZJ917444:EZK917444 FJF917444:FJG917444 FTB917444:FTC917444 GCX917444:GCY917444 GMT917444:GMU917444 GWP917444:GWQ917444 HGL917444:HGM917444 HQH917444:HQI917444 IAD917444:IAE917444 IJZ917444:IKA917444 ITV917444:ITW917444 JDR917444:JDS917444 JNN917444:JNO917444 JXJ917444:JXK917444 KHF917444:KHG917444 KRB917444:KRC917444 LAX917444:LAY917444 LKT917444:LKU917444 LUP917444:LUQ917444 MEL917444:MEM917444 MOH917444:MOI917444 MYD917444:MYE917444 NHZ917444:NIA917444 NRV917444:NRW917444 OBR917444:OBS917444 OLN917444:OLO917444 OVJ917444:OVK917444 PFF917444:PFG917444 PPB917444:PPC917444 PYX917444:PYY917444 QIT917444:QIU917444 QSP917444:QSQ917444 RCL917444:RCM917444 RMH917444:RMI917444 RWD917444:RWE917444 SFZ917444:SGA917444 SPV917444:SPW917444 SZR917444:SZS917444 TJN917444:TJO917444 TTJ917444:TTK917444 UDF917444:UDG917444 UNB917444:UNC917444 UWX917444:UWY917444 VGT917444:VGU917444 VQP917444:VQQ917444 WAL917444:WAM917444 WKH917444:WKI917444 WUD917444:WUE917444 L982982:M982982 HR982980:HS982980 RN982980:RO982980 ABJ982980:ABK982980 ALF982980:ALG982980 AVB982980:AVC982980 BEX982980:BEY982980 BOT982980:BOU982980 BYP982980:BYQ982980 CIL982980:CIM982980 CSH982980:CSI982980 DCD982980:DCE982980 DLZ982980:DMA982980 DVV982980:DVW982980 EFR982980:EFS982980 EPN982980:EPO982980 EZJ982980:EZK982980 FJF982980:FJG982980 FTB982980:FTC982980 GCX982980:GCY982980 GMT982980:GMU982980 GWP982980:GWQ982980 HGL982980:HGM982980 HQH982980:HQI982980 IAD982980:IAE982980 IJZ982980:IKA982980 ITV982980:ITW982980 JDR982980:JDS982980 JNN982980:JNO982980 JXJ982980:JXK982980 KHF982980:KHG982980 KRB982980:KRC982980 LAX982980:LAY982980 LKT982980:LKU982980 LUP982980:LUQ982980 MEL982980:MEM982980 MOH982980:MOI982980 MYD982980:MYE982980 NHZ982980:NIA982980 NRV982980:NRW982980 OBR982980:OBS982980 OLN982980:OLO982980 OVJ982980:OVK982980 PFF982980:PFG982980 PPB982980:PPC982980 PYX982980:PYY982980 QIT982980:QIU982980 QSP982980:QSQ982980 RCL982980:RCM982980 RMH982980:RMI982980 RWD982980:RWE982980 SFZ982980:SGA982980 SPV982980:SPW982980 SZR982980:SZS982980 TJN982980:TJO982980 TTJ982980:TTK982980 UDF982980:UDG982980 UNB982980:UNC982980 UWX982980:UWY982980 VGT982980:VGU982980 VQP982980:VQQ982980 WAL982980:WAM982980 WKH982980:WKI982980 WUD982980:WUE982980 P10 M10 J10 N14 P21 L21 K14 H21 H14" xr:uid="{054D8AC5-81E6-4634-BF2E-4EDCDE859025}">
      <formula1>"□,■"</formula1>
    </dataValidation>
    <dataValidation type="list" allowBlank="1" showInputMessage="1" showErrorMessage="1" sqref="WUD982986:WUJ982986 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xr:uid="{91827818-FFEC-453B-AF71-8D9DAE2F327E}">
      <formula1>"専用,ハイブリット"</formula1>
    </dataValidation>
    <dataValidation type="list" allowBlank="1" showInputMessage="1" showErrorMessage="1" sqref="Z65566 IF65564 SB65564 ABX65564 ALT65564 AVP65564 BFL65564 BPH65564 BZD65564 CIZ65564 CSV65564 DCR65564 DMN65564 DWJ65564 EGF65564 EQB65564 EZX65564 FJT65564 FTP65564 GDL65564 GNH65564 GXD65564 HGZ65564 HQV65564 IAR65564 IKN65564 IUJ65564 JEF65564 JOB65564 JXX65564 KHT65564 KRP65564 LBL65564 LLH65564 LVD65564 MEZ65564 MOV65564 MYR65564 NIN65564 NSJ65564 OCF65564 OMB65564 OVX65564 PFT65564 PPP65564 PZL65564 QJH65564 QTD65564 RCZ65564 RMV65564 RWR65564 SGN65564 SQJ65564 TAF65564 TKB65564 TTX65564 UDT65564 UNP65564 UXL65564 VHH65564 VRD65564 WAZ65564 WKV65564 WUR65564 Z131102 IF131100 SB131100 ABX131100 ALT131100 AVP131100 BFL131100 BPH131100 BZD131100 CIZ131100 CSV131100 DCR131100 DMN131100 DWJ131100 EGF131100 EQB131100 EZX131100 FJT131100 FTP131100 GDL131100 GNH131100 GXD131100 HGZ131100 HQV131100 IAR131100 IKN131100 IUJ131100 JEF131100 JOB131100 JXX131100 KHT131100 KRP131100 LBL131100 LLH131100 LVD131100 MEZ131100 MOV131100 MYR131100 NIN131100 NSJ131100 OCF131100 OMB131100 OVX131100 PFT131100 PPP131100 PZL131100 QJH131100 QTD131100 RCZ131100 RMV131100 RWR131100 SGN131100 SQJ131100 TAF131100 TKB131100 TTX131100 UDT131100 UNP131100 UXL131100 VHH131100 VRD131100 WAZ131100 WKV131100 WUR131100 Z196638 IF196636 SB196636 ABX196636 ALT196636 AVP196636 BFL196636 BPH196636 BZD196636 CIZ196636 CSV196636 DCR196636 DMN196636 DWJ196636 EGF196636 EQB196636 EZX196636 FJT196636 FTP196636 GDL196636 GNH196636 GXD196636 HGZ196636 HQV196636 IAR196636 IKN196636 IUJ196636 JEF196636 JOB196636 JXX196636 KHT196636 KRP196636 LBL196636 LLH196636 LVD196636 MEZ196636 MOV196636 MYR196636 NIN196636 NSJ196636 OCF196636 OMB196636 OVX196636 PFT196636 PPP196636 PZL196636 QJH196636 QTD196636 RCZ196636 RMV196636 RWR196636 SGN196636 SQJ196636 TAF196636 TKB196636 TTX196636 UDT196636 UNP196636 UXL196636 VHH196636 VRD196636 WAZ196636 WKV196636 WUR196636 Z262174 IF262172 SB262172 ABX262172 ALT262172 AVP262172 BFL262172 BPH262172 BZD262172 CIZ262172 CSV262172 DCR262172 DMN262172 DWJ262172 EGF262172 EQB262172 EZX262172 FJT262172 FTP262172 GDL262172 GNH262172 GXD262172 HGZ262172 HQV262172 IAR262172 IKN262172 IUJ262172 JEF262172 JOB262172 JXX262172 KHT262172 KRP262172 LBL262172 LLH262172 LVD262172 MEZ262172 MOV262172 MYR262172 NIN262172 NSJ262172 OCF262172 OMB262172 OVX262172 PFT262172 PPP262172 PZL262172 QJH262172 QTD262172 RCZ262172 RMV262172 RWR262172 SGN262172 SQJ262172 TAF262172 TKB262172 TTX262172 UDT262172 UNP262172 UXL262172 VHH262172 VRD262172 WAZ262172 WKV262172 WUR262172 Z327710 IF327708 SB327708 ABX327708 ALT327708 AVP327708 BFL327708 BPH327708 BZD327708 CIZ327708 CSV327708 DCR327708 DMN327708 DWJ327708 EGF327708 EQB327708 EZX327708 FJT327708 FTP327708 GDL327708 GNH327708 GXD327708 HGZ327708 HQV327708 IAR327708 IKN327708 IUJ327708 JEF327708 JOB327708 JXX327708 KHT327708 KRP327708 LBL327708 LLH327708 LVD327708 MEZ327708 MOV327708 MYR327708 NIN327708 NSJ327708 OCF327708 OMB327708 OVX327708 PFT327708 PPP327708 PZL327708 QJH327708 QTD327708 RCZ327708 RMV327708 RWR327708 SGN327708 SQJ327708 TAF327708 TKB327708 TTX327708 UDT327708 UNP327708 UXL327708 VHH327708 VRD327708 WAZ327708 WKV327708 WUR327708 Z393246 IF393244 SB393244 ABX393244 ALT393244 AVP393244 BFL393244 BPH393244 BZD393244 CIZ393244 CSV393244 DCR393244 DMN393244 DWJ393244 EGF393244 EQB393244 EZX393244 FJT393244 FTP393244 GDL393244 GNH393244 GXD393244 HGZ393244 HQV393244 IAR393244 IKN393244 IUJ393244 JEF393244 JOB393244 JXX393244 KHT393244 KRP393244 LBL393244 LLH393244 LVD393244 MEZ393244 MOV393244 MYR393244 NIN393244 NSJ393244 OCF393244 OMB393244 OVX393244 PFT393244 PPP393244 PZL393244 QJH393244 QTD393244 RCZ393244 RMV393244 RWR393244 SGN393244 SQJ393244 TAF393244 TKB393244 TTX393244 UDT393244 UNP393244 UXL393244 VHH393244 VRD393244 WAZ393244 WKV393244 WUR393244 Z458782 IF458780 SB458780 ABX458780 ALT458780 AVP458780 BFL458780 BPH458780 BZD458780 CIZ458780 CSV458780 DCR458780 DMN458780 DWJ458780 EGF458780 EQB458780 EZX458780 FJT458780 FTP458780 GDL458780 GNH458780 GXD458780 HGZ458780 HQV458780 IAR458780 IKN458780 IUJ458780 JEF458780 JOB458780 JXX458780 KHT458780 KRP458780 LBL458780 LLH458780 LVD458780 MEZ458780 MOV458780 MYR458780 NIN458780 NSJ458780 OCF458780 OMB458780 OVX458780 PFT458780 PPP458780 PZL458780 QJH458780 QTD458780 RCZ458780 RMV458780 RWR458780 SGN458780 SQJ458780 TAF458780 TKB458780 TTX458780 UDT458780 UNP458780 UXL458780 VHH458780 VRD458780 WAZ458780 WKV458780 WUR458780 Z524318 IF524316 SB524316 ABX524316 ALT524316 AVP524316 BFL524316 BPH524316 BZD524316 CIZ524316 CSV524316 DCR524316 DMN524316 DWJ524316 EGF524316 EQB524316 EZX524316 FJT524316 FTP524316 GDL524316 GNH524316 GXD524316 HGZ524316 HQV524316 IAR524316 IKN524316 IUJ524316 JEF524316 JOB524316 JXX524316 KHT524316 KRP524316 LBL524316 LLH524316 LVD524316 MEZ524316 MOV524316 MYR524316 NIN524316 NSJ524316 OCF524316 OMB524316 OVX524316 PFT524316 PPP524316 PZL524316 QJH524316 QTD524316 RCZ524316 RMV524316 RWR524316 SGN524316 SQJ524316 TAF524316 TKB524316 TTX524316 UDT524316 UNP524316 UXL524316 VHH524316 VRD524316 WAZ524316 WKV524316 WUR524316 Z589854 IF589852 SB589852 ABX589852 ALT589852 AVP589852 BFL589852 BPH589852 BZD589852 CIZ589852 CSV589852 DCR589852 DMN589852 DWJ589852 EGF589852 EQB589852 EZX589852 FJT589852 FTP589852 GDL589852 GNH589852 GXD589852 HGZ589852 HQV589852 IAR589852 IKN589852 IUJ589852 JEF589852 JOB589852 JXX589852 KHT589852 KRP589852 LBL589852 LLH589852 LVD589852 MEZ589852 MOV589852 MYR589852 NIN589852 NSJ589852 OCF589852 OMB589852 OVX589852 PFT589852 PPP589852 PZL589852 QJH589852 QTD589852 RCZ589852 RMV589852 RWR589852 SGN589852 SQJ589852 TAF589852 TKB589852 TTX589852 UDT589852 UNP589852 UXL589852 VHH589852 VRD589852 WAZ589852 WKV589852 WUR589852 Z655390 IF655388 SB655388 ABX655388 ALT655388 AVP655388 BFL655388 BPH655388 BZD655388 CIZ655388 CSV655388 DCR655388 DMN655388 DWJ655388 EGF655388 EQB655388 EZX655388 FJT655388 FTP655388 GDL655388 GNH655388 GXD655388 HGZ655388 HQV655388 IAR655388 IKN655388 IUJ655388 JEF655388 JOB655388 JXX655388 KHT655388 KRP655388 LBL655388 LLH655388 LVD655388 MEZ655388 MOV655388 MYR655388 NIN655388 NSJ655388 OCF655388 OMB655388 OVX655388 PFT655388 PPP655388 PZL655388 QJH655388 QTD655388 RCZ655388 RMV655388 RWR655388 SGN655388 SQJ655388 TAF655388 TKB655388 TTX655388 UDT655388 UNP655388 UXL655388 VHH655388 VRD655388 WAZ655388 WKV655388 WUR655388 Z720926 IF720924 SB720924 ABX720924 ALT720924 AVP720924 BFL720924 BPH720924 BZD720924 CIZ720924 CSV720924 DCR720924 DMN720924 DWJ720924 EGF720924 EQB720924 EZX720924 FJT720924 FTP720924 GDL720924 GNH720924 GXD720924 HGZ720924 HQV720924 IAR720924 IKN720924 IUJ720924 JEF720924 JOB720924 JXX720924 KHT720924 KRP720924 LBL720924 LLH720924 LVD720924 MEZ720924 MOV720924 MYR720924 NIN720924 NSJ720924 OCF720924 OMB720924 OVX720924 PFT720924 PPP720924 PZL720924 QJH720924 QTD720924 RCZ720924 RMV720924 RWR720924 SGN720924 SQJ720924 TAF720924 TKB720924 TTX720924 UDT720924 UNP720924 UXL720924 VHH720924 VRD720924 WAZ720924 WKV720924 WUR720924 Z786462 IF786460 SB786460 ABX786460 ALT786460 AVP786460 BFL786460 BPH786460 BZD786460 CIZ786460 CSV786460 DCR786460 DMN786460 DWJ786460 EGF786460 EQB786460 EZX786460 FJT786460 FTP786460 GDL786460 GNH786460 GXD786460 HGZ786460 HQV786460 IAR786460 IKN786460 IUJ786460 JEF786460 JOB786460 JXX786460 KHT786460 KRP786460 LBL786460 LLH786460 LVD786460 MEZ786460 MOV786460 MYR786460 NIN786460 NSJ786460 OCF786460 OMB786460 OVX786460 PFT786460 PPP786460 PZL786460 QJH786460 QTD786460 RCZ786460 RMV786460 RWR786460 SGN786460 SQJ786460 TAF786460 TKB786460 TTX786460 UDT786460 UNP786460 UXL786460 VHH786460 VRD786460 WAZ786460 WKV786460 WUR786460 Z851998 IF851996 SB851996 ABX851996 ALT851996 AVP851996 BFL851996 BPH851996 BZD851996 CIZ851996 CSV851996 DCR851996 DMN851996 DWJ851996 EGF851996 EQB851996 EZX851996 FJT851996 FTP851996 GDL851996 GNH851996 GXD851996 HGZ851996 HQV851996 IAR851996 IKN851996 IUJ851996 JEF851996 JOB851996 JXX851996 KHT851996 KRP851996 LBL851996 LLH851996 LVD851996 MEZ851996 MOV851996 MYR851996 NIN851996 NSJ851996 OCF851996 OMB851996 OVX851996 PFT851996 PPP851996 PZL851996 QJH851996 QTD851996 RCZ851996 RMV851996 RWR851996 SGN851996 SQJ851996 TAF851996 TKB851996 TTX851996 UDT851996 UNP851996 UXL851996 VHH851996 VRD851996 WAZ851996 WKV851996 WUR851996 Z917534 IF917532 SB917532 ABX917532 ALT917532 AVP917532 BFL917532 BPH917532 BZD917532 CIZ917532 CSV917532 DCR917532 DMN917532 DWJ917532 EGF917532 EQB917532 EZX917532 FJT917532 FTP917532 GDL917532 GNH917532 GXD917532 HGZ917532 HQV917532 IAR917532 IKN917532 IUJ917532 JEF917532 JOB917532 JXX917532 KHT917532 KRP917532 LBL917532 LLH917532 LVD917532 MEZ917532 MOV917532 MYR917532 NIN917532 NSJ917532 OCF917532 OMB917532 OVX917532 PFT917532 PPP917532 PZL917532 QJH917532 QTD917532 RCZ917532 RMV917532 RWR917532 SGN917532 SQJ917532 TAF917532 TKB917532 TTX917532 UDT917532 UNP917532 UXL917532 VHH917532 VRD917532 WAZ917532 WKV917532 WUR917532 Z983070 IF983068 SB983068 ABX983068 ALT983068 AVP983068 BFL983068 BPH983068 BZD983068 CIZ983068 CSV983068 DCR983068 DMN983068 DWJ983068 EGF983068 EQB983068 EZX983068 FJT983068 FTP983068 GDL983068 GNH983068 GXD983068 HGZ983068 HQV983068 IAR983068 IKN983068 IUJ983068 JEF983068 JOB983068 JXX983068 KHT983068 KRP983068 LBL983068 LLH983068 LVD983068 MEZ983068 MOV983068 MYR983068 NIN983068 NSJ983068 OCF983068 OMB983068 OVX983068 PFT983068 PPP983068 PZL983068 QJH983068 QTD983068 RCZ983068 RMV983068 RWR983068 SGN983068 SQJ983068 TAF983068 TKB983068 TTX983068 UDT983068 UNP983068 UXL983068 VHH983068 VRD983068 WAZ983068 WKV983068 WUR983068 Z65564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Z131100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Z196636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Z262172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Z327708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Z393244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Z458780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Z524316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Z589852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Z655388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Z720924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Z786460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Z851996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Z917532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Z983068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xr:uid="{C393DCB1-152F-4313-9130-D2B3273C623B}">
      <formula1>"無,有"</formula1>
    </dataValidation>
    <dataValidation type="custom" imeMode="disabled" allowBlank="1" showInputMessage="1" showErrorMessage="1" error="小数点以下は第一位まで、二位以下切り捨てで入力して下さい。" sqref="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WUD982983:WUJ982983" xr:uid="{F8A12F0C-75A7-43CF-9809-5C77D40D78B9}">
      <formula1>L65479-ROUNDDOWN(L65479,1)=0</formula1>
    </dataValidation>
  </dataValidations>
  <printOptions horizontalCentered="1"/>
  <pageMargins left="0.9055118110236221" right="0.47244094488188981" top="0.51181102362204722" bottom="0.19685039370078741" header="0.31496062992125984" footer="0.31496062992125984"/>
  <pageSetup paperSize="9" scale="96" orientation="portrait" cellComments="asDisplayed" r:id="rId1"/>
  <headerFooter scaleWithDoc="0">
    <oddFooter>&amp;R&amp;K848484R4中高層ZEH-M_ver.1</oddFooter>
  </headerFooter>
  <extLst>
    <ext xmlns:x14="http://schemas.microsoft.com/office/spreadsheetml/2009/9/main" uri="{78C0D931-6437-407d-A8EE-F0AAD7539E65}">
      <x14:conditionalFormattings>
        <x14:conditionalFormatting xmlns:xm="http://schemas.microsoft.com/office/excel/2006/main">
          <x14:cfRule type="expression" priority="1" id="{A3D61136-0F42-43C4-893C-108999869022}">
            <xm:f>入力シート!$F$13="3年度事業（1年目）"</xm:f>
            <x14:dxf>
              <fill>
                <patternFill>
                  <bgColor theme="0" tint="-0.499984740745262"/>
                </patternFill>
              </fill>
            </x14:dxf>
          </x14:cfRule>
          <xm:sqref>J19:M19</xm:sqref>
        </x14:conditionalFormatting>
        <x14:conditionalFormatting xmlns:xm="http://schemas.microsoft.com/office/excel/2006/main">
          <x14:cfRule type="expression" priority="3" id="{74C579A6-4F7B-4467-9421-C6BF49820C88}">
            <xm:f>入力シート!$F$13="単年度事業"</xm:f>
            <x14:dxf>
              <fill>
                <patternFill>
                  <bgColor theme="0" tint="-0.499984740745262"/>
                </patternFill>
              </fill>
            </x14:dxf>
          </x14:cfRule>
          <xm:sqref>J17:M19</xm:sqref>
        </x14:conditionalFormatting>
        <x14:conditionalFormatting xmlns:xm="http://schemas.microsoft.com/office/excel/2006/main">
          <x14:cfRule type="expression" priority="2" id="{A967A88D-2525-4A0E-A334-3D8C7678714A}">
            <xm:f>入力シート!$F$13="2年度事業（1年目）"</xm:f>
            <x14:dxf>
              <fill>
                <patternFill>
                  <bgColor theme="0" tint="-0.499984740745262"/>
                </patternFill>
              </fill>
            </x14:dxf>
          </x14:cfRule>
          <xm:sqref>J18:M19</xm:sqref>
        </x14:conditionalFormatting>
      </x14:conditionalFormattings>
    </ext>
    <ext xmlns:x14="http://schemas.microsoft.com/office/spreadsheetml/2009/9/main" uri="{CCE6A557-97BC-4b89-ADB6-D9C93CAAB3DF}">
      <x14:dataValidations xmlns:xm="http://schemas.microsoft.com/office/excel/2006/main" count="2">
        <x14:dataValidation imeMode="hiragana" allowBlank="1" showInputMessage="1" showErrorMessage="1" xr:uid="{648597EA-DB6F-4F89-8680-EC11046254E2}">
          <xm:sqref>L65541:Z65542 HR65539:IJ65540 RN65539:SF65540 ABJ65539:ACB65540 ALF65539:ALX65540 AVB65539:AVT65540 BEX65539:BFP65540 BOT65539:BPL65540 BYP65539:BZH65540 CIL65539:CJD65540 CSH65539:CSZ65540 DCD65539:DCV65540 DLZ65539:DMR65540 DVV65539:DWN65540 EFR65539:EGJ65540 EPN65539:EQF65540 EZJ65539:FAB65540 FJF65539:FJX65540 FTB65539:FTT65540 GCX65539:GDP65540 GMT65539:GNL65540 GWP65539:GXH65540 HGL65539:HHD65540 HQH65539:HQZ65540 IAD65539:IAV65540 IJZ65539:IKR65540 ITV65539:IUN65540 JDR65539:JEJ65540 JNN65539:JOF65540 JXJ65539:JYB65540 KHF65539:KHX65540 KRB65539:KRT65540 LAX65539:LBP65540 LKT65539:LLL65540 LUP65539:LVH65540 MEL65539:MFD65540 MOH65539:MOZ65540 MYD65539:MYV65540 NHZ65539:NIR65540 NRV65539:NSN65540 OBR65539:OCJ65540 OLN65539:OMF65540 OVJ65539:OWB65540 PFF65539:PFX65540 PPB65539:PPT65540 PYX65539:PZP65540 QIT65539:QJL65540 QSP65539:QTH65540 RCL65539:RDD65540 RMH65539:RMZ65540 RWD65539:RWV65540 SFZ65539:SGR65540 SPV65539:SQN65540 SZR65539:TAJ65540 TJN65539:TKF65540 TTJ65539:TUB65540 UDF65539:UDX65540 UNB65539:UNT65540 UWX65539:UXP65540 VGT65539:VHL65540 VQP65539:VRH65540 WAL65539:WBD65540 WKH65539:WKZ65540 WUD65539:WUV65540 L131077:Z131078 HR131075:IJ131076 RN131075:SF131076 ABJ131075:ACB131076 ALF131075:ALX131076 AVB131075:AVT131076 BEX131075:BFP131076 BOT131075:BPL131076 BYP131075:BZH131076 CIL131075:CJD131076 CSH131075:CSZ131076 DCD131075:DCV131076 DLZ131075:DMR131076 DVV131075:DWN131076 EFR131075:EGJ131076 EPN131075:EQF131076 EZJ131075:FAB131076 FJF131075:FJX131076 FTB131075:FTT131076 GCX131075:GDP131076 GMT131075:GNL131076 GWP131075:GXH131076 HGL131075:HHD131076 HQH131075:HQZ131076 IAD131075:IAV131076 IJZ131075:IKR131076 ITV131075:IUN131076 JDR131075:JEJ131076 JNN131075:JOF131076 JXJ131075:JYB131076 KHF131075:KHX131076 KRB131075:KRT131076 LAX131075:LBP131076 LKT131075:LLL131076 LUP131075:LVH131076 MEL131075:MFD131076 MOH131075:MOZ131076 MYD131075:MYV131076 NHZ131075:NIR131076 NRV131075:NSN131076 OBR131075:OCJ131076 OLN131075:OMF131076 OVJ131075:OWB131076 PFF131075:PFX131076 PPB131075:PPT131076 PYX131075:PZP131076 QIT131075:QJL131076 QSP131075:QTH131076 RCL131075:RDD131076 RMH131075:RMZ131076 RWD131075:RWV131076 SFZ131075:SGR131076 SPV131075:SQN131076 SZR131075:TAJ131076 TJN131075:TKF131076 TTJ131075:TUB131076 UDF131075:UDX131076 UNB131075:UNT131076 UWX131075:UXP131076 VGT131075:VHL131076 VQP131075:VRH131076 WAL131075:WBD131076 WKH131075:WKZ131076 WUD131075:WUV131076 L196613:Z196614 HR196611:IJ196612 RN196611:SF196612 ABJ196611:ACB196612 ALF196611:ALX196612 AVB196611:AVT196612 BEX196611:BFP196612 BOT196611:BPL196612 BYP196611:BZH196612 CIL196611:CJD196612 CSH196611:CSZ196612 DCD196611:DCV196612 DLZ196611:DMR196612 DVV196611:DWN196612 EFR196611:EGJ196612 EPN196611:EQF196612 EZJ196611:FAB196612 FJF196611:FJX196612 FTB196611:FTT196612 GCX196611:GDP196612 GMT196611:GNL196612 GWP196611:GXH196612 HGL196611:HHD196612 HQH196611:HQZ196612 IAD196611:IAV196612 IJZ196611:IKR196612 ITV196611:IUN196612 JDR196611:JEJ196612 JNN196611:JOF196612 JXJ196611:JYB196612 KHF196611:KHX196612 KRB196611:KRT196612 LAX196611:LBP196612 LKT196611:LLL196612 LUP196611:LVH196612 MEL196611:MFD196612 MOH196611:MOZ196612 MYD196611:MYV196612 NHZ196611:NIR196612 NRV196611:NSN196612 OBR196611:OCJ196612 OLN196611:OMF196612 OVJ196611:OWB196612 PFF196611:PFX196612 PPB196611:PPT196612 PYX196611:PZP196612 QIT196611:QJL196612 QSP196611:QTH196612 RCL196611:RDD196612 RMH196611:RMZ196612 RWD196611:RWV196612 SFZ196611:SGR196612 SPV196611:SQN196612 SZR196611:TAJ196612 TJN196611:TKF196612 TTJ196611:TUB196612 UDF196611:UDX196612 UNB196611:UNT196612 UWX196611:UXP196612 VGT196611:VHL196612 VQP196611:VRH196612 WAL196611:WBD196612 WKH196611:WKZ196612 WUD196611:WUV196612 L262149:Z262150 HR262147:IJ262148 RN262147:SF262148 ABJ262147:ACB262148 ALF262147:ALX262148 AVB262147:AVT262148 BEX262147:BFP262148 BOT262147:BPL262148 BYP262147:BZH262148 CIL262147:CJD262148 CSH262147:CSZ262148 DCD262147:DCV262148 DLZ262147:DMR262148 DVV262147:DWN262148 EFR262147:EGJ262148 EPN262147:EQF262148 EZJ262147:FAB262148 FJF262147:FJX262148 FTB262147:FTT262148 GCX262147:GDP262148 GMT262147:GNL262148 GWP262147:GXH262148 HGL262147:HHD262148 HQH262147:HQZ262148 IAD262147:IAV262148 IJZ262147:IKR262148 ITV262147:IUN262148 JDR262147:JEJ262148 JNN262147:JOF262148 JXJ262147:JYB262148 KHF262147:KHX262148 KRB262147:KRT262148 LAX262147:LBP262148 LKT262147:LLL262148 LUP262147:LVH262148 MEL262147:MFD262148 MOH262147:MOZ262148 MYD262147:MYV262148 NHZ262147:NIR262148 NRV262147:NSN262148 OBR262147:OCJ262148 OLN262147:OMF262148 OVJ262147:OWB262148 PFF262147:PFX262148 PPB262147:PPT262148 PYX262147:PZP262148 QIT262147:QJL262148 QSP262147:QTH262148 RCL262147:RDD262148 RMH262147:RMZ262148 RWD262147:RWV262148 SFZ262147:SGR262148 SPV262147:SQN262148 SZR262147:TAJ262148 TJN262147:TKF262148 TTJ262147:TUB262148 UDF262147:UDX262148 UNB262147:UNT262148 UWX262147:UXP262148 VGT262147:VHL262148 VQP262147:VRH262148 WAL262147:WBD262148 WKH262147:WKZ262148 WUD262147:WUV262148 L327685:Z327686 HR327683:IJ327684 RN327683:SF327684 ABJ327683:ACB327684 ALF327683:ALX327684 AVB327683:AVT327684 BEX327683:BFP327684 BOT327683:BPL327684 BYP327683:BZH327684 CIL327683:CJD327684 CSH327683:CSZ327684 DCD327683:DCV327684 DLZ327683:DMR327684 DVV327683:DWN327684 EFR327683:EGJ327684 EPN327683:EQF327684 EZJ327683:FAB327684 FJF327683:FJX327684 FTB327683:FTT327684 GCX327683:GDP327684 GMT327683:GNL327684 GWP327683:GXH327684 HGL327683:HHD327684 HQH327683:HQZ327684 IAD327683:IAV327684 IJZ327683:IKR327684 ITV327683:IUN327684 JDR327683:JEJ327684 JNN327683:JOF327684 JXJ327683:JYB327684 KHF327683:KHX327684 KRB327683:KRT327684 LAX327683:LBP327684 LKT327683:LLL327684 LUP327683:LVH327684 MEL327683:MFD327684 MOH327683:MOZ327684 MYD327683:MYV327684 NHZ327683:NIR327684 NRV327683:NSN327684 OBR327683:OCJ327684 OLN327683:OMF327684 OVJ327683:OWB327684 PFF327683:PFX327684 PPB327683:PPT327684 PYX327683:PZP327684 QIT327683:QJL327684 QSP327683:QTH327684 RCL327683:RDD327684 RMH327683:RMZ327684 RWD327683:RWV327684 SFZ327683:SGR327684 SPV327683:SQN327684 SZR327683:TAJ327684 TJN327683:TKF327684 TTJ327683:TUB327684 UDF327683:UDX327684 UNB327683:UNT327684 UWX327683:UXP327684 VGT327683:VHL327684 VQP327683:VRH327684 WAL327683:WBD327684 WKH327683:WKZ327684 WUD327683:WUV327684 L393221:Z393222 HR393219:IJ393220 RN393219:SF393220 ABJ393219:ACB393220 ALF393219:ALX393220 AVB393219:AVT393220 BEX393219:BFP393220 BOT393219:BPL393220 BYP393219:BZH393220 CIL393219:CJD393220 CSH393219:CSZ393220 DCD393219:DCV393220 DLZ393219:DMR393220 DVV393219:DWN393220 EFR393219:EGJ393220 EPN393219:EQF393220 EZJ393219:FAB393220 FJF393219:FJX393220 FTB393219:FTT393220 GCX393219:GDP393220 GMT393219:GNL393220 GWP393219:GXH393220 HGL393219:HHD393220 HQH393219:HQZ393220 IAD393219:IAV393220 IJZ393219:IKR393220 ITV393219:IUN393220 JDR393219:JEJ393220 JNN393219:JOF393220 JXJ393219:JYB393220 KHF393219:KHX393220 KRB393219:KRT393220 LAX393219:LBP393220 LKT393219:LLL393220 LUP393219:LVH393220 MEL393219:MFD393220 MOH393219:MOZ393220 MYD393219:MYV393220 NHZ393219:NIR393220 NRV393219:NSN393220 OBR393219:OCJ393220 OLN393219:OMF393220 OVJ393219:OWB393220 PFF393219:PFX393220 PPB393219:PPT393220 PYX393219:PZP393220 QIT393219:QJL393220 QSP393219:QTH393220 RCL393219:RDD393220 RMH393219:RMZ393220 RWD393219:RWV393220 SFZ393219:SGR393220 SPV393219:SQN393220 SZR393219:TAJ393220 TJN393219:TKF393220 TTJ393219:TUB393220 UDF393219:UDX393220 UNB393219:UNT393220 UWX393219:UXP393220 VGT393219:VHL393220 VQP393219:VRH393220 WAL393219:WBD393220 WKH393219:WKZ393220 WUD393219:WUV393220 L458757:Z458758 HR458755:IJ458756 RN458755:SF458756 ABJ458755:ACB458756 ALF458755:ALX458756 AVB458755:AVT458756 BEX458755:BFP458756 BOT458755:BPL458756 BYP458755:BZH458756 CIL458755:CJD458756 CSH458755:CSZ458756 DCD458755:DCV458756 DLZ458755:DMR458756 DVV458755:DWN458756 EFR458755:EGJ458756 EPN458755:EQF458756 EZJ458755:FAB458756 FJF458755:FJX458756 FTB458755:FTT458756 GCX458755:GDP458756 GMT458755:GNL458756 GWP458755:GXH458756 HGL458755:HHD458756 HQH458755:HQZ458756 IAD458755:IAV458756 IJZ458755:IKR458756 ITV458755:IUN458756 JDR458755:JEJ458756 JNN458755:JOF458756 JXJ458755:JYB458756 KHF458755:KHX458756 KRB458755:KRT458756 LAX458755:LBP458756 LKT458755:LLL458756 LUP458755:LVH458756 MEL458755:MFD458756 MOH458755:MOZ458756 MYD458755:MYV458756 NHZ458755:NIR458756 NRV458755:NSN458756 OBR458755:OCJ458756 OLN458755:OMF458756 OVJ458755:OWB458756 PFF458755:PFX458756 PPB458755:PPT458756 PYX458755:PZP458756 QIT458755:QJL458756 QSP458755:QTH458756 RCL458755:RDD458756 RMH458755:RMZ458756 RWD458755:RWV458756 SFZ458755:SGR458756 SPV458755:SQN458756 SZR458755:TAJ458756 TJN458755:TKF458756 TTJ458755:TUB458756 UDF458755:UDX458756 UNB458755:UNT458756 UWX458755:UXP458756 VGT458755:VHL458756 VQP458755:VRH458756 WAL458755:WBD458756 WKH458755:WKZ458756 WUD458755:WUV458756 L524293:Z524294 HR524291:IJ524292 RN524291:SF524292 ABJ524291:ACB524292 ALF524291:ALX524292 AVB524291:AVT524292 BEX524291:BFP524292 BOT524291:BPL524292 BYP524291:BZH524292 CIL524291:CJD524292 CSH524291:CSZ524292 DCD524291:DCV524292 DLZ524291:DMR524292 DVV524291:DWN524292 EFR524291:EGJ524292 EPN524291:EQF524292 EZJ524291:FAB524292 FJF524291:FJX524292 FTB524291:FTT524292 GCX524291:GDP524292 GMT524291:GNL524292 GWP524291:GXH524292 HGL524291:HHD524292 HQH524291:HQZ524292 IAD524291:IAV524292 IJZ524291:IKR524292 ITV524291:IUN524292 JDR524291:JEJ524292 JNN524291:JOF524292 JXJ524291:JYB524292 KHF524291:KHX524292 KRB524291:KRT524292 LAX524291:LBP524292 LKT524291:LLL524292 LUP524291:LVH524292 MEL524291:MFD524292 MOH524291:MOZ524292 MYD524291:MYV524292 NHZ524291:NIR524292 NRV524291:NSN524292 OBR524291:OCJ524292 OLN524291:OMF524292 OVJ524291:OWB524292 PFF524291:PFX524292 PPB524291:PPT524292 PYX524291:PZP524292 QIT524291:QJL524292 QSP524291:QTH524292 RCL524291:RDD524292 RMH524291:RMZ524292 RWD524291:RWV524292 SFZ524291:SGR524292 SPV524291:SQN524292 SZR524291:TAJ524292 TJN524291:TKF524292 TTJ524291:TUB524292 UDF524291:UDX524292 UNB524291:UNT524292 UWX524291:UXP524292 VGT524291:VHL524292 VQP524291:VRH524292 WAL524291:WBD524292 WKH524291:WKZ524292 WUD524291:WUV524292 L589829:Z589830 HR589827:IJ589828 RN589827:SF589828 ABJ589827:ACB589828 ALF589827:ALX589828 AVB589827:AVT589828 BEX589827:BFP589828 BOT589827:BPL589828 BYP589827:BZH589828 CIL589827:CJD589828 CSH589827:CSZ589828 DCD589827:DCV589828 DLZ589827:DMR589828 DVV589827:DWN589828 EFR589827:EGJ589828 EPN589827:EQF589828 EZJ589827:FAB589828 FJF589827:FJX589828 FTB589827:FTT589828 GCX589827:GDP589828 GMT589827:GNL589828 GWP589827:GXH589828 HGL589827:HHD589828 HQH589827:HQZ589828 IAD589827:IAV589828 IJZ589827:IKR589828 ITV589827:IUN589828 JDR589827:JEJ589828 JNN589827:JOF589828 JXJ589827:JYB589828 KHF589827:KHX589828 KRB589827:KRT589828 LAX589827:LBP589828 LKT589827:LLL589828 LUP589827:LVH589828 MEL589827:MFD589828 MOH589827:MOZ589828 MYD589827:MYV589828 NHZ589827:NIR589828 NRV589827:NSN589828 OBR589827:OCJ589828 OLN589827:OMF589828 OVJ589827:OWB589828 PFF589827:PFX589828 PPB589827:PPT589828 PYX589827:PZP589828 QIT589827:QJL589828 QSP589827:QTH589828 RCL589827:RDD589828 RMH589827:RMZ589828 RWD589827:RWV589828 SFZ589827:SGR589828 SPV589827:SQN589828 SZR589827:TAJ589828 TJN589827:TKF589828 TTJ589827:TUB589828 UDF589827:UDX589828 UNB589827:UNT589828 UWX589827:UXP589828 VGT589827:VHL589828 VQP589827:VRH589828 WAL589827:WBD589828 WKH589827:WKZ589828 WUD589827:WUV589828 L655365:Z655366 HR655363:IJ655364 RN655363:SF655364 ABJ655363:ACB655364 ALF655363:ALX655364 AVB655363:AVT655364 BEX655363:BFP655364 BOT655363:BPL655364 BYP655363:BZH655364 CIL655363:CJD655364 CSH655363:CSZ655364 DCD655363:DCV655364 DLZ655363:DMR655364 DVV655363:DWN655364 EFR655363:EGJ655364 EPN655363:EQF655364 EZJ655363:FAB655364 FJF655363:FJX655364 FTB655363:FTT655364 GCX655363:GDP655364 GMT655363:GNL655364 GWP655363:GXH655364 HGL655363:HHD655364 HQH655363:HQZ655364 IAD655363:IAV655364 IJZ655363:IKR655364 ITV655363:IUN655364 JDR655363:JEJ655364 JNN655363:JOF655364 JXJ655363:JYB655364 KHF655363:KHX655364 KRB655363:KRT655364 LAX655363:LBP655364 LKT655363:LLL655364 LUP655363:LVH655364 MEL655363:MFD655364 MOH655363:MOZ655364 MYD655363:MYV655364 NHZ655363:NIR655364 NRV655363:NSN655364 OBR655363:OCJ655364 OLN655363:OMF655364 OVJ655363:OWB655364 PFF655363:PFX655364 PPB655363:PPT655364 PYX655363:PZP655364 QIT655363:QJL655364 QSP655363:QTH655364 RCL655363:RDD655364 RMH655363:RMZ655364 RWD655363:RWV655364 SFZ655363:SGR655364 SPV655363:SQN655364 SZR655363:TAJ655364 TJN655363:TKF655364 TTJ655363:TUB655364 UDF655363:UDX655364 UNB655363:UNT655364 UWX655363:UXP655364 VGT655363:VHL655364 VQP655363:VRH655364 WAL655363:WBD655364 WKH655363:WKZ655364 WUD655363:WUV655364 L720901:Z720902 HR720899:IJ720900 RN720899:SF720900 ABJ720899:ACB720900 ALF720899:ALX720900 AVB720899:AVT720900 BEX720899:BFP720900 BOT720899:BPL720900 BYP720899:BZH720900 CIL720899:CJD720900 CSH720899:CSZ720900 DCD720899:DCV720900 DLZ720899:DMR720900 DVV720899:DWN720900 EFR720899:EGJ720900 EPN720899:EQF720900 EZJ720899:FAB720900 FJF720899:FJX720900 FTB720899:FTT720900 GCX720899:GDP720900 GMT720899:GNL720900 GWP720899:GXH720900 HGL720899:HHD720900 HQH720899:HQZ720900 IAD720899:IAV720900 IJZ720899:IKR720900 ITV720899:IUN720900 JDR720899:JEJ720900 JNN720899:JOF720900 JXJ720899:JYB720900 KHF720899:KHX720900 KRB720899:KRT720900 LAX720899:LBP720900 LKT720899:LLL720900 LUP720899:LVH720900 MEL720899:MFD720900 MOH720899:MOZ720900 MYD720899:MYV720900 NHZ720899:NIR720900 NRV720899:NSN720900 OBR720899:OCJ720900 OLN720899:OMF720900 OVJ720899:OWB720900 PFF720899:PFX720900 PPB720899:PPT720900 PYX720899:PZP720900 QIT720899:QJL720900 QSP720899:QTH720900 RCL720899:RDD720900 RMH720899:RMZ720900 RWD720899:RWV720900 SFZ720899:SGR720900 SPV720899:SQN720900 SZR720899:TAJ720900 TJN720899:TKF720900 TTJ720899:TUB720900 UDF720899:UDX720900 UNB720899:UNT720900 UWX720899:UXP720900 VGT720899:VHL720900 VQP720899:VRH720900 WAL720899:WBD720900 WKH720899:WKZ720900 WUD720899:WUV720900 L786437:Z786438 HR786435:IJ786436 RN786435:SF786436 ABJ786435:ACB786436 ALF786435:ALX786436 AVB786435:AVT786436 BEX786435:BFP786436 BOT786435:BPL786436 BYP786435:BZH786436 CIL786435:CJD786436 CSH786435:CSZ786436 DCD786435:DCV786436 DLZ786435:DMR786436 DVV786435:DWN786436 EFR786435:EGJ786436 EPN786435:EQF786436 EZJ786435:FAB786436 FJF786435:FJX786436 FTB786435:FTT786436 GCX786435:GDP786436 GMT786435:GNL786436 GWP786435:GXH786436 HGL786435:HHD786436 HQH786435:HQZ786436 IAD786435:IAV786436 IJZ786435:IKR786436 ITV786435:IUN786436 JDR786435:JEJ786436 JNN786435:JOF786436 JXJ786435:JYB786436 KHF786435:KHX786436 KRB786435:KRT786436 LAX786435:LBP786436 LKT786435:LLL786436 LUP786435:LVH786436 MEL786435:MFD786436 MOH786435:MOZ786436 MYD786435:MYV786436 NHZ786435:NIR786436 NRV786435:NSN786436 OBR786435:OCJ786436 OLN786435:OMF786436 OVJ786435:OWB786436 PFF786435:PFX786436 PPB786435:PPT786436 PYX786435:PZP786436 QIT786435:QJL786436 QSP786435:QTH786436 RCL786435:RDD786436 RMH786435:RMZ786436 RWD786435:RWV786436 SFZ786435:SGR786436 SPV786435:SQN786436 SZR786435:TAJ786436 TJN786435:TKF786436 TTJ786435:TUB786436 UDF786435:UDX786436 UNB786435:UNT786436 UWX786435:UXP786436 VGT786435:VHL786436 VQP786435:VRH786436 WAL786435:WBD786436 WKH786435:WKZ786436 WUD786435:WUV786436 L851973:Z851974 HR851971:IJ851972 RN851971:SF851972 ABJ851971:ACB851972 ALF851971:ALX851972 AVB851971:AVT851972 BEX851971:BFP851972 BOT851971:BPL851972 BYP851971:BZH851972 CIL851971:CJD851972 CSH851971:CSZ851972 DCD851971:DCV851972 DLZ851971:DMR851972 DVV851971:DWN851972 EFR851971:EGJ851972 EPN851971:EQF851972 EZJ851971:FAB851972 FJF851971:FJX851972 FTB851971:FTT851972 GCX851971:GDP851972 GMT851971:GNL851972 GWP851971:GXH851972 HGL851971:HHD851972 HQH851971:HQZ851972 IAD851971:IAV851972 IJZ851971:IKR851972 ITV851971:IUN851972 JDR851971:JEJ851972 JNN851971:JOF851972 JXJ851971:JYB851972 KHF851971:KHX851972 KRB851971:KRT851972 LAX851971:LBP851972 LKT851971:LLL851972 LUP851971:LVH851972 MEL851971:MFD851972 MOH851971:MOZ851972 MYD851971:MYV851972 NHZ851971:NIR851972 NRV851971:NSN851972 OBR851971:OCJ851972 OLN851971:OMF851972 OVJ851971:OWB851972 PFF851971:PFX851972 PPB851971:PPT851972 PYX851971:PZP851972 QIT851971:QJL851972 QSP851971:QTH851972 RCL851971:RDD851972 RMH851971:RMZ851972 RWD851971:RWV851972 SFZ851971:SGR851972 SPV851971:SQN851972 SZR851971:TAJ851972 TJN851971:TKF851972 TTJ851971:TUB851972 UDF851971:UDX851972 UNB851971:UNT851972 UWX851971:UXP851972 VGT851971:VHL851972 VQP851971:VRH851972 WAL851971:WBD851972 WKH851971:WKZ851972 WUD851971:WUV851972 L917509:Z917510 HR917507:IJ917508 RN917507:SF917508 ABJ917507:ACB917508 ALF917507:ALX917508 AVB917507:AVT917508 BEX917507:BFP917508 BOT917507:BPL917508 BYP917507:BZH917508 CIL917507:CJD917508 CSH917507:CSZ917508 DCD917507:DCV917508 DLZ917507:DMR917508 DVV917507:DWN917508 EFR917507:EGJ917508 EPN917507:EQF917508 EZJ917507:FAB917508 FJF917507:FJX917508 FTB917507:FTT917508 GCX917507:GDP917508 GMT917507:GNL917508 GWP917507:GXH917508 HGL917507:HHD917508 HQH917507:HQZ917508 IAD917507:IAV917508 IJZ917507:IKR917508 ITV917507:IUN917508 JDR917507:JEJ917508 JNN917507:JOF917508 JXJ917507:JYB917508 KHF917507:KHX917508 KRB917507:KRT917508 LAX917507:LBP917508 LKT917507:LLL917508 LUP917507:LVH917508 MEL917507:MFD917508 MOH917507:MOZ917508 MYD917507:MYV917508 NHZ917507:NIR917508 NRV917507:NSN917508 OBR917507:OCJ917508 OLN917507:OMF917508 OVJ917507:OWB917508 PFF917507:PFX917508 PPB917507:PPT917508 PYX917507:PZP917508 QIT917507:QJL917508 QSP917507:QTH917508 RCL917507:RDD917508 RMH917507:RMZ917508 RWD917507:RWV917508 SFZ917507:SGR917508 SPV917507:SQN917508 SZR917507:TAJ917508 TJN917507:TKF917508 TTJ917507:TUB917508 UDF917507:UDX917508 UNB917507:UNT917508 UWX917507:UXP917508 VGT917507:VHL917508 VQP917507:VRH917508 WAL917507:WBD917508 WKH917507:WKZ917508 WUD917507:WUV917508 L983045:Z983046 HR983043:IJ983044 RN983043:SF983044 ABJ983043:ACB983044 ALF983043:ALX983044 AVB983043:AVT983044 BEX983043:BFP983044 BOT983043:BPL983044 BYP983043:BZH983044 CIL983043:CJD983044 CSH983043:CSZ983044 DCD983043:DCV983044 DLZ983043:DMR983044 DVV983043:DWN983044 EFR983043:EGJ983044 EPN983043:EQF983044 EZJ983043:FAB983044 FJF983043:FJX983044 FTB983043:FTT983044 GCX983043:GDP983044 GMT983043:GNL983044 GWP983043:GXH983044 HGL983043:HHD983044 HQH983043:HQZ983044 IAD983043:IAV983044 IJZ983043:IKR983044 ITV983043:IUN983044 JDR983043:JEJ983044 JNN983043:JOF983044 JXJ983043:JYB983044 KHF983043:KHX983044 KRB983043:KRT983044 LAX983043:LBP983044 LKT983043:LLL983044 LUP983043:LVH983044 MEL983043:MFD983044 MOH983043:MOZ983044 MYD983043:MYV983044 NHZ983043:NIR983044 NRV983043:NSN983044 OBR983043:OCJ983044 OLN983043:OMF983044 OVJ983043:OWB983044 PFF983043:PFX983044 PPB983043:PPT983044 PYX983043:PZP983044 QIT983043:QJL983044 QSP983043:QTH983044 RCL983043:RDD983044 RMH983043:RMZ983044 RWD983043:RWV983044 SFZ983043:SGR983044 SPV983043:SQN983044 SZR983043:TAJ983044 TJN983043:TKF983044 TTJ983043:TUB983044 UDF983043:UDX983044 UNB983043:UNT983044 UWX983043:UXP983044 VGT983043:VHL983044 VQP983043:VRH983044 WAL983043:WBD983044 WKH983043:WKZ983044 WUD983043:WUV983044 H65556:Z65556 HN65554:IJ65554 RJ65554:SF65554 ABF65554:ACB65554 ALB65554:ALX65554 AUX65554:AVT65554 BET65554:BFP65554 BOP65554:BPL65554 BYL65554:BZH65554 CIH65554:CJD65554 CSD65554:CSZ65554 DBZ65554:DCV65554 DLV65554:DMR65554 DVR65554:DWN65554 EFN65554:EGJ65554 EPJ65554:EQF65554 EZF65554:FAB65554 FJB65554:FJX65554 FSX65554:FTT65554 GCT65554:GDP65554 GMP65554:GNL65554 GWL65554:GXH65554 HGH65554:HHD65554 HQD65554:HQZ65554 HZZ65554:IAV65554 IJV65554:IKR65554 ITR65554:IUN65554 JDN65554:JEJ65554 JNJ65554:JOF65554 JXF65554:JYB65554 KHB65554:KHX65554 KQX65554:KRT65554 LAT65554:LBP65554 LKP65554:LLL65554 LUL65554:LVH65554 MEH65554:MFD65554 MOD65554:MOZ65554 MXZ65554:MYV65554 NHV65554:NIR65554 NRR65554:NSN65554 OBN65554:OCJ65554 OLJ65554:OMF65554 OVF65554:OWB65554 PFB65554:PFX65554 POX65554:PPT65554 PYT65554:PZP65554 QIP65554:QJL65554 QSL65554:QTH65554 RCH65554:RDD65554 RMD65554:RMZ65554 RVZ65554:RWV65554 SFV65554:SGR65554 SPR65554:SQN65554 SZN65554:TAJ65554 TJJ65554:TKF65554 TTF65554:TUB65554 UDB65554:UDX65554 UMX65554:UNT65554 UWT65554:UXP65554 VGP65554:VHL65554 VQL65554:VRH65554 WAH65554:WBD65554 WKD65554:WKZ65554 WTZ65554:WUV65554 H131092:Z131092 HN131090:IJ131090 RJ131090:SF131090 ABF131090:ACB131090 ALB131090:ALX131090 AUX131090:AVT131090 BET131090:BFP131090 BOP131090:BPL131090 BYL131090:BZH131090 CIH131090:CJD131090 CSD131090:CSZ131090 DBZ131090:DCV131090 DLV131090:DMR131090 DVR131090:DWN131090 EFN131090:EGJ131090 EPJ131090:EQF131090 EZF131090:FAB131090 FJB131090:FJX131090 FSX131090:FTT131090 GCT131090:GDP131090 GMP131090:GNL131090 GWL131090:GXH131090 HGH131090:HHD131090 HQD131090:HQZ131090 HZZ131090:IAV131090 IJV131090:IKR131090 ITR131090:IUN131090 JDN131090:JEJ131090 JNJ131090:JOF131090 JXF131090:JYB131090 KHB131090:KHX131090 KQX131090:KRT131090 LAT131090:LBP131090 LKP131090:LLL131090 LUL131090:LVH131090 MEH131090:MFD131090 MOD131090:MOZ131090 MXZ131090:MYV131090 NHV131090:NIR131090 NRR131090:NSN131090 OBN131090:OCJ131090 OLJ131090:OMF131090 OVF131090:OWB131090 PFB131090:PFX131090 POX131090:PPT131090 PYT131090:PZP131090 QIP131090:QJL131090 QSL131090:QTH131090 RCH131090:RDD131090 RMD131090:RMZ131090 RVZ131090:RWV131090 SFV131090:SGR131090 SPR131090:SQN131090 SZN131090:TAJ131090 TJJ131090:TKF131090 TTF131090:TUB131090 UDB131090:UDX131090 UMX131090:UNT131090 UWT131090:UXP131090 VGP131090:VHL131090 VQL131090:VRH131090 WAH131090:WBD131090 WKD131090:WKZ131090 WTZ131090:WUV131090 H196628:Z196628 HN196626:IJ196626 RJ196626:SF196626 ABF196626:ACB196626 ALB196626:ALX196626 AUX196626:AVT196626 BET196626:BFP196626 BOP196626:BPL196626 BYL196626:BZH196626 CIH196626:CJD196626 CSD196626:CSZ196626 DBZ196626:DCV196626 DLV196626:DMR196626 DVR196626:DWN196626 EFN196626:EGJ196626 EPJ196626:EQF196626 EZF196626:FAB196626 FJB196626:FJX196626 FSX196626:FTT196626 GCT196626:GDP196626 GMP196626:GNL196626 GWL196626:GXH196626 HGH196626:HHD196626 HQD196626:HQZ196626 HZZ196626:IAV196626 IJV196626:IKR196626 ITR196626:IUN196626 JDN196626:JEJ196626 JNJ196626:JOF196626 JXF196626:JYB196626 KHB196626:KHX196626 KQX196626:KRT196626 LAT196626:LBP196626 LKP196626:LLL196626 LUL196626:LVH196626 MEH196626:MFD196626 MOD196626:MOZ196626 MXZ196626:MYV196626 NHV196626:NIR196626 NRR196626:NSN196626 OBN196626:OCJ196626 OLJ196626:OMF196626 OVF196626:OWB196626 PFB196626:PFX196626 POX196626:PPT196626 PYT196626:PZP196626 QIP196626:QJL196626 QSL196626:QTH196626 RCH196626:RDD196626 RMD196626:RMZ196626 RVZ196626:RWV196626 SFV196626:SGR196626 SPR196626:SQN196626 SZN196626:TAJ196626 TJJ196626:TKF196626 TTF196626:TUB196626 UDB196626:UDX196626 UMX196626:UNT196626 UWT196626:UXP196626 VGP196626:VHL196626 VQL196626:VRH196626 WAH196626:WBD196626 WKD196626:WKZ196626 WTZ196626:WUV196626 H262164:Z262164 HN262162:IJ262162 RJ262162:SF262162 ABF262162:ACB262162 ALB262162:ALX262162 AUX262162:AVT262162 BET262162:BFP262162 BOP262162:BPL262162 BYL262162:BZH262162 CIH262162:CJD262162 CSD262162:CSZ262162 DBZ262162:DCV262162 DLV262162:DMR262162 DVR262162:DWN262162 EFN262162:EGJ262162 EPJ262162:EQF262162 EZF262162:FAB262162 FJB262162:FJX262162 FSX262162:FTT262162 GCT262162:GDP262162 GMP262162:GNL262162 GWL262162:GXH262162 HGH262162:HHD262162 HQD262162:HQZ262162 HZZ262162:IAV262162 IJV262162:IKR262162 ITR262162:IUN262162 JDN262162:JEJ262162 JNJ262162:JOF262162 JXF262162:JYB262162 KHB262162:KHX262162 KQX262162:KRT262162 LAT262162:LBP262162 LKP262162:LLL262162 LUL262162:LVH262162 MEH262162:MFD262162 MOD262162:MOZ262162 MXZ262162:MYV262162 NHV262162:NIR262162 NRR262162:NSN262162 OBN262162:OCJ262162 OLJ262162:OMF262162 OVF262162:OWB262162 PFB262162:PFX262162 POX262162:PPT262162 PYT262162:PZP262162 QIP262162:QJL262162 QSL262162:QTH262162 RCH262162:RDD262162 RMD262162:RMZ262162 RVZ262162:RWV262162 SFV262162:SGR262162 SPR262162:SQN262162 SZN262162:TAJ262162 TJJ262162:TKF262162 TTF262162:TUB262162 UDB262162:UDX262162 UMX262162:UNT262162 UWT262162:UXP262162 VGP262162:VHL262162 VQL262162:VRH262162 WAH262162:WBD262162 WKD262162:WKZ262162 WTZ262162:WUV262162 H327700:Z327700 HN327698:IJ327698 RJ327698:SF327698 ABF327698:ACB327698 ALB327698:ALX327698 AUX327698:AVT327698 BET327698:BFP327698 BOP327698:BPL327698 BYL327698:BZH327698 CIH327698:CJD327698 CSD327698:CSZ327698 DBZ327698:DCV327698 DLV327698:DMR327698 DVR327698:DWN327698 EFN327698:EGJ327698 EPJ327698:EQF327698 EZF327698:FAB327698 FJB327698:FJX327698 FSX327698:FTT327698 GCT327698:GDP327698 GMP327698:GNL327698 GWL327698:GXH327698 HGH327698:HHD327698 HQD327698:HQZ327698 HZZ327698:IAV327698 IJV327698:IKR327698 ITR327698:IUN327698 JDN327698:JEJ327698 JNJ327698:JOF327698 JXF327698:JYB327698 KHB327698:KHX327698 KQX327698:KRT327698 LAT327698:LBP327698 LKP327698:LLL327698 LUL327698:LVH327698 MEH327698:MFD327698 MOD327698:MOZ327698 MXZ327698:MYV327698 NHV327698:NIR327698 NRR327698:NSN327698 OBN327698:OCJ327698 OLJ327698:OMF327698 OVF327698:OWB327698 PFB327698:PFX327698 POX327698:PPT327698 PYT327698:PZP327698 QIP327698:QJL327698 QSL327698:QTH327698 RCH327698:RDD327698 RMD327698:RMZ327698 RVZ327698:RWV327698 SFV327698:SGR327698 SPR327698:SQN327698 SZN327698:TAJ327698 TJJ327698:TKF327698 TTF327698:TUB327698 UDB327698:UDX327698 UMX327698:UNT327698 UWT327698:UXP327698 VGP327698:VHL327698 VQL327698:VRH327698 WAH327698:WBD327698 WKD327698:WKZ327698 WTZ327698:WUV327698 H393236:Z393236 HN393234:IJ393234 RJ393234:SF393234 ABF393234:ACB393234 ALB393234:ALX393234 AUX393234:AVT393234 BET393234:BFP393234 BOP393234:BPL393234 BYL393234:BZH393234 CIH393234:CJD393234 CSD393234:CSZ393234 DBZ393234:DCV393234 DLV393234:DMR393234 DVR393234:DWN393234 EFN393234:EGJ393234 EPJ393234:EQF393234 EZF393234:FAB393234 FJB393234:FJX393234 FSX393234:FTT393234 GCT393234:GDP393234 GMP393234:GNL393234 GWL393234:GXH393234 HGH393234:HHD393234 HQD393234:HQZ393234 HZZ393234:IAV393234 IJV393234:IKR393234 ITR393234:IUN393234 JDN393234:JEJ393234 JNJ393234:JOF393234 JXF393234:JYB393234 KHB393234:KHX393234 KQX393234:KRT393234 LAT393234:LBP393234 LKP393234:LLL393234 LUL393234:LVH393234 MEH393234:MFD393234 MOD393234:MOZ393234 MXZ393234:MYV393234 NHV393234:NIR393234 NRR393234:NSN393234 OBN393234:OCJ393234 OLJ393234:OMF393234 OVF393234:OWB393234 PFB393234:PFX393234 POX393234:PPT393234 PYT393234:PZP393234 QIP393234:QJL393234 QSL393234:QTH393234 RCH393234:RDD393234 RMD393234:RMZ393234 RVZ393234:RWV393234 SFV393234:SGR393234 SPR393234:SQN393234 SZN393234:TAJ393234 TJJ393234:TKF393234 TTF393234:TUB393234 UDB393234:UDX393234 UMX393234:UNT393234 UWT393234:UXP393234 VGP393234:VHL393234 VQL393234:VRH393234 WAH393234:WBD393234 WKD393234:WKZ393234 WTZ393234:WUV393234 H458772:Z458772 HN458770:IJ458770 RJ458770:SF458770 ABF458770:ACB458770 ALB458770:ALX458770 AUX458770:AVT458770 BET458770:BFP458770 BOP458770:BPL458770 BYL458770:BZH458770 CIH458770:CJD458770 CSD458770:CSZ458770 DBZ458770:DCV458770 DLV458770:DMR458770 DVR458770:DWN458770 EFN458770:EGJ458770 EPJ458770:EQF458770 EZF458770:FAB458770 FJB458770:FJX458770 FSX458770:FTT458770 GCT458770:GDP458770 GMP458770:GNL458770 GWL458770:GXH458770 HGH458770:HHD458770 HQD458770:HQZ458770 HZZ458770:IAV458770 IJV458770:IKR458770 ITR458770:IUN458770 JDN458770:JEJ458770 JNJ458770:JOF458770 JXF458770:JYB458770 KHB458770:KHX458770 KQX458770:KRT458770 LAT458770:LBP458770 LKP458770:LLL458770 LUL458770:LVH458770 MEH458770:MFD458770 MOD458770:MOZ458770 MXZ458770:MYV458770 NHV458770:NIR458770 NRR458770:NSN458770 OBN458770:OCJ458770 OLJ458770:OMF458770 OVF458770:OWB458770 PFB458770:PFX458770 POX458770:PPT458770 PYT458770:PZP458770 QIP458770:QJL458770 QSL458770:QTH458770 RCH458770:RDD458770 RMD458770:RMZ458770 RVZ458770:RWV458770 SFV458770:SGR458770 SPR458770:SQN458770 SZN458770:TAJ458770 TJJ458770:TKF458770 TTF458770:TUB458770 UDB458770:UDX458770 UMX458770:UNT458770 UWT458770:UXP458770 VGP458770:VHL458770 VQL458770:VRH458770 WAH458770:WBD458770 WKD458770:WKZ458770 WTZ458770:WUV458770 H524308:Z524308 HN524306:IJ524306 RJ524306:SF524306 ABF524306:ACB524306 ALB524306:ALX524306 AUX524306:AVT524306 BET524306:BFP524306 BOP524306:BPL524306 BYL524306:BZH524306 CIH524306:CJD524306 CSD524306:CSZ524306 DBZ524306:DCV524306 DLV524306:DMR524306 DVR524306:DWN524306 EFN524306:EGJ524306 EPJ524306:EQF524306 EZF524306:FAB524306 FJB524306:FJX524306 FSX524306:FTT524306 GCT524306:GDP524306 GMP524306:GNL524306 GWL524306:GXH524306 HGH524306:HHD524306 HQD524306:HQZ524306 HZZ524306:IAV524306 IJV524306:IKR524306 ITR524306:IUN524306 JDN524306:JEJ524306 JNJ524306:JOF524306 JXF524306:JYB524306 KHB524306:KHX524306 KQX524306:KRT524306 LAT524306:LBP524306 LKP524306:LLL524306 LUL524306:LVH524306 MEH524306:MFD524306 MOD524306:MOZ524306 MXZ524306:MYV524306 NHV524306:NIR524306 NRR524306:NSN524306 OBN524306:OCJ524306 OLJ524306:OMF524306 OVF524306:OWB524306 PFB524306:PFX524306 POX524306:PPT524306 PYT524306:PZP524306 QIP524306:QJL524306 QSL524306:QTH524306 RCH524306:RDD524306 RMD524306:RMZ524306 RVZ524306:RWV524306 SFV524306:SGR524306 SPR524306:SQN524306 SZN524306:TAJ524306 TJJ524306:TKF524306 TTF524306:TUB524306 UDB524306:UDX524306 UMX524306:UNT524306 UWT524306:UXP524306 VGP524306:VHL524306 VQL524306:VRH524306 WAH524306:WBD524306 WKD524306:WKZ524306 WTZ524306:WUV524306 H589844:Z589844 HN589842:IJ589842 RJ589842:SF589842 ABF589842:ACB589842 ALB589842:ALX589842 AUX589842:AVT589842 BET589842:BFP589842 BOP589842:BPL589842 BYL589842:BZH589842 CIH589842:CJD589842 CSD589842:CSZ589842 DBZ589842:DCV589842 DLV589842:DMR589842 DVR589842:DWN589842 EFN589842:EGJ589842 EPJ589842:EQF589842 EZF589842:FAB589842 FJB589842:FJX589842 FSX589842:FTT589842 GCT589842:GDP589842 GMP589842:GNL589842 GWL589842:GXH589842 HGH589842:HHD589842 HQD589842:HQZ589842 HZZ589842:IAV589842 IJV589842:IKR589842 ITR589842:IUN589842 JDN589842:JEJ589842 JNJ589842:JOF589842 JXF589842:JYB589842 KHB589842:KHX589842 KQX589842:KRT589842 LAT589842:LBP589842 LKP589842:LLL589842 LUL589842:LVH589842 MEH589842:MFD589842 MOD589842:MOZ589842 MXZ589842:MYV589842 NHV589842:NIR589842 NRR589842:NSN589842 OBN589842:OCJ589842 OLJ589842:OMF589842 OVF589842:OWB589842 PFB589842:PFX589842 POX589842:PPT589842 PYT589842:PZP589842 QIP589842:QJL589842 QSL589842:QTH589842 RCH589842:RDD589842 RMD589842:RMZ589842 RVZ589842:RWV589842 SFV589842:SGR589842 SPR589842:SQN589842 SZN589842:TAJ589842 TJJ589842:TKF589842 TTF589842:TUB589842 UDB589842:UDX589842 UMX589842:UNT589842 UWT589842:UXP589842 VGP589842:VHL589842 VQL589842:VRH589842 WAH589842:WBD589842 WKD589842:WKZ589842 WTZ589842:WUV589842 H655380:Z655380 HN655378:IJ655378 RJ655378:SF655378 ABF655378:ACB655378 ALB655378:ALX655378 AUX655378:AVT655378 BET655378:BFP655378 BOP655378:BPL655378 BYL655378:BZH655378 CIH655378:CJD655378 CSD655378:CSZ655378 DBZ655378:DCV655378 DLV655378:DMR655378 DVR655378:DWN655378 EFN655378:EGJ655378 EPJ655378:EQF655378 EZF655378:FAB655378 FJB655378:FJX655378 FSX655378:FTT655378 GCT655378:GDP655378 GMP655378:GNL655378 GWL655378:GXH655378 HGH655378:HHD655378 HQD655378:HQZ655378 HZZ655378:IAV655378 IJV655378:IKR655378 ITR655378:IUN655378 JDN655378:JEJ655378 JNJ655378:JOF655378 JXF655378:JYB655378 KHB655378:KHX655378 KQX655378:KRT655378 LAT655378:LBP655378 LKP655378:LLL655378 LUL655378:LVH655378 MEH655378:MFD655378 MOD655378:MOZ655378 MXZ655378:MYV655378 NHV655378:NIR655378 NRR655378:NSN655378 OBN655378:OCJ655378 OLJ655378:OMF655378 OVF655378:OWB655378 PFB655378:PFX655378 POX655378:PPT655378 PYT655378:PZP655378 QIP655378:QJL655378 QSL655378:QTH655378 RCH655378:RDD655378 RMD655378:RMZ655378 RVZ655378:RWV655378 SFV655378:SGR655378 SPR655378:SQN655378 SZN655378:TAJ655378 TJJ655378:TKF655378 TTF655378:TUB655378 UDB655378:UDX655378 UMX655378:UNT655378 UWT655378:UXP655378 VGP655378:VHL655378 VQL655378:VRH655378 WAH655378:WBD655378 WKD655378:WKZ655378 WTZ655378:WUV655378 H720916:Z720916 HN720914:IJ720914 RJ720914:SF720914 ABF720914:ACB720914 ALB720914:ALX720914 AUX720914:AVT720914 BET720914:BFP720914 BOP720914:BPL720914 BYL720914:BZH720914 CIH720914:CJD720914 CSD720914:CSZ720914 DBZ720914:DCV720914 DLV720914:DMR720914 DVR720914:DWN720914 EFN720914:EGJ720914 EPJ720914:EQF720914 EZF720914:FAB720914 FJB720914:FJX720914 FSX720914:FTT720914 GCT720914:GDP720914 GMP720914:GNL720914 GWL720914:GXH720914 HGH720914:HHD720914 HQD720914:HQZ720914 HZZ720914:IAV720914 IJV720914:IKR720914 ITR720914:IUN720914 JDN720914:JEJ720914 JNJ720914:JOF720914 JXF720914:JYB720914 KHB720914:KHX720914 KQX720914:KRT720914 LAT720914:LBP720914 LKP720914:LLL720914 LUL720914:LVH720914 MEH720914:MFD720914 MOD720914:MOZ720914 MXZ720914:MYV720914 NHV720914:NIR720914 NRR720914:NSN720914 OBN720914:OCJ720914 OLJ720914:OMF720914 OVF720914:OWB720914 PFB720914:PFX720914 POX720914:PPT720914 PYT720914:PZP720914 QIP720914:QJL720914 QSL720914:QTH720914 RCH720914:RDD720914 RMD720914:RMZ720914 RVZ720914:RWV720914 SFV720914:SGR720914 SPR720914:SQN720914 SZN720914:TAJ720914 TJJ720914:TKF720914 TTF720914:TUB720914 UDB720914:UDX720914 UMX720914:UNT720914 UWT720914:UXP720914 VGP720914:VHL720914 VQL720914:VRH720914 WAH720914:WBD720914 WKD720914:WKZ720914 WTZ720914:WUV720914 H786452:Z786452 HN786450:IJ786450 RJ786450:SF786450 ABF786450:ACB786450 ALB786450:ALX786450 AUX786450:AVT786450 BET786450:BFP786450 BOP786450:BPL786450 BYL786450:BZH786450 CIH786450:CJD786450 CSD786450:CSZ786450 DBZ786450:DCV786450 DLV786450:DMR786450 DVR786450:DWN786450 EFN786450:EGJ786450 EPJ786450:EQF786450 EZF786450:FAB786450 FJB786450:FJX786450 FSX786450:FTT786450 GCT786450:GDP786450 GMP786450:GNL786450 GWL786450:GXH786450 HGH786450:HHD786450 HQD786450:HQZ786450 HZZ786450:IAV786450 IJV786450:IKR786450 ITR786450:IUN786450 JDN786450:JEJ786450 JNJ786450:JOF786450 JXF786450:JYB786450 KHB786450:KHX786450 KQX786450:KRT786450 LAT786450:LBP786450 LKP786450:LLL786450 LUL786450:LVH786450 MEH786450:MFD786450 MOD786450:MOZ786450 MXZ786450:MYV786450 NHV786450:NIR786450 NRR786450:NSN786450 OBN786450:OCJ786450 OLJ786450:OMF786450 OVF786450:OWB786450 PFB786450:PFX786450 POX786450:PPT786450 PYT786450:PZP786450 QIP786450:QJL786450 QSL786450:QTH786450 RCH786450:RDD786450 RMD786450:RMZ786450 RVZ786450:RWV786450 SFV786450:SGR786450 SPR786450:SQN786450 SZN786450:TAJ786450 TJJ786450:TKF786450 TTF786450:TUB786450 UDB786450:UDX786450 UMX786450:UNT786450 UWT786450:UXP786450 VGP786450:VHL786450 VQL786450:VRH786450 WAH786450:WBD786450 WKD786450:WKZ786450 WTZ786450:WUV786450 H851988:Z851988 HN851986:IJ851986 RJ851986:SF851986 ABF851986:ACB851986 ALB851986:ALX851986 AUX851986:AVT851986 BET851986:BFP851986 BOP851986:BPL851986 BYL851986:BZH851986 CIH851986:CJD851986 CSD851986:CSZ851986 DBZ851986:DCV851986 DLV851986:DMR851986 DVR851986:DWN851986 EFN851986:EGJ851986 EPJ851986:EQF851986 EZF851986:FAB851986 FJB851986:FJX851986 FSX851986:FTT851986 GCT851986:GDP851986 GMP851986:GNL851986 GWL851986:GXH851986 HGH851986:HHD851986 HQD851986:HQZ851986 HZZ851986:IAV851986 IJV851986:IKR851986 ITR851986:IUN851986 JDN851986:JEJ851986 JNJ851986:JOF851986 JXF851986:JYB851986 KHB851986:KHX851986 KQX851986:KRT851986 LAT851986:LBP851986 LKP851986:LLL851986 LUL851986:LVH851986 MEH851986:MFD851986 MOD851986:MOZ851986 MXZ851986:MYV851986 NHV851986:NIR851986 NRR851986:NSN851986 OBN851986:OCJ851986 OLJ851986:OMF851986 OVF851986:OWB851986 PFB851986:PFX851986 POX851986:PPT851986 PYT851986:PZP851986 QIP851986:QJL851986 QSL851986:QTH851986 RCH851986:RDD851986 RMD851986:RMZ851986 RVZ851986:RWV851986 SFV851986:SGR851986 SPR851986:SQN851986 SZN851986:TAJ851986 TJJ851986:TKF851986 TTF851986:TUB851986 UDB851986:UDX851986 UMX851986:UNT851986 UWT851986:UXP851986 VGP851986:VHL851986 VQL851986:VRH851986 WAH851986:WBD851986 WKD851986:WKZ851986 WTZ851986:WUV851986 H917524:Z917524 HN917522:IJ917522 RJ917522:SF917522 ABF917522:ACB917522 ALB917522:ALX917522 AUX917522:AVT917522 BET917522:BFP917522 BOP917522:BPL917522 BYL917522:BZH917522 CIH917522:CJD917522 CSD917522:CSZ917522 DBZ917522:DCV917522 DLV917522:DMR917522 DVR917522:DWN917522 EFN917522:EGJ917522 EPJ917522:EQF917522 EZF917522:FAB917522 FJB917522:FJX917522 FSX917522:FTT917522 GCT917522:GDP917522 GMP917522:GNL917522 GWL917522:GXH917522 HGH917522:HHD917522 HQD917522:HQZ917522 HZZ917522:IAV917522 IJV917522:IKR917522 ITR917522:IUN917522 JDN917522:JEJ917522 JNJ917522:JOF917522 JXF917522:JYB917522 KHB917522:KHX917522 KQX917522:KRT917522 LAT917522:LBP917522 LKP917522:LLL917522 LUL917522:LVH917522 MEH917522:MFD917522 MOD917522:MOZ917522 MXZ917522:MYV917522 NHV917522:NIR917522 NRR917522:NSN917522 OBN917522:OCJ917522 OLJ917522:OMF917522 OVF917522:OWB917522 PFB917522:PFX917522 POX917522:PPT917522 PYT917522:PZP917522 QIP917522:QJL917522 QSL917522:QTH917522 RCH917522:RDD917522 RMD917522:RMZ917522 RVZ917522:RWV917522 SFV917522:SGR917522 SPR917522:SQN917522 SZN917522:TAJ917522 TJJ917522:TKF917522 TTF917522:TUB917522 UDB917522:UDX917522 UMX917522:UNT917522 UWT917522:UXP917522 VGP917522:VHL917522 VQL917522:VRH917522 WAH917522:WBD917522 WKD917522:WKZ917522 WTZ917522:WUV917522 H983060:Z983060 HN983058:IJ983058 RJ983058:SF983058 ABF983058:ACB983058 ALB983058:ALX983058 AUX983058:AVT983058 BET983058:BFP983058 BOP983058:BPL983058 BYL983058:BZH983058 CIH983058:CJD983058 CSD983058:CSZ983058 DBZ983058:DCV983058 DLV983058:DMR983058 DVR983058:DWN983058 EFN983058:EGJ983058 EPJ983058:EQF983058 EZF983058:FAB983058 FJB983058:FJX983058 FSX983058:FTT983058 GCT983058:GDP983058 GMP983058:GNL983058 GWL983058:GXH983058 HGH983058:HHD983058 HQD983058:HQZ983058 HZZ983058:IAV983058 IJV983058:IKR983058 ITR983058:IUN983058 JDN983058:JEJ983058 JNJ983058:JOF983058 JXF983058:JYB983058 KHB983058:KHX983058 KQX983058:KRT983058 LAT983058:LBP983058 LKP983058:LLL983058 LUL983058:LVH983058 MEH983058:MFD983058 MOD983058:MOZ983058 MXZ983058:MYV983058 NHV983058:NIR983058 NRR983058:NSN983058 OBN983058:OCJ983058 OLJ983058:OMF983058 OVF983058:OWB983058 PFB983058:PFX983058 POX983058:PPT983058 PYT983058:PZP983058 QIP983058:QJL983058 QSL983058:QTH983058 RCH983058:RDD983058 RMD983058:RMZ983058 RVZ983058:RWV983058 SFV983058:SGR983058 SPR983058:SQN983058 SZN983058:TAJ983058 TJJ983058:TKF983058 TTF983058:TUB983058 UDB983058:UDX983058 UMX983058:UNT983058 UWT983058:UXP983058 VGP983058:VHL983058 VQL983058:VRH983058 WAH983058:WBD983058 WKD983058:WKZ983058 WTZ983058:WUV983058 L65551:Z65552 HR65549:IJ65550 RN65549:SF65550 ABJ65549:ACB65550 ALF65549:ALX65550 AVB65549:AVT65550 BEX65549:BFP65550 BOT65549:BPL65550 BYP65549:BZH65550 CIL65549:CJD65550 CSH65549:CSZ65550 DCD65549:DCV65550 DLZ65549:DMR65550 DVV65549:DWN65550 EFR65549:EGJ65550 EPN65549:EQF65550 EZJ65549:FAB65550 FJF65549:FJX65550 FTB65549:FTT65550 GCX65549:GDP65550 GMT65549:GNL65550 GWP65549:GXH65550 HGL65549:HHD65550 HQH65549:HQZ65550 IAD65549:IAV65550 IJZ65549:IKR65550 ITV65549:IUN65550 JDR65549:JEJ65550 JNN65549:JOF65550 JXJ65549:JYB65550 KHF65549:KHX65550 KRB65549:KRT65550 LAX65549:LBP65550 LKT65549:LLL65550 LUP65549:LVH65550 MEL65549:MFD65550 MOH65549:MOZ65550 MYD65549:MYV65550 NHZ65549:NIR65550 NRV65549:NSN65550 OBR65549:OCJ65550 OLN65549:OMF65550 OVJ65549:OWB65550 PFF65549:PFX65550 PPB65549:PPT65550 PYX65549:PZP65550 QIT65549:QJL65550 QSP65549:QTH65550 RCL65549:RDD65550 RMH65549:RMZ65550 RWD65549:RWV65550 SFZ65549:SGR65550 SPV65549:SQN65550 SZR65549:TAJ65550 TJN65549:TKF65550 TTJ65549:TUB65550 UDF65549:UDX65550 UNB65549:UNT65550 UWX65549:UXP65550 VGT65549:VHL65550 VQP65549:VRH65550 WAL65549:WBD65550 WKH65549:WKZ65550 WUD65549:WUV65550 L131087:Z131088 HR131085:IJ131086 RN131085:SF131086 ABJ131085:ACB131086 ALF131085:ALX131086 AVB131085:AVT131086 BEX131085:BFP131086 BOT131085:BPL131086 BYP131085:BZH131086 CIL131085:CJD131086 CSH131085:CSZ131086 DCD131085:DCV131086 DLZ131085:DMR131086 DVV131085:DWN131086 EFR131085:EGJ131086 EPN131085:EQF131086 EZJ131085:FAB131086 FJF131085:FJX131086 FTB131085:FTT131086 GCX131085:GDP131086 GMT131085:GNL131086 GWP131085:GXH131086 HGL131085:HHD131086 HQH131085:HQZ131086 IAD131085:IAV131086 IJZ131085:IKR131086 ITV131085:IUN131086 JDR131085:JEJ131086 JNN131085:JOF131086 JXJ131085:JYB131086 KHF131085:KHX131086 KRB131085:KRT131086 LAX131085:LBP131086 LKT131085:LLL131086 LUP131085:LVH131086 MEL131085:MFD131086 MOH131085:MOZ131086 MYD131085:MYV131086 NHZ131085:NIR131086 NRV131085:NSN131086 OBR131085:OCJ131086 OLN131085:OMF131086 OVJ131085:OWB131086 PFF131085:PFX131086 PPB131085:PPT131086 PYX131085:PZP131086 QIT131085:QJL131086 QSP131085:QTH131086 RCL131085:RDD131086 RMH131085:RMZ131086 RWD131085:RWV131086 SFZ131085:SGR131086 SPV131085:SQN131086 SZR131085:TAJ131086 TJN131085:TKF131086 TTJ131085:TUB131086 UDF131085:UDX131086 UNB131085:UNT131086 UWX131085:UXP131086 VGT131085:VHL131086 VQP131085:VRH131086 WAL131085:WBD131086 WKH131085:WKZ131086 WUD131085:WUV131086 L196623:Z196624 HR196621:IJ196622 RN196621:SF196622 ABJ196621:ACB196622 ALF196621:ALX196622 AVB196621:AVT196622 BEX196621:BFP196622 BOT196621:BPL196622 BYP196621:BZH196622 CIL196621:CJD196622 CSH196621:CSZ196622 DCD196621:DCV196622 DLZ196621:DMR196622 DVV196621:DWN196622 EFR196621:EGJ196622 EPN196621:EQF196622 EZJ196621:FAB196622 FJF196621:FJX196622 FTB196621:FTT196622 GCX196621:GDP196622 GMT196621:GNL196622 GWP196621:GXH196622 HGL196621:HHD196622 HQH196621:HQZ196622 IAD196621:IAV196622 IJZ196621:IKR196622 ITV196621:IUN196622 JDR196621:JEJ196622 JNN196621:JOF196622 JXJ196621:JYB196622 KHF196621:KHX196622 KRB196621:KRT196622 LAX196621:LBP196622 LKT196621:LLL196622 LUP196621:LVH196622 MEL196621:MFD196622 MOH196621:MOZ196622 MYD196621:MYV196622 NHZ196621:NIR196622 NRV196621:NSN196622 OBR196621:OCJ196622 OLN196621:OMF196622 OVJ196621:OWB196622 PFF196621:PFX196622 PPB196621:PPT196622 PYX196621:PZP196622 QIT196621:QJL196622 QSP196621:QTH196622 RCL196621:RDD196622 RMH196621:RMZ196622 RWD196621:RWV196622 SFZ196621:SGR196622 SPV196621:SQN196622 SZR196621:TAJ196622 TJN196621:TKF196622 TTJ196621:TUB196622 UDF196621:UDX196622 UNB196621:UNT196622 UWX196621:UXP196622 VGT196621:VHL196622 VQP196621:VRH196622 WAL196621:WBD196622 WKH196621:WKZ196622 WUD196621:WUV196622 L262159:Z262160 HR262157:IJ262158 RN262157:SF262158 ABJ262157:ACB262158 ALF262157:ALX262158 AVB262157:AVT262158 BEX262157:BFP262158 BOT262157:BPL262158 BYP262157:BZH262158 CIL262157:CJD262158 CSH262157:CSZ262158 DCD262157:DCV262158 DLZ262157:DMR262158 DVV262157:DWN262158 EFR262157:EGJ262158 EPN262157:EQF262158 EZJ262157:FAB262158 FJF262157:FJX262158 FTB262157:FTT262158 GCX262157:GDP262158 GMT262157:GNL262158 GWP262157:GXH262158 HGL262157:HHD262158 HQH262157:HQZ262158 IAD262157:IAV262158 IJZ262157:IKR262158 ITV262157:IUN262158 JDR262157:JEJ262158 JNN262157:JOF262158 JXJ262157:JYB262158 KHF262157:KHX262158 KRB262157:KRT262158 LAX262157:LBP262158 LKT262157:LLL262158 LUP262157:LVH262158 MEL262157:MFD262158 MOH262157:MOZ262158 MYD262157:MYV262158 NHZ262157:NIR262158 NRV262157:NSN262158 OBR262157:OCJ262158 OLN262157:OMF262158 OVJ262157:OWB262158 PFF262157:PFX262158 PPB262157:PPT262158 PYX262157:PZP262158 QIT262157:QJL262158 QSP262157:QTH262158 RCL262157:RDD262158 RMH262157:RMZ262158 RWD262157:RWV262158 SFZ262157:SGR262158 SPV262157:SQN262158 SZR262157:TAJ262158 TJN262157:TKF262158 TTJ262157:TUB262158 UDF262157:UDX262158 UNB262157:UNT262158 UWX262157:UXP262158 VGT262157:VHL262158 VQP262157:VRH262158 WAL262157:WBD262158 WKH262157:WKZ262158 WUD262157:WUV262158 L327695:Z327696 HR327693:IJ327694 RN327693:SF327694 ABJ327693:ACB327694 ALF327693:ALX327694 AVB327693:AVT327694 BEX327693:BFP327694 BOT327693:BPL327694 BYP327693:BZH327694 CIL327693:CJD327694 CSH327693:CSZ327694 DCD327693:DCV327694 DLZ327693:DMR327694 DVV327693:DWN327694 EFR327693:EGJ327694 EPN327693:EQF327694 EZJ327693:FAB327694 FJF327693:FJX327694 FTB327693:FTT327694 GCX327693:GDP327694 GMT327693:GNL327694 GWP327693:GXH327694 HGL327693:HHD327694 HQH327693:HQZ327694 IAD327693:IAV327694 IJZ327693:IKR327694 ITV327693:IUN327694 JDR327693:JEJ327694 JNN327693:JOF327694 JXJ327693:JYB327694 KHF327693:KHX327694 KRB327693:KRT327694 LAX327693:LBP327694 LKT327693:LLL327694 LUP327693:LVH327694 MEL327693:MFD327694 MOH327693:MOZ327694 MYD327693:MYV327694 NHZ327693:NIR327694 NRV327693:NSN327694 OBR327693:OCJ327694 OLN327693:OMF327694 OVJ327693:OWB327694 PFF327693:PFX327694 PPB327693:PPT327694 PYX327693:PZP327694 QIT327693:QJL327694 QSP327693:QTH327694 RCL327693:RDD327694 RMH327693:RMZ327694 RWD327693:RWV327694 SFZ327693:SGR327694 SPV327693:SQN327694 SZR327693:TAJ327694 TJN327693:TKF327694 TTJ327693:TUB327694 UDF327693:UDX327694 UNB327693:UNT327694 UWX327693:UXP327694 VGT327693:VHL327694 VQP327693:VRH327694 WAL327693:WBD327694 WKH327693:WKZ327694 WUD327693:WUV327694 L393231:Z393232 HR393229:IJ393230 RN393229:SF393230 ABJ393229:ACB393230 ALF393229:ALX393230 AVB393229:AVT393230 BEX393229:BFP393230 BOT393229:BPL393230 BYP393229:BZH393230 CIL393229:CJD393230 CSH393229:CSZ393230 DCD393229:DCV393230 DLZ393229:DMR393230 DVV393229:DWN393230 EFR393229:EGJ393230 EPN393229:EQF393230 EZJ393229:FAB393230 FJF393229:FJX393230 FTB393229:FTT393230 GCX393229:GDP393230 GMT393229:GNL393230 GWP393229:GXH393230 HGL393229:HHD393230 HQH393229:HQZ393230 IAD393229:IAV393230 IJZ393229:IKR393230 ITV393229:IUN393230 JDR393229:JEJ393230 JNN393229:JOF393230 JXJ393229:JYB393230 KHF393229:KHX393230 KRB393229:KRT393230 LAX393229:LBP393230 LKT393229:LLL393230 LUP393229:LVH393230 MEL393229:MFD393230 MOH393229:MOZ393230 MYD393229:MYV393230 NHZ393229:NIR393230 NRV393229:NSN393230 OBR393229:OCJ393230 OLN393229:OMF393230 OVJ393229:OWB393230 PFF393229:PFX393230 PPB393229:PPT393230 PYX393229:PZP393230 QIT393229:QJL393230 QSP393229:QTH393230 RCL393229:RDD393230 RMH393229:RMZ393230 RWD393229:RWV393230 SFZ393229:SGR393230 SPV393229:SQN393230 SZR393229:TAJ393230 TJN393229:TKF393230 TTJ393229:TUB393230 UDF393229:UDX393230 UNB393229:UNT393230 UWX393229:UXP393230 VGT393229:VHL393230 VQP393229:VRH393230 WAL393229:WBD393230 WKH393229:WKZ393230 WUD393229:WUV393230 L458767:Z458768 HR458765:IJ458766 RN458765:SF458766 ABJ458765:ACB458766 ALF458765:ALX458766 AVB458765:AVT458766 BEX458765:BFP458766 BOT458765:BPL458766 BYP458765:BZH458766 CIL458765:CJD458766 CSH458765:CSZ458766 DCD458765:DCV458766 DLZ458765:DMR458766 DVV458765:DWN458766 EFR458765:EGJ458766 EPN458765:EQF458766 EZJ458765:FAB458766 FJF458765:FJX458766 FTB458765:FTT458766 GCX458765:GDP458766 GMT458765:GNL458766 GWP458765:GXH458766 HGL458765:HHD458766 HQH458765:HQZ458766 IAD458765:IAV458766 IJZ458765:IKR458766 ITV458765:IUN458766 JDR458765:JEJ458766 JNN458765:JOF458766 JXJ458765:JYB458766 KHF458765:KHX458766 KRB458765:KRT458766 LAX458765:LBP458766 LKT458765:LLL458766 LUP458765:LVH458766 MEL458765:MFD458766 MOH458765:MOZ458766 MYD458765:MYV458766 NHZ458765:NIR458766 NRV458765:NSN458766 OBR458765:OCJ458766 OLN458765:OMF458766 OVJ458765:OWB458766 PFF458765:PFX458766 PPB458765:PPT458766 PYX458765:PZP458766 QIT458765:QJL458766 QSP458765:QTH458766 RCL458765:RDD458766 RMH458765:RMZ458766 RWD458765:RWV458766 SFZ458765:SGR458766 SPV458765:SQN458766 SZR458765:TAJ458766 TJN458765:TKF458766 TTJ458765:TUB458766 UDF458765:UDX458766 UNB458765:UNT458766 UWX458765:UXP458766 VGT458765:VHL458766 VQP458765:VRH458766 WAL458765:WBD458766 WKH458765:WKZ458766 WUD458765:WUV458766 L524303:Z524304 HR524301:IJ524302 RN524301:SF524302 ABJ524301:ACB524302 ALF524301:ALX524302 AVB524301:AVT524302 BEX524301:BFP524302 BOT524301:BPL524302 BYP524301:BZH524302 CIL524301:CJD524302 CSH524301:CSZ524302 DCD524301:DCV524302 DLZ524301:DMR524302 DVV524301:DWN524302 EFR524301:EGJ524302 EPN524301:EQF524302 EZJ524301:FAB524302 FJF524301:FJX524302 FTB524301:FTT524302 GCX524301:GDP524302 GMT524301:GNL524302 GWP524301:GXH524302 HGL524301:HHD524302 HQH524301:HQZ524302 IAD524301:IAV524302 IJZ524301:IKR524302 ITV524301:IUN524302 JDR524301:JEJ524302 JNN524301:JOF524302 JXJ524301:JYB524302 KHF524301:KHX524302 KRB524301:KRT524302 LAX524301:LBP524302 LKT524301:LLL524302 LUP524301:LVH524302 MEL524301:MFD524302 MOH524301:MOZ524302 MYD524301:MYV524302 NHZ524301:NIR524302 NRV524301:NSN524302 OBR524301:OCJ524302 OLN524301:OMF524302 OVJ524301:OWB524302 PFF524301:PFX524302 PPB524301:PPT524302 PYX524301:PZP524302 QIT524301:QJL524302 QSP524301:QTH524302 RCL524301:RDD524302 RMH524301:RMZ524302 RWD524301:RWV524302 SFZ524301:SGR524302 SPV524301:SQN524302 SZR524301:TAJ524302 TJN524301:TKF524302 TTJ524301:TUB524302 UDF524301:UDX524302 UNB524301:UNT524302 UWX524301:UXP524302 VGT524301:VHL524302 VQP524301:VRH524302 WAL524301:WBD524302 WKH524301:WKZ524302 WUD524301:WUV524302 L589839:Z589840 HR589837:IJ589838 RN589837:SF589838 ABJ589837:ACB589838 ALF589837:ALX589838 AVB589837:AVT589838 BEX589837:BFP589838 BOT589837:BPL589838 BYP589837:BZH589838 CIL589837:CJD589838 CSH589837:CSZ589838 DCD589837:DCV589838 DLZ589837:DMR589838 DVV589837:DWN589838 EFR589837:EGJ589838 EPN589837:EQF589838 EZJ589837:FAB589838 FJF589837:FJX589838 FTB589837:FTT589838 GCX589837:GDP589838 GMT589837:GNL589838 GWP589837:GXH589838 HGL589837:HHD589838 HQH589837:HQZ589838 IAD589837:IAV589838 IJZ589837:IKR589838 ITV589837:IUN589838 JDR589837:JEJ589838 JNN589837:JOF589838 JXJ589837:JYB589838 KHF589837:KHX589838 KRB589837:KRT589838 LAX589837:LBP589838 LKT589837:LLL589838 LUP589837:LVH589838 MEL589837:MFD589838 MOH589837:MOZ589838 MYD589837:MYV589838 NHZ589837:NIR589838 NRV589837:NSN589838 OBR589837:OCJ589838 OLN589837:OMF589838 OVJ589837:OWB589838 PFF589837:PFX589838 PPB589837:PPT589838 PYX589837:PZP589838 QIT589837:QJL589838 QSP589837:QTH589838 RCL589837:RDD589838 RMH589837:RMZ589838 RWD589837:RWV589838 SFZ589837:SGR589838 SPV589837:SQN589838 SZR589837:TAJ589838 TJN589837:TKF589838 TTJ589837:TUB589838 UDF589837:UDX589838 UNB589837:UNT589838 UWX589837:UXP589838 VGT589837:VHL589838 VQP589837:VRH589838 WAL589837:WBD589838 WKH589837:WKZ589838 WUD589837:WUV589838 L655375:Z655376 HR655373:IJ655374 RN655373:SF655374 ABJ655373:ACB655374 ALF655373:ALX655374 AVB655373:AVT655374 BEX655373:BFP655374 BOT655373:BPL655374 BYP655373:BZH655374 CIL655373:CJD655374 CSH655373:CSZ655374 DCD655373:DCV655374 DLZ655373:DMR655374 DVV655373:DWN655374 EFR655373:EGJ655374 EPN655373:EQF655374 EZJ655373:FAB655374 FJF655373:FJX655374 FTB655373:FTT655374 GCX655373:GDP655374 GMT655373:GNL655374 GWP655373:GXH655374 HGL655373:HHD655374 HQH655373:HQZ655374 IAD655373:IAV655374 IJZ655373:IKR655374 ITV655373:IUN655374 JDR655373:JEJ655374 JNN655373:JOF655374 JXJ655373:JYB655374 KHF655373:KHX655374 KRB655373:KRT655374 LAX655373:LBP655374 LKT655373:LLL655374 LUP655373:LVH655374 MEL655373:MFD655374 MOH655373:MOZ655374 MYD655373:MYV655374 NHZ655373:NIR655374 NRV655373:NSN655374 OBR655373:OCJ655374 OLN655373:OMF655374 OVJ655373:OWB655374 PFF655373:PFX655374 PPB655373:PPT655374 PYX655373:PZP655374 QIT655373:QJL655374 QSP655373:QTH655374 RCL655373:RDD655374 RMH655373:RMZ655374 RWD655373:RWV655374 SFZ655373:SGR655374 SPV655373:SQN655374 SZR655373:TAJ655374 TJN655373:TKF655374 TTJ655373:TUB655374 UDF655373:UDX655374 UNB655373:UNT655374 UWX655373:UXP655374 VGT655373:VHL655374 VQP655373:VRH655374 WAL655373:WBD655374 WKH655373:WKZ655374 WUD655373:WUV655374 L720911:Z720912 HR720909:IJ720910 RN720909:SF720910 ABJ720909:ACB720910 ALF720909:ALX720910 AVB720909:AVT720910 BEX720909:BFP720910 BOT720909:BPL720910 BYP720909:BZH720910 CIL720909:CJD720910 CSH720909:CSZ720910 DCD720909:DCV720910 DLZ720909:DMR720910 DVV720909:DWN720910 EFR720909:EGJ720910 EPN720909:EQF720910 EZJ720909:FAB720910 FJF720909:FJX720910 FTB720909:FTT720910 GCX720909:GDP720910 GMT720909:GNL720910 GWP720909:GXH720910 HGL720909:HHD720910 HQH720909:HQZ720910 IAD720909:IAV720910 IJZ720909:IKR720910 ITV720909:IUN720910 JDR720909:JEJ720910 JNN720909:JOF720910 JXJ720909:JYB720910 KHF720909:KHX720910 KRB720909:KRT720910 LAX720909:LBP720910 LKT720909:LLL720910 LUP720909:LVH720910 MEL720909:MFD720910 MOH720909:MOZ720910 MYD720909:MYV720910 NHZ720909:NIR720910 NRV720909:NSN720910 OBR720909:OCJ720910 OLN720909:OMF720910 OVJ720909:OWB720910 PFF720909:PFX720910 PPB720909:PPT720910 PYX720909:PZP720910 QIT720909:QJL720910 QSP720909:QTH720910 RCL720909:RDD720910 RMH720909:RMZ720910 RWD720909:RWV720910 SFZ720909:SGR720910 SPV720909:SQN720910 SZR720909:TAJ720910 TJN720909:TKF720910 TTJ720909:TUB720910 UDF720909:UDX720910 UNB720909:UNT720910 UWX720909:UXP720910 VGT720909:VHL720910 VQP720909:VRH720910 WAL720909:WBD720910 WKH720909:WKZ720910 WUD720909:WUV720910 L786447:Z786448 HR786445:IJ786446 RN786445:SF786446 ABJ786445:ACB786446 ALF786445:ALX786446 AVB786445:AVT786446 BEX786445:BFP786446 BOT786445:BPL786446 BYP786445:BZH786446 CIL786445:CJD786446 CSH786445:CSZ786446 DCD786445:DCV786446 DLZ786445:DMR786446 DVV786445:DWN786446 EFR786445:EGJ786446 EPN786445:EQF786446 EZJ786445:FAB786446 FJF786445:FJX786446 FTB786445:FTT786446 GCX786445:GDP786446 GMT786445:GNL786446 GWP786445:GXH786446 HGL786445:HHD786446 HQH786445:HQZ786446 IAD786445:IAV786446 IJZ786445:IKR786446 ITV786445:IUN786446 JDR786445:JEJ786446 JNN786445:JOF786446 JXJ786445:JYB786446 KHF786445:KHX786446 KRB786445:KRT786446 LAX786445:LBP786446 LKT786445:LLL786446 LUP786445:LVH786446 MEL786445:MFD786446 MOH786445:MOZ786446 MYD786445:MYV786446 NHZ786445:NIR786446 NRV786445:NSN786446 OBR786445:OCJ786446 OLN786445:OMF786446 OVJ786445:OWB786446 PFF786445:PFX786446 PPB786445:PPT786446 PYX786445:PZP786446 QIT786445:QJL786446 QSP786445:QTH786446 RCL786445:RDD786446 RMH786445:RMZ786446 RWD786445:RWV786446 SFZ786445:SGR786446 SPV786445:SQN786446 SZR786445:TAJ786446 TJN786445:TKF786446 TTJ786445:TUB786446 UDF786445:UDX786446 UNB786445:UNT786446 UWX786445:UXP786446 VGT786445:VHL786446 VQP786445:VRH786446 WAL786445:WBD786446 WKH786445:WKZ786446 WUD786445:WUV786446 L851983:Z851984 HR851981:IJ851982 RN851981:SF851982 ABJ851981:ACB851982 ALF851981:ALX851982 AVB851981:AVT851982 BEX851981:BFP851982 BOT851981:BPL851982 BYP851981:BZH851982 CIL851981:CJD851982 CSH851981:CSZ851982 DCD851981:DCV851982 DLZ851981:DMR851982 DVV851981:DWN851982 EFR851981:EGJ851982 EPN851981:EQF851982 EZJ851981:FAB851982 FJF851981:FJX851982 FTB851981:FTT851982 GCX851981:GDP851982 GMT851981:GNL851982 GWP851981:GXH851982 HGL851981:HHD851982 HQH851981:HQZ851982 IAD851981:IAV851982 IJZ851981:IKR851982 ITV851981:IUN851982 JDR851981:JEJ851982 JNN851981:JOF851982 JXJ851981:JYB851982 KHF851981:KHX851982 KRB851981:KRT851982 LAX851981:LBP851982 LKT851981:LLL851982 LUP851981:LVH851982 MEL851981:MFD851982 MOH851981:MOZ851982 MYD851981:MYV851982 NHZ851981:NIR851982 NRV851981:NSN851982 OBR851981:OCJ851982 OLN851981:OMF851982 OVJ851981:OWB851982 PFF851981:PFX851982 PPB851981:PPT851982 PYX851981:PZP851982 QIT851981:QJL851982 QSP851981:QTH851982 RCL851981:RDD851982 RMH851981:RMZ851982 RWD851981:RWV851982 SFZ851981:SGR851982 SPV851981:SQN851982 SZR851981:TAJ851982 TJN851981:TKF851982 TTJ851981:TUB851982 UDF851981:UDX851982 UNB851981:UNT851982 UWX851981:UXP851982 VGT851981:VHL851982 VQP851981:VRH851982 WAL851981:WBD851982 WKH851981:WKZ851982 WUD851981:WUV851982 L917519:Z917520 HR917517:IJ917518 RN917517:SF917518 ABJ917517:ACB917518 ALF917517:ALX917518 AVB917517:AVT917518 BEX917517:BFP917518 BOT917517:BPL917518 BYP917517:BZH917518 CIL917517:CJD917518 CSH917517:CSZ917518 DCD917517:DCV917518 DLZ917517:DMR917518 DVV917517:DWN917518 EFR917517:EGJ917518 EPN917517:EQF917518 EZJ917517:FAB917518 FJF917517:FJX917518 FTB917517:FTT917518 GCX917517:GDP917518 GMT917517:GNL917518 GWP917517:GXH917518 HGL917517:HHD917518 HQH917517:HQZ917518 IAD917517:IAV917518 IJZ917517:IKR917518 ITV917517:IUN917518 JDR917517:JEJ917518 JNN917517:JOF917518 JXJ917517:JYB917518 KHF917517:KHX917518 KRB917517:KRT917518 LAX917517:LBP917518 LKT917517:LLL917518 LUP917517:LVH917518 MEL917517:MFD917518 MOH917517:MOZ917518 MYD917517:MYV917518 NHZ917517:NIR917518 NRV917517:NSN917518 OBR917517:OCJ917518 OLN917517:OMF917518 OVJ917517:OWB917518 PFF917517:PFX917518 PPB917517:PPT917518 PYX917517:PZP917518 QIT917517:QJL917518 QSP917517:QTH917518 RCL917517:RDD917518 RMH917517:RMZ917518 RWD917517:RWV917518 SFZ917517:SGR917518 SPV917517:SQN917518 SZR917517:TAJ917518 TJN917517:TKF917518 TTJ917517:TUB917518 UDF917517:UDX917518 UNB917517:UNT917518 UWX917517:UXP917518 VGT917517:VHL917518 VQP917517:VRH917518 WAL917517:WBD917518 WKH917517:WKZ917518 WUD917517:WUV917518 L983055:Z983056 HR983053:IJ983054 RN983053:SF983054 ABJ983053:ACB983054 ALF983053:ALX983054 AVB983053:AVT983054 BEX983053:BFP983054 BOT983053:BPL983054 BYP983053:BZH983054 CIL983053:CJD983054 CSH983053:CSZ983054 DCD983053:DCV983054 DLZ983053:DMR983054 DVV983053:DWN983054 EFR983053:EGJ983054 EPN983053:EQF983054 EZJ983053:FAB983054 FJF983053:FJX983054 FTB983053:FTT983054 GCX983053:GDP983054 GMT983053:GNL983054 GWP983053:GXH983054 HGL983053:HHD983054 HQH983053:HQZ983054 IAD983053:IAV983054 IJZ983053:IKR983054 ITV983053:IUN983054 JDR983053:JEJ983054 JNN983053:JOF983054 JXJ983053:JYB983054 KHF983053:KHX983054 KRB983053:KRT983054 LAX983053:LBP983054 LKT983053:LLL983054 LUP983053:LVH983054 MEL983053:MFD983054 MOH983053:MOZ983054 MYD983053:MYV983054 NHZ983053:NIR983054 NRV983053:NSN983054 OBR983053:OCJ983054 OLN983053:OMF983054 OVJ983053:OWB983054 PFF983053:PFX983054 PPB983053:PPT983054 PYX983053:PZP983054 QIT983053:QJL983054 QSP983053:QTH983054 RCL983053:RDD983054 RMH983053:RMZ983054 RWD983053:RWV983054 SFZ983053:SGR983054 SPV983053:SQN983054 SZR983053:TAJ983054 TJN983053:TKF983054 TTJ983053:TUB983054 UDF983053:UDX983054 UNB983053:UNT983054 UWX983053:UXP983054 VGT983053:VHL983054 VQP983053:VRH983054 WAL983053:WBD983054 WKH983053:WKZ983054 WUD983053:WUV983054 O65546:O65549 HU65544:HU65547 RQ65544:RQ65547 ABM65544:ABM65547 ALI65544:ALI65547 AVE65544:AVE65547 BFA65544:BFA65547 BOW65544:BOW65547 BYS65544:BYS65547 CIO65544:CIO65547 CSK65544:CSK65547 DCG65544:DCG65547 DMC65544:DMC65547 DVY65544:DVY65547 EFU65544:EFU65547 EPQ65544:EPQ65547 EZM65544:EZM65547 FJI65544:FJI65547 FTE65544:FTE65547 GDA65544:GDA65547 GMW65544:GMW65547 GWS65544:GWS65547 HGO65544:HGO65547 HQK65544:HQK65547 IAG65544:IAG65547 IKC65544:IKC65547 ITY65544:ITY65547 JDU65544:JDU65547 JNQ65544:JNQ65547 JXM65544:JXM65547 KHI65544:KHI65547 KRE65544:KRE65547 LBA65544:LBA65547 LKW65544:LKW65547 LUS65544:LUS65547 MEO65544:MEO65547 MOK65544:MOK65547 MYG65544:MYG65547 NIC65544:NIC65547 NRY65544:NRY65547 OBU65544:OBU65547 OLQ65544:OLQ65547 OVM65544:OVM65547 PFI65544:PFI65547 PPE65544:PPE65547 PZA65544:PZA65547 QIW65544:QIW65547 QSS65544:QSS65547 RCO65544:RCO65547 RMK65544:RMK65547 RWG65544:RWG65547 SGC65544:SGC65547 SPY65544:SPY65547 SZU65544:SZU65547 TJQ65544:TJQ65547 TTM65544:TTM65547 UDI65544:UDI65547 UNE65544:UNE65547 UXA65544:UXA65547 VGW65544:VGW65547 VQS65544:VQS65547 WAO65544:WAO65547 WKK65544:WKK65547 WUG65544:WUG65547 O131082:O131085 HU131080:HU131083 RQ131080:RQ131083 ABM131080:ABM131083 ALI131080:ALI131083 AVE131080:AVE131083 BFA131080:BFA131083 BOW131080:BOW131083 BYS131080:BYS131083 CIO131080:CIO131083 CSK131080:CSK131083 DCG131080:DCG131083 DMC131080:DMC131083 DVY131080:DVY131083 EFU131080:EFU131083 EPQ131080:EPQ131083 EZM131080:EZM131083 FJI131080:FJI131083 FTE131080:FTE131083 GDA131080:GDA131083 GMW131080:GMW131083 GWS131080:GWS131083 HGO131080:HGO131083 HQK131080:HQK131083 IAG131080:IAG131083 IKC131080:IKC131083 ITY131080:ITY131083 JDU131080:JDU131083 JNQ131080:JNQ131083 JXM131080:JXM131083 KHI131080:KHI131083 KRE131080:KRE131083 LBA131080:LBA131083 LKW131080:LKW131083 LUS131080:LUS131083 MEO131080:MEO131083 MOK131080:MOK131083 MYG131080:MYG131083 NIC131080:NIC131083 NRY131080:NRY131083 OBU131080:OBU131083 OLQ131080:OLQ131083 OVM131080:OVM131083 PFI131080:PFI131083 PPE131080:PPE131083 PZA131080:PZA131083 QIW131080:QIW131083 QSS131080:QSS131083 RCO131080:RCO131083 RMK131080:RMK131083 RWG131080:RWG131083 SGC131080:SGC131083 SPY131080:SPY131083 SZU131080:SZU131083 TJQ131080:TJQ131083 TTM131080:TTM131083 UDI131080:UDI131083 UNE131080:UNE131083 UXA131080:UXA131083 VGW131080:VGW131083 VQS131080:VQS131083 WAO131080:WAO131083 WKK131080:WKK131083 WUG131080:WUG131083 O196618:O196621 HU196616:HU196619 RQ196616:RQ196619 ABM196616:ABM196619 ALI196616:ALI196619 AVE196616:AVE196619 BFA196616:BFA196619 BOW196616:BOW196619 BYS196616:BYS196619 CIO196616:CIO196619 CSK196616:CSK196619 DCG196616:DCG196619 DMC196616:DMC196619 DVY196616:DVY196619 EFU196616:EFU196619 EPQ196616:EPQ196619 EZM196616:EZM196619 FJI196616:FJI196619 FTE196616:FTE196619 GDA196616:GDA196619 GMW196616:GMW196619 GWS196616:GWS196619 HGO196616:HGO196619 HQK196616:HQK196619 IAG196616:IAG196619 IKC196616:IKC196619 ITY196616:ITY196619 JDU196616:JDU196619 JNQ196616:JNQ196619 JXM196616:JXM196619 KHI196616:KHI196619 KRE196616:KRE196619 LBA196616:LBA196619 LKW196616:LKW196619 LUS196616:LUS196619 MEO196616:MEO196619 MOK196616:MOK196619 MYG196616:MYG196619 NIC196616:NIC196619 NRY196616:NRY196619 OBU196616:OBU196619 OLQ196616:OLQ196619 OVM196616:OVM196619 PFI196616:PFI196619 PPE196616:PPE196619 PZA196616:PZA196619 QIW196616:QIW196619 QSS196616:QSS196619 RCO196616:RCO196619 RMK196616:RMK196619 RWG196616:RWG196619 SGC196616:SGC196619 SPY196616:SPY196619 SZU196616:SZU196619 TJQ196616:TJQ196619 TTM196616:TTM196619 UDI196616:UDI196619 UNE196616:UNE196619 UXA196616:UXA196619 VGW196616:VGW196619 VQS196616:VQS196619 WAO196616:WAO196619 WKK196616:WKK196619 WUG196616:WUG196619 O262154:O262157 HU262152:HU262155 RQ262152:RQ262155 ABM262152:ABM262155 ALI262152:ALI262155 AVE262152:AVE262155 BFA262152:BFA262155 BOW262152:BOW262155 BYS262152:BYS262155 CIO262152:CIO262155 CSK262152:CSK262155 DCG262152:DCG262155 DMC262152:DMC262155 DVY262152:DVY262155 EFU262152:EFU262155 EPQ262152:EPQ262155 EZM262152:EZM262155 FJI262152:FJI262155 FTE262152:FTE262155 GDA262152:GDA262155 GMW262152:GMW262155 GWS262152:GWS262155 HGO262152:HGO262155 HQK262152:HQK262155 IAG262152:IAG262155 IKC262152:IKC262155 ITY262152:ITY262155 JDU262152:JDU262155 JNQ262152:JNQ262155 JXM262152:JXM262155 KHI262152:KHI262155 KRE262152:KRE262155 LBA262152:LBA262155 LKW262152:LKW262155 LUS262152:LUS262155 MEO262152:MEO262155 MOK262152:MOK262155 MYG262152:MYG262155 NIC262152:NIC262155 NRY262152:NRY262155 OBU262152:OBU262155 OLQ262152:OLQ262155 OVM262152:OVM262155 PFI262152:PFI262155 PPE262152:PPE262155 PZA262152:PZA262155 QIW262152:QIW262155 QSS262152:QSS262155 RCO262152:RCO262155 RMK262152:RMK262155 RWG262152:RWG262155 SGC262152:SGC262155 SPY262152:SPY262155 SZU262152:SZU262155 TJQ262152:TJQ262155 TTM262152:TTM262155 UDI262152:UDI262155 UNE262152:UNE262155 UXA262152:UXA262155 VGW262152:VGW262155 VQS262152:VQS262155 WAO262152:WAO262155 WKK262152:WKK262155 WUG262152:WUG262155 O327690:O327693 HU327688:HU327691 RQ327688:RQ327691 ABM327688:ABM327691 ALI327688:ALI327691 AVE327688:AVE327691 BFA327688:BFA327691 BOW327688:BOW327691 BYS327688:BYS327691 CIO327688:CIO327691 CSK327688:CSK327691 DCG327688:DCG327691 DMC327688:DMC327691 DVY327688:DVY327691 EFU327688:EFU327691 EPQ327688:EPQ327691 EZM327688:EZM327691 FJI327688:FJI327691 FTE327688:FTE327691 GDA327688:GDA327691 GMW327688:GMW327691 GWS327688:GWS327691 HGO327688:HGO327691 HQK327688:HQK327691 IAG327688:IAG327691 IKC327688:IKC327691 ITY327688:ITY327691 JDU327688:JDU327691 JNQ327688:JNQ327691 JXM327688:JXM327691 KHI327688:KHI327691 KRE327688:KRE327691 LBA327688:LBA327691 LKW327688:LKW327691 LUS327688:LUS327691 MEO327688:MEO327691 MOK327688:MOK327691 MYG327688:MYG327691 NIC327688:NIC327691 NRY327688:NRY327691 OBU327688:OBU327691 OLQ327688:OLQ327691 OVM327688:OVM327691 PFI327688:PFI327691 PPE327688:PPE327691 PZA327688:PZA327691 QIW327688:QIW327691 QSS327688:QSS327691 RCO327688:RCO327691 RMK327688:RMK327691 RWG327688:RWG327691 SGC327688:SGC327691 SPY327688:SPY327691 SZU327688:SZU327691 TJQ327688:TJQ327691 TTM327688:TTM327691 UDI327688:UDI327691 UNE327688:UNE327691 UXA327688:UXA327691 VGW327688:VGW327691 VQS327688:VQS327691 WAO327688:WAO327691 WKK327688:WKK327691 WUG327688:WUG327691 O393226:O393229 HU393224:HU393227 RQ393224:RQ393227 ABM393224:ABM393227 ALI393224:ALI393227 AVE393224:AVE393227 BFA393224:BFA393227 BOW393224:BOW393227 BYS393224:BYS393227 CIO393224:CIO393227 CSK393224:CSK393227 DCG393224:DCG393227 DMC393224:DMC393227 DVY393224:DVY393227 EFU393224:EFU393227 EPQ393224:EPQ393227 EZM393224:EZM393227 FJI393224:FJI393227 FTE393224:FTE393227 GDA393224:GDA393227 GMW393224:GMW393227 GWS393224:GWS393227 HGO393224:HGO393227 HQK393224:HQK393227 IAG393224:IAG393227 IKC393224:IKC393227 ITY393224:ITY393227 JDU393224:JDU393227 JNQ393224:JNQ393227 JXM393224:JXM393227 KHI393224:KHI393227 KRE393224:KRE393227 LBA393224:LBA393227 LKW393224:LKW393227 LUS393224:LUS393227 MEO393224:MEO393227 MOK393224:MOK393227 MYG393224:MYG393227 NIC393224:NIC393227 NRY393224:NRY393227 OBU393224:OBU393227 OLQ393224:OLQ393227 OVM393224:OVM393227 PFI393224:PFI393227 PPE393224:PPE393227 PZA393224:PZA393227 QIW393224:QIW393227 QSS393224:QSS393227 RCO393224:RCO393227 RMK393224:RMK393227 RWG393224:RWG393227 SGC393224:SGC393227 SPY393224:SPY393227 SZU393224:SZU393227 TJQ393224:TJQ393227 TTM393224:TTM393227 UDI393224:UDI393227 UNE393224:UNE393227 UXA393224:UXA393227 VGW393224:VGW393227 VQS393224:VQS393227 WAO393224:WAO393227 WKK393224:WKK393227 WUG393224:WUG393227 O458762:O458765 HU458760:HU458763 RQ458760:RQ458763 ABM458760:ABM458763 ALI458760:ALI458763 AVE458760:AVE458763 BFA458760:BFA458763 BOW458760:BOW458763 BYS458760:BYS458763 CIO458760:CIO458763 CSK458760:CSK458763 DCG458760:DCG458763 DMC458760:DMC458763 DVY458760:DVY458763 EFU458760:EFU458763 EPQ458760:EPQ458763 EZM458760:EZM458763 FJI458760:FJI458763 FTE458760:FTE458763 GDA458760:GDA458763 GMW458760:GMW458763 GWS458760:GWS458763 HGO458760:HGO458763 HQK458760:HQK458763 IAG458760:IAG458763 IKC458760:IKC458763 ITY458760:ITY458763 JDU458760:JDU458763 JNQ458760:JNQ458763 JXM458760:JXM458763 KHI458760:KHI458763 KRE458760:KRE458763 LBA458760:LBA458763 LKW458760:LKW458763 LUS458760:LUS458763 MEO458760:MEO458763 MOK458760:MOK458763 MYG458760:MYG458763 NIC458760:NIC458763 NRY458760:NRY458763 OBU458760:OBU458763 OLQ458760:OLQ458763 OVM458760:OVM458763 PFI458760:PFI458763 PPE458760:PPE458763 PZA458760:PZA458763 QIW458760:QIW458763 QSS458760:QSS458763 RCO458760:RCO458763 RMK458760:RMK458763 RWG458760:RWG458763 SGC458760:SGC458763 SPY458760:SPY458763 SZU458760:SZU458763 TJQ458760:TJQ458763 TTM458760:TTM458763 UDI458760:UDI458763 UNE458760:UNE458763 UXA458760:UXA458763 VGW458760:VGW458763 VQS458760:VQS458763 WAO458760:WAO458763 WKK458760:WKK458763 WUG458760:WUG458763 O524298:O524301 HU524296:HU524299 RQ524296:RQ524299 ABM524296:ABM524299 ALI524296:ALI524299 AVE524296:AVE524299 BFA524296:BFA524299 BOW524296:BOW524299 BYS524296:BYS524299 CIO524296:CIO524299 CSK524296:CSK524299 DCG524296:DCG524299 DMC524296:DMC524299 DVY524296:DVY524299 EFU524296:EFU524299 EPQ524296:EPQ524299 EZM524296:EZM524299 FJI524296:FJI524299 FTE524296:FTE524299 GDA524296:GDA524299 GMW524296:GMW524299 GWS524296:GWS524299 HGO524296:HGO524299 HQK524296:HQK524299 IAG524296:IAG524299 IKC524296:IKC524299 ITY524296:ITY524299 JDU524296:JDU524299 JNQ524296:JNQ524299 JXM524296:JXM524299 KHI524296:KHI524299 KRE524296:KRE524299 LBA524296:LBA524299 LKW524296:LKW524299 LUS524296:LUS524299 MEO524296:MEO524299 MOK524296:MOK524299 MYG524296:MYG524299 NIC524296:NIC524299 NRY524296:NRY524299 OBU524296:OBU524299 OLQ524296:OLQ524299 OVM524296:OVM524299 PFI524296:PFI524299 PPE524296:PPE524299 PZA524296:PZA524299 QIW524296:QIW524299 QSS524296:QSS524299 RCO524296:RCO524299 RMK524296:RMK524299 RWG524296:RWG524299 SGC524296:SGC524299 SPY524296:SPY524299 SZU524296:SZU524299 TJQ524296:TJQ524299 TTM524296:TTM524299 UDI524296:UDI524299 UNE524296:UNE524299 UXA524296:UXA524299 VGW524296:VGW524299 VQS524296:VQS524299 WAO524296:WAO524299 WKK524296:WKK524299 WUG524296:WUG524299 O589834:O589837 HU589832:HU589835 RQ589832:RQ589835 ABM589832:ABM589835 ALI589832:ALI589835 AVE589832:AVE589835 BFA589832:BFA589835 BOW589832:BOW589835 BYS589832:BYS589835 CIO589832:CIO589835 CSK589832:CSK589835 DCG589832:DCG589835 DMC589832:DMC589835 DVY589832:DVY589835 EFU589832:EFU589835 EPQ589832:EPQ589835 EZM589832:EZM589835 FJI589832:FJI589835 FTE589832:FTE589835 GDA589832:GDA589835 GMW589832:GMW589835 GWS589832:GWS589835 HGO589832:HGO589835 HQK589832:HQK589835 IAG589832:IAG589835 IKC589832:IKC589835 ITY589832:ITY589835 JDU589832:JDU589835 JNQ589832:JNQ589835 JXM589832:JXM589835 KHI589832:KHI589835 KRE589832:KRE589835 LBA589832:LBA589835 LKW589832:LKW589835 LUS589832:LUS589835 MEO589832:MEO589835 MOK589832:MOK589835 MYG589832:MYG589835 NIC589832:NIC589835 NRY589832:NRY589835 OBU589832:OBU589835 OLQ589832:OLQ589835 OVM589832:OVM589835 PFI589832:PFI589835 PPE589832:PPE589835 PZA589832:PZA589835 QIW589832:QIW589835 QSS589832:QSS589835 RCO589832:RCO589835 RMK589832:RMK589835 RWG589832:RWG589835 SGC589832:SGC589835 SPY589832:SPY589835 SZU589832:SZU589835 TJQ589832:TJQ589835 TTM589832:TTM589835 UDI589832:UDI589835 UNE589832:UNE589835 UXA589832:UXA589835 VGW589832:VGW589835 VQS589832:VQS589835 WAO589832:WAO589835 WKK589832:WKK589835 WUG589832:WUG589835 O655370:O655373 HU655368:HU655371 RQ655368:RQ655371 ABM655368:ABM655371 ALI655368:ALI655371 AVE655368:AVE655371 BFA655368:BFA655371 BOW655368:BOW655371 BYS655368:BYS655371 CIO655368:CIO655371 CSK655368:CSK655371 DCG655368:DCG655371 DMC655368:DMC655371 DVY655368:DVY655371 EFU655368:EFU655371 EPQ655368:EPQ655371 EZM655368:EZM655371 FJI655368:FJI655371 FTE655368:FTE655371 GDA655368:GDA655371 GMW655368:GMW655371 GWS655368:GWS655371 HGO655368:HGO655371 HQK655368:HQK655371 IAG655368:IAG655371 IKC655368:IKC655371 ITY655368:ITY655371 JDU655368:JDU655371 JNQ655368:JNQ655371 JXM655368:JXM655371 KHI655368:KHI655371 KRE655368:KRE655371 LBA655368:LBA655371 LKW655368:LKW655371 LUS655368:LUS655371 MEO655368:MEO655371 MOK655368:MOK655371 MYG655368:MYG655371 NIC655368:NIC655371 NRY655368:NRY655371 OBU655368:OBU655371 OLQ655368:OLQ655371 OVM655368:OVM655371 PFI655368:PFI655371 PPE655368:PPE655371 PZA655368:PZA655371 QIW655368:QIW655371 QSS655368:QSS655371 RCO655368:RCO655371 RMK655368:RMK655371 RWG655368:RWG655371 SGC655368:SGC655371 SPY655368:SPY655371 SZU655368:SZU655371 TJQ655368:TJQ655371 TTM655368:TTM655371 UDI655368:UDI655371 UNE655368:UNE655371 UXA655368:UXA655371 VGW655368:VGW655371 VQS655368:VQS655371 WAO655368:WAO655371 WKK655368:WKK655371 WUG655368:WUG655371 O720906:O720909 HU720904:HU720907 RQ720904:RQ720907 ABM720904:ABM720907 ALI720904:ALI720907 AVE720904:AVE720907 BFA720904:BFA720907 BOW720904:BOW720907 BYS720904:BYS720907 CIO720904:CIO720907 CSK720904:CSK720907 DCG720904:DCG720907 DMC720904:DMC720907 DVY720904:DVY720907 EFU720904:EFU720907 EPQ720904:EPQ720907 EZM720904:EZM720907 FJI720904:FJI720907 FTE720904:FTE720907 GDA720904:GDA720907 GMW720904:GMW720907 GWS720904:GWS720907 HGO720904:HGO720907 HQK720904:HQK720907 IAG720904:IAG720907 IKC720904:IKC720907 ITY720904:ITY720907 JDU720904:JDU720907 JNQ720904:JNQ720907 JXM720904:JXM720907 KHI720904:KHI720907 KRE720904:KRE720907 LBA720904:LBA720907 LKW720904:LKW720907 LUS720904:LUS720907 MEO720904:MEO720907 MOK720904:MOK720907 MYG720904:MYG720907 NIC720904:NIC720907 NRY720904:NRY720907 OBU720904:OBU720907 OLQ720904:OLQ720907 OVM720904:OVM720907 PFI720904:PFI720907 PPE720904:PPE720907 PZA720904:PZA720907 QIW720904:QIW720907 QSS720904:QSS720907 RCO720904:RCO720907 RMK720904:RMK720907 RWG720904:RWG720907 SGC720904:SGC720907 SPY720904:SPY720907 SZU720904:SZU720907 TJQ720904:TJQ720907 TTM720904:TTM720907 UDI720904:UDI720907 UNE720904:UNE720907 UXA720904:UXA720907 VGW720904:VGW720907 VQS720904:VQS720907 WAO720904:WAO720907 WKK720904:WKK720907 WUG720904:WUG720907 O786442:O786445 HU786440:HU786443 RQ786440:RQ786443 ABM786440:ABM786443 ALI786440:ALI786443 AVE786440:AVE786443 BFA786440:BFA786443 BOW786440:BOW786443 BYS786440:BYS786443 CIO786440:CIO786443 CSK786440:CSK786443 DCG786440:DCG786443 DMC786440:DMC786443 DVY786440:DVY786443 EFU786440:EFU786443 EPQ786440:EPQ786443 EZM786440:EZM786443 FJI786440:FJI786443 FTE786440:FTE786443 GDA786440:GDA786443 GMW786440:GMW786443 GWS786440:GWS786443 HGO786440:HGO786443 HQK786440:HQK786443 IAG786440:IAG786443 IKC786440:IKC786443 ITY786440:ITY786443 JDU786440:JDU786443 JNQ786440:JNQ786443 JXM786440:JXM786443 KHI786440:KHI786443 KRE786440:KRE786443 LBA786440:LBA786443 LKW786440:LKW786443 LUS786440:LUS786443 MEO786440:MEO786443 MOK786440:MOK786443 MYG786440:MYG786443 NIC786440:NIC786443 NRY786440:NRY786443 OBU786440:OBU786443 OLQ786440:OLQ786443 OVM786440:OVM786443 PFI786440:PFI786443 PPE786440:PPE786443 PZA786440:PZA786443 QIW786440:QIW786443 QSS786440:QSS786443 RCO786440:RCO786443 RMK786440:RMK786443 RWG786440:RWG786443 SGC786440:SGC786443 SPY786440:SPY786443 SZU786440:SZU786443 TJQ786440:TJQ786443 TTM786440:TTM786443 UDI786440:UDI786443 UNE786440:UNE786443 UXA786440:UXA786443 VGW786440:VGW786443 VQS786440:VQS786443 WAO786440:WAO786443 WKK786440:WKK786443 WUG786440:WUG786443 O851978:O851981 HU851976:HU851979 RQ851976:RQ851979 ABM851976:ABM851979 ALI851976:ALI851979 AVE851976:AVE851979 BFA851976:BFA851979 BOW851976:BOW851979 BYS851976:BYS851979 CIO851976:CIO851979 CSK851976:CSK851979 DCG851976:DCG851979 DMC851976:DMC851979 DVY851976:DVY851979 EFU851976:EFU851979 EPQ851976:EPQ851979 EZM851976:EZM851979 FJI851976:FJI851979 FTE851976:FTE851979 GDA851976:GDA851979 GMW851976:GMW851979 GWS851976:GWS851979 HGO851976:HGO851979 HQK851976:HQK851979 IAG851976:IAG851979 IKC851976:IKC851979 ITY851976:ITY851979 JDU851976:JDU851979 JNQ851976:JNQ851979 JXM851976:JXM851979 KHI851976:KHI851979 KRE851976:KRE851979 LBA851976:LBA851979 LKW851976:LKW851979 LUS851976:LUS851979 MEO851976:MEO851979 MOK851976:MOK851979 MYG851976:MYG851979 NIC851976:NIC851979 NRY851976:NRY851979 OBU851976:OBU851979 OLQ851976:OLQ851979 OVM851976:OVM851979 PFI851976:PFI851979 PPE851976:PPE851979 PZA851976:PZA851979 QIW851976:QIW851979 QSS851976:QSS851979 RCO851976:RCO851979 RMK851976:RMK851979 RWG851976:RWG851979 SGC851976:SGC851979 SPY851976:SPY851979 SZU851976:SZU851979 TJQ851976:TJQ851979 TTM851976:TTM851979 UDI851976:UDI851979 UNE851976:UNE851979 UXA851976:UXA851979 VGW851976:VGW851979 VQS851976:VQS851979 WAO851976:WAO851979 WKK851976:WKK851979 WUG851976:WUG851979 O917514:O917517 HU917512:HU917515 RQ917512:RQ917515 ABM917512:ABM917515 ALI917512:ALI917515 AVE917512:AVE917515 BFA917512:BFA917515 BOW917512:BOW917515 BYS917512:BYS917515 CIO917512:CIO917515 CSK917512:CSK917515 DCG917512:DCG917515 DMC917512:DMC917515 DVY917512:DVY917515 EFU917512:EFU917515 EPQ917512:EPQ917515 EZM917512:EZM917515 FJI917512:FJI917515 FTE917512:FTE917515 GDA917512:GDA917515 GMW917512:GMW917515 GWS917512:GWS917515 HGO917512:HGO917515 HQK917512:HQK917515 IAG917512:IAG917515 IKC917512:IKC917515 ITY917512:ITY917515 JDU917512:JDU917515 JNQ917512:JNQ917515 JXM917512:JXM917515 KHI917512:KHI917515 KRE917512:KRE917515 LBA917512:LBA917515 LKW917512:LKW917515 LUS917512:LUS917515 MEO917512:MEO917515 MOK917512:MOK917515 MYG917512:MYG917515 NIC917512:NIC917515 NRY917512:NRY917515 OBU917512:OBU917515 OLQ917512:OLQ917515 OVM917512:OVM917515 PFI917512:PFI917515 PPE917512:PPE917515 PZA917512:PZA917515 QIW917512:QIW917515 QSS917512:QSS917515 RCO917512:RCO917515 RMK917512:RMK917515 RWG917512:RWG917515 SGC917512:SGC917515 SPY917512:SPY917515 SZU917512:SZU917515 TJQ917512:TJQ917515 TTM917512:TTM917515 UDI917512:UDI917515 UNE917512:UNE917515 UXA917512:UXA917515 VGW917512:VGW917515 VQS917512:VQS917515 WAO917512:WAO917515 WKK917512:WKK917515 WUG917512:WUG917515 O983050:O983053 HU983048:HU983051 RQ983048:RQ983051 ABM983048:ABM983051 ALI983048:ALI983051 AVE983048:AVE983051 BFA983048:BFA983051 BOW983048:BOW983051 BYS983048:BYS983051 CIO983048:CIO983051 CSK983048:CSK983051 DCG983048:DCG983051 DMC983048:DMC983051 DVY983048:DVY983051 EFU983048:EFU983051 EPQ983048:EPQ983051 EZM983048:EZM983051 FJI983048:FJI983051 FTE983048:FTE983051 GDA983048:GDA983051 GMW983048:GMW983051 GWS983048:GWS983051 HGO983048:HGO983051 HQK983048:HQK983051 IAG983048:IAG983051 IKC983048:IKC983051 ITY983048:ITY983051 JDU983048:JDU983051 JNQ983048:JNQ983051 JXM983048:JXM983051 KHI983048:KHI983051 KRE983048:KRE983051 LBA983048:LBA983051 LKW983048:LKW983051 LUS983048:LUS983051 MEO983048:MEO983051 MOK983048:MOK983051 MYG983048:MYG983051 NIC983048:NIC983051 NRY983048:NRY983051 OBU983048:OBU983051 OLQ983048:OLQ983051 OVM983048:OVM983051 PFI983048:PFI983051 PPE983048:PPE983051 PZA983048:PZA983051 QIW983048:QIW983051 QSS983048:QSS983051 RCO983048:RCO983051 RMK983048:RMK983051 RWG983048:RWG983051 SGC983048:SGC983051 SPY983048:SPY983051 SZU983048:SZU983051 TJQ983048:TJQ983051 TTM983048:TTM983051 UDI983048:UDI983051 UNE983048:UNE983051 UXA983048:UXA983051 VGW983048:VGW983051 VQS983048:VQS983051 WAO983048:WAO983051 WKK983048:WKK983051 WUG983048:WUG983051 H65560:Z65562 HN65558:IJ65560 RJ65558:SF65560 ABF65558:ACB65560 ALB65558:ALX65560 AUX65558:AVT65560 BET65558:BFP65560 BOP65558:BPL65560 BYL65558:BZH65560 CIH65558:CJD65560 CSD65558:CSZ65560 DBZ65558:DCV65560 DLV65558:DMR65560 DVR65558:DWN65560 EFN65558:EGJ65560 EPJ65558:EQF65560 EZF65558:FAB65560 FJB65558:FJX65560 FSX65558:FTT65560 GCT65558:GDP65560 GMP65558:GNL65560 GWL65558:GXH65560 HGH65558:HHD65560 HQD65558:HQZ65560 HZZ65558:IAV65560 IJV65558:IKR65560 ITR65558:IUN65560 JDN65558:JEJ65560 JNJ65558:JOF65560 JXF65558:JYB65560 KHB65558:KHX65560 KQX65558:KRT65560 LAT65558:LBP65560 LKP65558:LLL65560 LUL65558:LVH65560 MEH65558:MFD65560 MOD65558:MOZ65560 MXZ65558:MYV65560 NHV65558:NIR65560 NRR65558:NSN65560 OBN65558:OCJ65560 OLJ65558:OMF65560 OVF65558:OWB65560 PFB65558:PFX65560 POX65558:PPT65560 PYT65558:PZP65560 QIP65558:QJL65560 QSL65558:QTH65560 RCH65558:RDD65560 RMD65558:RMZ65560 RVZ65558:RWV65560 SFV65558:SGR65560 SPR65558:SQN65560 SZN65558:TAJ65560 TJJ65558:TKF65560 TTF65558:TUB65560 UDB65558:UDX65560 UMX65558:UNT65560 UWT65558:UXP65560 VGP65558:VHL65560 VQL65558:VRH65560 WAH65558:WBD65560 WKD65558:WKZ65560 WTZ65558:WUV65560 H131096:Z131098 HN131094:IJ131096 RJ131094:SF131096 ABF131094:ACB131096 ALB131094:ALX131096 AUX131094:AVT131096 BET131094:BFP131096 BOP131094:BPL131096 BYL131094:BZH131096 CIH131094:CJD131096 CSD131094:CSZ131096 DBZ131094:DCV131096 DLV131094:DMR131096 DVR131094:DWN131096 EFN131094:EGJ131096 EPJ131094:EQF131096 EZF131094:FAB131096 FJB131094:FJX131096 FSX131094:FTT131096 GCT131094:GDP131096 GMP131094:GNL131096 GWL131094:GXH131096 HGH131094:HHD131096 HQD131094:HQZ131096 HZZ131094:IAV131096 IJV131094:IKR131096 ITR131094:IUN131096 JDN131094:JEJ131096 JNJ131094:JOF131096 JXF131094:JYB131096 KHB131094:KHX131096 KQX131094:KRT131096 LAT131094:LBP131096 LKP131094:LLL131096 LUL131094:LVH131096 MEH131094:MFD131096 MOD131094:MOZ131096 MXZ131094:MYV131096 NHV131094:NIR131096 NRR131094:NSN131096 OBN131094:OCJ131096 OLJ131094:OMF131096 OVF131094:OWB131096 PFB131094:PFX131096 POX131094:PPT131096 PYT131094:PZP131096 QIP131094:QJL131096 QSL131094:QTH131096 RCH131094:RDD131096 RMD131094:RMZ131096 RVZ131094:RWV131096 SFV131094:SGR131096 SPR131094:SQN131096 SZN131094:TAJ131096 TJJ131094:TKF131096 TTF131094:TUB131096 UDB131094:UDX131096 UMX131094:UNT131096 UWT131094:UXP131096 VGP131094:VHL131096 VQL131094:VRH131096 WAH131094:WBD131096 WKD131094:WKZ131096 WTZ131094:WUV131096 H196632:Z196634 HN196630:IJ196632 RJ196630:SF196632 ABF196630:ACB196632 ALB196630:ALX196632 AUX196630:AVT196632 BET196630:BFP196632 BOP196630:BPL196632 BYL196630:BZH196632 CIH196630:CJD196632 CSD196630:CSZ196632 DBZ196630:DCV196632 DLV196630:DMR196632 DVR196630:DWN196632 EFN196630:EGJ196632 EPJ196630:EQF196632 EZF196630:FAB196632 FJB196630:FJX196632 FSX196630:FTT196632 GCT196630:GDP196632 GMP196630:GNL196632 GWL196630:GXH196632 HGH196630:HHD196632 HQD196630:HQZ196632 HZZ196630:IAV196632 IJV196630:IKR196632 ITR196630:IUN196632 JDN196630:JEJ196632 JNJ196630:JOF196632 JXF196630:JYB196632 KHB196630:KHX196632 KQX196630:KRT196632 LAT196630:LBP196632 LKP196630:LLL196632 LUL196630:LVH196632 MEH196630:MFD196632 MOD196630:MOZ196632 MXZ196630:MYV196632 NHV196630:NIR196632 NRR196630:NSN196632 OBN196630:OCJ196632 OLJ196630:OMF196632 OVF196630:OWB196632 PFB196630:PFX196632 POX196630:PPT196632 PYT196630:PZP196632 QIP196630:QJL196632 QSL196630:QTH196632 RCH196630:RDD196632 RMD196630:RMZ196632 RVZ196630:RWV196632 SFV196630:SGR196632 SPR196630:SQN196632 SZN196630:TAJ196632 TJJ196630:TKF196632 TTF196630:TUB196632 UDB196630:UDX196632 UMX196630:UNT196632 UWT196630:UXP196632 VGP196630:VHL196632 VQL196630:VRH196632 WAH196630:WBD196632 WKD196630:WKZ196632 WTZ196630:WUV196632 H262168:Z262170 HN262166:IJ262168 RJ262166:SF262168 ABF262166:ACB262168 ALB262166:ALX262168 AUX262166:AVT262168 BET262166:BFP262168 BOP262166:BPL262168 BYL262166:BZH262168 CIH262166:CJD262168 CSD262166:CSZ262168 DBZ262166:DCV262168 DLV262166:DMR262168 DVR262166:DWN262168 EFN262166:EGJ262168 EPJ262166:EQF262168 EZF262166:FAB262168 FJB262166:FJX262168 FSX262166:FTT262168 GCT262166:GDP262168 GMP262166:GNL262168 GWL262166:GXH262168 HGH262166:HHD262168 HQD262166:HQZ262168 HZZ262166:IAV262168 IJV262166:IKR262168 ITR262166:IUN262168 JDN262166:JEJ262168 JNJ262166:JOF262168 JXF262166:JYB262168 KHB262166:KHX262168 KQX262166:KRT262168 LAT262166:LBP262168 LKP262166:LLL262168 LUL262166:LVH262168 MEH262166:MFD262168 MOD262166:MOZ262168 MXZ262166:MYV262168 NHV262166:NIR262168 NRR262166:NSN262168 OBN262166:OCJ262168 OLJ262166:OMF262168 OVF262166:OWB262168 PFB262166:PFX262168 POX262166:PPT262168 PYT262166:PZP262168 QIP262166:QJL262168 QSL262166:QTH262168 RCH262166:RDD262168 RMD262166:RMZ262168 RVZ262166:RWV262168 SFV262166:SGR262168 SPR262166:SQN262168 SZN262166:TAJ262168 TJJ262166:TKF262168 TTF262166:TUB262168 UDB262166:UDX262168 UMX262166:UNT262168 UWT262166:UXP262168 VGP262166:VHL262168 VQL262166:VRH262168 WAH262166:WBD262168 WKD262166:WKZ262168 WTZ262166:WUV262168 H327704:Z327706 HN327702:IJ327704 RJ327702:SF327704 ABF327702:ACB327704 ALB327702:ALX327704 AUX327702:AVT327704 BET327702:BFP327704 BOP327702:BPL327704 BYL327702:BZH327704 CIH327702:CJD327704 CSD327702:CSZ327704 DBZ327702:DCV327704 DLV327702:DMR327704 DVR327702:DWN327704 EFN327702:EGJ327704 EPJ327702:EQF327704 EZF327702:FAB327704 FJB327702:FJX327704 FSX327702:FTT327704 GCT327702:GDP327704 GMP327702:GNL327704 GWL327702:GXH327704 HGH327702:HHD327704 HQD327702:HQZ327704 HZZ327702:IAV327704 IJV327702:IKR327704 ITR327702:IUN327704 JDN327702:JEJ327704 JNJ327702:JOF327704 JXF327702:JYB327704 KHB327702:KHX327704 KQX327702:KRT327704 LAT327702:LBP327704 LKP327702:LLL327704 LUL327702:LVH327704 MEH327702:MFD327704 MOD327702:MOZ327704 MXZ327702:MYV327704 NHV327702:NIR327704 NRR327702:NSN327704 OBN327702:OCJ327704 OLJ327702:OMF327704 OVF327702:OWB327704 PFB327702:PFX327704 POX327702:PPT327704 PYT327702:PZP327704 QIP327702:QJL327704 QSL327702:QTH327704 RCH327702:RDD327704 RMD327702:RMZ327704 RVZ327702:RWV327704 SFV327702:SGR327704 SPR327702:SQN327704 SZN327702:TAJ327704 TJJ327702:TKF327704 TTF327702:TUB327704 UDB327702:UDX327704 UMX327702:UNT327704 UWT327702:UXP327704 VGP327702:VHL327704 VQL327702:VRH327704 WAH327702:WBD327704 WKD327702:WKZ327704 WTZ327702:WUV327704 H393240:Z393242 HN393238:IJ393240 RJ393238:SF393240 ABF393238:ACB393240 ALB393238:ALX393240 AUX393238:AVT393240 BET393238:BFP393240 BOP393238:BPL393240 BYL393238:BZH393240 CIH393238:CJD393240 CSD393238:CSZ393240 DBZ393238:DCV393240 DLV393238:DMR393240 DVR393238:DWN393240 EFN393238:EGJ393240 EPJ393238:EQF393240 EZF393238:FAB393240 FJB393238:FJX393240 FSX393238:FTT393240 GCT393238:GDP393240 GMP393238:GNL393240 GWL393238:GXH393240 HGH393238:HHD393240 HQD393238:HQZ393240 HZZ393238:IAV393240 IJV393238:IKR393240 ITR393238:IUN393240 JDN393238:JEJ393240 JNJ393238:JOF393240 JXF393238:JYB393240 KHB393238:KHX393240 KQX393238:KRT393240 LAT393238:LBP393240 LKP393238:LLL393240 LUL393238:LVH393240 MEH393238:MFD393240 MOD393238:MOZ393240 MXZ393238:MYV393240 NHV393238:NIR393240 NRR393238:NSN393240 OBN393238:OCJ393240 OLJ393238:OMF393240 OVF393238:OWB393240 PFB393238:PFX393240 POX393238:PPT393240 PYT393238:PZP393240 QIP393238:QJL393240 QSL393238:QTH393240 RCH393238:RDD393240 RMD393238:RMZ393240 RVZ393238:RWV393240 SFV393238:SGR393240 SPR393238:SQN393240 SZN393238:TAJ393240 TJJ393238:TKF393240 TTF393238:TUB393240 UDB393238:UDX393240 UMX393238:UNT393240 UWT393238:UXP393240 VGP393238:VHL393240 VQL393238:VRH393240 WAH393238:WBD393240 WKD393238:WKZ393240 WTZ393238:WUV393240 H458776:Z458778 HN458774:IJ458776 RJ458774:SF458776 ABF458774:ACB458776 ALB458774:ALX458776 AUX458774:AVT458776 BET458774:BFP458776 BOP458774:BPL458776 BYL458774:BZH458776 CIH458774:CJD458776 CSD458774:CSZ458776 DBZ458774:DCV458776 DLV458774:DMR458776 DVR458774:DWN458776 EFN458774:EGJ458776 EPJ458774:EQF458776 EZF458774:FAB458776 FJB458774:FJX458776 FSX458774:FTT458776 GCT458774:GDP458776 GMP458774:GNL458776 GWL458774:GXH458776 HGH458774:HHD458776 HQD458774:HQZ458776 HZZ458774:IAV458776 IJV458774:IKR458776 ITR458774:IUN458776 JDN458774:JEJ458776 JNJ458774:JOF458776 JXF458774:JYB458776 KHB458774:KHX458776 KQX458774:KRT458776 LAT458774:LBP458776 LKP458774:LLL458776 LUL458774:LVH458776 MEH458774:MFD458776 MOD458774:MOZ458776 MXZ458774:MYV458776 NHV458774:NIR458776 NRR458774:NSN458776 OBN458774:OCJ458776 OLJ458774:OMF458776 OVF458774:OWB458776 PFB458774:PFX458776 POX458774:PPT458776 PYT458774:PZP458776 QIP458774:QJL458776 QSL458774:QTH458776 RCH458774:RDD458776 RMD458774:RMZ458776 RVZ458774:RWV458776 SFV458774:SGR458776 SPR458774:SQN458776 SZN458774:TAJ458776 TJJ458774:TKF458776 TTF458774:TUB458776 UDB458774:UDX458776 UMX458774:UNT458776 UWT458774:UXP458776 VGP458774:VHL458776 VQL458774:VRH458776 WAH458774:WBD458776 WKD458774:WKZ458776 WTZ458774:WUV458776 H524312:Z524314 HN524310:IJ524312 RJ524310:SF524312 ABF524310:ACB524312 ALB524310:ALX524312 AUX524310:AVT524312 BET524310:BFP524312 BOP524310:BPL524312 BYL524310:BZH524312 CIH524310:CJD524312 CSD524310:CSZ524312 DBZ524310:DCV524312 DLV524310:DMR524312 DVR524310:DWN524312 EFN524310:EGJ524312 EPJ524310:EQF524312 EZF524310:FAB524312 FJB524310:FJX524312 FSX524310:FTT524312 GCT524310:GDP524312 GMP524310:GNL524312 GWL524310:GXH524312 HGH524310:HHD524312 HQD524310:HQZ524312 HZZ524310:IAV524312 IJV524310:IKR524312 ITR524310:IUN524312 JDN524310:JEJ524312 JNJ524310:JOF524312 JXF524310:JYB524312 KHB524310:KHX524312 KQX524310:KRT524312 LAT524310:LBP524312 LKP524310:LLL524312 LUL524310:LVH524312 MEH524310:MFD524312 MOD524310:MOZ524312 MXZ524310:MYV524312 NHV524310:NIR524312 NRR524310:NSN524312 OBN524310:OCJ524312 OLJ524310:OMF524312 OVF524310:OWB524312 PFB524310:PFX524312 POX524310:PPT524312 PYT524310:PZP524312 QIP524310:QJL524312 QSL524310:QTH524312 RCH524310:RDD524312 RMD524310:RMZ524312 RVZ524310:RWV524312 SFV524310:SGR524312 SPR524310:SQN524312 SZN524310:TAJ524312 TJJ524310:TKF524312 TTF524310:TUB524312 UDB524310:UDX524312 UMX524310:UNT524312 UWT524310:UXP524312 VGP524310:VHL524312 VQL524310:VRH524312 WAH524310:WBD524312 WKD524310:WKZ524312 WTZ524310:WUV524312 H589848:Z589850 HN589846:IJ589848 RJ589846:SF589848 ABF589846:ACB589848 ALB589846:ALX589848 AUX589846:AVT589848 BET589846:BFP589848 BOP589846:BPL589848 BYL589846:BZH589848 CIH589846:CJD589848 CSD589846:CSZ589848 DBZ589846:DCV589848 DLV589846:DMR589848 DVR589846:DWN589848 EFN589846:EGJ589848 EPJ589846:EQF589848 EZF589846:FAB589848 FJB589846:FJX589848 FSX589846:FTT589848 GCT589846:GDP589848 GMP589846:GNL589848 GWL589846:GXH589848 HGH589846:HHD589848 HQD589846:HQZ589848 HZZ589846:IAV589848 IJV589846:IKR589848 ITR589846:IUN589848 JDN589846:JEJ589848 JNJ589846:JOF589848 JXF589846:JYB589848 KHB589846:KHX589848 KQX589846:KRT589848 LAT589846:LBP589848 LKP589846:LLL589848 LUL589846:LVH589848 MEH589846:MFD589848 MOD589846:MOZ589848 MXZ589846:MYV589848 NHV589846:NIR589848 NRR589846:NSN589848 OBN589846:OCJ589848 OLJ589846:OMF589848 OVF589846:OWB589848 PFB589846:PFX589848 POX589846:PPT589848 PYT589846:PZP589848 QIP589846:QJL589848 QSL589846:QTH589848 RCH589846:RDD589848 RMD589846:RMZ589848 RVZ589846:RWV589848 SFV589846:SGR589848 SPR589846:SQN589848 SZN589846:TAJ589848 TJJ589846:TKF589848 TTF589846:TUB589848 UDB589846:UDX589848 UMX589846:UNT589848 UWT589846:UXP589848 VGP589846:VHL589848 VQL589846:VRH589848 WAH589846:WBD589848 WKD589846:WKZ589848 WTZ589846:WUV589848 H655384:Z655386 HN655382:IJ655384 RJ655382:SF655384 ABF655382:ACB655384 ALB655382:ALX655384 AUX655382:AVT655384 BET655382:BFP655384 BOP655382:BPL655384 BYL655382:BZH655384 CIH655382:CJD655384 CSD655382:CSZ655384 DBZ655382:DCV655384 DLV655382:DMR655384 DVR655382:DWN655384 EFN655382:EGJ655384 EPJ655382:EQF655384 EZF655382:FAB655384 FJB655382:FJX655384 FSX655382:FTT655384 GCT655382:GDP655384 GMP655382:GNL655384 GWL655382:GXH655384 HGH655382:HHD655384 HQD655382:HQZ655384 HZZ655382:IAV655384 IJV655382:IKR655384 ITR655382:IUN655384 JDN655382:JEJ655384 JNJ655382:JOF655384 JXF655382:JYB655384 KHB655382:KHX655384 KQX655382:KRT655384 LAT655382:LBP655384 LKP655382:LLL655384 LUL655382:LVH655384 MEH655382:MFD655384 MOD655382:MOZ655384 MXZ655382:MYV655384 NHV655382:NIR655384 NRR655382:NSN655384 OBN655382:OCJ655384 OLJ655382:OMF655384 OVF655382:OWB655384 PFB655382:PFX655384 POX655382:PPT655384 PYT655382:PZP655384 QIP655382:QJL655384 QSL655382:QTH655384 RCH655382:RDD655384 RMD655382:RMZ655384 RVZ655382:RWV655384 SFV655382:SGR655384 SPR655382:SQN655384 SZN655382:TAJ655384 TJJ655382:TKF655384 TTF655382:TUB655384 UDB655382:UDX655384 UMX655382:UNT655384 UWT655382:UXP655384 VGP655382:VHL655384 VQL655382:VRH655384 WAH655382:WBD655384 WKD655382:WKZ655384 WTZ655382:WUV655384 H720920:Z720922 HN720918:IJ720920 RJ720918:SF720920 ABF720918:ACB720920 ALB720918:ALX720920 AUX720918:AVT720920 BET720918:BFP720920 BOP720918:BPL720920 BYL720918:BZH720920 CIH720918:CJD720920 CSD720918:CSZ720920 DBZ720918:DCV720920 DLV720918:DMR720920 DVR720918:DWN720920 EFN720918:EGJ720920 EPJ720918:EQF720920 EZF720918:FAB720920 FJB720918:FJX720920 FSX720918:FTT720920 GCT720918:GDP720920 GMP720918:GNL720920 GWL720918:GXH720920 HGH720918:HHD720920 HQD720918:HQZ720920 HZZ720918:IAV720920 IJV720918:IKR720920 ITR720918:IUN720920 JDN720918:JEJ720920 JNJ720918:JOF720920 JXF720918:JYB720920 KHB720918:KHX720920 KQX720918:KRT720920 LAT720918:LBP720920 LKP720918:LLL720920 LUL720918:LVH720920 MEH720918:MFD720920 MOD720918:MOZ720920 MXZ720918:MYV720920 NHV720918:NIR720920 NRR720918:NSN720920 OBN720918:OCJ720920 OLJ720918:OMF720920 OVF720918:OWB720920 PFB720918:PFX720920 POX720918:PPT720920 PYT720918:PZP720920 QIP720918:QJL720920 QSL720918:QTH720920 RCH720918:RDD720920 RMD720918:RMZ720920 RVZ720918:RWV720920 SFV720918:SGR720920 SPR720918:SQN720920 SZN720918:TAJ720920 TJJ720918:TKF720920 TTF720918:TUB720920 UDB720918:UDX720920 UMX720918:UNT720920 UWT720918:UXP720920 VGP720918:VHL720920 VQL720918:VRH720920 WAH720918:WBD720920 WKD720918:WKZ720920 WTZ720918:WUV720920 H786456:Z786458 HN786454:IJ786456 RJ786454:SF786456 ABF786454:ACB786456 ALB786454:ALX786456 AUX786454:AVT786456 BET786454:BFP786456 BOP786454:BPL786456 BYL786454:BZH786456 CIH786454:CJD786456 CSD786454:CSZ786456 DBZ786454:DCV786456 DLV786454:DMR786456 DVR786454:DWN786456 EFN786454:EGJ786456 EPJ786454:EQF786456 EZF786454:FAB786456 FJB786454:FJX786456 FSX786454:FTT786456 GCT786454:GDP786456 GMP786454:GNL786456 GWL786454:GXH786456 HGH786454:HHD786456 HQD786454:HQZ786456 HZZ786454:IAV786456 IJV786454:IKR786456 ITR786454:IUN786456 JDN786454:JEJ786456 JNJ786454:JOF786456 JXF786454:JYB786456 KHB786454:KHX786456 KQX786454:KRT786456 LAT786454:LBP786456 LKP786454:LLL786456 LUL786454:LVH786456 MEH786454:MFD786456 MOD786454:MOZ786456 MXZ786454:MYV786456 NHV786454:NIR786456 NRR786454:NSN786456 OBN786454:OCJ786456 OLJ786454:OMF786456 OVF786454:OWB786456 PFB786454:PFX786456 POX786454:PPT786456 PYT786454:PZP786456 QIP786454:QJL786456 QSL786454:QTH786456 RCH786454:RDD786456 RMD786454:RMZ786456 RVZ786454:RWV786456 SFV786454:SGR786456 SPR786454:SQN786456 SZN786454:TAJ786456 TJJ786454:TKF786456 TTF786454:TUB786456 UDB786454:UDX786456 UMX786454:UNT786456 UWT786454:UXP786456 VGP786454:VHL786456 VQL786454:VRH786456 WAH786454:WBD786456 WKD786454:WKZ786456 WTZ786454:WUV786456 H851992:Z851994 HN851990:IJ851992 RJ851990:SF851992 ABF851990:ACB851992 ALB851990:ALX851992 AUX851990:AVT851992 BET851990:BFP851992 BOP851990:BPL851992 BYL851990:BZH851992 CIH851990:CJD851992 CSD851990:CSZ851992 DBZ851990:DCV851992 DLV851990:DMR851992 DVR851990:DWN851992 EFN851990:EGJ851992 EPJ851990:EQF851992 EZF851990:FAB851992 FJB851990:FJX851992 FSX851990:FTT851992 GCT851990:GDP851992 GMP851990:GNL851992 GWL851990:GXH851992 HGH851990:HHD851992 HQD851990:HQZ851992 HZZ851990:IAV851992 IJV851990:IKR851992 ITR851990:IUN851992 JDN851990:JEJ851992 JNJ851990:JOF851992 JXF851990:JYB851992 KHB851990:KHX851992 KQX851990:KRT851992 LAT851990:LBP851992 LKP851990:LLL851992 LUL851990:LVH851992 MEH851990:MFD851992 MOD851990:MOZ851992 MXZ851990:MYV851992 NHV851990:NIR851992 NRR851990:NSN851992 OBN851990:OCJ851992 OLJ851990:OMF851992 OVF851990:OWB851992 PFB851990:PFX851992 POX851990:PPT851992 PYT851990:PZP851992 QIP851990:QJL851992 QSL851990:QTH851992 RCH851990:RDD851992 RMD851990:RMZ851992 RVZ851990:RWV851992 SFV851990:SGR851992 SPR851990:SQN851992 SZN851990:TAJ851992 TJJ851990:TKF851992 TTF851990:TUB851992 UDB851990:UDX851992 UMX851990:UNT851992 UWT851990:UXP851992 VGP851990:VHL851992 VQL851990:VRH851992 WAH851990:WBD851992 WKD851990:WKZ851992 WTZ851990:WUV851992 H917528:Z917530 HN917526:IJ917528 RJ917526:SF917528 ABF917526:ACB917528 ALB917526:ALX917528 AUX917526:AVT917528 BET917526:BFP917528 BOP917526:BPL917528 BYL917526:BZH917528 CIH917526:CJD917528 CSD917526:CSZ917528 DBZ917526:DCV917528 DLV917526:DMR917528 DVR917526:DWN917528 EFN917526:EGJ917528 EPJ917526:EQF917528 EZF917526:FAB917528 FJB917526:FJX917528 FSX917526:FTT917528 GCT917526:GDP917528 GMP917526:GNL917528 GWL917526:GXH917528 HGH917526:HHD917528 HQD917526:HQZ917528 HZZ917526:IAV917528 IJV917526:IKR917528 ITR917526:IUN917528 JDN917526:JEJ917528 JNJ917526:JOF917528 JXF917526:JYB917528 KHB917526:KHX917528 KQX917526:KRT917528 LAT917526:LBP917528 LKP917526:LLL917528 LUL917526:LVH917528 MEH917526:MFD917528 MOD917526:MOZ917528 MXZ917526:MYV917528 NHV917526:NIR917528 NRR917526:NSN917528 OBN917526:OCJ917528 OLJ917526:OMF917528 OVF917526:OWB917528 PFB917526:PFX917528 POX917526:PPT917528 PYT917526:PZP917528 QIP917526:QJL917528 QSL917526:QTH917528 RCH917526:RDD917528 RMD917526:RMZ917528 RVZ917526:RWV917528 SFV917526:SGR917528 SPR917526:SQN917528 SZN917526:TAJ917528 TJJ917526:TKF917528 TTF917526:TUB917528 UDB917526:UDX917528 UMX917526:UNT917528 UWT917526:UXP917528 VGP917526:VHL917528 VQL917526:VRH917528 WAH917526:WBD917528 WKD917526:WKZ917528 WTZ917526:WUV917528 H983064:Z983066 HN983062:IJ983064 RJ983062:SF983064 ABF983062:ACB983064 ALB983062:ALX983064 AUX983062:AVT983064 BET983062:BFP983064 BOP983062:BPL983064 BYL983062:BZH983064 CIH983062:CJD983064 CSD983062:CSZ983064 DBZ983062:DCV983064 DLV983062:DMR983064 DVR983062:DWN983064 EFN983062:EGJ983064 EPJ983062:EQF983064 EZF983062:FAB983064 FJB983062:FJX983064 FSX983062:FTT983064 GCT983062:GDP983064 GMP983062:GNL983064 GWL983062:GXH983064 HGH983062:HHD983064 HQD983062:HQZ983064 HZZ983062:IAV983064 IJV983062:IKR983064 ITR983062:IUN983064 JDN983062:JEJ983064 JNJ983062:JOF983064 JXF983062:JYB983064 KHB983062:KHX983064 KQX983062:KRT983064 LAT983062:LBP983064 LKP983062:LLL983064 LUL983062:LVH983064 MEH983062:MFD983064 MOD983062:MOZ983064 MXZ983062:MYV983064 NHV983062:NIR983064 NRR983062:NSN983064 OBN983062:OCJ983064 OLJ983062:OMF983064 OVF983062:OWB983064 PFB983062:PFX983064 POX983062:PPT983064 PYT983062:PZP983064 QIP983062:QJL983064 QSL983062:QTH983064 RCH983062:RDD983064 RMD983062:RMZ983064 RVZ983062:RWV983064 SFV983062:SGR983064 SPR983062:SQN983064 SZN983062:TAJ983064 TJJ983062:TKF983064 TTF983062:TUB983064 UDB983062:UDX983064 UMX983062:UNT983064 UWT983062:UXP983064 VGP983062:VHL983064 VQL983062:VRH983064 WAH983062:WBD983064 WKD983062:WKZ983064 WTZ983062:WUV983064 O65543:O65544 HU65541:HU65542 RQ65541:RQ65542 ABM65541:ABM65542 ALI65541:ALI65542 AVE65541:AVE65542 BFA65541:BFA65542 BOW65541:BOW65542 BYS65541:BYS65542 CIO65541:CIO65542 CSK65541:CSK65542 DCG65541:DCG65542 DMC65541:DMC65542 DVY65541:DVY65542 EFU65541:EFU65542 EPQ65541:EPQ65542 EZM65541:EZM65542 FJI65541:FJI65542 FTE65541:FTE65542 GDA65541:GDA65542 GMW65541:GMW65542 GWS65541:GWS65542 HGO65541:HGO65542 HQK65541:HQK65542 IAG65541:IAG65542 IKC65541:IKC65542 ITY65541:ITY65542 JDU65541:JDU65542 JNQ65541:JNQ65542 JXM65541:JXM65542 KHI65541:KHI65542 KRE65541:KRE65542 LBA65541:LBA65542 LKW65541:LKW65542 LUS65541:LUS65542 MEO65541:MEO65542 MOK65541:MOK65542 MYG65541:MYG65542 NIC65541:NIC65542 NRY65541:NRY65542 OBU65541:OBU65542 OLQ65541:OLQ65542 OVM65541:OVM65542 PFI65541:PFI65542 PPE65541:PPE65542 PZA65541:PZA65542 QIW65541:QIW65542 QSS65541:QSS65542 RCO65541:RCO65542 RMK65541:RMK65542 RWG65541:RWG65542 SGC65541:SGC65542 SPY65541:SPY65542 SZU65541:SZU65542 TJQ65541:TJQ65542 TTM65541:TTM65542 UDI65541:UDI65542 UNE65541:UNE65542 UXA65541:UXA65542 VGW65541:VGW65542 VQS65541:VQS65542 WAO65541:WAO65542 WKK65541:WKK65542 WUG65541:WUG65542 O131079:O131080 HU131077:HU131078 RQ131077:RQ131078 ABM131077:ABM131078 ALI131077:ALI131078 AVE131077:AVE131078 BFA131077:BFA131078 BOW131077:BOW131078 BYS131077:BYS131078 CIO131077:CIO131078 CSK131077:CSK131078 DCG131077:DCG131078 DMC131077:DMC131078 DVY131077:DVY131078 EFU131077:EFU131078 EPQ131077:EPQ131078 EZM131077:EZM131078 FJI131077:FJI131078 FTE131077:FTE131078 GDA131077:GDA131078 GMW131077:GMW131078 GWS131077:GWS131078 HGO131077:HGO131078 HQK131077:HQK131078 IAG131077:IAG131078 IKC131077:IKC131078 ITY131077:ITY131078 JDU131077:JDU131078 JNQ131077:JNQ131078 JXM131077:JXM131078 KHI131077:KHI131078 KRE131077:KRE131078 LBA131077:LBA131078 LKW131077:LKW131078 LUS131077:LUS131078 MEO131077:MEO131078 MOK131077:MOK131078 MYG131077:MYG131078 NIC131077:NIC131078 NRY131077:NRY131078 OBU131077:OBU131078 OLQ131077:OLQ131078 OVM131077:OVM131078 PFI131077:PFI131078 PPE131077:PPE131078 PZA131077:PZA131078 QIW131077:QIW131078 QSS131077:QSS131078 RCO131077:RCO131078 RMK131077:RMK131078 RWG131077:RWG131078 SGC131077:SGC131078 SPY131077:SPY131078 SZU131077:SZU131078 TJQ131077:TJQ131078 TTM131077:TTM131078 UDI131077:UDI131078 UNE131077:UNE131078 UXA131077:UXA131078 VGW131077:VGW131078 VQS131077:VQS131078 WAO131077:WAO131078 WKK131077:WKK131078 WUG131077:WUG131078 O196615:O196616 HU196613:HU196614 RQ196613:RQ196614 ABM196613:ABM196614 ALI196613:ALI196614 AVE196613:AVE196614 BFA196613:BFA196614 BOW196613:BOW196614 BYS196613:BYS196614 CIO196613:CIO196614 CSK196613:CSK196614 DCG196613:DCG196614 DMC196613:DMC196614 DVY196613:DVY196614 EFU196613:EFU196614 EPQ196613:EPQ196614 EZM196613:EZM196614 FJI196613:FJI196614 FTE196613:FTE196614 GDA196613:GDA196614 GMW196613:GMW196614 GWS196613:GWS196614 HGO196613:HGO196614 HQK196613:HQK196614 IAG196613:IAG196614 IKC196613:IKC196614 ITY196613:ITY196614 JDU196613:JDU196614 JNQ196613:JNQ196614 JXM196613:JXM196614 KHI196613:KHI196614 KRE196613:KRE196614 LBA196613:LBA196614 LKW196613:LKW196614 LUS196613:LUS196614 MEO196613:MEO196614 MOK196613:MOK196614 MYG196613:MYG196614 NIC196613:NIC196614 NRY196613:NRY196614 OBU196613:OBU196614 OLQ196613:OLQ196614 OVM196613:OVM196614 PFI196613:PFI196614 PPE196613:PPE196614 PZA196613:PZA196614 QIW196613:QIW196614 QSS196613:QSS196614 RCO196613:RCO196614 RMK196613:RMK196614 RWG196613:RWG196614 SGC196613:SGC196614 SPY196613:SPY196614 SZU196613:SZU196614 TJQ196613:TJQ196614 TTM196613:TTM196614 UDI196613:UDI196614 UNE196613:UNE196614 UXA196613:UXA196614 VGW196613:VGW196614 VQS196613:VQS196614 WAO196613:WAO196614 WKK196613:WKK196614 WUG196613:WUG196614 O262151:O262152 HU262149:HU262150 RQ262149:RQ262150 ABM262149:ABM262150 ALI262149:ALI262150 AVE262149:AVE262150 BFA262149:BFA262150 BOW262149:BOW262150 BYS262149:BYS262150 CIO262149:CIO262150 CSK262149:CSK262150 DCG262149:DCG262150 DMC262149:DMC262150 DVY262149:DVY262150 EFU262149:EFU262150 EPQ262149:EPQ262150 EZM262149:EZM262150 FJI262149:FJI262150 FTE262149:FTE262150 GDA262149:GDA262150 GMW262149:GMW262150 GWS262149:GWS262150 HGO262149:HGO262150 HQK262149:HQK262150 IAG262149:IAG262150 IKC262149:IKC262150 ITY262149:ITY262150 JDU262149:JDU262150 JNQ262149:JNQ262150 JXM262149:JXM262150 KHI262149:KHI262150 KRE262149:KRE262150 LBA262149:LBA262150 LKW262149:LKW262150 LUS262149:LUS262150 MEO262149:MEO262150 MOK262149:MOK262150 MYG262149:MYG262150 NIC262149:NIC262150 NRY262149:NRY262150 OBU262149:OBU262150 OLQ262149:OLQ262150 OVM262149:OVM262150 PFI262149:PFI262150 PPE262149:PPE262150 PZA262149:PZA262150 QIW262149:QIW262150 QSS262149:QSS262150 RCO262149:RCO262150 RMK262149:RMK262150 RWG262149:RWG262150 SGC262149:SGC262150 SPY262149:SPY262150 SZU262149:SZU262150 TJQ262149:TJQ262150 TTM262149:TTM262150 UDI262149:UDI262150 UNE262149:UNE262150 UXA262149:UXA262150 VGW262149:VGW262150 VQS262149:VQS262150 WAO262149:WAO262150 WKK262149:WKK262150 WUG262149:WUG262150 O327687:O327688 HU327685:HU327686 RQ327685:RQ327686 ABM327685:ABM327686 ALI327685:ALI327686 AVE327685:AVE327686 BFA327685:BFA327686 BOW327685:BOW327686 BYS327685:BYS327686 CIO327685:CIO327686 CSK327685:CSK327686 DCG327685:DCG327686 DMC327685:DMC327686 DVY327685:DVY327686 EFU327685:EFU327686 EPQ327685:EPQ327686 EZM327685:EZM327686 FJI327685:FJI327686 FTE327685:FTE327686 GDA327685:GDA327686 GMW327685:GMW327686 GWS327685:GWS327686 HGO327685:HGO327686 HQK327685:HQK327686 IAG327685:IAG327686 IKC327685:IKC327686 ITY327685:ITY327686 JDU327685:JDU327686 JNQ327685:JNQ327686 JXM327685:JXM327686 KHI327685:KHI327686 KRE327685:KRE327686 LBA327685:LBA327686 LKW327685:LKW327686 LUS327685:LUS327686 MEO327685:MEO327686 MOK327685:MOK327686 MYG327685:MYG327686 NIC327685:NIC327686 NRY327685:NRY327686 OBU327685:OBU327686 OLQ327685:OLQ327686 OVM327685:OVM327686 PFI327685:PFI327686 PPE327685:PPE327686 PZA327685:PZA327686 QIW327685:QIW327686 QSS327685:QSS327686 RCO327685:RCO327686 RMK327685:RMK327686 RWG327685:RWG327686 SGC327685:SGC327686 SPY327685:SPY327686 SZU327685:SZU327686 TJQ327685:TJQ327686 TTM327685:TTM327686 UDI327685:UDI327686 UNE327685:UNE327686 UXA327685:UXA327686 VGW327685:VGW327686 VQS327685:VQS327686 WAO327685:WAO327686 WKK327685:WKK327686 WUG327685:WUG327686 O393223:O393224 HU393221:HU393222 RQ393221:RQ393222 ABM393221:ABM393222 ALI393221:ALI393222 AVE393221:AVE393222 BFA393221:BFA393222 BOW393221:BOW393222 BYS393221:BYS393222 CIO393221:CIO393222 CSK393221:CSK393222 DCG393221:DCG393222 DMC393221:DMC393222 DVY393221:DVY393222 EFU393221:EFU393222 EPQ393221:EPQ393222 EZM393221:EZM393222 FJI393221:FJI393222 FTE393221:FTE393222 GDA393221:GDA393222 GMW393221:GMW393222 GWS393221:GWS393222 HGO393221:HGO393222 HQK393221:HQK393222 IAG393221:IAG393222 IKC393221:IKC393222 ITY393221:ITY393222 JDU393221:JDU393222 JNQ393221:JNQ393222 JXM393221:JXM393222 KHI393221:KHI393222 KRE393221:KRE393222 LBA393221:LBA393222 LKW393221:LKW393222 LUS393221:LUS393222 MEO393221:MEO393222 MOK393221:MOK393222 MYG393221:MYG393222 NIC393221:NIC393222 NRY393221:NRY393222 OBU393221:OBU393222 OLQ393221:OLQ393222 OVM393221:OVM393222 PFI393221:PFI393222 PPE393221:PPE393222 PZA393221:PZA393222 QIW393221:QIW393222 QSS393221:QSS393222 RCO393221:RCO393222 RMK393221:RMK393222 RWG393221:RWG393222 SGC393221:SGC393222 SPY393221:SPY393222 SZU393221:SZU393222 TJQ393221:TJQ393222 TTM393221:TTM393222 UDI393221:UDI393222 UNE393221:UNE393222 UXA393221:UXA393222 VGW393221:VGW393222 VQS393221:VQS393222 WAO393221:WAO393222 WKK393221:WKK393222 WUG393221:WUG393222 O458759:O458760 HU458757:HU458758 RQ458757:RQ458758 ABM458757:ABM458758 ALI458757:ALI458758 AVE458757:AVE458758 BFA458757:BFA458758 BOW458757:BOW458758 BYS458757:BYS458758 CIO458757:CIO458758 CSK458757:CSK458758 DCG458757:DCG458758 DMC458757:DMC458758 DVY458757:DVY458758 EFU458757:EFU458758 EPQ458757:EPQ458758 EZM458757:EZM458758 FJI458757:FJI458758 FTE458757:FTE458758 GDA458757:GDA458758 GMW458757:GMW458758 GWS458757:GWS458758 HGO458757:HGO458758 HQK458757:HQK458758 IAG458757:IAG458758 IKC458757:IKC458758 ITY458757:ITY458758 JDU458757:JDU458758 JNQ458757:JNQ458758 JXM458757:JXM458758 KHI458757:KHI458758 KRE458757:KRE458758 LBA458757:LBA458758 LKW458757:LKW458758 LUS458757:LUS458758 MEO458757:MEO458758 MOK458757:MOK458758 MYG458757:MYG458758 NIC458757:NIC458758 NRY458757:NRY458758 OBU458757:OBU458758 OLQ458757:OLQ458758 OVM458757:OVM458758 PFI458757:PFI458758 PPE458757:PPE458758 PZA458757:PZA458758 QIW458757:QIW458758 QSS458757:QSS458758 RCO458757:RCO458758 RMK458757:RMK458758 RWG458757:RWG458758 SGC458757:SGC458758 SPY458757:SPY458758 SZU458757:SZU458758 TJQ458757:TJQ458758 TTM458757:TTM458758 UDI458757:UDI458758 UNE458757:UNE458758 UXA458757:UXA458758 VGW458757:VGW458758 VQS458757:VQS458758 WAO458757:WAO458758 WKK458757:WKK458758 WUG458757:WUG458758 O524295:O524296 HU524293:HU524294 RQ524293:RQ524294 ABM524293:ABM524294 ALI524293:ALI524294 AVE524293:AVE524294 BFA524293:BFA524294 BOW524293:BOW524294 BYS524293:BYS524294 CIO524293:CIO524294 CSK524293:CSK524294 DCG524293:DCG524294 DMC524293:DMC524294 DVY524293:DVY524294 EFU524293:EFU524294 EPQ524293:EPQ524294 EZM524293:EZM524294 FJI524293:FJI524294 FTE524293:FTE524294 GDA524293:GDA524294 GMW524293:GMW524294 GWS524293:GWS524294 HGO524293:HGO524294 HQK524293:HQK524294 IAG524293:IAG524294 IKC524293:IKC524294 ITY524293:ITY524294 JDU524293:JDU524294 JNQ524293:JNQ524294 JXM524293:JXM524294 KHI524293:KHI524294 KRE524293:KRE524294 LBA524293:LBA524294 LKW524293:LKW524294 LUS524293:LUS524294 MEO524293:MEO524294 MOK524293:MOK524294 MYG524293:MYG524294 NIC524293:NIC524294 NRY524293:NRY524294 OBU524293:OBU524294 OLQ524293:OLQ524294 OVM524293:OVM524294 PFI524293:PFI524294 PPE524293:PPE524294 PZA524293:PZA524294 QIW524293:QIW524294 QSS524293:QSS524294 RCO524293:RCO524294 RMK524293:RMK524294 RWG524293:RWG524294 SGC524293:SGC524294 SPY524293:SPY524294 SZU524293:SZU524294 TJQ524293:TJQ524294 TTM524293:TTM524294 UDI524293:UDI524294 UNE524293:UNE524294 UXA524293:UXA524294 VGW524293:VGW524294 VQS524293:VQS524294 WAO524293:WAO524294 WKK524293:WKK524294 WUG524293:WUG524294 O589831:O589832 HU589829:HU589830 RQ589829:RQ589830 ABM589829:ABM589830 ALI589829:ALI589830 AVE589829:AVE589830 BFA589829:BFA589830 BOW589829:BOW589830 BYS589829:BYS589830 CIO589829:CIO589830 CSK589829:CSK589830 DCG589829:DCG589830 DMC589829:DMC589830 DVY589829:DVY589830 EFU589829:EFU589830 EPQ589829:EPQ589830 EZM589829:EZM589830 FJI589829:FJI589830 FTE589829:FTE589830 GDA589829:GDA589830 GMW589829:GMW589830 GWS589829:GWS589830 HGO589829:HGO589830 HQK589829:HQK589830 IAG589829:IAG589830 IKC589829:IKC589830 ITY589829:ITY589830 JDU589829:JDU589830 JNQ589829:JNQ589830 JXM589829:JXM589830 KHI589829:KHI589830 KRE589829:KRE589830 LBA589829:LBA589830 LKW589829:LKW589830 LUS589829:LUS589830 MEO589829:MEO589830 MOK589829:MOK589830 MYG589829:MYG589830 NIC589829:NIC589830 NRY589829:NRY589830 OBU589829:OBU589830 OLQ589829:OLQ589830 OVM589829:OVM589830 PFI589829:PFI589830 PPE589829:PPE589830 PZA589829:PZA589830 QIW589829:QIW589830 QSS589829:QSS589830 RCO589829:RCO589830 RMK589829:RMK589830 RWG589829:RWG589830 SGC589829:SGC589830 SPY589829:SPY589830 SZU589829:SZU589830 TJQ589829:TJQ589830 TTM589829:TTM589830 UDI589829:UDI589830 UNE589829:UNE589830 UXA589829:UXA589830 VGW589829:VGW589830 VQS589829:VQS589830 WAO589829:WAO589830 WKK589829:WKK589830 WUG589829:WUG589830 O655367:O655368 HU655365:HU655366 RQ655365:RQ655366 ABM655365:ABM655366 ALI655365:ALI655366 AVE655365:AVE655366 BFA655365:BFA655366 BOW655365:BOW655366 BYS655365:BYS655366 CIO655365:CIO655366 CSK655365:CSK655366 DCG655365:DCG655366 DMC655365:DMC655366 DVY655365:DVY655366 EFU655365:EFU655366 EPQ655365:EPQ655366 EZM655365:EZM655366 FJI655365:FJI655366 FTE655365:FTE655366 GDA655365:GDA655366 GMW655365:GMW655366 GWS655365:GWS655366 HGO655365:HGO655366 HQK655365:HQK655366 IAG655365:IAG655366 IKC655365:IKC655366 ITY655365:ITY655366 JDU655365:JDU655366 JNQ655365:JNQ655366 JXM655365:JXM655366 KHI655365:KHI655366 KRE655365:KRE655366 LBA655365:LBA655366 LKW655365:LKW655366 LUS655365:LUS655366 MEO655365:MEO655366 MOK655365:MOK655366 MYG655365:MYG655366 NIC655365:NIC655366 NRY655365:NRY655366 OBU655365:OBU655366 OLQ655365:OLQ655366 OVM655365:OVM655366 PFI655365:PFI655366 PPE655365:PPE655366 PZA655365:PZA655366 QIW655365:QIW655366 QSS655365:QSS655366 RCO655365:RCO655366 RMK655365:RMK655366 RWG655365:RWG655366 SGC655365:SGC655366 SPY655365:SPY655366 SZU655365:SZU655366 TJQ655365:TJQ655366 TTM655365:TTM655366 UDI655365:UDI655366 UNE655365:UNE655366 UXA655365:UXA655366 VGW655365:VGW655366 VQS655365:VQS655366 WAO655365:WAO655366 WKK655365:WKK655366 WUG655365:WUG655366 O720903:O720904 HU720901:HU720902 RQ720901:RQ720902 ABM720901:ABM720902 ALI720901:ALI720902 AVE720901:AVE720902 BFA720901:BFA720902 BOW720901:BOW720902 BYS720901:BYS720902 CIO720901:CIO720902 CSK720901:CSK720902 DCG720901:DCG720902 DMC720901:DMC720902 DVY720901:DVY720902 EFU720901:EFU720902 EPQ720901:EPQ720902 EZM720901:EZM720902 FJI720901:FJI720902 FTE720901:FTE720902 GDA720901:GDA720902 GMW720901:GMW720902 GWS720901:GWS720902 HGO720901:HGO720902 HQK720901:HQK720902 IAG720901:IAG720902 IKC720901:IKC720902 ITY720901:ITY720902 JDU720901:JDU720902 JNQ720901:JNQ720902 JXM720901:JXM720902 KHI720901:KHI720902 KRE720901:KRE720902 LBA720901:LBA720902 LKW720901:LKW720902 LUS720901:LUS720902 MEO720901:MEO720902 MOK720901:MOK720902 MYG720901:MYG720902 NIC720901:NIC720902 NRY720901:NRY720902 OBU720901:OBU720902 OLQ720901:OLQ720902 OVM720901:OVM720902 PFI720901:PFI720902 PPE720901:PPE720902 PZA720901:PZA720902 QIW720901:QIW720902 QSS720901:QSS720902 RCO720901:RCO720902 RMK720901:RMK720902 RWG720901:RWG720902 SGC720901:SGC720902 SPY720901:SPY720902 SZU720901:SZU720902 TJQ720901:TJQ720902 TTM720901:TTM720902 UDI720901:UDI720902 UNE720901:UNE720902 UXA720901:UXA720902 VGW720901:VGW720902 VQS720901:VQS720902 WAO720901:WAO720902 WKK720901:WKK720902 WUG720901:WUG720902 O786439:O786440 HU786437:HU786438 RQ786437:RQ786438 ABM786437:ABM786438 ALI786437:ALI786438 AVE786437:AVE786438 BFA786437:BFA786438 BOW786437:BOW786438 BYS786437:BYS786438 CIO786437:CIO786438 CSK786437:CSK786438 DCG786437:DCG786438 DMC786437:DMC786438 DVY786437:DVY786438 EFU786437:EFU786438 EPQ786437:EPQ786438 EZM786437:EZM786438 FJI786437:FJI786438 FTE786437:FTE786438 GDA786437:GDA786438 GMW786437:GMW786438 GWS786437:GWS786438 HGO786437:HGO786438 HQK786437:HQK786438 IAG786437:IAG786438 IKC786437:IKC786438 ITY786437:ITY786438 JDU786437:JDU786438 JNQ786437:JNQ786438 JXM786437:JXM786438 KHI786437:KHI786438 KRE786437:KRE786438 LBA786437:LBA786438 LKW786437:LKW786438 LUS786437:LUS786438 MEO786437:MEO786438 MOK786437:MOK786438 MYG786437:MYG786438 NIC786437:NIC786438 NRY786437:NRY786438 OBU786437:OBU786438 OLQ786437:OLQ786438 OVM786437:OVM786438 PFI786437:PFI786438 PPE786437:PPE786438 PZA786437:PZA786438 QIW786437:QIW786438 QSS786437:QSS786438 RCO786437:RCO786438 RMK786437:RMK786438 RWG786437:RWG786438 SGC786437:SGC786438 SPY786437:SPY786438 SZU786437:SZU786438 TJQ786437:TJQ786438 TTM786437:TTM786438 UDI786437:UDI786438 UNE786437:UNE786438 UXA786437:UXA786438 VGW786437:VGW786438 VQS786437:VQS786438 WAO786437:WAO786438 WKK786437:WKK786438 WUG786437:WUG786438 O851975:O851976 HU851973:HU851974 RQ851973:RQ851974 ABM851973:ABM851974 ALI851973:ALI851974 AVE851973:AVE851974 BFA851973:BFA851974 BOW851973:BOW851974 BYS851973:BYS851974 CIO851973:CIO851974 CSK851973:CSK851974 DCG851973:DCG851974 DMC851973:DMC851974 DVY851973:DVY851974 EFU851973:EFU851974 EPQ851973:EPQ851974 EZM851973:EZM851974 FJI851973:FJI851974 FTE851973:FTE851974 GDA851973:GDA851974 GMW851973:GMW851974 GWS851973:GWS851974 HGO851973:HGO851974 HQK851973:HQK851974 IAG851973:IAG851974 IKC851973:IKC851974 ITY851973:ITY851974 JDU851973:JDU851974 JNQ851973:JNQ851974 JXM851973:JXM851974 KHI851973:KHI851974 KRE851973:KRE851974 LBA851973:LBA851974 LKW851973:LKW851974 LUS851973:LUS851974 MEO851973:MEO851974 MOK851973:MOK851974 MYG851973:MYG851974 NIC851973:NIC851974 NRY851973:NRY851974 OBU851973:OBU851974 OLQ851973:OLQ851974 OVM851973:OVM851974 PFI851973:PFI851974 PPE851973:PPE851974 PZA851973:PZA851974 QIW851973:QIW851974 QSS851973:QSS851974 RCO851973:RCO851974 RMK851973:RMK851974 RWG851973:RWG851974 SGC851973:SGC851974 SPY851973:SPY851974 SZU851973:SZU851974 TJQ851973:TJQ851974 TTM851973:TTM851974 UDI851973:UDI851974 UNE851973:UNE851974 UXA851973:UXA851974 VGW851973:VGW851974 VQS851973:VQS851974 WAO851973:WAO851974 WKK851973:WKK851974 WUG851973:WUG851974 O917511:O917512 HU917509:HU917510 RQ917509:RQ917510 ABM917509:ABM917510 ALI917509:ALI917510 AVE917509:AVE917510 BFA917509:BFA917510 BOW917509:BOW917510 BYS917509:BYS917510 CIO917509:CIO917510 CSK917509:CSK917510 DCG917509:DCG917510 DMC917509:DMC917510 DVY917509:DVY917510 EFU917509:EFU917510 EPQ917509:EPQ917510 EZM917509:EZM917510 FJI917509:FJI917510 FTE917509:FTE917510 GDA917509:GDA917510 GMW917509:GMW917510 GWS917509:GWS917510 HGO917509:HGO917510 HQK917509:HQK917510 IAG917509:IAG917510 IKC917509:IKC917510 ITY917509:ITY917510 JDU917509:JDU917510 JNQ917509:JNQ917510 JXM917509:JXM917510 KHI917509:KHI917510 KRE917509:KRE917510 LBA917509:LBA917510 LKW917509:LKW917510 LUS917509:LUS917510 MEO917509:MEO917510 MOK917509:MOK917510 MYG917509:MYG917510 NIC917509:NIC917510 NRY917509:NRY917510 OBU917509:OBU917510 OLQ917509:OLQ917510 OVM917509:OVM917510 PFI917509:PFI917510 PPE917509:PPE917510 PZA917509:PZA917510 QIW917509:QIW917510 QSS917509:QSS917510 RCO917509:RCO917510 RMK917509:RMK917510 RWG917509:RWG917510 SGC917509:SGC917510 SPY917509:SPY917510 SZU917509:SZU917510 TJQ917509:TJQ917510 TTM917509:TTM917510 UDI917509:UDI917510 UNE917509:UNE917510 UXA917509:UXA917510 VGW917509:VGW917510 VQS917509:VQS917510 WAO917509:WAO917510 WKK917509:WKK917510 WUG917509:WUG917510 O983047:O983048 HU983045:HU983046 RQ983045:RQ983046 ABM983045:ABM983046 ALI983045:ALI983046 AVE983045:AVE983046 BFA983045:BFA983046 BOW983045:BOW983046 BYS983045:BYS983046 CIO983045:CIO983046 CSK983045:CSK983046 DCG983045:DCG983046 DMC983045:DMC983046 DVY983045:DVY983046 EFU983045:EFU983046 EPQ983045:EPQ983046 EZM983045:EZM983046 FJI983045:FJI983046 FTE983045:FTE983046 GDA983045:GDA983046 GMW983045:GMW983046 GWS983045:GWS983046 HGO983045:HGO983046 HQK983045:HQK983046 IAG983045:IAG983046 IKC983045:IKC983046 ITY983045:ITY983046 JDU983045:JDU983046 JNQ983045:JNQ983046 JXM983045:JXM983046 KHI983045:KHI983046 KRE983045:KRE983046 LBA983045:LBA983046 LKW983045:LKW983046 LUS983045:LUS983046 MEO983045:MEO983046 MOK983045:MOK983046 MYG983045:MYG983046 NIC983045:NIC983046 NRY983045:NRY983046 OBU983045:OBU983046 OLQ983045:OLQ983046 OVM983045:OVM983046 PFI983045:PFI983046 PPE983045:PPE983046 PZA983045:PZA983046 QIW983045:QIW983046 QSS983045:QSS983046 RCO983045:RCO983046 RMK983045:RMK983046 RWG983045:RWG983046 SGC983045:SGC983046 SPY983045:SPY983046 SZU983045:SZU983046 TJQ983045:TJQ983046 TTM983045:TTM983046 UDI983045:UDI983046 UNE983045:UNE983046 UXA983045:UXA983046 VGW983045:VGW983046 VQS983045:VQS983046 WAO983045:WAO983046 WKK983045:WKK983046 WUG983045:WUG983046 L65537:L65539 HR65535:HR65537 RN65535:RN65537 ABJ65535:ABJ65537 ALF65535:ALF65537 AVB65535:AVB65537 BEX65535:BEX65537 BOT65535:BOT65537 BYP65535:BYP65537 CIL65535:CIL65537 CSH65535:CSH65537 DCD65535:DCD65537 DLZ65535:DLZ65537 DVV65535:DVV65537 EFR65535:EFR65537 EPN65535:EPN65537 EZJ65535:EZJ65537 FJF65535:FJF65537 FTB65535:FTB65537 GCX65535:GCX65537 GMT65535:GMT65537 GWP65535:GWP65537 HGL65535:HGL65537 HQH65535:HQH65537 IAD65535:IAD65537 IJZ65535:IJZ65537 ITV65535:ITV65537 JDR65535:JDR65537 JNN65535:JNN65537 JXJ65535:JXJ65537 KHF65535:KHF65537 KRB65535:KRB65537 LAX65535:LAX65537 LKT65535:LKT65537 LUP65535:LUP65537 MEL65535:MEL65537 MOH65535:MOH65537 MYD65535:MYD65537 NHZ65535:NHZ65537 NRV65535:NRV65537 OBR65535:OBR65537 OLN65535:OLN65537 OVJ65535:OVJ65537 PFF65535:PFF65537 PPB65535:PPB65537 PYX65535:PYX65537 QIT65535:QIT65537 QSP65535:QSP65537 RCL65535:RCL65537 RMH65535:RMH65537 RWD65535:RWD65537 SFZ65535:SFZ65537 SPV65535:SPV65537 SZR65535:SZR65537 TJN65535:TJN65537 TTJ65535:TTJ65537 UDF65535:UDF65537 UNB65535:UNB65537 UWX65535:UWX65537 VGT65535:VGT65537 VQP65535:VQP65537 WAL65535:WAL65537 WKH65535:WKH65537 WUD65535:WUD65537 L131073:L131075 HR131071:HR131073 RN131071:RN131073 ABJ131071:ABJ131073 ALF131071:ALF131073 AVB131071:AVB131073 BEX131071:BEX131073 BOT131071:BOT131073 BYP131071:BYP131073 CIL131071:CIL131073 CSH131071:CSH131073 DCD131071:DCD131073 DLZ131071:DLZ131073 DVV131071:DVV131073 EFR131071:EFR131073 EPN131071:EPN131073 EZJ131071:EZJ131073 FJF131071:FJF131073 FTB131071:FTB131073 GCX131071:GCX131073 GMT131071:GMT131073 GWP131071:GWP131073 HGL131071:HGL131073 HQH131071:HQH131073 IAD131071:IAD131073 IJZ131071:IJZ131073 ITV131071:ITV131073 JDR131071:JDR131073 JNN131071:JNN131073 JXJ131071:JXJ131073 KHF131071:KHF131073 KRB131071:KRB131073 LAX131071:LAX131073 LKT131071:LKT131073 LUP131071:LUP131073 MEL131071:MEL131073 MOH131071:MOH131073 MYD131071:MYD131073 NHZ131071:NHZ131073 NRV131071:NRV131073 OBR131071:OBR131073 OLN131071:OLN131073 OVJ131071:OVJ131073 PFF131071:PFF131073 PPB131071:PPB131073 PYX131071:PYX131073 QIT131071:QIT131073 QSP131071:QSP131073 RCL131071:RCL131073 RMH131071:RMH131073 RWD131071:RWD131073 SFZ131071:SFZ131073 SPV131071:SPV131073 SZR131071:SZR131073 TJN131071:TJN131073 TTJ131071:TTJ131073 UDF131071:UDF131073 UNB131071:UNB131073 UWX131071:UWX131073 VGT131071:VGT131073 VQP131071:VQP131073 WAL131071:WAL131073 WKH131071:WKH131073 WUD131071:WUD131073 L196609:L196611 HR196607:HR196609 RN196607:RN196609 ABJ196607:ABJ196609 ALF196607:ALF196609 AVB196607:AVB196609 BEX196607:BEX196609 BOT196607:BOT196609 BYP196607:BYP196609 CIL196607:CIL196609 CSH196607:CSH196609 DCD196607:DCD196609 DLZ196607:DLZ196609 DVV196607:DVV196609 EFR196607:EFR196609 EPN196607:EPN196609 EZJ196607:EZJ196609 FJF196607:FJF196609 FTB196607:FTB196609 GCX196607:GCX196609 GMT196607:GMT196609 GWP196607:GWP196609 HGL196607:HGL196609 HQH196607:HQH196609 IAD196607:IAD196609 IJZ196607:IJZ196609 ITV196607:ITV196609 JDR196607:JDR196609 JNN196607:JNN196609 JXJ196607:JXJ196609 KHF196607:KHF196609 KRB196607:KRB196609 LAX196607:LAX196609 LKT196607:LKT196609 LUP196607:LUP196609 MEL196607:MEL196609 MOH196607:MOH196609 MYD196607:MYD196609 NHZ196607:NHZ196609 NRV196607:NRV196609 OBR196607:OBR196609 OLN196607:OLN196609 OVJ196607:OVJ196609 PFF196607:PFF196609 PPB196607:PPB196609 PYX196607:PYX196609 QIT196607:QIT196609 QSP196607:QSP196609 RCL196607:RCL196609 RMH196607:RMH196609 RWD196607:RWD196609 SFZ196607:SFZ196609 SPV196607:SPV196609 SZR196607:SZR196609 TJN196607:TJN196609 TTJ196607:TTJ196609 UDF196607:UDF196609 UNB196607:UNB196609 UWX196607:UWX196609 VGT196607:VGT196609 VQP196607:VQP196609 WAL196607:WAL196609 WKH196607:WKH196609 WUD196607:WUD196609 L262145:L262147 HR262143:HR262145 RN262143:RN262145 ABJ262143:ABJ262145 ALF262143:ALF262145 AVB262143:AVB262145 BEX262143:BEX262145 BOT262143:BOT262145 BYP262143:BYP262145 CIL262143:CIL262145 CSH262143:CSH262145 DCD262143:DCD262145 DLZ262143:DLZ262145 DVV262143:DVV262145 EFR262143:EFR262145 EPN262143:EPN262145 EZJ262143:EZJ262145 FJF262143:FJF262145 FTB262143:FTB262145 GCX262143:GCX262145 GMT262143:GMT262145 GWP262143:GWP262145 HGL262143:HGL262145 HQH262143:HQH262145 IAD262143:IAD262145 IJZ262143:IJZ262145 ITV262143:ITV262145 JDR262143:JDR262145 JNN262143:JNN262145 JXJ262143:JXJ262145 KHF262143:KHF262145 KRB262143:KRB262145 LAX262143:LAX262145 LKT262143:LKT262145 LUP262143:LUP262145 MEL262143:MEL262145 MOH262143:MOH262145 MYD262143:MYD262145 NHZ262143:NHZ262145 NRV262143:NRV262145 OBR262143:OBR262145 OLN262143:OLN262145 OVJ262143:OVJ262145 PFF262143:PFF262145 PPB262143:PPB262145 PYX262143:PYX262145 QIT262143:QIT262145 QSP262143:QSP262145 RCL262143:RCL262145 RMH262143:RMH262145 RWD262143:RWD262145 SFZ262143:SFZ262145 SPV262143:SPV262145 SZR262143:SZR262145 TJN262143:TJN262145 TTJ262143:TTJ262145 UDF262143:UDF262145 UNB262143:UNB262145 UWX262143:UWX262145 VGT262143:VGT262145 VQP262143:VQP262145 WAL262143:WAL262145 WKH262143:WKH262145 WUD262143:WUD262145 L327681:L327683 HR327679:HR327681 RN327679:RN327681 ABJ327679:ABJ327681 ALF327679:ALF327681 AVB327679:AVB327681 BEX327679:BEX327681 BOT327679:BOT327681 BYP327679:BYP327681 CIL327679:CIL327681 CSH327679:CSH327681 DCD327679:DCD327681 DLZ327679:DLZ327681 DVV327679:DVV327681 EFR327679:EFR327681 EPN327679:EPN327681 EZJ327679:EZJ327681 FJF327679:FJF327681 FTB327679:FTB327681 GCX327679:GCX327681 GMT327679:GMT327681 GWP327679:GWP327681 HGL327679:HGL327681 HQH327679:HQH327681 IAD327679:IAD327681 IJZ327679:IJZ327681 ITV327679:ITV327681 JDR327679:JDR327681 JNN327679:JNN327681 JXJ327679:JXJ327681 KHF327679:KHF327681 KRB327679:KRB327681 LAX327679:LAX327681 LKT327679:LKT327681 LUP327679:LUP327681 MEL327679:MEL327681 MOH327679:MOH327681 MYD327679:MYD327681 NHZ327679:NHZ327681 NRV327679:NRV327681 OBR327679:OBR327681 OLN327679:OLN327681 OVJ327679:OVJ327681 PFF327679:PFF327681 PPB327679:PPB327681 PYX327679:PYX327681 QIT327679:QIT327681 QSP327679:QSP327681 RCL327679:RCL327681 RMH327679:RMH327681 RWD327679:RWD327681 SFZ327679:SFZ327681 SPV327679:SPV327681 SZR327679:SZR327681 TJN327679:TJN327681 TTJ327679:TTJ327681 UDF327679:UDF327681 UNB327679:UNB327681 UWX327679:UWX327681 VGT327679:VGT327681 VQP327679:VQP327681 WAL327679:WAL327681 WKH327679:WKH327681 WUD327679:WUD327681 L393217:L393219 HR393215:HR393217 RN393215:RN393217 ABJ393215:ABJ393217 ALF393215:ALF393217 AVB393215:AVB393217 BEX393215:BEX393217 BOT393215:BOT393217 BYP393215:BYP393217 CIL393215:CIL393217 CSH393215:CSH393217 DCD393215:DCD393217 DLZ393215:DLZ393217 DVV393215:DVV393217 EFR393215:EFR393217 EPN393215:EPN393217 EZJ393215:EZJ393217 FJF393215:FJF393217 FTB393215:FTB393217 GCX393215:GCX393217 GMT393215:GMT393217 GWP393215:GWP393217 HGL393215:HGL393217 HQH393215:HQH393217 IAD393215:IAD393217 IJZ393215:IJZ393217 ITV393215:ITV393217 JDR393215:JDR393217 JNN393215:JNN393217 JXJ393215:JXJ393217 KHF393215:KHF393217 KRB393215:KRB393217 LAX393215:LAX393217 LKT393215:LKT393217 LUP393215:LUP393217 MEL393215:MEL393217 MOH393215:MOH393217 MYD393215:MYD393217 NHZ393215:NHZ393217 NRV393215:NRV393217 OBR393215:OBR393217 OLN393215:OLN393217 OVJ393215:OVJ393217 PFF393215:PFF393217 PPB393215:PPB393217 PYX393215:PYX393217 QIT393215:QIT393217 QSP393215:QSP393217 RCL393215:RCL393217 RMH393215:RMH393217 RWD393215:RWD393217 SFZ393215:SFZ393217 SPV393215:SPV393217 SZR393215:SZR393217 TJN393215:TJN393217 TTJ393215:TTJ393217 UDF393215:UDF393217 UNB393215:UNB393217 UWX393215:UWX393217 VGT393215:VGT393217 VQP393215:VQP393217 WAL393215:WAL393217 WKH393215:WKH393217 WUD393215:WUD393217 L458753:L458755 HR458751:HR458753 RN458751:RN458753 ABJ458751:ABJ458753 ALF458751:ALF458753 AVB458751:AVB458753 BEX458751:BEX458753 BOT458751:BOT458753 BYP458751:BYP458753 CIL458751:CIL458753 CSH458751:CSH458753 DCD458751:DCD458753 DLZ458751:DLZ458753 DVV458751:DVV458753 EFR458751:EFR458753 EPN458751:EPN458753 EZJ458751:EZJ458753 FJF458751:FJF458753 FTB458751:FTB458753 GCX458751:GCX458753 GMT458751:GMT458753 GWP458751:GWP458753 HGL458751:HGL458753 HQH458751:HQH458753 IAD458751:IAD458753 IJZ458751:IJZ458753 ITV458751:ITV458753 JDR458751:JDR458753 JNN458751:JNN458753 JXJ458751:JXJ458753 KHF458751:KHF458753 KRB458751:KRB458753 LAX458751:LAX458753 LKT458751:LKT458753 LUP458751:LUP458753 MEL458751:MEL458753 MOH458751:MOH458753 MYD458751:MYD458753 NHZ458751:NHZ458753 NRV458751:NRV458753 OBR458751:OBR458753 OLN458751:OLN458753 OVJ458751:OVJ458753 PFF458751:PFF458753 PPB458751:PPB458753 PYX458751:PYX458753 QIT458751:QIT458753 QSP458751:QSP458753 RCL458751:RCL458753 RMH458751:RMH458753 RWD458751:RWD458753 SFZ458751:SFZ458753 SPV458751:SPV458753 SZR458751:SZR458753 TJN458751:TJN458753 TTJ458751:TTJ458753 UDF458751:UDF458753 UNB458751:UNB458753 UWX458751:UWX458753 VGT458751:VGT458753 VQP458751:VQP458753 WAL458751:WAL458753 WKH458751:WKH458753 WUD458751:WUD458753 L524289:L524291 HR524287:HR524289 RN524287:RN524289 ABJ524287:ABJ524289 ALF524287:ALF524289 AVB524287:AVB524289 BEX524287:BEX524289 BOT524287:BOT524289 BYP524287:BYP524289 CIL524287:CIL524289 CSH524287:CSH524289 DCD524287:DCD524289 DLZ524287:DLZ524289 DVV524287:DVV524289 EFR524287:EFR524289 EPN524287:EPN524289 EZJ524287:EZJ524289 FJF524287:FJF524289 FTB524287:FTB524289 GCX524287:GCX524289 GMT524287:GMT524289 GWP524287:GWP524289 HGL524287:HGL524289 HQH524287:HQH524289 IAD524287:IAD524289 IJZ524287:IJZ524289 ITV524287:ITV524289 JDR524287:JDR524289 JNN524287:JNN524289 JXJ524287:JXJ524289 KHF524287:KHF524289 KRB524287:KRB524289 LAX524287:LAX524289 LKT524287:LKT524289 LUP524287:LUP524289 MEL524287:MEL524289 MOH524287:MOH524289 MYD524287:MYD524289 NHZ524287:NHZ524289 NRV524287:NRV524289 OBR524287:OBR524289 OLN524287:OLN524289 OVJ524287:OVJ524289 PFF524287:PFF524289 PPB524287:PPB524289 PYX524287:PYX524289 QIT524287:QIT524289 QSP524287:QSP524289 RCL524287:RCL524289 RMH524287:RMH524289 RWD524287:RWD524289 SFZ524287:SFZ524289 SPV524287:SPV524289 SZR524287:SZR524289 TJN524287:TJN524289 TTJ524287:TTJ524289 UDF524287:UDF524289 UNB524287:UNB524289 UWX524287:UWX524289 VGT524287:VGT524289 VQP524287:VQP524289 WAL524287:WAL524289 WKH524287:WKH524289 WUD524287:WUD524289 L589825:L589827 HR589823:HR589825 RN589823:RN589825 ABJ589823:ABJ589825 ALF589823:ALF589825 AVB589823:AVB589825 BEX589823:BEX589825 BOT589823:BOT589825 BYP589823:BYP589825 CIL589823:CIL589825 CSH589823:CSH589825 DCD589823:DCD589825 DLZ589823:DLZ589825 DVV589823:DVV589825 EFR589823:EFR589825 EPN589823:EPN589825 EZJ589823:EZJ589825 FJF589823:FJF589825 FTB589823:FTB589825 GCX589823:GCX589825 GMT589823:GMT589825 GWP589823:GWP589825 HGL589823:HGL589825 HQH589823:HQH589825 IAD589823:IAD589825 IJZ589823:IJZ589825 ITV589823:ITV589825 JDR589823:JDR589825 JNN589823:JNN589825 JXJ589823:JXJ589825 KHF589823:KHF589825 KRB589823:KRB589825 LAX589823:LAX589825 LKT589823:LKT589825 LUP589823:LUP589825 MEL589823:MEL589825 MOH589823:MOH589825 MYD589823:MYD589825 NHZ589823:NHZ589825 NRV589823:NRV589825 OBR589823:OBR589825 OLN589823:OLN589825 OVJ589823:OVJ589825 PFF589823:PFF589825 PPB589823:PPB589825 PYX589823:PYX589825 QIT589823:QIT589825 QSP589823:QSP589825 RCL589823:RCL589825 RMH589823:RMH589825 RWD589823:RWD589825 SFZ589823:SFZ589825 SPV589823:SPV589825 SZR589823:SZR589825 TJN589823:TJN589825 TTJ589823:TTJ589825 UDF589823:UDF589825 UNB589823:UNB589825 UWX589823:UWX589825 VGT589823:VGT589825 VQP589823:VQP589825 WAL589823:WAL589825 WKH589823:WKH589825 WUD589823:WUD589825 L655361:L655363 HR655359:HR655361 RN655359:RN655361 ABJ655359:ABJ655361 ALF655359:ALF655361 AVB655359:AVB655361 BEX655359:BEX655361 BOT655359:BOT655361 BYP655359:BYP655361 CIL655359:CIL655361 CSH655359:CSH655361 DCD655359:DCD655361 DLZ655359:DLZ655361 DVV655359:DVV655361 EFR655359:EFR655361 EPN655359:EPN655361 EZJ655359:EZJ655361 FJF655359:FJF655361 FTB655359:FTB655361 GCX655359:GCX655361 GMT655359:GMT655361 GWP655359:GWP655361 HGL655359:HGL655361 HQH655359:HQH655361 IAD655359:IAD655361 IJZ655359:IJZ655361 ITV655359:ITV655361 JDR655359:JDR655361 JNN655359:JNN655361 JXJ655359:JXJ655361 KHF655359:KHF655361 KRB655359:KRB655361 LAX655359:LAX655361 LKT655359:LKT655361 LUP655359:LUP655361 MEL655359:MEL655361 MOH655359:MOH655361 MYD655359:MYD655361 NHZ655359:NHZ655361 NRV655359:NRV655361 OBR655359:OBR655361 OLN655359:OLN655361 OVJ655359:OVJ655361 PFF655359:PFF655361 PPB655359:PPB655361 PYX655359:PYX655361 QIT655359:QIT655361 QSP655359:QSP655361 RCL655359:RCL655361 RMH655359:RMH655361 RWD655359:RWD655361 SFZ655359:SFZ655361 SPV655359:SPV655361 SZR655359:SZR655361 TJN655359:TJN655361 TTJ655359:TTJ655361 UDF655359:UDF655361 UNB655359:UNB655361 UWX655359:UWX655361 VGT655359:VGT655361 VQP655359:VQP655361 WAL655359:WAL655361 WKH655359:WKH655361 WUD655359:WUD655361 L720897:L720899 HR720895:HR720897 RN720895:RN720897 ABJ720895:ABJ720897 ALF720895:ALF720897 AVB720895:AVB720897 BEX720895:BEX720897 BOT720895:BOT720897 BYP720895:BYP720897 CIL720895:CIL720897 CSH720895:CSH720897 DCD720895:DCD720897 DLZ720895:DLZ720897 DVV720895:DVV720897 EFR720895:EFR720897 EPN720895:EPN720897 EZJ720895:EZJ720897 FJF720895:FJF720897 FTB720895:FTB720897 GCX720895:GCX720897 GMT720895:GMT720897 GWP720895:GWP720897 HGL720895:HGL720897 HQH720895:HQH720897 IAD720895:IAD720897 IJZ720895:IJZ720897 ITV720895:ITV720897 JDR720895:JDR720897 JNN720895:JNN720897 JXJ720895:JXJ720897 KHF720895:KHF720897 KRB720895:KRB720897 LAX720895:LAX720897 LKT720895:LKT720897 LUP720895:LUP720897 MEL720895:MEL720897 MOH720895:MOH720897 MYD720895:MYD720897 NHZ720895:NHZ720897 NRV720895:NRV720897 OBR720895:OBR720897 OLN720895:OLN720897 OVJ720895:OVJ720897 PFF720895:PFF720897 PPB720895:PPB720897 PYX720895:PYX720897 QIT720895:QIT720897 QSP720895:QSP720897 RCL720895:RCL720897 RMH720895:RMH720897 RWD720895:RWD720897 SFZ720895:SFZ720897 SPV720895:SPV720897 SZR720895:SZR720897 TJN720895:TJN720897 TTJ720895:TTJ720897 UDF720895:UDF720897 UNB720895:UNB720897 UWX720895:UWX720897 VGT720895:VGT720897 VQP720895:VQP720897 WAL720895:WAL720897 WKH720895:WKH720897 WUD720895:WUD720897 L786433:L786435 HR786431:HR786433 RN786431:RN786433 ABJ786431:ABJ786433 ALF786431:ALF786433 AVB786431:AVB786433 BEX786431:BEX786433 BOT786431:BOT786433 BYP786431:BYP786433 CIL786431:CIL786433 CSH786431:CSH786433 DCD786431:DCD786433 DLZ786431:DLZ786433 DVV786431:DVV786433 EFR786431:EFR786433 EPN786431:EPN786433 EZJ786431:EZJ786433 FJF786431:FJF786433 FTB786431:FTB786433 GCX786431:GCX786433 GMT786431:GMT786433 GWP786431:GWP786433 HGL786431:HGL786433 HQH786431:HQH786433 IAD786431:IAD786433 IJZ786431:IJZ786433 ITV786431:ITV786433 JDR786431:JDR786433 JNN786431:JNN786433 JXJ786431:JXJ786433 KHF786431:KHF786433 KRB786431:KRB786433 LAX786431:LAX786433 LKT786431:LKT786433 LUP786431:LUP786433 MEL786431:MEL786433 MOH786431:MOH786433 MYD786431:MYD786433 NHZ786431:NHZ786433 NRV786431:NRV786433 OBR786431:OBR786433 OLN786431:OLN786433 OVJ786431:OVJ786433 PFF786431:PFF786433 PPB786431:PPB786433 PYX786431:PYX786433 QIT786431:QIT786433 QSP786431:QSP786433 RCL786431:RCL786433 RMH786431:RMH786433 RWD786431:RWD786433 SFZ786431:SFZ786433 SPV786431:SPV786433 SZR786431:SZR786433 TJN786431:TJN786433 TTJ786431:TTJ786433 UDF786431:UDF786433 UNB786431:UNB786433 UWX786431:UWX786433 VGT786431:VGT786433 VQP786431:VQP786433 WAL786431:WAL786433 WKH786431:WKH786433 WUD786431:WUD786433 L851969:L851971 HR851967:HR851969 RN851967:RN851969 ABJ851967:ABJ851969 ALF851967:ALF851969 AVB851967:AVB851969 BEX851967:BEX851969 BOT851967:BOT851969 BYP851967:BYP851969 CIL851967:CIL851969 CSH851967:CSH851969 DCD851967:DCD851969 DLZ851967:DLZ851969 DVV851967:DVV851969 EFR851967:EFR851969 EPN851967:EPN851969 EZJ851967:EZJ851969 FJF851967:FJF851969 FTB851967:FTB851969 GCX851967:GCX851969 GMT851967:GMT851969 GWP851967:GWP851969 HGL851967:HGL851969 HQH851967:HQH851969 IAD851967:IAD851969 IJZ851967:IJZ851969 ITV851967:ITV851969 JDR851967:JDR851969 JNN851967:JNN851969 JXJ851967:JXJ851969 KHF851967:KHF851969 KRB851967:KRB851969 LAX851967:LAX851969 LKT851967:LKT851969 LUP851967:LUP851969 MEL851967:MEL851969 MOH851967:MOH851969 MYD851967:MYD851969 NHZ851967:NHZ851969 NRV851967:NRV851969 OBR851967:OBR851969 OLN851967:OLN851969 OVJ851967:OVJ851969 PFF851967:PFF851969 PPB851967:PPB851969 PYX851967:PYX851969 QIT851967:QIT851969 QSP851967:QSP851969 RCL851967:RCL851969 RMH851967:RMH851969 RWD851967:RWD851969 SFZ851967:SFZ851969 SPV851967:SPV851969 SZR851967:SZR851969 TJN851967:TJN851969 TTJ851967:TTJ851969 UDF851967:UDF851969 UNB851967:UNB851969 UWX851967:UWX851969 VGT851967:VGT851969 VQP851967:VQP851969 WAL851967:WAL851969 WKH851967:WKH851969 WUD851967:WUD851969 L917505:L917507 HR917503:HR917505 RN917503:RN917505 ABJ917503:ABJ917505 ALF917503:ALF917505 AVB917503:AVB917505 BEX917503:BEX917505 BOT917503:BOT917505 BYP917503:BYP917505 CIL917503:CIL917505 CSH917503:CSH917505 DCD917503:DCD917505 DLZ917503:DLZ917505 DVV917503:DVV917505 EFR917503:EFR917505 EPN917503:EPN917505 EZJ917503:EZJ917505 FJF917503:FJF917505 FTB917503:FTB917505 GCX917503:GCX917505 GMT917503:GMT917505 GWP917503:GWP917505 HGL917503:HGL917505 HQH917503:HQH917505 IAD917503:IAD917505 IJZ917503:IJZ917505 ITV917503:ITV917505 JDR917503:JDR917505 JNN917503:JNN917505 JXJ917503:JXJ917505 KHF917503:KHF917505 KRB917503:KRB917505 LAX917503:LAX917505 LKT917503:LKT917505 LUP917503:LUP917505 MEL917503:MEL917505 MOH917503:MOH917505 MYD917503:MYD917505 NHZ917503:NHZ917505 NRV917503:NRV917505 OBR917503:OBR917505 OLN917503:OLN917505 OVJ917503:OVJ917505 PFF917503:PFF917505 PPB917503:PPB917505 PYX917503:PYX917505 QIT917503:QIT917505 QSP917503:QSP917505 RCL917503:RCL917505 RMH917503:RMH917505 RWD917503:RWD917505 SFZ917503:SFZ917505 SPV917503:SPV917505 SZR917503:SZR917505 TJN917503:TJN917505 TTJ917503:TTJ917505 UDF917503:UDF917505 UNB917503:UNB917505 UWX917503:UWX917505 VGT917503:VGT917505 VQP917503:VQP917505 WAL917503:WAL917505 WKH917503:WKH917505 WUD917503:WUD917505 L983041:L983043 HR983039:HR983041 RN983039:RN983041 ABJ983039:ABJ983041 ALF983039:ALF983041 AVB983039:AVB983041 BEX983039:BEX983041 BOT983039:BOT983041 BYP983039:BYP983041 CIL983039:CIL983041 CSH983039:CSH983041 DCD983039:DCD983041 DLZ983039:DLZ983041 DVV983039:DVV983041 EFR983039:EFR983041 EPN983039:EPN983041 EZJ983039:EZJ983041 FJF983039:FJF983041 FTB983039:FTB983041 GCX983039:GCX983041 GMT983039:GMT983041 GWP983039:GWP983041 HGL983039:HGL983041 HQH983039:HQH983041 IAD983039:IAD983041 IJZ983039:IJZ983041 ITV983039:ITV983041 JDR983039:JDR983041 JNN983039:JNN983041 JXJ983039:JXJ983041 KHF983039:KHF983041 KRB983039:KRB983041 LAX983039:LAX983041 LKT983039:LKT983041 LUP983039:LUP983041 MEL983039:MEL983041 MOH983039:MOH983041 MYD983039:MYD983041 NHZ983039:NHZ983041 NRV983039:NRV983041 OBR983039:OBR983041 OLN983039:OLN983041 OVJ983039:OVJ983041 PFF983039:PFF983041 PPB983039:PPB983041 PYX983039:PYX983041 QIT983039:QIT983041 QSP983039:QSP983041 RCL983039:RCL983041 RMH983039:RMH983041 RWD983039:RWD983041 SFZ983039:SFZ983041 SPV983039:SPV983041 SZR983039:SZR983041 TJN983039:TJN983041 TTJ983039:TTJ983041 UDF983039:UDF983041 UNB983039:UNB983041 UWX983039:UWX983041 VGT983039:VGT983041 VQP983039:VQP983041 WAL983039:WAL983041 WKH983039:WKH983041 WUD983039:WUD983041 M65538:N65539 HS65536:HT65537 RO65536:RP65537 ABK65536:ABL65537 ALG65536:ALH65537 AVC65536:AVD65537 BEY65536:BEZ65537 BOU65536:BOV65537 BYQ65536:BYR65537 CIM65536:CIN65537 CSI65536:CSJ65537 DCE65536:DCF65537 DMA65536:DMB65537 DVW65536:DVX65537 EFS65536:EFT65537 EPO65536:EPP65537 EZK65536:EZL65537 FJG65536:FJH65537 FTC65536:FTD65537 GCY65536:GCZ65537 GMU65536:GMV65537 GWQ65536:GWR65537 HGM65536:HGN65537 HQI65536:HQJ65537 IAE65536:IAF65537 IKA65536:IKB65537 ITW65536:ITX65537 JDS65536:JDT65537 JNO65536:JNP65537 JXK65536:JXL65537 KHG65536:KHH65537 KRC65536:KRD65537 LAY65536:LAZ65537 LKU65536:LKV65537 LUQ65536:LUR65537 MEM65536:MEN65537 MOI65536:MOJ65537 MYE65536:MYF65537 NIA65536:NIB65537 NRW65536:NRX65537 OBS65536:OBT65537 OLO65536:OLP65537 OVK65536:OVL65537 PFG65536:PFH65537 PPC65536:PPD65537 PYY65536:PYZ65537 QIU65536:QIV65537 QSQ65536:QSR65537 RCM65536:RCN65537 RMI65536:RMJ65537 RWE65536:RWF65537 SGA65536:SGB65537 SPW65536:SPX65537 SZS65536:SZT65537 TJO65536:TJP65537 TTK65536:TTL65537 UDG65536:UDH65537 UNC65536:UND65537 UWY65536:UWZ65537 VGU65536:VGV65537 VQQ65536:VQR65537 WAM65536:WAN65537 WKI65536:WKJ65537 WUE65536:WUF65537 M131074:N131075 HS131072:HT131073 RO131072:RP131073 ABK131072:ABL131073 ALG131072:ALH131073 AVC131072:AVD131073 BEY131072:BEZ131073 BOU131072:BOV131073 BYQ131072:BYR131073 CIM131072:CIN131073 CSI131072:CSJ131073 DCE131072:DCF131073 DMA131072:DMB131073 DVW131072:DVX131073 EFS131072:EFT131073 EPO131072:EPP131073 EZK131072:EZL131073 FJG131072:FJH131073 FTC131072:FTD131073 GCY131072:GCZ131073 GMU131072:GMV131073 GWQ131072:GWR131073 HGM131072:HGN131073 HQI131072:HQJ131073 IAE131072:IAF131073 IKA131072:IKB131073 ITW131072:ITX131073 JDS131072:JDT131073 JNO131072:JNP131073 JXK131072:JXL131073 KHG131072:KHH131073 KRC131072:KRD131073 LAY131072:LAZ131073 LKU131072:LKV131073 LUQ131072:LUR131073 MEM131072:MEN131073 MOI131072:MOJ131073 MYE131072:MYF131073 NIA131072:NIB131073 NRW131072:NRX131073 OBS131072:OBT131073 OLO131072:OLP131073 OVK131072:OVL131073 PFG131072:PFH131073 PPC131072:PPD131073 PYY131072:PYZ131073 QIU131072:QIV131073 QSQ131072:QSR131073 RCM131072:RCN131073 RMI131072:RMJ131073 RWE131072:RWF131073 SGA131072:SGB131073 SPW131072:SPX131073 SZS131072:SZT131073 TJO131072:TJP131073 TTK131072:TTL131073 UDG131072:UDH131073 UNC131072:UND131073 UWY131072:UWZ131073 VGU131072:VGV131073 VQQ131072:VQR131073 WAM131072:WAN131073 WKI131072:WKJ131073 WUE131072:WUF131073 M196610:N196611 HS196608:HT196609 RO196608:RP196609 ABK196608:ABL196609 ALG196608:ALH196609 AVC196608:AVD196609 BEY196608:BEZ196609 BOU196608:BOV196609 BYQ196608:BYR196609 CIM196608:CIN196609 CSI196608:CSJ196609 DCE196608:DCF196609 DMA196608:DMB196609 DVW196608:DVX196609 EFS196608:EFT196609 EPO196608:EPP196609 EZK196608:EZL196609 FJG196608:FJH196609 FTC196608:FTD196609 GCY196608:GCZ196609 GMU196608:GMV196609 GWQ196608:GWR196609 HGM196608:HGN196609 HQI196608:HQJ196609 IAE196608:IAF196609 IKA196608:IKB196609 ITW196608:ITX196609 JDS196608:JDT196609 JNO196608:JNP196609 JXK196608:JXL196609 KHG196608:KHH196609 KRC196608:KRD196609 LAY196608:LAZ196609 LKU196608:LKV196609 LUQ196608:LUR196609 MEM196608:MEN196609 MOI196608:MOJ196609 MYE196608:MYF196609 NIA196608:NIB196609 NRW196608:NRX196609 OBS196608:OBT196609 OLO196608:OLP196609 OVK196608:OVL196609 PFG196608:PFH196609 PPC196608:PPD196609 PYY196608:PYZ196609 QIU196608:QIV196609 QSQ196608:QSR196609 RCM196608:RCN196609 RMI196608:RMJ196609 RWE196608:RWF196609 SGA196608:SGB196609 SPW196608:SPX196609 SZS196608:SZT196609 TJO196608:TJP196609 TTK196608:TTL196609 UDG196608:UDH196609 UNC196608:UND196609 UWY196608:UWZ196609 VGU196608:VGV196609 VQQ196608:VQR196609 WAM196608:WAN196609 WKI196608:WKJ196609 WUE196608:WUF196609 M262146:N262147 HS262144:HT262145 RO262144:RP262145 ABK262144:ABL262145 ALG262144:ALH262145 AVC262144:AVD262145 BEY262144:BEZ262145 BOU262144:BOV262145 BYQ262144:BYR262145 CIM262144:CIN262145 CSI262144:CSJ262145 DCE262144:DCF262145 DMA262144:DMB262145 DVW262144:DVX262145 EFS262144:EFT262145 EPO262144:EPP262145 EZK262144:EZL262145 FJG262144:FJH262145 FTC262144:FTD262145 GCY262144:GCZ262145 GMU262144:GMV262145 GWQ262144:GWR262145 HGM262144:HGN262145 HQI262144:HQJ262145 IAE262144:IAF262145 IKA262144:IKB262145 ITW262144:ITX262145 JDS262144:JDT262145 JNO262144:JNP262145 JXK262144:JXL262145 KHG262144:KHH262145 KRC262144:KRD262145 LAY262144:LAZ262145 LKU262144:LKV262145 LUQ262144:LUR262145 MEM262144:MEN262145 MOI262144:MOJ262145 MYE262144:MYF262145 NIA262144:NIB262145 NRW262144:NRX262145 OBS262144:OBT262145 OLO262144:OLP262145 OVK262144:OVL262145 PFG262144:PFH262145 PPC262144:PPD262145 PYY262144:PYZ262145 QIU262144:QIV262145 QSQ262144:QSR262145 RCM262144:RCN262145 RMI262144:RMJ262145 RWE262144:RWF262145 SGA262144:SGB262145 SPW262144:SPX262145 SZS262144:SZT262145 TJO262144:TJP262145 TTK262144:TTL262145 UDG262144:UDH262145 UNC262144:UND262145 UWY262144:UWZ262145 VGU262144:VGV262145 VQQ262144:VQR262145 WAM262144:WAN262145 WKI262144:WKJ262145 WUE262144:WUF262145 M327682:N327683 HS327680:HT327681 RO327680:RP327681 ABK327680:ABL327681 ALG327680:ALH327681 AVC327680:AVD327681 BEY327680:BEZ327681 BOU327680:BOV327681 BYQ327680:BYR327681 CIM327680:CIN327681 CSI327680:CSJ327681 DCE327680:DCF327681 DMA327680:DMB327681 DVW327680:DVX327681 EFS327680:EFT327681 EPO327680:EPP327681 EZK327680:EZL327681 FJG327680:FJH327681 FTC327680:FTD327681 GCY327680:GCZ327681 GMU327680:GMV327681 GWQ327680:GWR327681 HGM327680:HGN327681 HQI327680:HQJ327681 IAE327680:IAF327681 IKA327680:IKB327681 ITW327680:ITX327681 JDS327680:JDT327681 JNO327680:JNP327681 JXK327680:JXL327681 KHG327680:KHH327681 KRC327680:KRD327681 LAY327680:LAZ327681 LKU327680:LKV327681 LUQ327680:LUR327681 MEM327680:MEN327681 MOI327680:MOJ327681 MYE327680:MYF327681 NIA327680:NIB327681 NRW327680:NRX327681 OBS327680:OBT327681 OLO327680:OLP327681 OVK327680:OVL327681 PFG327680:PFH327681 PPC327680:PPD327681 PYY327680:PYZ327681 QIU327680:QIV327681 QSQ327680:QSR327681 RCM327680:RCN327681 RMI327680:RMJ327681 RWE327680:RWF327681 SGA327680:SGB327681 SPW327680:SPX327681 SZS327680:SZT327681 TJO327680:TJP327681 TTK327680:TTL327681 UDG327680:UDH327681 UNC327680:UND327681 UWY327680:UWZ327681 VGU327680:VGV327681 VQQ327680:VQR327681 WAM327680:WAN327681 WKI327680:WKJ327681 WUE327680:WUF327681 M393218:N393219 HS393216:HT393217 RO393216:RP393217 ABK393216:ABL393217 ALG393216:ALH393217 AVC393216:AVD393217 BEY393216:BEZ393217 BOU393216:BOV393217 BYQ393216:BYR393217 CIM393216:CIN393217 CSI393216:CSJ393217 DCE393216:DCF393217 DMA393216:DMB393217 DVW393216:DVX393217 EFS393216:EFT393217 EPO393216:EPP393217 EZK393216:EZL393217 FJG393216:FJH393217 FTC393216:FTD393217 GCY393216:GCZ393217 GMU393216:GMV393217 GWQ393216:GWR393217 HGM393216:HGN393217 HQI393216:HQJ393217 IAE393216:IAF393217 IKA393216:IKB393217 ITW393216:ITX393217 JDS393216:JDT393217 JNO393216:JNP393217 JXK393216:JXL393217 KHG393216:KHH393217 KRC393216:KRD393217 LAY393216:LAZ393217 LKU393216:LKV393217 LUQ393216:LUR393217 MEM393216:MEN393217 MOI393216:MOJ393217 MYE393216:MYF393217 NIA393216:NIB393217 NRW393216:NRX393217 OBS393216:OBT393217 OLO393216:OLP393217 OVK393216:OVL393217 PFG393216:PFH393217 PPC393216:PPD393217 PYY393216:PYZ393217 QIU393216:QIV393217 QSQ393216:QSR393217 RCM393216:RCN393217 RMI393216:RMJ393217 RWE393216:RWF393217 SGA393216:SGB393217 SPW393216:SPX393217 SZS393216:SZT393217 TJO393216:TJP393217 TTK393216:TTL393217 UDG393216:UDH393217 UNC393216:UND393217 UWY393216:UWZ393217 VGU393216:VGV393217 VQQ393216:VQR393217 WAM393216:WAN393217 WKI393216:WKJ393217 WUE393216:WUF393217 M458754:N458755 HS458752:HT458753 RO458752:RP458753 ABK458752:ABL458753 ALG458752:ALH458753 AVC458752:AVD458753 BEY458752:BEZ458753 BOU458752:BOV458753 BYQ458752:BYR458753 CIM458752:CIN458753 CSI458752:CSJ458753 DCE458752:DCF458753 DMA458752:DMB458753 DVW458752:DVX458753 EFS458752:EFT458753 EPO458752:EPP458753 EZK458752:EZL458753 FJG458752:FJH458753 FTC458752:FTD458753 GCY458752:GCZ458753 GMU458752:GMV458753 GWQ458752:GWR458753 HGM458752:HGN458753 HQI458752:HQJ458753 IAE458752:IAF458753 IKA458752:IKB458753 ITW458752:ITX458753 JDS458752:JDT458753 JNO458752:JNP458753 JXK458752:JXL458753 KHG458752:KHH458753 KRC458752:KRD458753 LAY458752:LAZ458753 LKU458752:LKV458753 LUQ458752:LUR458753 MEM458752:MEN458753 MOI458752:MOJ458753 MYE458752:MYF458753 NIA458752:NIB458753 NRW458752:NRX458753 OBS458752:OBT458753 OLO458752:OLP458753 OVK458752:OVL458753 PFG458752:PFH458753 PPC458752:PPD458753 PYY458752:PYZ458753 QIU458752:QIV458753 QSQ458752:QSR458753 RCM458752:RCN458753 RMI458752:RMJ458753 RWE458752:RWF458753 SGA458752:SGB458753 SPW458752:SPX458753 SZS458752:SZT458753 TJO458752:TJP458753 TTK458752:TTL458753 UDG458752:UDH458753 UNC458752:UND458753 UWY458752:UWZ458753 VGU458752:VGV458753 VQQ458752:VQR458753 WAM458752:WAN458753 WKI458752:WKJ458753 WUE458752:WUF458753 M524290:N524291 HS524288:HT524289 RO524288:RP524289 ABK524288:ABL524289 ALG524288:ALH524289 AVC524288:AVD524289 BEY524288:BEZ524289 BOU524288:BOV524289 BYQ524288:BYR524289 CIM524288:CIN524289 CSI524288:CSJ524289 DCE524288:DCF524289 DMA524288:DMB524289 DVW524288:DVX524289 EFS524288:EFT524289 EPO524288:EPP524289 EZK524288:EZL524289 FJG524288:FJH524289 FTC524288:FTD524289 GCY524288:GCZ524289 GMU524288:GMV524289 GWQ524288:GWR524289 HGM524288:HGN524289 HQI524288:HQJ524289 IAE524288:IAF524289 IKA524288:IKB524289 ITW524288:ITX524289 JDS524288:JDT524289 JNO524288:JNP524289 JXK524288:JXL524289 KHG524288:KHH524289 KRC524288:KRD524289 LAY524288:LAZ524289 LKU524288:LKV524289 LUQ524288:LUR524289 MEM524288:MEN524289 MOI524288:MOJ524289 MYE524288:MYF524289 NIA524288:NIB524289 NRW524288:NRX524289 OBS524288:OBT524289 OLO524288:OLP524289 OVK524288:OVL524289 PFG524288:PFH524289 PPC524288:PPD524289 PYY524288:PYZ524289 QIU524288:QIV524289 QSQ524288:QSR524289 RCM524288:RCN524289 RMI524288:RMJ524289 RWE524288:RWF524289 SGA524288:SGB524289 SPW524288:SPX524289 SZS524288:SZT524289 TJO524288:TJP524289 TTK524288:TTL524289 UDG524288:UDH524289 UNC524288:UND524289 UWY524288:UWZ524289 VGU524288:VGV524289 VQQ524288:VQR524289 WAM524288:WAN524289 WKI524288:WKJ524289 WUE524288:WUF524289 M589826:N589827 HS589824:HT589825 RO589824:RP589825 ABK589824:ABL589825 ALG589824:ALH589825 AVC589824:AVD589825 BEY589824:BEZ589825 BOU589824:BOV589825 BYQ589824:BYR589825 CIM589824:CIN589825 CSI589824:CSJ589825 DCE589824:DCF589825 DMA589824:DMB589825 DVW589824:DVX589825 EFS589824:EFT589825 EPO589824:EPP589825 EZK589824:EZL589825 FJG589824:FJH589825 FTC589824:FTD589825 GCY589824:GCZ589825 GMU589824:GMV589825 GWQ589824:GWR589825 HGM589824:HGN589825 HQI589824:HQJ589825 IAE589824:IAF589825 IKA589824:IKB589825 ITW589824:ITX589825 JDS589824:JDT589825 JNO589824:JNP589825 JXK589824:JXL589825 KHG589824:KHH589825 KRC589824:KRD589825 LAY589824:LAZ589825 LKU589824:LKV589825 LUQ589824:LUR589825 MEM589824:MEN589825 MOI589824:MOJ589825 MYE589824:MYF589825 NIA589824:NIB589825 NRW589824:NRX589825 OBS589824:OBT589825 OLO589824:OLP589825 OVK589824:OVL589825 PFG589824:PFH589825 PPC589824:PPD589825 PYY589824:PYZ589825 QIU589824:QIV589825 QSQ589824:QSR589825 RCM589824:RCN589825 RMI589824:RMJ589825 RWE589824:RWF589825 SGA589824:SGB589825 SPW589824:SPX589825 SZS589824:SZT589825 TJO589824:TJP589825 TTK589824:TTL589825 UDG589824:UDH589825 UNC589824:UND589825 UWY589824:UWZ589825 VGU589824:VGV589825 VQQ589824:VQR589825 WAM589824:WAN589825 WKI589824:WKJ589825 WUE589824:WUF589825 M655362:N655363 HS655360:HT655361 RO655360:RP655361 ABK655360:ABL655361 ALG655360:ALH655361 AVC655360:AVD655361 BEY655360:BEZ655361 BOU655360:BOV655361 BYQ655360:BYR655361 CIM655360:CIN655361 CSI655360:CSJ655361 DCE655360:DCF655361 DMA655360:DMB655361 DVW655360:DVX655361 EFS655360:EFT655361 EPO655360:EPP655361 EZK655360:EZL655361 FJG655360:FJH655361 FTC655360:FTD655361 GCY655360:GCZ655361 GMU655360:GMV655361 GWQ655360:GWR655361 HGM655360:HGN655361 HQI655360:HQJ655361 IAE655360:IAF655361 IKA655360:IKB655361 ITW655360:ITX655361 JDS655360:JDT655361 JNO655360:JNP655361 JXK655360:JXL655361 KHG655360:KHH655361 KRC655360:KRD655361 LAY655360:LAZ655361 LKU655360:LKV655361 LUQ655360:LUR655361 MEM655360:MEN655361 MOI655360:MOJ655361 MYE655360:MYF655361 NIA655360:NIB655361 NRW655360:NRX655361 OBS655360:OBT655361 OLO655360:OLP655361 OVK655360:OVL655361 PFG655360:PFH655361 PPC655360:PPD655361 PYY655360:PYZ655361 QIU655360:QIV655361 QSQ655360:QSR655361 RCM655360:RCN655361 RMI655360:RMJ655361 RWE655360:RWF655361 SGA655360:SGB655361 SPW655360:SPX655361 SZS655360:SZT655361 TJO655360:TJP655361 TTK655360:TTL655361 UDG655360:UDH655361 UNC655360:UND655361 UWY655360:UWZ655361 VGU655360:VGV655361 VQQ655360:VQR655361 WAM655360:WAN655361 WKI655360:WKJ655361 WUE655360:WUF655361 M720898:N720899 HS720896:HT720897 RO720896:RP720897 ABK720896:ABL720897 ALG720896:ALH720897 AVC720896:AVD720897 BEY720896:BEZ720897 BOU720896:BOV720897 BYQ720896:BYR720897 CIM720896:CIN720897 CSI720896:CSJ720897 DCE720896:DCF720897 DMA720896:DMB720897 DVW720896:DVX720897 EFS720896:EFT720897 EPO720896:EPP720897 EZK720896:EZL720897 FJG720896:FJH720897 FTC720896:FTD720897 GCY720896:GCZ720897 GMU720896:GMV720897 GWQ720896:GWR720897 HGM720896:HGN720897 HQI720896:HQJ720897 IAE720896:IAF720897 IKA720896:IKB720897 ITW720896:ITX720897 JDS720896:JDT720897 JNO720896:JNP720897 JXK720896:JXL720897 KHG720896:KHH720897 KRC720896:KRD720897 LAY720896:LAZ720897 LKU720896:LKV720897 LUQ720896:LUR720897 MEM720896:MEN720897 MOI720896:MOJ720897 MYE720896:MYF720897 NIA720896:NIB720897 NRW720896:NRX720897 OBS720896:OBT720897 OLO720896:OLP720897 OVK720896:OVL720897 PFG720896:PFH720897 PPC720896:PPD720897 PYY720896:PYZ720897 QIU720896:QIV720897 QSQ720896:QSR720897 RCM720896:RCN720897 RMI720896:RMJ720897 RWE720896:RWF720897 SGA720896:SGB720897 SPW720896:SPX720897 SZS720896:SZT720897 TJO720896:TJP720897 TTK720896:TTL720897 UDG720896:UDH720897 UNC720896:UND720897 UWY720896:UWZ720897 VGU720896:VGV720897 VQQ720896:VQR720897 WAM720896:WAN720897 WKI720896:WKJ720897 WUE720896:WUF720897 M786434:N786435 HS786432:HT786433 RO786432:RP786433 ABK786432:ABL786433 ALG786432:ALH786433 AVC786432:AVD786433 BEY786432:BEZ786433 BOU786432:BOV786433 BYQ786432:BYR786433 CIM786432:CIN786433 CSI786432:CSJ786433 DCE786432:DCF786433 DMA786432:DMB786433 DVW786432:DVX786433 EFS786432:EFT786433 EPO786432:EPP786433 EZK786432:EZL786433 FJG786432:FJH786433 FTC786432:FTD786433 GCY786432:GCZ786433 GMU786432:GMV786433 GWQ786432:GWR786433 HGM786432:HGN786433 HQI786432:HQJ786433 IAE786432:IAF786433 IKA786432:IKB786433 ITW786432:ITX786433 JDS786432:JDT786433 JNO786432:JNP786433 JXK786432:JXL786433 KHG786432:KHH786433 KRC786432:KRD786433 LAY786432:LAZ786433 LKU786432:LKV786433 LUQ786432:LUR786433 MEM786432:MEN786433 MOI786432:MOJ786433 MYE786432:MYF786433 NIA786432:NIB786433 NRW786432:NRX786433 OBS786432:OBT786433 OLO786432:OLP786433 OVK786432:OVL786433 PFG786432:PFH786433 PPC786432:PPD786433 PYY786432:PYZ786433 QIU786432:QIV786433 QSQ786432:QSR786433 RCM786432:RCN786433 RMI786432:RMJ786433 RWE786432:RWF786433 SGA786432:SGB786433 SPW786432:SPX786433 SZS786432:SZT786433 TJO786432:TJP786433 TTK786432:TTL786433 UDG786432:UDH786433 UNC786432:UND786433 UWY786432:UWZ786433 VGU786432:VGV786433 VQQ786432:VQR786433 WAM786432:WAN786433 WKI786432:WKJ786433 WUE786432:WUF786433 M851970:N851971 HS851968:HT851969 RO851968:RP851969 ABK851968:ABL851969 ALG851968:ALH851969 AVC851968:AVD851969 BEY851968:BEZ851969 BOU851968:BOV851969 BYQ851968:BYR851969 CIM851968:CIN851969 CSI851968:CSJ851969 DCE851968:DCF851969 DMA851968:DMB851969 DVW851968:DVX851969 EFS851968:EFT851969 EPO851968:EPP851969 EZK851968:EZL851969 FJG851968:FJH851969 FTC851968:FTD851969 GCY851968:GCZ851969 GMU851968:GMV851969 GWQ851968:GWR851969 HGM851968:HGN851969 HQI851968:HQJ851969 IAE851968:IAF851969 IKA851968:IKB851969 ITW851968:ITX851969 JDS851968:JDT851969 JNO851968:JNP851969 JXK851968:JXL851969 KHG851968:KHH851969 KRC851968:KRD851969 LAY851968:LAZ851969 LKU851968:LKV851969 LUQ851968:LUR851969 MEM851968:MEN851969 MOI851968:MOJ851969 MYE851968:MYF851969 NIA851968:NIB851969 NRW851968:NRX851969 OBS851968:OBT851969 OLO851968:OLP851969 OVK851968:OVL851969 PFG851968:PFH851969 PPC851968:PPD851969 PYY851968:PYZ851969 QIU851968:QIV851969 QSQ851968:QSR851969 RCM851968:RCN851969 RMI851968:RMJ851969 RWE851968:RWF851969 SGA851968:SGB851969 SPW851968:SPX851969 SZS851968:SZT851969 TJO851968:TJP851969 TTK851968:TTL851969 UDG851968:UDH851969 UNC851968:UND851969 UWY851968:UWZ851969 VGU851968:VGV851969 VQQ851968:VQR851969 WAM851968:WAN851969 WKI851968:WKJ851969 WUE851968:WUF851969 M917506:N917507 HS917504:HT917505 RO917504:RP917505 ABK917504:ABL917505 ALG917504:ALH917505 AVC917504:AVD917505 BEY917504:BEZ917505 BOU917504:BOV917505 BYQ917504:BYR917505 CIM917504:CIN917505 CSI917504:CSJ917505 DCE917504:DCF917505 DMA917504:DMB917505 DVW917504:DVX917505 EFS917504:EFT917505 EPO917504:EPP917505 EZK917504:EZL917505 FJG917504:FJH917505 FTC917504:FTD917505 GCY917504:GCZ917505 GMU917504:GMV917505 GWQ917504:GWR917505 HGM917504:HGN917505 HQI917504:HQJ917505 IAE917504:IAF917505 IKA917504:IKB917505 ITW917504:ITX917505 JDS917504:JDT917505 JNO917504:JNP917505 JXK917504:JXL917505 KHG917504:KHH917505 KRC917504:KRD917505 LAY917504:LAZ917505 LKU917504:LKV917505 LUQ917504:LUR917505 MEM917504:MEN917505 MOI917504:MOJ917505 MYE917504:MYF917505 NIA917504:NIB917505 NRW917504:NRX917505 OBS917504:OBT917505 OLO917504:OLP917505 OVK917504:OVL917505 PFG917504:PFH917505 PPC917504:PPD917505 PYY917504:PYZ917505 QIU917504:QIV917505 QSQ917504:QSR917505 RCM917504:RCN917505 RMI917504:RMJ917505 RWE917504:RWF917505 SGA917504:SGB917505 SPW917504:SPX917505 SZS917504:SZT917505 TJO917504:TJP917505 TTK917504:TTL917505 UDG917504:UDH917505 UNC917504:UND917505 UWY917504:UWZ917505 VGU917504:VGV917505 VQQ917504:VQR917505 WAM917504:WAN917505 WKI917504:WKJ917505 WUE917504:WUF917505 M983042:N983043 HS983040:HT983041 RO983040:RP983041 ABK983040:ABL983041 ALG983040:ALH983041 AVC983040:AVD983041 BEY983040:BEZ983041 BOU983040:BOV983041 BYQ983040:BYR983041 CIM983040:CIN983041 CSI983040:CSJ983041 DCE983040:DCF983041 DMA983040:DMB983041 DVW983040:DVX983041 EFS983040:EFT983041 EPO983040:EPP983041 EZK983040:EZL983041 FJG983040:FJH983041 FTC983040:FTD983041 GCY983040:GCZ983041 GMU983040:GMV983041 GWQ983040:GWR983041 HGM983040:HGN983041 HQI983040:HQJ983041 IAE983040:IAF983041 IKA983040:IKB983041 ITW983040:ITX983041 JDS983040:JDT983041 JNO983040:JNP983041 JXK983040:JXL983041 KHG983040:KHH983041 KRC983040:KRD983041 LAY983040:LAZ983041 LKU983040:LKV983041 LUQ983040:LUR983041 MEM983040:MEN983041 MOI983040:MOJ983041 MYE983040:MYF983041 NIA983040:NIB983041 NRW983040:NRX983041 OBS983040:OBT983041 OLO983040:OLP983041 OVK983040:OVL983041 PFG983040:PFH983041 PPC983040:PPD983041 PYY983040:PYZ983041 QIU983040:QIV983041 QSQ983040:QSR983041 RCM983040:RCN983041 RMI983040:RMJ983041 RWE983040:RWF983041 SGA983040:SGB983041 SPW983040:SPX983041 SZS983040:SZT983041 TJO983040:TJP983041 TTK983040:TTL983041 UDG983040:UDH983041 UNC983040:UND983041 UWY983040:UWZ983041 VGU983040:VGV983041 VQQ983040:VQR983041 WAM983040:WAN983041 WKI983040:WKJ983041 WUE983040:WUF983041 L65535 HR65533 RN65533 ABJ65533 ALF65533 AVB65533 BEX65533 BOT65533 BYP65533 CIL65533 CSH65533 DCD65533 DLZ65533 DVV65533 EFR65533 EPN65533 EZJ65533 FJF65533 FTB65533 GCX65533 GMT65533 GWP65533 HGL65533 HQH65533 IAD65533 IJZ65533 ITV65533 JDR65533 JNN65533 JXJ65533 KHF65533 KRB65533 LAX65533 LKT65533 LUP65533 MEL65533 MOH65533 MYD65533 NHZ65533 NRV65533 OBR65533 OLN65533 OVJ65533 PFF65533 PPB65533 PYX65533 QIT65533 QSP65533 RCL65533 RMH65533 RWD65533 SFZ65533 SPV65533 SZR65533 TJN65533 TTJ65533 UDF65533 UNB65533 UWX65533 VGT65533 VQP65533 WAL65533 WKH65533 WUD65533 L131071 HR131069 RN131069 ABJ131069 ALF131069 AVB131069 BEX131069 BOT131069 BYP131069 CIL131069 CSH131069 DCD131069 DLZ131069 DVV131069 EFR131069 EPN131069 EZJ131069 FJF131069 FTB131069 GCX131069 GMT131069 GWP131069 HGL131069 HQH131069 IAD131069 IJZ131069 ITV131069 JDR131069 JNN131069 JXJ131069 KHF131069 KRB131069 LAX131069 LKT131069 LUP131069 MEL131069 MOH131069 MYD131069 NHZ131069 NRV131069 OBR131069 OLN131069 OVJ131069 PFF131069 PPB131069 PYX131069 QIT131069 QSP131069 RCL131069 RMH131069 RWD131069 SFZ131069 SPV131069 SZR131069 TJN131069 TTJ131069 UDF131069 UNB131069 UWX131069 VGT131069 VQP131069 WAL131069 WKH131069 WUD131069 L196607 HR196605 RN196605 ABJ196605 ALF196605 AVB196605 BEX196605 BOT196605 BYP196605 CIL196605 CSH196605 DCD196605 DLZ196605 DVV196605 EFR196605 EPN196605 EZJ196605 FJF196605 FTB196605 GCX196605 GMT196605 GWP196605 HGL196605 HQH196605 IAD196605 IJZ196605 ITV196605 JDR196605 JNN196605 JXJ196605 KHF196605 KRB196605 LAX196605 LKT196605 LUP196605 MEL196605 MOH196605 MYD196605 NHZ196605 NRV196605 OBR196605 OLN196605 OVJ196605 PFF196605 PPB196605 PYX196605 QIT196605 QSP196605 RCL196605 RMH196605 RWD196605 SFZ196605 SPV196605 SZR196605 TJN196605 TTJ196605 UDF196605 UNB196605 UWX196605 VGT196605 VQP196605 WAL196605 WKH196605 WUD196605 L262143 HR262141 RN262141 ABJ262141 ALF262141 AVB262141 BEX262141 BOT262141 BYP262141 CIL262141 CSH262141 DCD262141 DLZ262141 DVV262141 EFR262141 EPN262141 EZJ262141 FJF262141 FTB262141 GCX262141 GMT262141 GWP262141 HGL262141 HQH262141 IAD262141 IJZ262141 ITV262141 JDR262141 JNN262141 JXJ262141 KHF262141 KRB262141 LAX262141 LKT262141 LUP262141 MEL262141 MOH262141 MYD262141 NHZ262141 NRV262141 OBR262141 OLN262141 OVJ262141 PFF262141 PPB262141 PYX262141 QIT262141 QSP262141 RCL262141 RMH262141 RWD262141 SFZ262141 SPV262141 SZR262141 TJN262141 TTJ262141 UDF262141 UNB262141 UWX262141 VGT262141 VQP262141 WAL262141 WKH262141 WUD262141 L327679 HR327677 RN327677 ABJ327677 ALF327677 AVB327677 BEX327677 BOT327677 BYP327677 CIL327677 CSH327677 DCD327677 DLZ327677 DVV327677 EFR327677 EPN327677 EZJ327677 FJF327677 FTB327677 GCX327677 GMT327677 GWP327677 HGL327677 HQH327677 IAD327677 IJZ327677 ITV327677 JDR327677 JNN327677 JXJ327677 KHF327677 KRB327677 LAX327677 LKT327677 LUP327677 MEL327677 MOH327677 MYD327677 NHZ327677 NRV327677 OBR327677 OLN327677 OVJ327677 PFF327677 PPB327677 PYX327677 QIT327677 QSP327677 RCL327677 RMH327677 RWD327677 SFZ327677 SPV327677 SZR327677 TJN327677 TTJ327677 UDF327677 UNB327677 UWX327677 VGT327677 VQP327677 WAL327677 WKH327677 WUD327677 L393215 HR393213 RN393213 ABJ393213 ALF393213 AVB393213 BEX393213 BOT393213 BYP393213 CIL393213 CSH393213 DCD393213 DLZ393213 DVV393213 EFR393213 EPN393213 EZJ393213 FJF393213 FTB393213 GCX393213 GMT393213 GWP393213 HGL393213 HQH393213 IAD393213 IJZ393213 ITV393213 JDR393213 JNN393213 JXJ393213 KHF393213 KRB393213 LAX393213 LKT393213 LUP393213 MEL393213 MOH393213 MYD393213 NHZ393213 NRV393213 OBR393213 OLN393213 OVJ393213 PFF393213 PPB393213 PYX393213 QIT393213 QSP393213 RCL393213 RMH393213 RWD393213 SFZ393213 SPV393213 SZR393213 TJN393213 TTJ393213 UDF393213 UNB393213 UWX393213 VGT393213 VQP393213 WAL393213 WKH393213 WUD393213 L458751 HR458749 RN458749 ABJ458749 ALF458749 AVB458749 BEX458749 BOT458749 BYP458749 CIL458749 CSH458749 DCD458749 DLZ458749 DVV458749 EFR458749 EPN458749 EZJ458749 FJF458749 FTB458749 GCX458749 GMT458749 GWP458749 HGL458749 HQH458749 IAD458749 IJZ458749 ITV458749 JDR458749 JNN458749 JXJ458749 KHF458749 KRB458749 LAX458749 LKT458749 LUP458749 MEL458749 MOH458749 MYD458749 NHZ458749 NRV458749 OBR458749 OLN458749 OVJ458749 PFF458749 PPB458749 PYX458749 QIT458749 QSP458749 RCL458749 RMH458749 RWD458749 SFZ458749 SPV458749 SZR458749 TJN458749 TTJ458749 UDF458749 UNB458749 UWX458749 VGT458749 VQP458749 WAL458749 WKH458749 WUD458749 L524287 HR524285 RN524285 ABJ524285 ALF524285 AVB524285 BEX524285 BOT524285 BYP524285 CIL524285 CSH524285 DCD524285 DLZ524285 DVV524285 EFR524285 EPN524285 EZJ524285 FJF524285 FTB524285 GCX524285 GMT524285 GWP524285 HGL524285 HQH524285 IAD524285 IJZ524285 ITV524285 JDR524285 JNN524285 JXJ524285 KHF524285 KRB524285 LAX524285 LKT524285 LUP524285 MEL524285 MOH524285 MYD524285 NHZ524285 NRV524285 OBR524285 OLN524285 OVJ524285 PFF524285 PPB524285 PYX524285 QIT524285 QSP524285 RCL524285 RMH524285 RWD524285 SFZ524285 SPV524285 SZR524285 TJN524285 TTJ524285 UDF524285 UNB524285 UWX524285 VGT524285 VQP524285 WAL524285 WKH524285 WUD524285 L589823 HR589821 RN589821 ABJ589821 ALF589821 AVB589821 BEX589821 BOT589821 BYP589821 CIL589821 CSH589821 DCD589821 DLZ589821 DVV589821 EFR589821 EPN589821 EZJ589821 FJF589821 FTB589821 GCX589821 GMT589821 GWP589821 HGL589821 HQH589821 IAD589821 IJZ589821 ITV589821 JDR589821 JNN589821 JXJ589821 KHF589821 KRB589821 LAX589821 LKT589821 LUP589821 MEL589821 MOH589821 MYD589821 NHZ589821 NRV589821 OBR589821 OLN589821 OVJ589821 PFF589821 PPB589821 PYX589821 QIT589821 QSP589821 RCL589821 RMH589821 RWD589821 SFZ589821 SPV589821 SZR589821 TJN589821 TTJ589821 UDF589821 UNB589821 UWX589821 VGT589821 VQP589821 WAL589821 WKH589821 WUD589821 L655359 HR655357 RN655357 ABJ655357 ALF655357 AVB655357 BEX655357 BOT655357 BYP655357 CIL655357 CSH655357 DCD655357 DLZ655357 DVV655357 EFR655357 EPN655357 EZJ655357 FJF655357 FTB655357 GCX655357 GMT655357 GWP655357 HGL655357 HQH655357 IAD655357 IJZ655357 ITV655357 JDR655357 JNN655357 JXJ655357 KHF655357 KRB655357 LAX655357 LKT655357 LUP655357 MEL655357 MOH655357 MYD655357 NHZ655357 NRV655357 OBR655357 OLN655357 OVJ655357 PFF655357 PPB655357 PYX655357 QIT655357 QSP655357 RCL655357 RMH655357 RWD655357 SFZ655357 SPV655357 SZR655357 TJN655357 TTJ655357 UDF655357 UNB655357 UWX655357 VGT655357 VQP655357 WAL655357 WKH655357 WUD655357 L720895 HR720893 RN720893 ABJ720893 ALF720893 AVB720893 BEX720893 BOT720893 BYP720893 CIL720893 CSH720893 DCD720893 DLZ720893 DVV720893 EFR720893 EPN720893 EZJ720893 FJF720893 FTB720893 GCX720893 GMT720893 GWP720893 HGL720893 HQH720893 IAD720893 IJZ720893 ITV720893 JDR720893 JNN720893 JXJ720893 KHF720893 KRB720893 LAX720893 LKT720893 LUP720893 MEL720893 MOH720893 MYD720893 NHZ720893 NRV720893 OBR720893 OLN720893 OVJ720893 PFF720893 PPB720893 PYX720893 QIT720893 QSP720893 RCL720893 RMH720893 RWD720893 SFZ720893 SPV720893 SZR720893 TJN720893 TTJ720893 UDF720893 UNB720893 UWX720893 VGT720893 VQP720893 WAL720893 WKH720893 WUD720893 L786431 HR786429 RN786429 ABJ786429 ALF786429 AVB786429 BEX786429 BOT786429 BYP786429 CIL786429 CSH786429 DCD786429 DLZ786429 DVV786429 EFR786429 EPN786429 EZJ786429 FJF786429 FTB786429 GCX786429 GMT786429 GWP786429 HGL786429 HQH786429 IAD786429 IJZ786429 ITV786429 JDR786429 JNN786429 JXJ786429 KHF786429 KRB786429 LAX786429 LKT786429 LUP786429 MEL786429 MOH786429 MYD786429 NHZ786429 NRV786429 OBR786429 OLN786429 OVJ786429 PFF786429 PPB786429 PYX786429 QIT786429 QSP786429 RCL786429 RMH786429 RWD786429 SFZ786429 SPV786429 SZR786429 TJN786429 TTJ786429 UDF786429 UNB786429 UWX786429 VGT786429 VQP786429 WAL786429 WKH786429 WUD786429 L851967 HR851965 RN851965 ABJ851965 ALF851965 AVB851965 BEX851965 BOT851965 BYP851965 CIL851965 CSH851965 DCD851965 DLZ851965 DVV851965 EFR851965 EPN851965 EZJ851965 FJF851965 FTB851965 GCX851965 GMT851965 GWP851965 HGL851965 HQH851965 IAD851965 IJZ851965 ITV851965 JDR851965 JNN851965 JXJ851965 KHF851965 KRB851965 LAX851965 LKT851965 LUP851965 MEL851965 MOH851965 MYD851965 NHZ851965 NRV851965 OBR851965 OLN851965 OVJ851965 PFF851965 PPB851965 PYX851965 QIT851965 QSP851965 RCL851965 RMH851965 RWD851965 SFZ851965 SPV851965 SZR851965 TJN851965 TTJ851965 UDF851965 UNB851965 UWX851965 VGT851965 VQP851965 WAL851965 WKH851965 WUD851965 L917503 HR917501 RN917501 ABJ917501 ALF917501 AVB917501 BEX917501 BOT917501 BYP917501 CIL917501 CSH917501 DCD917501 DLZ917501 DVV917501 EFR917501 EPN917501 EZJ917501 FJF917501 FTB917501 GCX917501 GMT917501 GWP917501 HGL917501 HQH917501 IAD917501 IJZ917501 ITV917501 JDR917501 JNN917501 JXJ917501 KHF917501 KRB917501 LAX917501 LKT917501 LUP917501 MEL917501 MOH917501 MYD917501 NHZ917501 NRV917501 OBR917501 OLN917501 OVJ917501 PFF917501 PPB917501 PYX917501 QIT917501 QSP917501 RCL917501 RMH917501 RWD917501 SFZ917501 SPV917501 SZR917501 TJN917501 TTJ917501 UDF917501 UNB917501 UWX917501 VGT917501 VQP917501 WAL917501 WKH917501 WUD917501 L983039 HR983037 RN983037 ABJ983037 ALF983037 AVB983037 BEX983037 BOT983037 BYP983037 CIL983037 CSH983037 DCD983037 DLZ983037 DVV983037 EFR983037 EPN983037 EZJ983037 FJF983037 FTB983037 GCX983037 GMT983037 GWP983037 HGL983037 HQH983037 IAD983037 IJZ983037 ITV983037 JDR983037 JNN983037 JXJ983037 KHF983037 KRB983037 LAX983037 LKT983037 LUP983037 MEL983037 MOH983037 MYD983037 NHZ983037 NRV983037 OBR983037 OLN983037 OVJ983037 PFF983037 PPB983037 PYX983037 QIT983037 QSP983037 RCL983037 RMH983037 RWD983037 SFZ983037 SPV983037 SZR983037 TJN983037 TTJ983037 UDF983037 UNB983037 UWX983037 VGT983037 VQP983037 WAL983037 WKH983037 WUD983037 O65535:O65539 HU65533:HU65537 RQ65533:RQ65537 ABM65533:ABM65537 ALI65533:ALI65537 AVE65533:AVE65537 BFA65533:BFA65537 BOW65533:BOW65537 BYS65533:BYS65537 CIO65533:CIO65537 CSK65533:CSK65537 DCG65533:DCG65537 DMC65533:DMC65537 DVY65533:DVY65537 EFU65533:EFU65537 EPQ65533:EPQ65537 EZM65533:EZM65537 FJI65533:FJI65537 FTE65533:FTE65537 GDA65533:GDA65537 GMW65533:GMW65537 GWS65533:GWS65537 HGO65533:HGO65537 HQK65533:HQK65537 IAG65533:IAG65537 IKC65533:IKC65537 ITY65533:ITY65537 JDU65533:JDU65537 JNQ65533:JNQ65537 JXM65533:JXM65537 KHI65533:KHI65537 KRE65533:KRE65537 LBA65533:LBA65537 LKW65533:LKW65537 LUS65533:LUS65537 MEO65533:MEO65537 MOK65533:MOK65537 MYG65533:MYG65537 NIC65533:NIC65537 NRY65533:NRY65537 OBU65533:OBU65537 OLQ65533:OLQ65537 OVM65533:OVM65537 PFI65533:PFI65537 PPE65533:PPE65537 PZA65533:PZA65537 QIW65533:QIW65537 QSS65533:QSS65537 RCO65533:RCO65537 RMK65533:RMK65537 RWG65533:RWG65537 SGC65533:SGC65537 SPY65533:SPY65537 SZU65533:SZU65537 TJQ65533:TJQ65537 TTM65533:TTM65537 UDI65533:UDI65537 UNE65533:UNE65537 UXA65533:UXA65537 VGW65533:VGW65537 VQS65533:VQS65537 WAO65533:WAO65537 WKK65533:WKK65537 WUG65533:WUG65537 O131071:O131075 HU131069:HU131073 RQ131069:RQ131073 ABM131069:ABM131073 ALI131069:ALI131073 AVE131069:AVE131073 BFA131069:BFA131073 BOW131069:BOW131073 BYS131069:BYS131073 CIO131069:CIO131073 CSK131069:CSK131073 DCG131069:DCG131073 DMC131069:DMC131073 DVY131069:DVY131073 EFU131069:EFU131073 EPQ131069:EPQ131073 EZM131069:EZM131073 FJI131069:FJI131073 FTE131069:FTE131073 GDA131069:GDA131073 GMW131069:GMW131073 GWS131069:GWS131073 HGO131069:HGO131073 HQK131069:HQK131073 IAG131069:IAG131073 IKC131069:IKC131073 ITY131069:ITY131073 JDU131069:JDU131073 JNQ131069:JNQ131073 JXM131069:JXM131073 KHI131069:KHI131073 KRE131069:KRE131073 LBA131069:LBA131073 LKW131069:LKW131073 LUS131069:LUS131073 MEO131069:MEO131073 MOK131069:MOK131073 MYG131069:MYG131073 NIC131069:NIC131073 NRY131069:NRY131073 OBU131069:OBU131073 OLQ131069:OLQ131073 OVM131069:OVM131073 PFI131069:PFI131073 PPE131069:PPE131073 PZA131069:PZA131073 QIW131069:QIW131073 QSS131069:QSS131073 RCO131069:RCO131073 RMK131069:RMK131073 RWG131069:RWG131073 SGC131069:SGC131073 SPY131069:SPY131073 SZU131069:SZU131073 TJQ131069:TJQ131073 TTM131069:TTM131073 UDI131069:UDI131073 UNE131069:UNE131073 UXA131069:UXA131073 VGW131069:VGW131073 VQS131069:VQS131073 WAO131069:WAO131073 WKK131069:WKK131073 WUG131069:WUG131073 O196607:O196611 HU196605:HU196609 RQ196605:RQ196609 ABM196605:ABM196609 ALI196605:ALI196609 AVE196605:AVE196609 BFA196605:BFA196609 BOW196605:BOW196609 BYS196605:BYS196609 CIO196605:CIO196609 CSK196605:CSK196609 DCG196605:DCG196609 DMC196605:DMC196609 DVY196605:DVY196609 EFU196605:EFU196609 EPQ196605:EPQ196609 EZM196605:EZM196609 FJI196605:FJI196609 FTE196605:FTE196609 GDA196605:GDA196609 GMW196605:GMW196609 GWS196605:GWS196609 HGO196605:HGO196609 HQK196605:HQK196609 IAG196605:IAG196609 IKC196605:IKC196609 ITY196605:ITY196609 JDU196605:JDU196609 JNQ196605:JNQ196609 JXM196605:JXM196609 KHI196605:KHI196609 KRE196605:KRE196609 LBA196605:LBA196609 LKW196605:LKW196609 LUS196605:LUS196609 MEO196605:MEO196609 MOK196605:MOK196609 MYG196605:MYG196609 NIC196605:NIC196609 NRY196605:NRY196609 OBU196605:OBU196609 OLQ196605:OLQ196609 OVM196605:OVM196609 PFI196605:PFI196609 PPE196605:PPE196609 PZA196605:PZA196609 QIW196605:QIW196609 QSS196605:QSS196609 RCO196605:RCO196609 RMK196605:RMK196609 RWG196605:RWG196609 SGC196605:SGC196609 SPY196605:SPY196609 SZU196605:SZU196609 TJQ196605:TJQ196609 TTM196605:TTM196609 UDI196605:UDI196609 UNE196605:UNE196609 UXA196605:UXA196609 VGW196605:VGW196609 VQS196605:VQS196609 WAO196605:WAO196609 WKK196605:WKK196609 WUG196605:WUG196609 O262143:O262147 HU262141:HU262145 RQ262141:RQ262145 ABM262141:ABM262145 ALI262141:ALI262145 AVE262141:AVE262145 BFA262141:BFA262145 BOW262141:BOW262145 BYS262141:BYS262145 CIO262141:CIO262145 CSK262141:CSK262145 DCG262141:DCG262145 DMC262141:DMC262145 DVY262141:DVY262145 EFU262141:EFU262145 EPQ262141:EPQ262145 EZM262141:EZM262145 FJI262141:FJI262145 FTE262141:FTE262145 GDA262141:GDA262145 GMW262141:GMW262145 GWS262141:GWS262145 HGO262141:HGO262145 HQK262141:HQK262145 IAG262141:IAG262145 IKC262141:IKC262145 ITY262141:ITY262145 JDU262141:JDU262145 JNQ262141:JNQ262145 JXM262141:JXM262145 KHI262141:KHI262145 KRE262141:KRE262145 LBA262141:LBA262145 LKW262141:LKW262145 LUS262141:LUS262145 MEO262141:MEO262145 MOK262141:MOK262145 MYG262141:MYG262145 NIC262141:NIC262145 NRY262141:NRY262145 OBU262141:OBU262145 OLQ262141:OLQ262145 OVM262141:OVM262145 PFI262141:PFI262145 PPE262141:PPE262145 PZA262141:PZA262145 QIW262141:QIW262145 QSS262141:QSS262145 RCO262141:RCO262145 RMK262141:RMK262145 RWG262141:RWG262145 SGC262141:SGC262145 SPY262141:SPY262145 SZU262141:SZU262145 TJQ262141:TJQ262145 TTM262141:TTM262145 UDI262141:UDI262145 UNE262141:UNE262145 UXA262141:UXA262145 VGW262141:VGW262145 VQS262141:VQS262145 WAO262141:WAO262145 WKK262141:WKK262145 WUG262141:WUG262145 O327679:O327683 HU327677:HU327681 RQ327677:RQ327681 ABM327677:ABM327681 ALI327677:ALI327681 AVE327677:AVE327681 BFA327677:BFA327681 BOW327677:BOW327681 BYS327677:BYS327681 CIO327677:CIO327681 CSK327677:CSK327681 DCG327677:DCG327681 DMC327677:DMC327681 DVY327677:DVY327681 EFU327677:EFU327681 EPQ327677:EPQ327681 EZM327677:EZM327681 FJI327677:FJI327681 FTE327677:FTE327681 GDA327677:GDA327681 GMW327677:GMW327681 GWS327677:GWS327681 HGO327677:HGO327681 HQK327677:HQK327681 IAG327677:IAG327681 IKC327677:IKC327681 ITY327677:ITY327681 JDU327677:JDU327681 JNQ327677:JNQ327681 JXM327677:JXM327681 KHI327677:KHI327681 KRE327677:KRE327681 LBA327677:LBA327681 LKW327677:LKW327681 LUS327677:LUS327681 MEO327677:MEO327681 MOK327677:MOK327681 MYG327677:MYG327681 NIC327677:NIC327681 NRY327677:NRY327681 OBU327677:OBU327681 OLQ327677:OLQ327681 OVM327677:OVM327681 PFI327677:PFI327681 PPE327677:PPE327681 PZA327677:PZA327681 QIW327677:QIW327681 QSS327677:QSS327681 RCO327677:RCO327681 RMK327677:RMK327681 RWG327677:RWG327681 SGC327677:SGC327681 SPY327677:SPY327681 SZU327677:SZU327681 TJQ327677:TJQ327681 TTM327677:TTM327681 UDI327677:UDI327681 UNE327677:UNE327681 UXA327677:UXA327681 VGW327677:VGW327681 VQS327677:VQS327681 WAO327677:WAO327681 WKK327677:WKK327681 WUG327677:WUG327681 O393215:O393219 HU393213:HU393217 RQ393213:RQ393217 ABM393213:ABM393217 ALI393213:ALI393217 AVE393213:AVE393217 BFA393213:BFA393217 BOW393213:BOW393217 BYS393213:BYS393217 CIO393213:CIO393217 CSK393213:CSK393217 DCG393213:DCG393217 DMC393213:DMC393217 DVY393213:DVY393217 EFU393213:EFU393217 EPQ393213:EPQ393217 EZM393213:EZM393217 FJI393213:FJI393217 FTE393213:FTE393217 GDA393213:GDA393217 GMW393213:GMW393217 GWS393213:GWS393217 HGO393213:HGO393217 HQK393213:HQK393217 IAG393213:IAG393217 IKC393213:IKC393217 ITY393213:ITY393217 JDU393213:JDU393217 JNQ393213:JNQ393217 JXM393213:JXM393217 KHI393213:KHI393217 KRE393213:KRE393217 LBA393213:LBA393217 LKW393213:LKW393217 LUS393213:LUS393217 MEO393213:MEO393217 MOK393213:MOK393217 MYG393213:MYG393217 NIC393213:NIC393217 NRY393213:NRY393217 OBU393213:OBU393217 OLQ393213:OLQ393217 OVM393213:OVM393217 PFI393213:PFI393217 PPE393213:PPE393217 PZA393213:PZA393217 QIW393213:QIW393217 QSS393213:QSS393217 RCO393213:RCO393217 RMK393213:RMK393217 RWG393213:RWG393217 SGC393213:SGC393217 SPY393213:SPY393217 SZU393213:SZU393217 TJQ393213:TJQ393217 TTM393213:TTM393217 UDI393213:UDI393217 UNE393213:UNE393217 UXA393213:UXA393217 VGW393213:VGW393217 VQS393213:VQS393217 WAO393213:WAO393217 WKK393213:WKK393217 WUG393213:WUG393217 O458751:O458755 HU458749:HU458753 RQ458749:RQ458753 ABM458749:ABM458753 ALI458749:ALI458753 AVE458749:AVE458753 BFA458749:BFA458753 BOW458749:BOW458753 BYS458749:BYS458753 CIO458749:CIO458753 CSK458749:CSK458753 DCG458749:DCG458753 DMC458749:DMC458753 DVY458749:DVY458753 EFU458749:EFU458753 EPQ458749:EPQ458753 EZM458749:EZM458753 FJI458749:FJI458753 FTE458749:FTE458753 GDA458749:GDA458753 GMW458749:GMW458753 GWS458749:GWS458753 HGO458749:HGO458753 HQK458749:HQK458753 IAG458749:IAG458753 IKC458749:IKC458753 ITY458749:ITY458753 JDU458749:JDU458753 JNQ458749:JNQ458753 JXM458749:JXM458753 KHI458749:KHI458753 KRE458749:KRE458753 LBA458749:LBA458753 LKW458749:LKW458753 LUS458749:LUS458753 MEO458749:MEO458753 MOK458749:MOK458753 MYG458749:MYG458753 NIC458749:NIC458753 NRY458749:NRY458753 OBU458749:OBU458753 OLQ458749:OLQ458753 OVM458749:OVM458753 PFI458749:PFI458753 PPE458749:PPE458753 PZA458749:PZA458753 QIW458749:QIW458753 QSS458749:QSS458753 RCO458749:RCO458753 RMK458749:RMK458753 RWG458749:RWG458753 SGC458749:SGC458753 SPY458749:SPY458753 SZU458749:SZU458753 TJQ458749:TJQ458753 TTM458749:TTM458753 UDI458749:UDI458753 UNE458749:UNE458753 UXA458749:UXA458753 VGW458749:VGW458753 VQS458749:VQS458753 WAO458749:WAO458753 WKK458749:WKK458753 WUG458749:WUG458753 O524287:O524291 HU524285:HU524289 RQ524285:RQ524289 ABM524285:ABM524289 ALI524285:ALI524289 AVE524285:AVE524289 BFA524285:BFA524289 BOW524285:BOW524289 BYS524285:BYS524289 CIO524285:CIO524289 CSK524285:CSK524289 DCG524285:DCG524289 DMC524285:DMC524289 DVY524285:DVY524289 EFU524285:EFU524289 EPQ524285:EPQ524289 EZM524285:EZM524289 FJI524285:FJI524289 FTE524285:FTE524289 GDA524285:GDA524289 GMW524285:GMW524289 GWS524285:GWS524289 HGO524285:HGO524289 HQK524285:HQK524289 IAG524285:IAG524289 IKC524285:IKC524289 ITY524285:ITY524289 JDU524285:JDU524289 JNQ524285:JNQ524289 JXM524285:JXM524289 KHI524285:KHI524289 KRE524285:KRE524289 LBA524285:LBA524289 LKW524285:LKW524289 LUS524285:LUS524289 MEO524285:MEO524289 MOK524285:MOK524289 MYG524285:MYG524289 NIC524285:NIC524289 NRY524285:NRY524289 OBU524285:OBU524289 OLQ524285:OLQ524289 OVM524285:OVM524289 PFI524285:PFI524289 PPE524285:PPE524289 PZA524285:PZA524289 QIW524285:QIW524289 QSS524285:QSS524289 RCO524285:RCO524289 RMK524285:RMK524289 RWG524285:RWG524289 SGC524285:SGC524289 SPY524285:SPY524289 SZU524285:SZU524289 TJQ524285:TJQ524289 TTM524285:TTM524289 UDI524285:UDI524289 UNE524285:UNE524289 UXA524285:UXA524289 VGW524285:VGW524289 VQS524285:VQS524289 WAO524285:WAO524289 WKK524285:WKK524289 WUG524285:WUG524289 O589823:O589827 HU589821:HU589825 RQ589821:RQ589825 ABM589821:ABM589825 ALI589821:ALI589825 AVE589821:AVE589825 BFA589821:BFA589825 BOW589821:BOW589825 BYS589821:BYS589825 CIO589821:CIO589825 CSK589821:CSK589825 DCG589821:DCG589825 DMC589821:DMC589825 DVY589821:DVY589825 EFU589821:EFU589825 EPQ589821:EPQ589825 EZM589821:EZM589825 FJI589821:FJI589825 FTE589821:FTE589825 GDA589821:GDA589825 GMW589821:GMW589825 GWS589821:GWS589825 HGO589821:HGO589825 HQK589821:HQK589825 IAG589821:IAG589825 IKC589821:IKC589825 ITY589821:ITY589825 JDU589821:JDU589825 JNQ589821:JNQ589825 JXM589821:JXM589825 KHI589821:KHI589825 KRE589821:KRE589825 LBA589821:LBA589825 LKW589821:LKW589825 LUS589821:LUS589825 MEO589821:MEO589825 MOK589821:MOK589825 MYG589821:MYG589825 NIC589821:NIC589825 NRY589821:NRY589825 OBU589821:OBU589825 OLQ589821:OLQ589825 OVM589821:OVM589825 PFI589821:PFI589825 PPE589821:PPE589825 PZA589821:PZA589825 QIW589821:QIW589825 QSS589821:QSS589825 RCO589821:RCO589825 RMK589821:RMK589825 RWG589821:RWG589825 SGC589821:SGC589825 SPY589821:SPY589825 SZU589821:SZU589825 TJQ589821:TJQ589825 TTM589821:TTM589825 UDI589821:UDI589825 UNE589821:UNE589825 UXA589821:UXA589825 VGW589821:VGW589825 VQS589821:VQS589825 WAO589821:WAO589825 WKK589821:WKK589825 WUG589821:WUG589825 O655359:O655363 HU655357:HU655361 RQ655357:RQ655361 ABM655357:ABM655361 ALI655357:ALI655361 AVE655357:AVE655361 BFA655357:BFA655361 BOW655357:BOW655361 BYS655357:BYS655361 CIO655357:CIO655361 CSK655357:CSK655361 DCG655357:DCG655361 DMC655357:DMC655361 DVY655357:DVY655361 EFU655357:EFU655361 EPQ655357:EPQ655361 EZM655357:EZM655361 FJI655357:FJI655361 FTE655357:FTE655361 GDA655357:GDA655361 GMW655357:GMW655361 GWS655357:GWS655361 HGO655357:HGO655361 HQK655357:HQK655361 IAG655357:IAG655361 IKC655357:IKC655361 ITY655357:ITY655361 JDU655357:JDU655361 JNQ655357:JNQ655361 JXM655357:JXM655361 KHI655357:KHI655361 KRE655357:KRE655361 LBA655357:LBA655361 LKW655357:LKW655361 LUS655357:LUS655361 MEO655357:MEO655361 MOK655357:MOK655361 MYG655357:MYG655361 NIC655357:NIC655361 NRY655357:NRY655361 OBU655357:OBU655361 OLQ655357:OLQ655361 OVM655357:OVM655361 PFI655357:PFI655361 PPE655357:PPE655361 PZA655357:PZA655361 QIW655357:QIW655361 QSS655357:QSS655361 RCO655357:RCO655361 RMK655357:RMK655361 RWG655357:RWG655361 SGC655357:SGC655361 SPY655357:SPY655361 SZU655357:SZU655361 TJQ655357:TJQ655361 TTM655357:TTM655361 UDI655357:UDI655361 UNE655357:UNE655361 UXA655357:UXA655361 VGW655357:VGW655361 VQS655357:VQS655361 WAO655357:WAO655361 WKK655357:WKK655361 WUG655357:WUG655361 O720895:O720899 HU720893:HU720897 RQ720893:RQ720897 ABM720893:ABM720897 ALI720893:ALI720897 AVE720893:AVE720897 BFA720893:BFA720897 BOW720893:BOW720897 BYS720893:BYS720897 CIO720893:CIO720897 CSK720893:CSK720897 DCG720893:DCG720897 DMC720893:DMC720897 DVY720893:DVY720897 EFU720893:EFU720897 EPQ720893:EPQ720897 EZM720893:EZM720897 FJI720893:FJI720897 FTE720893:FTE720897 GDA720893:GDA720897 GMW720893:GMW720897 GWS720893:GWS720897 HGO720893:HGO720897 HQK720893:HQK720897 IAG720893:IAG720897 IKC720893:IKC720897 ITY720893:ITY720897 JDU720893:JDU720897 JNQ720893:JNQ720897 JXM720893:JXM720897 KHI720893:KHI720897 KRE720893:KRE720897 LBA720893:LBA720897 LKW720893:LKW720897 LUS720893:LUS720897 MEO720893:MEO720897 MOK720893:MOK720897 MYG720893:MYG720897 NIC720893:NIC720897 NRY720893:NRY720897 OBU720893:OBU720897 OLQ720893:OLQ720897 OVM720893:OVM720897 PFI720893:PFI720897 PPE720893:PPE720897 PZA720893:PZA720897 QIW720893:QIW720897 QSS720893:QSS720897 RCO720893:RCO720897 RMK720893:RMK720897 RWG720893:RWG720897 SGC720893:SGC720897 SPY720893:SPY720897 SZU720893:SZU720897 TJQ720893:TJQ720897 TTM720893:TTM720897 UDI720893:UDI720897 UNE720893:UNE720897 UXA720893:UXA720897 VGW720893:VGW720897 VQS720893:VQS720897 WAO720893:WAO720897 WKK720893:WKK720897 WUG720893:WUG720897 O786431:O786435 HU786429:HU786433 RQ786429:RQ786433 ABM786429:ABM786433 ALI786429:ALI786433 AVE786429:AVE786433 BFA786429:BFA786433 BOW786429:BOW786433 BYS786429:BYS786433 CIO786429:CIO786433 CSK786429:CSK786433 DCG786429:DCG786433 DMC786429:DMC786433 DVY786429:DVY786433 EFU786429:EFU786433 EPQ786429:EPQ786433 EZM786429:EZM786433 FJI786429:FJI786433 FTE786429:FTE786433 GDA786429:GDA786433 GMW786429:GMW786433 GWS786429:GWS786433 HGO786429:HGO786433 HQK786429:HQK786433 IAG786429:IAG786433 IKC786429:IKC786433 ITY786429:ITY786433 JDU786429:JDU786433 JNQ786429:JNQ786433 JXM786429:JXM786433 KHI786429:KHI786433 KRE786429:KRE786433 LBA786429:LBA786433 LKW786429:LKW786433 LUS786429:LUS786433 MEO786429:MEO786433 MOK786429:MOK786433 MYG786429:MYG786433 NIC786429:NIC786433 NRY786429:NRY786433 OBU786429:OBU786433 OLQ786429:OLQ786433 OVM786429:OVM786433 PFI786429:PFI786433 PPE786429:PPE786433 PZA786429:PZA786433 QIW786429:QIW786433 QSS786429:QSS786433 RCO786429:RCO786433 RMK786429:RMK786433 RWG786429:RWG786433 SGC786429:SGC786433 SPY786429:SPY786433 SZU786429:SZU786433 TJQ786429:TJQ786433 TTM786429:TTM786433 UDI786429:UDI786433 UNE786429:UNE786433 UXA786429:UXA786433 VGW786429:VGW786433 VQS786429:VQS786433 WAO786429:WAO786433 WKK786429:WKK786433 WUG786429:WUG786433 O851967:O851971 HU851965:HU851969 RQ851965:RQ851969 ABM851965:ABM851969 ALI851965:ALI851969 AVE851965:AVE851969 BFA851965:BFA851969 BOW851965:BOW851969 BYS851965:BYS851969 CIO851965:CIO851969 CSK851965:CSK851969 DCG851965:DCG851969 DMC851965:DMC851969 DVY851965:DVY851969 EFU851965:EFU851969 EPQ851965:EPQ851969 EZM851965:EZM851969 FJI851965:FJI851969 FTE851965:FTE851969 GDA851965:GDA851969 GMW851965:GMW851969 GWS851965:GWS851969 HGO851965:HGO851969 HQK851965:HQK851969 IAG851965:IAG851969 IKC851965:IKC851969 ITY851965:ITY851969 JDU851965:JDU851969 JNQ851965:JNQ851969 JXM851965:JXM851969 KHI851965:KHI851969 KRE851965:KRE851969 LBA851965:LBA851969 LKW851965:LKW851969 LUS851965:LUS851969 MEO851965:MEO851969 MOK851965:MOK851969 MYG851965:MYG851969 NIC851965:NIC851969 NRY851965:NRY851969 OBU851965:OBU851969 OLQ851965:OLQ851969 OVM851965:OVM851969 PFI851965:PFI851969 PPE851965:PPE851969 PZA851965:PZA851969 QIW851965:QIW851969 QSS851965:QSS851969 RCO851965:RCO851969 RMK851965:RMK851969 RWG851965:RWG851969 SGC851965:SGC851969 SPY851965:SPY851969 SZU851965:SZU851969 TJQ851965:TJQ851969 TTM851965:TTM851969 UDI851965:UDI851969 UNE851965:UNE851969 UXA851965:UXA851969 VGW851965:VGW851969 VQS851965:VQS851969 WAO851965:WAO851969 WKK851965:WKK851969 WUG851965:WUG851969 O917503:O917507 HU917501:HU917505 RQ917501:RQ917505 ABM917501:ABM917505 ALI917501:ALI917505 AVE917501:AVE917505 BFA917501:BFA917505 BOW917501:BOW917505 BYS917501:BYS917505 CIO917501:CIO917505 CSK917501:CSK917505 DCG917501:DCG917505 DMC917501:DMC917505 DVY917501:DVY917505 EFU917501:EFU917505 EPQ917501:EPQ917505 EZM917501:EZM917505 FJI917501:FJI917505 FTE917501:FTE917505 GDA917501:GDA917505 GMW917501:GMW917505 GWS917501:GWS917505 HGO917501:HGO917505 HQK917501:HQK917505 IAG917501:IAG917505 IKC917501:IKC917505 ITY917501:ITY917505 JDU917501:JDU917505 JNQ917501:JNQ917505 JXM917501:JXM917505 KHI917501:KHI917505 KRE917501:KRE917505 LBA917501:LBA917505 LKW917501:LKW917505 LUS917501:LUS917505 MEO917501:MEO917505 MOK917501:MOK917505 MYG917501:MYG917505 NIC917501:NIC917505 NRY917501:NRY917505 OBU917501:OBU917505 OLQ917501:OLQ917505 OVM917501:OVM917505 PFI917501:PFI917505 PPE917501:PPE917505 PZA917501:PZA917505 QIW917501:QIW917505 QSS917501:QSS917505 RCO917501:RCO917505 RMK917501:RMK917505 RWG917501:RWG917505 SGC917501:SGC917505 SPY917501:SPY917505 SZU917501:SZU917505 TJQ917501:TJQ917505 TTM917501:TTM917505 UDI917501:UDI917505 UNE917501:UNE917505 UXA917501:UXA917505 VGW917501:VGW917505 VQS917501:VQS917505 WAO917501:WAO917505 WKK917501:WKK917505 WUG917501:WUG917505 O983039:O983043 HU983037:HU983041 RQ983037:RQ983041 ABM983037:ABM983041 ALI983037:ALI983041 AVE983037:AVE983041 BFA983037:BFA983041 BOW983037:BOW983041 BYS983037:BYS983041 CIO983037:CIO983041 CSK983037:CSK983041 DCG983037:DCG983041 DMC983037:DMC983041 DVY983037:DVY983041 EFU983037:EFU983041 EPQ983037:EPQ983041 EZM983037:EZM983041 FJI983037:FJI983041 FTE983037:FTE983041 GDA983037:GDA983041 GMW983037:GMW983041 GWS983037:GWS983041 HGO983037:HGO983041 HQK983037:HQK983041 IAG983037:IAG983041 IKC983037:IKC983041 ITY983037:ITY983041 JDU983037:JDU983041 JNQ983037:JNQ983041 JXM983037:JXM983041 KHI983037:KHI983041 KRE983037:KRE983041 LBA983037:LBA983041 LKW983037:LKW983041 LUS983037:LUS983041 MEO983037:MEO983041 MOK983037:MOK983041 MYG983037:MYG983041 NIC983037:NIC983041 NRY983037:NRY983041 OBU983037:OBU983041 OLQ983037:OLQ983041 OVM983037:OVM983041 PFI983037:PFI983041 PPE983037:PPE983041 PZA983037:PZA983041 QIW983037:QIW983041 QSS983037:QSS983041 RCO983037:RCO983041 RMK983037:RMK983041 RWG983037:RWG983041 SGC983037:SGC983041 SPY983037:SPY983041 SZU983037:SZU983041 TJQ983037:TJQ983041 TTM983037:TTM983041 UDI983037:UDI983041 UNE983037:UNE983041 UXA983037:UXA983041 VGW983037:VGW983041 VQS983037:VQS983041 WAO983037:WAO983041 WKK983037:WKK983041 WUG983037:WUG983041 P65538:Z65539 HV65536:IJ65537 RR65536:SF65537 ABN65536:ACB65537 ALJ65536:ALX65537 AVF65536:AVT65537 BFB65536:BFP65537 BOX65536:BPL65537 BYT65536:BZH65537 CIP65536:CJD65537 CSL65536:CSZ65537 DCH65536:DCV65537 DMD65536:DMR65537 DVZ65536:DWN65537 EFV65536:EGJ65537 EPR65536:EQF65537 EZN65536:FAB65537 FJJ65536:FJX65537 FTF65536:FTT65537 GDB65536:GDP65537 GMX65536:GNL65537 GWT65536:GXH65537 HGP65536:HHD65537 HQL65536:HQZ65537 IAH65536:IAV65537 IKD65536:IKR65537 ITZ65536:IUN65537 JDV65536:JEJ65537 JNR65536:JOF65537 JXN65536:JYB65537 KHJ65536:KHX65537 KRF65536:KRT65537 LBB65536:LBP65537 LKX65536:LLL65537 LUT65536:LVH65537 MEP65536:MFD65537 MOL65536:MOZ65537 MYH65536:MYV65537 NID65536:NIR65537 NRZ65536:NSN65537 OBV65536:OCJ65537 OLR65536:OMF65537 OVN65536:OWB65537 PFJ65536:PFX65537 PPF65536:PPT65537 PZB65536:PZP65537 QIX65536:QJL65537 QST65536:QTH65537 RCP65536:RDD65537 RML65536:RMZ65537 RWH65536:RWV65537 SGD65536:SGR65537 SPZ65536:SQN65537 SZV65536:TAJ65537 TJR65536:TKF65537 TTN65536:TUB65537 UDJ65536:UDX65537 UNF65536:UNT65537 UXB65536:UXP65537 VGX65536:VHL65537 VQT65536:VRH65537 WAP65536:WBD65537 WKL65536:WKZ65537 WUH65536:WUV65537 P131074:Z131075 HV131072:IJ131073 RR131072:SF131073 ABN131072:ACB131073 ALJ131072:ALX131073 AVF131072:AVT131073 BFB131072:BFP131073 BOX131072:BPL131073 BYT131072:BZH131073 CIP131072:CJD131073 CSL131072:CSZ131073 DCH131072:DCV131073 DMD131072:DMR131073 DVZ131072:DWN131073 EFV131072:EGJ131073 EPR131072:EQF131073 EZN131072:FAB131073 FJJ131072:FJX131073 FTF131072:FTT131073 GDB131072:GDP131073 GMX131072:GNL131073 GWT131072:GXH131073 HGP131072:HHD131073 HQL131072:HQZ131073 IAH131072:IAV131073 IKD131072:IKR131073 ITZ131072:IUN131073 JDV131072:JEJ131073 JNR131072:JOF131073 JXN131072:JYB131073 KHJ131072:KHX131073 KRF131072:KRT131073 LBB131072:LBP131073 LKX131072:LLL131073 LUT131072:LVH131073 MEP131072:MFD131073 MOL131072:MOZ131073 MYH131072:MYV131073 NID131072:NIR131073 NRZ131072:NSN131073 OBV131072:OCJ131073 OLR131072:OMF131073 OVN131072:OWB131073 PFJ131072:PFX131073 PPF131072:PPT131073 PZB131072:PZP131073 QIX131072:QJL131073 QST131072:QTH131073 RCP131072:RDD131073 RML131072:RMZ131073 RWH131072:RWV131073 SGD131072:SGR131073 SPZ131072:SQN131073 SZV131072:TAJ131073 TJR131072:TKF131073 TTN131072:TUB131073 UDJ131072:UDX131073 UNF131072:UNT131073 UXB131072:UXP131073 VGX131072:VHL131073 VQT131072:VRH131073 WAP131072:WBD131073 WKL131072:WKZ131073 WUH131072:WUV131073 P196610:Z196611 HV196608:IJ196609 RR196608:SF196609 ABN196608:ACB196609 ALJ196608:ALX196609 AVF196608:AVT196609 BFB196608:BFP196609 BOX196608:BPL196609 BYT196608:BZH196609 CIP196608:CJD196609 CSL196608:CSZ196609 DCH196608:DCV196609 DMD196608:DMR196609 DVZ196608:DWN196609 EFV196608:EGJ196609 EPR196608:EQF196609 EZN196608:FAB196609 FJJ196608:FJX196609 FTF196608:FTT196609 GDB196608:GDP196609 GMX196608:GNL196609 GWT196608:GXH196609 HGP196608:HHD196609 HQL196608:HQZ196609 IAH196608:IAV196609 IKD196608:IKR196609 ITZ196608:IUN196609 JDV196608:JEJ196609 JNR196608:JOF196609 JXN196608:JYB196609 KHJ196608:KHX196609 KRF196608:KRT196609 LBB196608:LBP196609 LKX196608:LLL196609 LUT196608:LVH196609 MEP196608:MFD196609 MOL196608:MOZ196609 MYH196608:MYV196609 NID196608:NIR196609 NRZ196608:NSN196609 OBV196608:OCJ196609 OLR196608:OMF196609 OVN196608:OWB196609 PFJ196608:PFX196609 PPF196608:PPT196609 PZB196608:PZP196609 QIX196608:QJL196609 QST196608:QTH196609 RCP196608:RDD196609 RML196608:RMZ196609 RWH196608:RWV196609 SGD196608:SGR196609 SPZ196608:SQN196609 SZV196608:TAJ196609 TJR196608:TKF196609 TTN196608:TUB196609 UDJ196608:UDX196609 UNF196608:UNT196609 UXB196608:UXP196609 VGX196608:VHL196609 VQT196608:VRH196609 WAP196608:WBD196609 WKL196608:WKZ196609 WUH196608:WUV196609 P262146:Z262147 HV262144:IJ262145 RR262144:SF262145 ABN262144:ACB262145 ALJ262144:ALX262145 AVF262144:AVT262145 BFB262144:BFP262145 BOX262144:BPL262145 BYT262144:BZH262145 CIP262144:CJD262145 CSL262144:CSZ262145 DCH262144:DCV262145 DMD262144:DMR262145 DVZ262144:DWN262145 EFV262144:EGJ262145 EPR262144:EQF262145 EZN262144:FAB262145 FJJ262144:FJX262145 FTF262144:FTT262145 GDB262144:GDP262145 GMX262144:GNL262145 GWT262144:GXH262145 HGP262144:HHD262145 HQL262144:HQZ262145 IAH262144:IAV262145 IKD262144:IKR262145 ITZ262144:IUN262145 JDV262144:JEJ262145 JNR262144:JOF262145 JXN262144:JYB262145 KHJ262144:KHX262145 KRF262144:KRT262145 LBB262144:LBP262145 LKX262144:LLL262145 LUT262144:LVH262145 MEP262144:MFD262145 MOL262144:MOZ262145 MYH262144:MYV262145 NID262144:NIR262145 NRZ262144:NSN262145 OBV262144:OCJ262145 OLR262144:OMF262145 OVN262144:OWB262145 PFJ262144:PFX262145 PPF262144:PPT262145 PZB262144:PZP262145 QIX262144:QJL262145 QST262144:QTH262145 RCP262144:RDD262145 RML262144:RMZ262145 RWH262144:RWV262145 SGD262144:SGR262145 SPZ262144:SQN262145 SZV262144:TAJ262145 TJR262144:TKF262145 TTN262144:TUB262145 UDJ262144:UDX262145 UNF262144:UNT262145 UXB262144:UXP262145 VGX262144:VHL262145 VQT262144:VRH262145 WAP262144:WBD262145 WKL262144:WKZ262145 WUH262144:WUV262145 P327682:Z327683 HV327680:IJ327681 RR327680:SF327681 ABN327680:ACB327681 ALJ327680:ALX327681 AVF327680:AVT327681 BFB327680:BFP327681 BOX327680:BPL327681 BYT327680:BZH327681 CIP327680:CJD327681 CSL327680:CSZ327681 DCH327680:DCV327681 DMD327680:DMR327681 DVZ327680:DWN327681 EFV327680:EGJ327681 EPR327680:EQF327681 EZN327680:FAB327681 FJJ327680:FJX327681 FTF327680:FTT327681 GDB327680:GDP327681 GMX327680:GNL327681 GWT327680:GXH327681 HGP327680:HHD327681 HQL327680:HQZ327681 IAH327680:IAV327681 IKD327680:IKR327681 ITZ327680:IUN327681 JDV327680:JEJ327681 JNR327680:JOF327681 JXN327680:JYB327681 KHJ327680:KHX327681 KRF327680:KRT327681 LBB327680:LBP327681 LKX327680:LLL327681 LUT327680:LVH327681 MEP327680:MFD327681 MOL327680:MOZ327681 MYH327680:MYV327681 NID327680:NIR327681 NRZ327680:NSN327681 OBV327680:OCJ327681 OLR327680:OMF327681 OVN327680:OWB327681 PFJ327680:PFX327681 PPF327680:PPT327681 PZB327680:PZP327681 QIX327680:QJL327681 QST327680:QTH327681 RCP327680:RDD327681 RML327680:RMZ327681 RWH327680:RWV327681 SGD327680:SGR327681 SPZ327680:SQN327681 SZV327680:TAJ327681 TJR327680:TKF327681 TTN327680:TUB327681 UDJ327680:UDX327681 UNF327680:UNT327681 UXB327680:UXP327681 VGX327680:VHL327681 VQT327680:VRH327681 WAP327680:WBD327681 WKL327680:WKZ327681 WUH327680:WUV327681 P393218:Z393219 HV393216:IJ393217 RR393216:SF393217 ABN393216:ACB393217 ALJ393216:ALX393217 AVF393216:AVT393217 BFB393216:BFP393217 BOX393216:BPL393217 BYT393216:BZH393217 CIP393216:CJD393217 CSL393216:CSZ393217 DCH393216:DCV393217 DMD393216:DMR393217 DVZ393216:DWN393217 EFV393216:EGJ393217 EPR393216:EQF393217 EZN393216:FAB393217 FJJ393216:FJX393217 FTF393216:FTT393217 GDB393216:GDP393217 GMX393216:GNL393217 GWT393216:GXH393217 HGP393216:HHD393217 HQL393216:HQZ393217 IAH393216:IAV393217 IKD393216:IKR393217 ITZ393216:IUN393217 JDV393216:JEJ393217 JNR393216:JOF393217 JXN393216:JYB393217 KHJ393216:KHX393217 KRF393216:KRT393217 LBB393216:LBP393217 LKX393216:LLL393217 LUT393216:LVH393217 MEP393216:MFD393217 MOL393216:MOZ393217 MYH393216:MYV393217 NID393216:NIR393217 NRZ393216:NSN393217 OBV393216:OCJ393217 OLR393216:OMF393217 OVN393216:OWB393217 PFJ393216:PFX393217 PPF393216:PPT393217 PZB393216:PZP393217 QIX393216:QJL393217 QST393216:QTH393217 RCP393216:RDD393217 RML393216:RMZ393217 RWH393216:RWV393217 SGD393216:SGR393217 SPZ393216:SQN393217 SZV393216:TAJ393217 TJR393216:TKF393217 TTN393216:TUB393217 UDJ393216:UDX393217 UNF393216:UNT393217 UXB393216:UXP393217 VGX393216:VHL393217 VQT393216:VRH393217 WAP393216:WBD393217 WKL393216:WKZ393217 WUH393216:WUV393217 P458754:Z458755 HV458752:IJ458753 RR458752:SF458753 ABN458752:ACB458753 ALJ458752:ALX458753 AVF458752:AVT458753 BFB458752:BFP458753 BOX458752:BPL458753 BYT458752:BZH458753 CIP458752:CJD458753 CSL458752:CSZ458753 DCH458752:DCV458753 DMD458752:DMR458753 DVZ458752:DWN458753 EFV458752:EGJ458753 EPR458752:EQF458753 EZN458752:FAB458753 FJJ458752:FJX458753 FTF458752:FTT458753 GDB458752:GDP458753 GMX458752:GNL458753 GWT458752:GXH458753 HGP458752:HHD458753 HQL458752:HQZ458753 IAH458752:IAV458753 IKD458752:IKR458753 ITZ458752:IUN458753 JDV458752:JEJ458753 JNR458752:JOF458753 JXN458752:JYB458753 KHJ458752:KHX458753 KRF458752:KRT458753 LBB458752:LBP458753 LKX458752:LLL458753 LUT458752:LVH458753 MEP458752:MFD458753 MOL458752:MOZ458753 MYH458752:MYV458753 NID458752:NIR458753 NRZ458752:NSN458753 OBV458752:OCJ458753 OLR458752:OMF458753 OVN458752:OWB458753 PFJ458752:PFX458753 PPF458752:PPT458753 PZB458752:PZP458753 QIX458752:QJL458753 QST458752:QTH458753 RCP458752:RDD458753 RML458752:RMZ458753 RWH458752:RWV458753 SGD458752:SGR458753 SPZ458752:SQN458753 SZV458752:TAJ458753 TJR458752:TKF458753 TTN458752:TUB458753 UDJ458752:UDX458753 UNF458752:UNT458753 UXB458752:UXP458753 VGX458752:VHL458753 VQT458752:VRH458753 WAP458752:WBD458753 WKL458752:WKZ458753 WUH458752:WUV458753 P524290:Z524291 HV524288:IJ524289 RR524288:SF524289 ABN524288:ACB524289 ALJ524288:ALX524289 AVF524288:AVT524289 BFB524288:BFP524289 BOX524288:BPL524289 BYT524288:BZH524289 CIP524288:CJD524289 CSL524288:CSZ524289 DCH524288:DCV524289 DMD524288:DMR524289 DVZ524288:DWN524289 EFV524288:EGJ524289 EPR524288:EQF524289 EZN524288:FAB524289 FJJ524288:FJX524289 FTF524288:FTT524289 GDB524288:GDP524289 GMX524288:GNL524289 GWT524288:GXH524289 HGP524288:HHD524289 HQL524288:HQZ524289 IAH524288:IAV524289 IKD524288:IKR524289 ITZ524288:IUN524289 JDV524288:JEJ524289 JNR524288:JOF524289 JXN524288:JYB524289 KHJ524288:KHX524289 KRF524288:KRT524289 LBB524288:LBP524289 LKX524288:LLL524289 LUT524288:LVH524289 MEP524288:MFD524289 MOL524288:MOZ524289 MYH524288:MYV524289 NID524288:NIR524289 NRZ524288:NSN524289 OBV524288:OCJ524289 OLR524288:OMF524289 OVN524288:OWB524289 PFJ524288:PFX524289 PPF524288:PPT524289 PZB524288:PZP524289 QIX524288:QJL524289 QST524288:QTH524289 RCP524288:RDD524289 RML524288:RMZ524289 RWH524288:RWV524289 SGD524288:SGR524289 SPZ524288:SQN524289 SZV524288:TAJ524289 TJR524288:TKF524289 TTN524288:TUB524289 UDJ524288:UDX524289 UNF524288:UNT524289 UXB524288:UXP524289 VGX524288:VHL524289 VQT524288:VRH524289 WAP524288:WBD524289 WKL524288:WKZ524289 WUH524288:WUV524289 P589826:Z589827 HV589824:IJ589825 RR589824:SF589825 ABN589824:ACB589825 ALJ589824:ALX589825 AVF589824:AVT589825 BFB589824:BFP589825 BOX589824:BPL589825 BYT589824:BZH589825 CIP589824:CJD589825 CSL589824:CSZ589825 DCH589824:DCV589825 DMD589824:DMR589825 DVZ589824:DWN589825 EFV589824:EGJ589825 EPR589824:EQF589825 EZN589824:FAB589825 FJJ589824:FJX589825 FTF589824:FTT589825 GDB589824:GDP589825 GMX589824:GNL589825 GWT589824:GXH589825 HGP589824:HHD589825 HQL589824:HQZ589825 IAH589824:IAV589825 IKD589824:IKR589825 ITZ589824:IUN589825 JDV589824:JEJ589825 JNR589824:JOF589825 JXN589824:JYB589825 KHJ589824:KHX589825 KRF589824:KRT589825 LBB589824:LBP589825 LKX589824:LLL589825 LUT589824:LVH589825 MEP589824:MFD589825 MOL589824:MOZ589825 MYH589824:MYV589825 NID589824:NIR589825 NRZ589824:NSN589825 OBV589824:OCJ589825 OLR589824:OMF589825 OVN589824:OWB589825 PFJ589824:PFX589825 PPF589824:PPT589825 PZB589824:PZP589825 QIX589824:QJL589825 QST589824:QTH589825 RCP589824:RDD589825 RML589824:RMZ589825 RWH589824:RWV589825 SGD589824:SGR589825 SPZ589824:SQN589825 SZV589824:TAJ589825 TJR589824:TKF589825 TTN589824:TUB589825 UDJ589824:UDX589825 UNF589824:UNT589825 UXB589824:UXP589825 VGX589824:VHL589825 VQT589824:VRH589825 WAP589824:WBD589825 WKL589824:WKZ589825 WUH589824:WUV589825 P655362:Z655363 HV655360:IJ655361 RR655360:SF655361 ABN655360:ACB655361 ALJ655360:ALX655361 AVF655360:AVT655361 BFB655360:BFP655361 BOX655360:BPL655361 BYT655360:BZH655361 CIP655360:CJD655361 CSL655360:CSZ655361 DCH655360:DCV655361 DMD655360:DMR655361 DVZ655360:DWN655361 EFV655360:EGJ655361 EPR655360:EQF655361 EZN655360:FAB655361 FJJ655360:FJX655361 FTF655360:FTT655361 GDB655360:GDP655361 GMX655360:GNL655361 GWT655360:GXH655361 HGP655360:HHD655361 HQL655360:HQZ655361 IAH655360:IAV655361 IKD655360:IKR655361 ITZ655360:IUN655361 JDV655360:JEJ655361 JNR655360:JOF655361 JXN655360:JYB655361 KHJ655360:KHX655361 KRF655360:KRT655361 LBB655360:LBP655361 LKX655360:LLL655361 LUT655360:LVH655361 MEP655360:MFD655361 MOL655360:MOZ655361 MYH655360:MYV655361 NID655360:NIR655361 NRZ655360:NSN655361 OBV655360:OCJ655361 OLR655360:OMF655361 OVN655360:OWB655361 PFJ655360:PFX655361 PPF655360:PPT655361 PZB655360:PZP655361 QIX655360:QJL655361 QST655360:QTH655361 RCP655360:RDD655361 RML655360:RMZ655361 RWH655360:RWV655361 SGD655360:SGR655361 SPZ655360:SQN655361 SZV655360:TAJ655361 TJR655360:TKF655361 TTN655360:TUB655361 UDJ655360:UDX655361 UNF655360:UNT655361 UXB655360:UXP655361 VGX655360:VHL655361 VQT655360:VRH655361 WAP655360:WBD655361 WKL655360:WKZ655361 WUH655360:WUV655361 P720898:Z720899 HV720896:IJ720897 RR720896:SF720897 ABN720896:ACB720897 ALJ720896:ALX720897 AVF720896:AVT720897 BFB720896:BFP720897 BOX720896:BPL720897 BYT720896:BZH720897 CIP720896:CJD720897 CSL720896:CSZ720897 DCH720896:DCV720897 DMD720896:DMR720897 DVZ720896:DWN720897 EFV720896:EGJ720897 EPR720896:EQF720897 EZN720896:FAB720897 FJJ720896:FJX720897 FTF720896:FTT720897 GDB720896:GDP720897 GMX720896:GNL720897 GWT720896:GXH720897 HGP720896:HHD720897 HQL720896:HQZ720897 IAH720896:IAV720897 IKD720896:IKR720897 ITZ720896:IUN720897 JDV720896:JEJ720897 JNR720896:JOF720897 JXN720896:JYB720897 KHJ720896:KHX720897 KRF720896:KRT720897 LBB720896:LBP720897 LKX720896:LLL720897 LUT720896:LVH720897 MEP720896:MFD720897 MOL720896:MOZ720897 MYH720896:MYV720897 NID720896:NIR720897 NRZ720896:NSN720897 OBV720896:OCJ720897 OLR720896:OMF720897 OVN720896:OWB720897 PFJ720896:PFX720897 PPF720896:PPT720897 PZB720896:PZP720897 QIX720896:QJL720897 QST720896:QTH720897 RCP720896:RDD720897 RML720896:RMZ720897 RWH720896:RWV720897 SGD720896:SGR720897 SPZ720896:SQN720897 SZV720896:TAJ720897 TJR720896:TKF720897 TTN720896:TUB720897 UDJ720896:UDX720897 UNF720896:UNT720897 UXB720896:UXP720897 VGX720896:VHL720897 VQT720896:VRH720897 WAP720896:WBD720897 WKL720896:WKZ720897 WUH720896:WUV720897 P786434:Z786435 HV786432:IJ786433 RR786432:SF786433 ABN786432:ACB786433 ALJ786432:ALX786433 AVF786432:AVT786433 BFB786432:BFP786433 BOX786432:BPL786433 BYT786432:BZH786433 CIP786432:CJD786433 CSL786432:CSZ786433 DCH786432:DCV786433 DMD786432:DMR786433 DVZ786432:DWN786433 EFV786432:EGJ786433 EPR786432:EQF786433 EZN786432:FAB786433 FJJ786432:FJX786433 FTF786432:FTT786433 GDB786432:GDP786433 GMX786432:GNL786433 GWT786432:GXH786433 HGP786432:HHD786433 HQL786432:HQZ786433 IAH786432:IAV786433 IKD786432:IKR786433 ITZ786432:IUN786433 JDV786432:JEJ786433 JNR786432:JOF786433 JXN786432:JYB786433 KHJ786432:KHX786433 KRF786432:KRT786433 LBB786432:LBP786433 LKX786432:LLL786433 LUT786432:LVH786433 MEP786432:MFD786433 MOL786432:MOZ786433 MYH786432:MYV786433 NID786432:NIR786433 NRZ786432:NSN786433 OBV786432:OCJ786433 OLR786432:OMF786433 OVN786432:OWB786433 PFJ786432:PFX786433 PPF786432:PPT786433 PZB786432:PZP786433 QIX786432:QJL786433 QST786432:QTH786433 RCP786432:RDD786433 RML786432:RMZ786433 RWH786432:RWV786433 SGD786432:SGR786433 SPZ786432:SQN786433 SZV786432:TAJ786433 TJR786432:TKF786433 TTN786432:TUB786433 UDJ786432:UDX786433 UNF786432:UNT786433 UXB786432:UXP786433 VGX786432:VHL786433 VQT786432:VRH786433 WAP786432:WBD786433 WKL786432:WKZ786433 WUH786432:WUV786433 P851970:Z851971 HV851968:IJ851969 RR851968:SF851969 ABN851968:ACB851969 ALJ851968:ALX851969 AVF851968:AVT851969 BFB851968:BFP851969 BOX851968:BPL851969 BYT851968:BZH851969 CIP851968:CJD851969 CSL851968:CSZ851969 DCH851968:DCV851969 DMD851968:DMR851969 DVZ851968:DWN851969 EFV851968:EGJ851969 EPR851968:EQF851969 EZN851968:FAB851969 FJJ851968:FJX851969 FTF851968:FTT851969 GDB851968:GDP851969 GMX851968:GNL851969 GWT851968:GXH851969 HGP851968:HHD851969 HQL851968:HQZ851969 IAH851968:IAV851969 IKD851968:IKR851969 ITZ851968:IUN851969 JDV851968:JEJ851969 JNR851968:JOF851969 JXN851968:JYB851969 KHJ851968:KHX851969 KRF851968:KRT851969 LBB851968:LBP851969 LKX851968:LLL851969 LUT851968:LVH851969 MEP851968:MFD851969 MOL851968:MOZ851969 MYH851968:MYV851969 NID851968:NIR851969 NRZ851968:NSN851969 OBV851968:OCJ851969 OLR851968:OMF851969 OVN851968:OWB851969 PFJ851968:PFX851969 PPF851968:PPT851969 PZB851968:PZP851969 QIX851968:QJL851969 QST851968:QTH851969 RCP851968:RDD851969 RML851968:RMZ851969 RWH851968:RWV851969 SGD851968:SGR851969 SPZ851968:SQN851969 SZV851968:TAJ851969 TJR851968:TKF851969 TTN851968:TUB851969 UDJ851968:UDX851969 UNF851968:UNT851969 UXB851968:UXP851969 VGX851968:VHL851969 VQT851968:VRH851969 WAP851968:WBD851969 WKL851968:WKZ851969 WUH851968:WUV851969 P917506:Z917507 HV917504:IJ917505 RR917504:SF917505 ABN917504:ACB917505 ALJ917504:ALX917505 AVF917504:AVT917505 BFB917504:BFP917505 BOX917504:BPL917505 BYT917504:BZH917505 CIP917504:CJD917505 CSL917504:CSZ917505 DCH917504:DCV917505 DMD917504:DMR917505 DVZ917504:DWN917505 EFV917504:EGJ917505 EPR917504:EQF917505 EZN917504:FAB917505 FJJ917504:FJX917505 FTF917504:FTT917505 GDB917504:GDP917505 GMX917504:GNL917505 GWT917504:GXH917505 HGP917504:HHD917505 HQL917504:HQZ917505 IAH917504:IAV917505 IKD917504:IKR917505 ITZ917504:IUN917505 JDV917504:JEJ917505 JNR917504:JOF917505 JXN917504:JYB917505 KHJ917504:KHX917505 KRF917504:KRT917505 LBB917504:LBP917505 LKX917504:LLL917505 LUT917504:LVH917505 MEP917504:MFD917505 MOL917504:MOZ917505 MYH917504:MYV917505 NID917504:NIR917505 NRZ917504:NSN917505 OBV917504:OCJ917505 OLR917504:OMF917505 OVN917504:OWB917505 PFJ917504:PFX917505 PPF917504:PPT917505 PZB917504:PZP917505 QIX917504:QJL917505 QST917504:QTH917505 RCP917504:RDD917505 RML917504:RMZ917505 RWH917504:RWV917505 SGD917504:SGR917505 SPZ917504:SQN917505 SZV917504:TAJ917505 TJR917504:TKF917505 TTN917504:TUB917505 UDJ917504:UDX917505 UNF917504:UNT917505 UXB917504:UXP917505 VGX917504:VHL917505 VQT917504:VRH917505 WAP917504:WBD917505 WKL917504:WKZ917505 WUH917504:WUV917505 P983042:Z983043 HV983040:IJ983041 RR983040:SF983041 ABN983040:ACB983041 ALJ983040:ALX983041 AVF983040:AVT983041 BFB983040:BFP983041 BOX983040:BPL983041 BYT983040:BZH983041 CIP983040:CJD983041 CSL983040:CSZ983041 DCH983040:DCV983041 DMD983040:DMR983041 DVZ983040:DWN983041 EFV983040:EGJ983041 EPR983040:EQF983041 EZN983040:FAB983041 FJJ983040:FJX983041 FTF983040:FTT983041 GDB983040:GDP983041 GMX983040:GNL983041 GWT983040:GXH983041 HGP983040:HHD983041 HQL983040:HQZ983041 IAH983040:IAV983041 IKD983040:IKR983041 ITZ983040:IUN983041 JDV983040:JEJ983041 JNR983040:JOF983041 JXN983040:JYB983041 KHJ983040:KHX983041 KRF983040:KRT983041 LBB983040:LBP983041 LKX983040:LLL983041 LUT983040:LVH983041 MEP983040:MFD983041 MOL983040:MOZ983041 MYH983040:MYV983041 NID983040:NIR983041 NRZ983040:NSN983041 OBV983040:OCJ983041 OLR983040:OMF983041 OVN983040:OWB983041 PFJ983040:PFX983041 PPF983040:PPT983041 PZB983040:PZP983041 QIX983040:QJL983041 QST983040:QTH983041 RCP983040:RDD983041 RML983040:RMZ983041 RWH983040:RWV983041 SGD983040:SGR983041 SPZ983040:SQN983041 SZV983040:TAJ983041 TJR983040:TKF983041 TTN983040:TUB983041 UDJ983040:UDX983041 UNF983040:UNT983041 UXB983040:UXP983041 VGX983040:VHL983041 VQT983040:VRH983041 WAP983040:WBD983041 WKL983040:WKZ983041 WUH983040:WUV983041 O65530:Z65533 HU65528:IJ65531 RQ65528:SF65531 ABM65528:ACB65531 ALI65528:ALX65531 AVE65528:AVT65531 BFA65528:BFP65531 BOW65528:BPL65531 BYS65528:BZH65531 CIO65528:CJD65531 CSK65528:CSZ65531 DCG65528:DCV65531 DMC65528:DMR65531 DVY65528:DWN65531 EFU65528:EGJ65531 EPQ65528:EQF65531 EZM65528:FAB65531 FJI65528:FJX65531 FTE65528:FTT65531 GDA65528:GDP65531 GMW65528:GNL65531 GWS65528:GXH65531 HGO65528:HHD65531 HQK65528:HQZ65531 IAG65528:IAV65531 IKC65528:IKR65531 ITY65528:IUN65531 JDU65528:JEJ65531 JNQ65528:JOF65531 JXM65528:JYB65531 KHI65528:KHX65531 KRE65528:KRT65531 LBA65528:LBP65531 LKW65528:LLL65531 LUS65528:LVH65531 MEO65528:MFD65531 MOK65528:MOZ65531 MYG65528:MYV65531 NIC65528:NIR65531 NRY65528:NSN65531 OBU65528:OCJ65531 OLQ65528:OMF65531 OVM65528:OWB65531 PFI65528:PFX65531 PPE65528:PPT65531 PZA65528:PZP65531 QIW65528:QJL65531 QSS65528:QTH65531 RCO65528:RDD65531 RMK65528:RMZ65531 RWG65528:RWV65531 SGC65528:SGR65531 SPY65528:SQN65531 SZU65528:TAJ65531 TJQ65528:TKF65531 TTM65528:TUB65531 UDI65528:UDX65531 UNE65528:UNT65531 UXA65528:UXP65531 VGW65528:VHL65531 VQS65528:VRH65531 WAO65528:WBD65531 WKK65528:WKZ65531 WUG65528:WUV65531 O131066:Z131069 HU131064:IJ131067 RQ131064:SF131067 ABM131064:ACB131067 ALI131064:ALX131067 AVE131064:AVT131067 BFA131064:BFP131067 BOW131064:BPL131067 BYS131064:BZH131067 CIO131064:CJD131067 CSK131064:CSZ131067 DCG131064:DCV131067 DMC131064:DMR131067 DVY131064:DWN131067 EFU131064:EGJ131067 EPQ131064:EQF131067 EZM131064:FAB131067 FJI131064:FJX131067 FTE131064:FTT131067 GDA131064:GDP131067 GMW131064:GNL131067 GWS131064:GXH131067 HGO131064:HHD131067 HQK131064:HQZ131067 IAG131064:IAV131067 IKC131064:IKR131067 ITY131064:IUN131067 JDU131064:JEJ131067 JNQ131064:JOF131067 JXM131064:JYB131067 KHI131064:KHX131067 KRE131064:KRT131067 LBA131064:LBP131067 LKW131064:LLL131067 LUS131064:LVH131067 MEO131064:MFD131067 MOK131064:MOZ131067 MYG131064:MYV131067 NIC131064:NIR131067 NRY131064:NSN131067 OBU131064:OCJ131067 OLQ131064:OMF131067 OVM131064:OWB131067 PFI131064:PFX131067 PPE131064:PPT131067 PZA131064:PZP131067 QIW131064:QJL131067 QSS131064:QTH131067 RCO131064:RDD131067 RMK131064:RMZ131067 RWG131064:RWV131067 SGC131064:SGR131067 SPY131064:SQN131067 SZU131064:TAJ131067 TJQ131064:TKF131067 TTM131064:TUB131067 UDI131064:UDX131067 UNE131064:UNT131067 UXA131064:UXP131067 VGW131064:VHL131067 VQS131064:VRH131067 WAO131064:WBD131067 WKK131064:WKZ131067 WUG131064:WUV131067 O196602:Z196605 HU196600:IJ196603 RQ196600:SF196603 ABM196600:ACB196603 ALI196600:ALX196603 AVE196600:AVT196603 BFA196600:BFP196603 BOW196600:BPL196603 BYS196600:BZH196603 CIO196600:CJD196603 CSK196600:CSZ196603 DCG196600:DCV196603 DMC196600:DMR196603 DVY196600:DWN196603 EFU196600:EGJ196603 EPQ196600:EQF196603 EZM196600:FAB196603 FJI196600:FJX196603 FTE196600:FTT196603 GDA196600:GDP196603 GMW196600:GNL196603 GWS196600:GXH196603 HGO196600:HHD196603 HQK196600:HQZ196603 IAG196600:IAV196603 IKC196600:IKR196603 ITY196600:IUN196603 JDU196600:JEJ196603 JNQ196600:JOF196603 JXM196600:JYB196603 KHI196600:KHX196603 KRE196600:KRT196603 LBA196600:LBP196603 LKW196600:LLL196603 LUS196600:LVH196603 MEO196600:MFD196603 MOK196600:MOZ196603 MYG196600:MYV196603 NIC196600:NIR196603 NRY196600:NSN196603 OBU196600:OCJ196603 OLQ196600:OMF196603 OVM196600:OWB196603 PFI196600:PFX196603 PPE196600:PPT196603 PZA196600:PZP196603 QIW196600:QJL196603 QSS196600:QTH196603 RCO196600:RDD196603 RMK196600:RMZ196603 RWG196600:RWV196603 SGC196600:SGR196603 SPY196600:SQN196603 SZU196600:TAJ196603 TJQ196600:TKF196603 TTM196600:TUB196603 UDI196600:UDX196603 UNE196600:UNT196603 UXA196600:UXP196603 VGW196600:VHL196603 VQS196600:VRH196603 WAO196600:WBD196603 WKK196600:WKZ196603 WUG196600:WUV196603 O262138:Z262141 HU262136:IJ262139 RQ262136:SF262139 ABM262136:ACB262139 ALI262136:ALX262139 AVE262136:AVT262139 BFA262136:BFP262139 BOW262136:BPL262139 BYS262136:BZH262139 CIO262136:CJD262139 CSK262136:CSZ262139 DCG262136:DCV262139 DMC262136:DMR262139 DVY262136:DWN262139 EFU262136:EGJ262139 EPQ262136:EQF262139 EZM262136:FAB262139 FJI262136:FJX262139 FTE262136:FTT262139 GDA262136:GDP262139 GMW262136:GNL262139 GWS262136:GXH262139 HGO262136:HHD262139 HQK262136:HQZ262139 IAG262136:IAV262139 IKC262136:IKR262139 ITY262136:IUN262139 JDU262136:JEJ262139 JNQ262136:JOF262139 JXM262136:JYB262139 KHI262136:KHX262139 KRE262136:KRT262139 LBA262136:LBP262139 LKW262136:LLL262139 LUS262136:LVH262139 MEO262136:MFD262139 MOK262136:MOZ262139 MYG262136:MYV262139 NIC262136:NIR262139 NRY262136:NSN262139 OBU262136:OCJ262139 OLQ262136:OMF262139 OVM262136:OWB262139 PFI262136:PFX262139 PPE262136:PPT262139 PZA262136:PZP262139 QIW262136:QJL262139 QSS262136:QTH262139 RCO262136:RDD262139 RMK262136:RMZ262139 RWG262136:RWV262139 SGC262136:SGR262139 SPY262136:SQN262139 SZU262136:TAJ262139 TJQ262136:TKF262139 TTM262136:TUB262139 UDI262136:UDX262139 UNE262136:UNT262139 UXA262136:UXP262139 VGW262136:VHL262139 VQS262136:VRH262139 WAO262136:WBD262139 WKK262136:WKZ262139 WUG262136:WUV262139 O327674:Z327677 HU327672:IJ327675 RQ327672:SF327675 ABM327672:ACB327675 ALI327672:ALX327675 AVE327672:AVT327675 BFA327672:BFP327675 BOW327672:BPL327675 BYS327672:BZH327675 CIO327672:CJD327675 CSK327672:CSZ327675 DCG327672:DCV327675 DMC327672:DMR327675 DVY327672:DWN327675 EFU327672:EGJ327675 EPQ327672:EQF327675 EZM327672:FAB327675 FJI327672:FJX327675 FTE327672:FTT327675 GDA327672:GDP327675 GMW327672:GNL327675 GWS327672:GXH327675 HGO327672:HHD327675 HQK327672:HQZ327675 IAG327672:IAV327675 IKC327672:IKR327675 ITY327672:IUN327675 JDU327672:JEJ327675 JNQ327672:JOF327675 JXM327672:JYB327675 KHI327672:KHX327675 KRE327672:KRT327675 LBA327672:LBP327675 LKW327672:LLL327675 LUS327672:LVH327675 MEO327672:MFD327675 MOK327672:MOZ327675 MYG327672:MYV327675 NIC327672:NIR327675 NRY327672:NSN327675 OBU327672:OCJ327675 OLQ327672:OMF327675 OVM327672:OWB327675 PFI327672:PFX327675 PPE327672:PPT327675 PZA327672:PZP327675 QIW327672:QJL327675 QSS327672:QTH327675 RCO327672:RDD327675 RMK327672:RMZ327675 RWG327672:RWV327675 SGC327672:SGR327675 SPY327672:SQN327675 SZU327672:TAJ327675 TJQ327672:TKF327675 TTM327672:TUB327675 UDI327672:UDX327675 UNE327672:UNT327675 UXA327672:UXP327675 VGW327672:VHL327675 VQS327672:VRH327675 WAO327672:WBD327675 WKK327672:WKZ327675 WUG327672:WUV327675 O393210:Z393213 HU393208:IJ393211 RQ393208:SF393211 ABM393208:ACB393211 ALI393208:ALX393211 AVE393208:AVT393211 BFA393208:BFP393211 BOW393208:BPL393211 BYS393208:BZH393211 CIO393208:CJD393211 CSK393208:CSZ393211 DCG393208:DCV393211 DMC393208:DMR393211 DVY393208:DWN393211 EFU393208:EGJ393211 EPQ393208:EQF393211 EZM393208:FAB393211 FJI393208:FJX393211 FTE393208:FTT393211 GDA393208:GDP393211 GMW393208:GNL393211 GWS393208:GXH393211 HGO393208:HHD393211 HQK393208:HQZ393211 IAG393208:IAV393211 IKC393208:IKR393211 ITY393208:IUN393211 JDU393208:JEJ393211 JNQ393208:JOF393211 JXM393208:JYB393211 KHI393208:KHX393211 KRE393208:KRT393211 LBA393208:LBP393211 LKW393208:LLL393211 LUS393208:LVH393211 MEO393208:MFD393211 MOK393208:MOZ393211 MYG393208:MYV393211 NIC393208:NIR393211 NRY393208:NSN393211 OBU393208:OCJ393211 OLQ393208:OMF393211 OVM393208:OWB393211 PFI393208:PFX393211 PPE393208:PPT393211 PZA393208:PZP393211 QIW393208:QJL393211 QSS393208:QTH393211 RCO393208:RDD393211 RMK393208:RMZ393211 RWG393208:RWV393211 SGC393208:SGR393211 SPY393208:SQN393211 SZU393208:TAJ393211 TJQ393208:TKF393211 TTM393208:TUB393211 UDI393208:UDX393211 UNE393208:UNT393211 UXA393208:UXP393211 VGW393208:VHL393211 VQS393208:VRH393211 WAO393208:WBD393211 WKK393208:WKZ393211 WUG393208:WUV393211 O458746:Z458749 HU458744:IJ458747 RQ458744:SF458747 ABM458744:ACB458747 ALI458744:ALX458747 AVE458744:AVT458747 BFA458744:BFP458747 BOW458744:BPL458747 BYS458744:BZH458747 CIO458744:CJD458747 CSK458744:CSZ458747 DCG458744:DCV458747 DMC458744:DMR458747 DVY458744:DWN458747 EFU458744:EGJ458747 EPQ458744:EQF458747 EZM458744:FAB458747 FJI458744:FJX458747 FTE458744:FTT458747 GDA458744:GDP458747 GMW458744:GNL458747 GWS458744:GXH458747 HGO458744:HHD458747 HQK458744:HQZ458747 IAG458744:IAV458747 IKC458744:IKR458747 ITY458744:IUN458747 JDU458744:JEJ458747 JNQ458744:JOF458747 JXM458744:JYB458747 KHI458744:KHX458747 KRE458744:KRT458747 LBA458744:LBP458747 LKW458744:LLL458747 LUS458744:LVH458747 MEO458744:MFD458747 MOK458744:MOZ458747 MYG458744:MYV458747 NIC458744:NIR458747 NRY458744:NSN458747 OBU458744:OCJ458747 OLQ458744:OMF458747 OVM458744:OWB458747 PFI458744:PFX458747 PPE458744:PPT458747 PZA458744:PZP458747 QIW458744:QJL458747 QSS458744:QTH458747 RCO458744:RDD458747 RMK458744:RMZ458747 RWG458744:RWV458747 SGC458744:SGR458747 SPY458744:SQN458747 SZU458744:TAJ458747 TJQ458744:TKF458747 TTM458744:TUB458747 UDI458744:UDX458747 UNE458744:UNT458747 UXA458744:UXP458747 VGW458744:VHL458747 VQS458744:VRH458747 WAO458744:WBD458747 WKK458744:WKZ458747 WUG458744:WUV458747 O524282:Z524285 HU524280:IJ524283 RQ524280:SF524283 ABM524280:ACB524283 ALI524280:ALX524283 AVE524280:AVT524283 BFA524280:BFP524283 BOW524280:BPL524283 BYS524280:BZH524283 CIO524280:CJD524283 CSK524280:CSZ524283 DCG524280:DCV524283 DMC524280:DMR524283 DVY524280:DWN524283 EFU524280:EGJ524283 EPQ524280:EQF524283 EZM524280:FAB524283 FJI524280:FJX524283 FTE524280:FTT524283 GDA524280:GDP524283 GMW524280:GNL524283 GWS524280:GXH524283 HGO524280:HHD524283 HQK524280:HQZ524283 IAG524280:IAV524283 IKC524280:IKR524283 ITY524280:IUN524283 JDU524280:JEJ524283 JNQ524280:JOF524283 JXM524280:JYB524283 KHI524280:KHX524283 KRE524280:KRT524283 LBA524280:LBP524283 LKW524280:LLL524283 LUS524280:LVH524283 MEO524280:MFD524283 MOK524280:MOZ524283 MYG524280:MYV524283 NIC524280:NIR524283 NRY524280:NSN524283 OBU524280:OCJ524283 OLQ524280:OMF524283 OVM524280:OWB524283 PFI524280:PFX524283 PPE524280:PPT524283 PZA524280:PZP524283 QIW524280:QJL524283 QSS524280:QTH524283 RCO524280:RDD524283 RMK524280:RMZ524283 RWG524280:RWV524283 SGC524280:SGR524283 SPY524280:SQN524283 SZU524280:TAJ524283 TJQ524280:TKF524283 TTM524280:TUB524283 UDI524280:UDX524283 UNE524280:UNT524283 UXA524280:UXP524283 VGW524280:VHL524283 VQS524280:VRH524283 WAO524280:WBD524283 WKK524280:WKZ524283 WUG524280:WUV524283 O589818:Z589821 HU589816:IJ589819 RQ589816:SF589819 ABM589816:ACB589819 ALI589816:ALX589819 AVE589816:AVT589819 BFA589816:BFP589819 BOW589816:BPL589819 BYS589816:BZH589819 CIO589816:CJD589819 CSK589816:CSZ589819 DCG589816:DCV589819 DMC589816:DMR589819 DVY589816:DWN589819 EFU589816:EGJ589819 EPQ589816:EQF589819 EZM589816:FAB589819 FJI589816:FJX589819 FTE589816:FTT589819 GDA589816:GDP589819 GMW589816:GNL589819 GWS589816:GXH589819 HGO589816:HHD589819 HQK589816:HQZ589819 IAG589816:IAV589819 IKC589816:IKR589819 ITY589816:IUN589819 JDU589816:JEJ589819 JNQ589816:JOF589819 JXM589816:JYB589819 KHI589816:KHX589819 KRE589816:KRT589819 LBA589816:LBP589819 LKW589816:LLL589819 LUS589816:LVH589819 MEO589816:MFD589819 MOK589816:MOZ589819 MYG589816:MYV589819 NIC589816:NIR589819 NRY589816:NSN589819 OBU589816:OCJ589819 OLQ589816:OMF589819 OVM589816:OWB589819 PFI589816:PFX589819 PPE589816:PPT589819 PZA589816:PZP589819 QIW589816:QJL589819 QSS589816:QTH589819 RCO589816:RDD589819 RMK589816:RMZ589819 RWG589816:RWV589819 SGC589816:SGR589819 SPY589816:SQN589819 SZU589816:TAJ589819 TJQ589816:TKF589819 TTM589816:TUB589819 UDI589816:UDX589819 UNE589816:UNT589819 UXA589816:UXP589819 VGW589816:VHL589819 VQS589816:VRH589819 WAO589816:WBD589819 WKK589816:WKZ589819 WUG589816:WUV589819 O655354:Z655357 HU655352:IJ655355 RQ655352:SF655355 ABM655352:ACB655355 ALI655352:ALX655355 AVE655352:AVT655355 BFA655352:BFP655355 BOW655352:BPL655355 BYS655352:BZH655355 CIO655352:CJD655355 CSK655352:CSZ655355 DCG655352:DCV655355 DMC655352:DMR655355 DVY655352:DWN655355 EFU655352:EGJ655355 EPQ655352:EQF655355 EZM655352:FAB655355 FJI655352:FJX655355 FTE655352:FTT655355 GDA655352:GDP655355 GMW655352:GNL655355 GWS655352:GXH655355 HGO655352:HHD655355 HQK655352:HQZ655355 IAG655352:IAV655355 IKC655352:IKR655355 ITY655352:IUN655355 JDU655352:JEJ655355 JNQ655352:JOF655355 JXM655352:JYB655355 KHI655352:KHX655355 KRE655352:KRT655355 LBA655352:LBP655355 LKW655352:LLL655355 LUS655352:LVH655355 MEO655352:MFD655355 MOK655352:MOZ655355 MYG655352:MYV655355 NIC655352:NIR655355 NRY655352:NSN655355 OBU655352:OCJ655355 OLQ655352:OMF655355 OVM655352:OWB655355 PFI655352:PFX655355 PPE655352:PPT655355 PZA655352:PZP655355 QIW655352:QJL655355 QSS655352:QTH655355 RCO655352:RDD655355 RMK655352:RMZ655355 RWG655352:RWV655355 SGC655352:SGR655355 SPY655352:SQN655355 SZU655352:TAJ655355 TJQ655352:TKF655355 TTM655352:TUB655355 UDI655352:UDX655355 UNE655352:UNT655355 UXA655352:UXP655355 VGW655352:VHL655355 VQS655352:VRH655355 WAO655352:WBD655355 WKK655352:WKZ655355 WUG655352:WUV655355 O720890:Z720893 HU720888:IJ720891 RQ720888:SF720891 ABM720888:ACB720891 ALI720888:ALX720891 AVE720888:AVT720891 BFA720888:BFP720891 BOW720888:BPL720891 BYS720888:BZH720891 CIO720888:CJD720891 CSK720888:CSZ720891 DCG720888:DCV720891 DMC720888:DMR720891 DVY720888:DWN720891 EFU720888:EGJ720891 EPQ720888:EQF720891 EZM720888:FAB720891 FJI720888:FJX720891 FTE720888:FTT720891 GDA720888:GDP720891 GMW720888:GNL720891 GWS720888:GXH720891 HGO720888:HHD720891 HQK720888:HQZ720891 IAG720888:IAV720891 IKC720888:IKR720891 ITY720888:IUN720891 JDU720888:JEJ720891 JNQ720888:JOF720891 JXM720888:JYB720891 KHI720888:KHX720891 KRE720888:KRT720891 LBA720888:LBP720891 LKW720888:LLL720891 LUS720888:LVH720891 MEO720888:MFD720891 MOK720888:MOZ720891 MYG720888:MYV720891 NIC720888:NIR720891 NRY720888:NSN720891 OBU720888:OCJ720891 OLQ720888:OMF720891 OVM720888:OWB720891 PFI720888:PFX720891 PPE720888:PPT720891 PZA720888:PZP720891 QIW720888:QJL720891 QSS720888:QTH720891 RCO720888:RDD720891 RMK720888:RMZ720891 RWG720888:RWV720891 SGC720888:SGR720891 SPY720888:SQN720891 SZU720888:TAJ720891 TJQ720888:TKF720891 TTM720888:TUB720891 UDI720888:UDX720891 UNE720888:UNT720891 UXA720888:UXP720891 VGW720888:VHL720891 VQS720888:VRH720891 WAO720888:WBD720891 WKK720888:WKZ720891 WUG720888:WUV720891 O786426:Z786429 HU786424:IJ786427 RQ786424:SF786427 ABM786424:ACB786427 ALI786424:ALX786427 AVE786424:AVT786427 BFA786424:BFP786427 BOW786424:BPL786427 BYS786424:BZH786427 CIO786424:CJD786427 CSK786424:CSZ786427 DCG786424:DCV786427 DMC786424:DMR786427 DVY786424:DWN786427 EFU786424:EGJ786427 EPQ786424:EQF786427 EZM786424:FAB786427 FJI786424:FJX786427 FTE786424:FTT786427 GDA786424:GDP786427 GMW786424:GNL786427 GWS786424:GXH786427 HGO786424:HHD786427 HQK786424:HQZ786427 IAG786424:IAV786427 IKC786424:IKR786427 ITY786424:IUN786427 JDU786424:JEJ786427 JNQ786424:JOF786427 JXM786424:JYB786427 KHI786424:KHX786427 KRE786424:KRT786427 LBA786424:LBP786427 LKW786424:LLL786427 LUS786424:LVH786427 MEO786424:MFD786427 MOK786424:MOZ786427 MYG786424:MYV786427 NIC786424:NIR786427 NRY786424:NSN786427 OBU786424:OCJ786427 OLQ786424:OMF786427 OVM786424:OWB786427 PFI786424:PFX786427 PPE786424:PPT786427 PZA786424:PZP786427 QIW786424:QJL786427 QSS786424:QTH786427 RCO786424:RDD786427 RMK786424:RMZ786427 RWG786424:RWV786427 SGC786424:SGR786427 SPY786424:SQN786427 SZU786424:TAJ786427 TJQ786424:TKF786427 TTM786424:TUB786427 UDI786424:UDX786427 UNE786424:UNT786427 UXA786424:UXP786427 VGW786424:VHL786427 VQS786424:VRH786427 WAO786424:WBD786427 WKK786424:WKZ786427 WUG786424:WUV786427 O851962:Z851965 HU851960:IJ851963 RQ851960:SF851963 ABM851960:ACB851963 ALI851960:ALX851963 AVE851960:AVT851963 BFA851960:BFP851963 BOW851960:BPL851963 BYS851960:BZH851963 CIO851960:CJD851963 CSK851960:CSZ851963 DCG851960:DCV851963 DMC851960:DMR851963 DVY851960:DWN851963 EFU851960:EGJ851963 EPQ851960:EQF851963 EZM851960:FAB851963 FJI851960:FJX851963 FTE851960:FTT851963 GDA851960:GDP851963 GMW851960:GNL851963 GWS851960:GXH851963 HGO851960:HHD851963 HQK851960:HQZ851963 IAG851960:IAV851963 IKC851960:IKR851963 ITY851960:IUN851963 JDU851960:JEJ851963 JNQ851960:JOF851963 JXM851960:JYB851963 KHI851960:KHX851963 KRE851960:KRT851963 LBA851960:LBP851963 LKW851960:LLL851963 LUS851960:LVH851963 MEO851960:MFD851963 MOK851960:MOZ851963 MYG851960:MYV851963 NIC851960:NIR851963 NRY851960:NSN851963 OBU851960:OCJ851963 OLQ851960:OMF851963 OVM851960:OWB851963 PFI851960:PFX851963 PPE851960:PPT851963 PZA851960:PZP851963 QIW851960:QJL851963 QSS851960:QTH851963 RCO851960:RDD851963 RMK851960:RMZ851963 RWG851960:RWV851963 SGC851960:SGR851963 SPY851960:SQN851963 SZU851960:TAJ851963 TJQ851960:TKF851963 TTM851960:TUB851963 UDI851960:UDX851963 UNE851960:UNT851963 UXA851960:UXP851963 VGW851960:VHL851963 VQS851960:VRH851963 WAO851960:WBD851963 WKK851960:WKZ851963 WUG851960:WUV851963 O917498:Z917501 HU917496:IJ917499 RQ917496:SF917499 ABM917496:ACB917499 ALI917496:ALX917499 AVE917496:AVT917499 BFA917496:BFP917499 BOW917496:BPL917499 BYS917496:BZH917499 CIO917496:CJD917499 CSK917496:CSZ917499 DCG917496:DCV917499 DMC917496:DMR917499 DVY917496:DWN917499 EFU917496:EGJ917499 EPQ917496:EQF917499 EZM917496:FAB917499 FJI917496:FJX917499 FTE917496:FTT917499 GDA917496:GDP917499 GMW917496:GNL917499 GWS917496:GXH917499 HGO917496:HHD917499 HQK917496:HQZ917499 IAG917496:IAV917499 IKC917496:IKR917499 ITY917496:IUN917499 JDU917496:JEJ917499 JNQ917496:JOF917499 JXM917496:JYB917499 KHI917496:KHX917499 KRE917496:KRT917499 LBA917496:LBP917499 LKW917496:LLL917499 LUS917496:LVH917499 MEO917496:MFD917499 MOK917496:MOZ917499 MYG917496:MYV917499 NIC917496:NIR917499 NRY917496:NSN917499 OBU917496:OCJ917499 OLQ917496:OMF917499 OVM917496:OWB917499 PFI917496:PFX917499 PPE917496:PPT917499 PZA917496:PZP917499 QIW917496:QJL917499 QSS917496:QTH917499 RCO917496:RDD917499 RMK917496:RMZ917499 RWG917496:RWV917499 SGC917496:SGR917499 SPY917496:SQN917499 SZU917496:TAJ917499 TJQ917496:TKF917499 TTM917496:TUB917499 UDI917496:UDX917499 UNE917496:UNT917499 UXA917496:UXP917499 VGW917496:VHL917499 VQS917496:VRH917499 WAO917496:WBD917499 WKK917496:WKZ917499 WUG917496:WUV917499 O983034:Z983037 HU983032:IJ983035 RQ983032:SF983035 ABM983032:ACB983035 ALI983032:ALX983035 AVE983032:AVT983035 BFA983032:BFP983035 BOW983032:BPL983035 BYS983032:BZH983035 CIO983032:CJD983035 CSK983032:CSZ983035 DCG983032:DCV983035 DMC983032:DMR983035 DVY983032:DWN983035 EFU983032:EGJ983035 EPQ983032:EQF983035 EZM983032:FAB983035 FJI983032:FJX983035 FTE983032:FTT983035 GDA983032:GDP983035 GMW983032:GNL983035 GWS983032:GXH983035 HGO983032:HHD983035 HQK983032:HQZ983035 IAG983032:IAV983035 IKC983032:IKR983035 ITY983032:IUN983035 JDU983032:JEJ983035 JNQ983032:JOF983035 JXM983032:JYB983035 KHI983032:KHX983035 KRE983032:KRT983035 LBA983032:LBP983035 LKW983032:LLL983035 LUS983032:LVH983035 MEO983032:MFD983035 MOK983032:MOZ983035 MYG983032:MYV983035 NIC983032:NIR983035 NRY983032:NSN983035 OBU983032:OCJ983035 OLQ983032:OMF983035 OVM983032:OWB983035 PFI983032:PFX983035 PPE983032:PPT983035 PZA983032:PZP983035 QIW983032:QJL983035 QSS983032:QTH983035 RCO983032:RDD983035 RMK983032:RMZ983035 RWG983032:RWV983035 SGC983032:SGR983035 SPY983032:SQN983035 SZU983032:TAJ983035 TJQ983032:TKF983035 TTM983032:TUB983035 UDI983032:UDX983035 UNE983032:UNT983035 UXA983032:UXP983035 VGW983032:VHL983035 VQS983032:VRH983035 WAO983032:WBD983035 WKK983032:WKZ983035 WUG983032:WUV983035</xm:sqref>
        </x14:dataValidation>
        <x14:dataValidation imeMode="disabled" allowBlank="1" showInputMessage="1" showErrorMessage="1" xr:uid="{49A250A3-598B-4AB9-A5A5-54855011ED97}">
          <xm:sqref>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IP65556:IP65557 SL65556:SL65557 ACH65556:ACH65557 AMD65556:AMD65557 AVZ65556:AVZ65557 BFV65556:BFV65557 BPR65556:BPR65557 BZN65556:BZN65557 CJJ65556:CJJ65557 CTF65556:CTF65557 DDB65556:DDB65557 DMX65556:DMX65557 DWT65556:DWT65557 EGP65556:EGP65557 EQL65556:EQL65557 FAH65556:FAH65557 FKD65556:FKD65557 FTZ65556:FTZ65557 GDV65556:GDV65557 GNR65556:GNR65557 GXN65556:GXN65557 HHJ65556:HHJ65557 HRF65556:HRF65557 IBB65556:IBB65557 IKX65556:IKX65557 IUT65556:IUT65557 JEP65556:JEP65557 JOL65556:JOL65557 JYH65556:JYH65557 KID65556:KID65557 KRZ65556:KRZ65557 LBV65556:LBV65557 LLR65556:LLR65557 LVN65556:LVN65557 MFJ65556:MFJ65557 MPF65556:MPF65557 MZB65556:MZB65557 NIX65556:NIX65557 NST65556:NST65557 OCP65556:OCP65557 OML65556:OML65557 OWH65556:OWH65557 PGD65556:PGD65557 PPZ65556:PPZ65557 PZV65556:PZV65557 QJR65556:QJR65557 QTN65556:QTN65557 RDJ65556:RDJ65557 RNF65556:RNF65557 RXB65556:RXB65557 SGX65556:SGX65557 SQT65556:SQT65557 TAP65556:TAP65557 TKL65556:TKL65557 TUH65556:TUH65557 UED65556:UED65557 UNZ65556:UNZ65557 UXV65556:UXV65557 VHR65556:VHR65557 VRN65556:VRN65557 WBJ65556:WBJ65557 WLF65556:WLF65557 WVB65556:WVB65557 IP131092:IP131093 SL131092:SL131093 ACH131092:ACH131093 AMD131092:AMD131093 AVZ131092:AVZ131093 BFV131092:BFV131093 BPR131092:BPR131093 BZN131092:BZN131093 CJJ131092:CJJ131093 CTF131092:CTF131093 DDB131092:DDB131093 DMX131092:DMX131093 DWT131092:DWT131093 EGP131092:EGP131093 EQL131092:EQL131093 FAH131092:FAH131093 FKD131092:FKD131093 FTZ131092:FTZ131093 GDV131092:GDV131093 GNR131092:GNR131093 GXN131092:GXN131093 HHJ131092:HHJ131093 HRF131092:HRF131093 IBB131092:IBB131093 IKX131092:IKX131093 IUT131092:IUT131093 JEP131092:JEP131093 JOL131092:JOL131093 JYH131092:JYH131093 KID131092:KID131093 KRZ131092:KRZ131093 LBV131092:LBV131093 LLR131092:LLR131093 LVN131092:LVN131093 MFJ131092:MFJ131093 MPF131092:MPF131093 MZB131092:MZB131093 NIX131092:NIX131093 NST131092:NST131093 OCP131092:OCP131093 OML131092:OML131093 OWH131092:OWH131093 PGD131092:PGD131093 PPZ131092:PPZ131093 PZV131092:PZV131093 QJR131092:QJR131093 QTN131092:QTN131093 RDJ131092:RDJ131093 RNF131092:RNF131093 RXB131092:RXB131093 SGX131092:SGX131093 SQT131092:SQT131093 TAP131092:TAP131093 TKL131092:TKL131093 TUH131092:TUH131093 UED131092:UED131093 UNZ131092:UNZ131093 UXV131092:UXV131093 VHR131092:VHR131093 VRN131092:VRN131093 WBJ131092:WBJ131093 WLF131092:WLF131093 WVB131092:WVB131093 IP196628:IP196629 SL196628:SL196629 ACH196628:ACH196629 AMD196628:AMD196629 AVZ196628:AVZ196629 BFV196628:BFV196629 BPR196628:BPR196629 BZN196628:BZN196629 CJJ196628:CJJ196629 CTF196628:CTF196629 DDB196628:DDB196629 DMX196628:DMX196629 DWT196628:DWT196629 EGP196628:EGP196629 EQL196628:EQL196629 FAH196628:FAH196629 FKD196628:FKD196629 FTZ196628:FTZ196629 GDV196628:GDV196629 GNR196628:GNR196629 GXN196628:GXN196629 HHJ196628:HHJ196629 HRF196628:HRF196629 IBB196628:IBB196629 IKX196628:IKX196629 IUT196628:IUT196629 JEP196628:JEP196629 JOL196628:JOL196629 JYH196628:JYH196629 KID196628:KID196629 KRZ196628:KRZ196629 LBV196628:LBV196629 LLR196628:LLR196629 LVN196628:LVN196629 MFJ196628:MFJ196629 MPF196628:MPF196629 MZB196628:MZB196629 NIX196628:NIX196629 NST196628:NST196629 OCP196628:OCP196629 OML196628:OML196629 OWH196628:OWH196629 PGD196628:PGD196629 PPZ196628:PPZ196629 PZV196628:PZV196629 QJR196628:QJR196629 QTN196628:QTN196629 RDJ196628:RDJ196629 RNF196628:RNF196629 RXB196628:RXB196629 SGX196628:SGX196629 SQT196628:SQT196629 TAP196628:TAP196629 TKL196628:TKL196629 TUH196628:TUH196629 UED196628:UED196629 UNZ196628:UNZ196629 UXV196628:UXV196629 VHR196628:VHR196629 VRN196628:VRN196629 WBJ196628:WBJ196629 WLF196628:WLF196629 WVB196628:WVB196629 IP262164:IP262165 SL262164:SL262165 ACH262164:ACH262165 AMD262164:AMD262165 AVZ262164:AVZ262165 BFV262164:BFV262165 BPR262164:BPR262165 BZN262164:BZN262165 CJJ262164:CJJ262165 CTF262164:CTF262165 DDB262164:DDB262165 DMX262164:DMX262165 DWT262164:DWT262165 EGP262164:EGP262165 EQL262164:EQL262165 FAH262164:FAH262165 FKD262164:FKD262165 FTZ262164:FTZ262165 GDV262164:GDV262165 GNR262164:GNR262165 GXN262164:GXN262165 HHJ262164:HHJ262165 HRF262164:HRF262165 IBB262164:IBB262165 IKX262164:IKX262165 IUT262164:IUT262165 JEP262164:JEP262165 JOL262164:JOL262165 JYH262164:JYH262165 KID262164:KID262165 KRZ262164:KRZ262165 LBV262164:LBV262165 LLR262164:LLR262165 LVN262164:LVN262165 MFJ262164:MFJ262165 MPF262164:MPF262165 MZB262164:MZB262165 NIX262164:NIX262165 NST262164:NST262165 OCP262164:OCP262165 OML262164:OML262165 OWH262164:OWH262165 PGD262164:PGD262165 PPZ262164:PPZ262165 PZV262164:PZV262165 QJR262164:QJR262165 QTN262164:QTN262165 RDJ262164:RDJ262165 RNF262164:RNF262165 RXB262164:RXB262165 SGX262164:SGX262165 SQT262164:SQT262165 TAP262164:TAP262165 TKL262164:TKL262165 TUH262164:TUH262165 UED262164:UED262165 UNZ262164:UNZ262165 UXV262164:UXV262165 VHR262164:VHR262165 VRN262164:VRN262165 WBJ262164:WBJ262165 WLF262164:WLF262165 WVB262164:WVB262165 IP327700:IP327701 SL327700:SL327701 ACH327700:ACH327701 AMD327700:AMD327701 AVZ327700:AVZ327701 BFV327700:BFV327701 BPR327700:BPR327701 BZN327700:BZN327701 CJJ327700:CJJ327701 CTF327700:CTF327701 DDB327700:DDB327701 DMX327700:DMX327701 DWT327700:DWT327701 EGP327700:EGP327701 EQL327700:EQL327701 FAH327700:FAH327701 FKD327700:FKD327701 FTZ327700:FTZ327701 GDV327700:GDV327701 GNR327700:GNR327701 GXN327700:GXN327701 HHJ327700:HHJ327701 HRF327700:HRF327701 IBB327700:IBB327701 IKX327700:IKX327701 IUT327700:IUT327701 JEP327700:JEP327701 JOL327700:JOL327701 JYH327700:JYH327701 KID327700:KID327701 KRZ327700:KRZ327701 LBV327700:LBV327701 LLR327700:LLR327701 LVN327700:LVN327701 MFJ327700:MFJ327701 MPF327700:MPF327701 MZB327700:MZB327701 NIX327700:NIX327701 NST327700:NST327701 OCP327700:OCP327701 OML327700:OML327701 OWH327700:OWH327701 PGD327700:PGD327701 PPZ327700:PPZ327701 PZV327700:PZV327701 QJR327700:QJR327701 QTN327700:QTN327701 RDJ327700:RDJ327701 RNF327700:RNF327701 RXB327700:RXB327701 SGX327700:SGX327701 SQT327700:SQT327701 TAP327700:TAP327701 TKL327700:TKL327701 TUH327700:TUH327701 UED327700:UED327701 UNZ327700:UNZ327701 UXV327700:UXV327701 VHR327700:VHR327701 VRN327700:VRN327701 WBJ327700:WBJ327701 WLF327700:WLF327701 WVB327700:WVB327701 IP393236:IP393237 SL393236:SL393237 ACH393236:ACH393237 AMD393236:AMD393237 AVZ393236:AVZ393237 BFV393236:BFV393237 BPR393236:BPR393237 BZN393236:BZN393237 CJJ393236:CJJ393237 CTF393236:CTF393237 DDB393236:DDB393237 DMX393236:DMX393237 DWT393236:DWT393237 EGP393236:EGP393237 EQL393236:EQL393237 FAH393236:FAH393237 FKD393236:FKD393237 FTZ393236:FTZ393237 GDV393236:GDV393237 GNR393236:GNR393237 GXN393236:GXN393237 HHJ393236:HHJ393237 HRF393236:HRF393237 IBB393236:IBB393237 IKX393236:IKX393237 IUT393236:IUT393237 JEP393236:JEP393237 JOL393236:JOL393237 JYH393236:JYH393237 KID393236:KID393237 KRZ393236:KRZ393237 LBV393236:LBV393237 LLR393236:LLR393237 LVN393236:LVN393237 MFJ393236:MFJ393237 MPF393236:MPF393237 MZB393236:MZB393237 NIX393236:NIX393237 NST393236:NST393237 OCP393236:OCP393237 OML393236:OML393237 OWH393236:OWH393237 PGD393236:PGD393237 PPZ393236:PPZ393237 PZV393236:PZV393237 QJR393236:QJR393237 QTN393236:QTN393237 RDJ393236:RDJ393237 RNF393236:RNF393237 RXB393236:RXB393237 SGX393236:SGX393237 SQT393236:SQT393237 TAP393236:TAP393237 TKL393236:TKL393237 TUH393236:TUH393237 UED393236:UED393237 UNZ393236:UNZ393237 UXV393236:UXV393237 VHR393236:VHR393237 VRN393236:VRN393237 WBJ393236:WBJ393237 WLF393236:WLF393237 WVB393236:WVB393237 IP458772:IP458773 SL458772:SL458773 ACH458772:ACH458773 AMD458772:AMD458773 AVZ458772:AVZ458773 BFV458772:BFV458773 BPR458772:BPR458773 BZN458772:BZN458773 CJJ458772:CJJ458773 CTF458772:CTF458773 DDB458772:DDB458773 DMX458772:DMX458773 DWT458772:DWT458773 EGP458772:EGP458773 EQL458772:EQL458773 FAH458772:FAH458773 FKD458772:FKD458773 FTZ458772:FTZ458773 GDV458772:GDV458773 GNR458772:GNR458773 GXN458772:GXN458773 HHJ458772:HHJ458773 HRF458772:HRF458773 IBB458772:IBB458773 IKX458772:IKX458773 IUT458772:IUT458773 JEP458772:JEP458773 JOL458772:JOL458773 JYH458772:JYH458773 KID458772:KID458773 KRZ458772:KRZ458773 LBV458772:LBV458773 LLR458772:LLR458773 LVN458772:LVN458773 MFJ458772:MFJ458773 MPF458772:MPF458773 MZB458772:MZB458773 NIX458772:NIX458773 NST458772:NST458773 OCP458772:OCP458773 OML458772:OML458773 OWH458772:OWH458773 PGD458772:PGD458773 PPZ458772:PPZ458773 PZV458772:PZV458773 QJR458772:QJR458773 QTN458772:QTN458773 RDJ458772:RDJ458773 RNF458772:RNF458773 RXB458772:RXB458773 SGX458772:SGX458773 SQT458772:SQT458773 TAP458772:TAP458773 TKL458772:TKL458773 TUH458772:TUH458773 UED458772:UED458773 UNZ458772:UNZ458773 UXV458772:UXV458773 VHR458772:VHR458773 VRN458772:VRN458773 WBJ458772:WBJ458773 WLF458772:WLF458773 WVB458772:WVB458773 IP524308:IP524309 SL524308:SL524309 ACH524308:ACH524309 AMD524308:AMD524309 AVZ524308:AVZ524309 BFV524308:BFV524309 BPR524308:BPR524309 BZN524308:BZN524309 CJJ524308:CJJ524309 CTF524308:CTF524309 DDB524308:DDB524309 DMX524308:DMX524309 DWT524308:DWT524309 EGP524308:EGP524309 EQL524308:EQL524309 FAH524308:FAH524309 FKD524308:FKD524309 FTZ524308:FTZ524309 GDV524308:GDV524309 GNR524308:GNR524309 GXN524308:GXN524309 HHJ524308:HHJ524309 HRF524308:HRF524309 IBB524308:IBB524309 IKX524308:IKX524309 IUT524308:IUT524309 JEP524308:JEP524309 JOL524308:JOL524309 JYH524308:JYH524309 KID524308:KID524309 KRZ524308:KRZ524309 LBV524308:LBV524309 LLR524308:LLR524309 LVN524308:LVN524309 MFJ524308:MFJ524309 MPF524308:MPF524309 MZB524308:MZB524309 NIX524308:NIX524309 NST524308:NST524309 OCP524308:OCP524309 OML524308:OML524309 OWH524308:OWH524309 PGD524308:PGD524309 PPZ524308:PPZ524309 PZV524308:PZV524309 QJR524308:QJR524309 QTN524308:QTN524309 RDJ524308:RDJ524309 RNF524308:RNF524309 RXB524308:RXB524309 SGX524308:SGX524309 SQT524308:SQT524309 TAP524308:TAP524309 TKL524308:TKL524309 TUH524308:TUH524309 UED524308:UED524309 UNZ524308:UNZ524309 UXV524308:UXV524309 VHR524308:VHR524309 VRN524308:VRN524309 WBJ524308:WBJ524309 WLF524308:WLF524309 WVB524308:WVB524309 IP589844:IP589845 SL589844:SL589845 ACH589844:ACH589845 AMD589844:AMD589845 AVZ589844:AVZ589845 BFV589844:BFV589845 BPR589844:BPR589845 BZN589844:BZN589845 CJJ589844:CJJ589845 CTF589844:CTF589845 DDB589844:DDB589845 DMX589844:DMX589845 DWT589844:DWT589845 EGP589844:EGP589845 EQL589844:EQL589845 FAH589844:FAH589845 FKD589844:FKD589845 FTZ589844:FTZ589845 GDV589844:GDV589845 GNR589844:GNR589845 GXN589844:GXN589845 HHJ589844:HHJ589845 HRF589844:HRF589845 IBB589844:IBB589845 IKX589844:IKX589845 IUT589844:IUT589845 JEP589844:JEP589845 JOL589844:JOL589845 JYH589844:JYH589845 KID589844:KID589845 KRZ589844:KRZ589845 LBV589844:LBV589845 LLR589844:LLR589845 LVN589844:LVN589845 MFJ589844:MFJ589845 MPF589844:MPF589845 MZB589844:MZB589845 NIX589844:NIX589845 NST589844:NST589845 OCP589844:OCP589845 OML589844:OML589845 OWH589844:OWH589845 PGD589844:PGD589845 PPZ589844:PPZ589845 PZV589844:PZV589845 QJR589844:QJR589845 QTN589844:QTN589845 RDJ589844:RDJ589845 RNF589844:RNF589845 RXB589844:RXB589845 SGX589844:SGX589845 SQT589844:SQT589845 TAP589844:TAP589845 TKL589844:TKL589845 TUH589844:TUH589845 UED589844:UED589845 UNZ589844:UNZ589845 UXV589844:UXV589845 VHR589844:VHR589845 VRN589844:VRN589845 WBJ589844:WBJ589845 WLF589844:WLF589845 WVB589844:WVB589845 IP655380:IP655381 SL655380:SL655381 ACH655380:ACH655381 AMD655380:AMD655381 AVZ655380:AVZ655381 BFV655380:BFV655381 BPR655380:BPR655381 BZN655380:BZN655381 CJJ655380:CJJ655381 CTF655380:CTF655381 DDB655380:DDB655381 DMX655380:DMX655381 DWT655380:DWT655381 EGP655380:EGP655381 EQL655380:EQL655381 FAH655380:FAH655381 FKD655380:FKD655381 FTZ655380:FTZ655381 GDV655380:GDV655381 GNR655380:GNR655381 GXN655380:GXN655381 HHJ655380:HHJ655381 HRF655380:HRF655381 IBB655380:IBB655381 IKX655380:IKX655381 IUT655380:IUT655381 JEP655380:JEP655381 JOL655380:JOL655381 JYH655380:JYH655381 KID655380:KID655381 KRZ655380:KRZ655381 LBV655380:LBV655381 LLR655380:LLR655381 LVN655380:LVN655381 MFJ655380:MFJ655381 MPF655380:MPF655381 MZB655380:MZB655381 NIX655380:NIX655381 NST655380:NST655381 OCP655380:OCP655381 OML655380:OML655381 OWH655380:OWH655381 PGD655380:PGD655381 PPZ655380:PPZ655381 PZV655380:PZV655381 QJR655380:QJR655381 QTN655380:QTN655381 RDJ655380:RDJ655381 RNF655380:RNF655381 RXB655380:RXB655381 SGX655380:SGX655381 SQT655380:SQT655381 TAP655380:TAP655381 TKL655380:TKL655381 TUH655380:TUH655381 UED655380:UED655381 UNZ655380:UNZ655381 UXV655380:UXV655381 VHR655380:VHR655381 VRN655380:VRN655381 WBJ655380:WBJ655381 WLF655380:WLF655381 WVB655380:WVB655381 IP720916:IP720917 SL720916:SL720917 ACH720916:ACH720917 AMD720916:AMD720917 AVZ720916:AVZ720917 BFV720916:BFV720917 BPR720916:BPR720917 BZN720916:BZN720917 CJJ720916:CJJ720917 CTF720916:CTF720917 DDB720916:DDB720917 DMX720916:DMX720917 DWT720916:DWT720917 EGP720916:EGP720917 EQL720916:EQL720917 FAH720916:FAH720917 FKD720916:FKD720917 FTZ720916:FTZ720917 GDV720916:GDV720917 GNR720916:GNR720917 GXN720916:GXN720917 HHJ720916:HHJ720917 HRF720916:HRF720917 IBB720916:IBB720917 IKX720916:IKX720917 IUT720916:IUT720917 JEP720916:JEP720917 JOL720916:JOL720917 JYH720916:JYH720917 KID720916:KID720917 KRZ720916:KRZ720917 LBV720916:LBV720917 LLR720916:LLR720917 LVN720916:LVN720917 MFJ720916:MFJ720917 MPF720916:MPF720917 MZB720916:MZB720917 NIX720916:NIX720917 NST720916:NST720917 OCP720916:OCP720917 OML720916:OML720917 OWH720916:OWH720917 PGD720916:PGD720917 PPZ720916:PPZ720917 PZV720916:PZV720917 QJR720916:QJR720917 QTN720916:QTN720917 RDJ720916:RDJ720917 RNF720916:RNF720917 RXB720916:RXB720917 SGX720916:SGX720917 SQT720916:SQT720917 TAP720916:TAP720917 TKL720916:TKL720917 TUH720916:TUH720917 UED720916:UED720917 UNZ720916:UNZ720917 UXV720916:UXV720917 VHR720916:VHR720917 VRN720916:VRN720917 WBJ720916:WBJ720917 WLF720916:WLF720917 WVB720916:WVB720917 IP786452:IP786453 SL786452:SL786453 ACH786452:ACH786453 AMD786452:AMD786453 AVZ786452:AVZ786453 BFV786452:BFV786453 BPR786452:BPR786453 BZN786452:BZN786453 CJJ786452:CJJ786453 CTF786452:CTF786453 DDB786452:DDB786453 DMX786452:DMX786453 DWT786452:DWT786453 EGP786452:EGP786453 EQL786452:EQL786453 FAH786452:FAH786453 FKD786452:FKD786453 FTZ786452:FTZ786453 GDV786452:GDV786453 GNR786452:GNR786453 GXN786452:GXN786453 HHJ786452:HHJ786453 HRF786452:HRF786453 IBB786452:IBB786453 IKX786452:IKX786453 IUT786452:IUT786453 JEP786452:JEP786453 JOL786452:JOL786453 JYH786452:JYH786453 KID786452:KID786453 KRZ786452:KRZ786453 LBV786452:LBV786453 LLR786452:LLR786453 LVN786452:LVN786453 MFJ786452:MFJ786453 MPF786452:MPF786453 MZB786452:MZB786453 NIX786452:NIX786453 NST786452:NST786453 OCP786452:OCP786453 OML786452:OML786453 OWH786452:OWH786453 PGD786452:PGD786453 PPZ786452:PPZ786453 PZV786452:PZV786453 QJR786452:QJR786453 QTN786452:QTN786453 RDJ786452:RDJ786453 RNF786452:RNF786453 RXB786452:RXB786453 SGX786452:SGX786453 SQT786452:SQT786453 TAP786452:TAP786453 TKL786452:TKL786453 TUH786452:TUH786453 UED786452:UED786453 UNZ786452:UNZ786453 UXV786452:UXV786453 VHR786452:VHR786453 VRN786452:VRN786453 WBJ786452:WBJ786453 WLF786452:WLF786453 WVB786452:WVB786453 IP851988:IP851989 SL851988:SL851989 ACH851988:ACH851989 AMD851988:AMD851989 AVZ851988:AVZ851989 BFV851988:BFV851989 BPR851988:BPR851989 BZN851988:BZN851989 CJJ851988:CJJ851989 CTF851988:CTF851989 DDB851988:DDB851989 DMX851988:DMX851989 DWT851988:DWT851989 EGP851988:EGP851989 EQL851988:EQL851989 FAH851988:FAH851989 FKD851988:FKD851989 FTZ851988:FTZ851989 GDV851988:GDV851989 GNR851988:GNR851989 GXN851988:GXN851989 HHJ851988:HHJ851989 HRF851988:HRF851989 IBB851988:IBB851989 IKX851988:IKX851989 IUT851988:IUT851989 JEP851988:JEP851989 JOL851988:JOL851989 JYH851988:JYH851989 KID851988:KID851989 KRZ851988:KRZ851989 LBV851988:LBV851989 LLR851988:LLR851989 LVN851988:LVN851989 MFJ851988:MFJ851989 MPF851988:MPF851989 MZB851988:MZB851989 NIX851988:NIX851989 NST851988:NST851989 OCP851988:OCP851989 OML851988:OML851989 OWH851988:OWH851989 PGD851988:PGD851989 PPZ851988:PPZ851989 PZV851988:PZV851989 QJR851988:QJR851989 QTN851988:QTN851989 RDJ851988:RDJ851989 RNF851988:RNF851989 RXB851988:RXB851989 SGX851988:SGX851989 SQT851988:SQT851989 TAP851988:TAP851989 TKL851988:TKL851989 TUH851988:TUH851989 UED851988:UED851989 UNZ851988:UNZ851989 UXV851988:UXV851989 VHR851988:VHR851989 VRN851988:VRN851989 WBJ851988:WBJ851989 WLF851988:WLF851989 WVB851988:WVB851989 IP917524:IP917525 SL917524:SL917525 ACH917524:ACH917525 AMD917524:AMD917525 AVZ917524:AVZ917525 BFV917524:BFV917525 BPR917524:BPR917525 BZN917524:BZN917525 CJJ917524:CJJ917525 CTF917524:CTF917525 DDB917524:DDB917525 DMX917524:DMX917525 DWT917524:DWT917525 EGP917524:EGP917525 EQL917524:EQL917525 FAH917524:FAH917525 FKD917524:FKD917525 FTZ917524:FTZ917525 GDV917524:GDV917525 GNR917524:GNR917525 GXN917524:GXN917525 HHJ917524:HHJ917525 HRF917524:HRF917525 IBB917524:IBB917525 IKX917524:IKX917525 IUT917524:IUT917525 JEP917524:JEP917525 JOL917524:JOL917525 JYH917524:JYH917525 KID917524:KID917525 KRZ917524:KRZ917525 LBV917524:LBV917525 LLR917524:LLR917525 LVN917524:LVN917525 MFJ917524:MFJ917525 MPF917524:MPF917525 MZB917524:MZB917525 NIX917524:NIX917525 NST917524:NST917525 OCP917524:OCP917525 OML917524:OML917525 OWH917524:OWH917525 PGD917524:PGD917525 PPZ917524:PPZ917525 PZV917524:PZV917525 QJR917524:QJR917525 QTN917524:QTN917525 RDJ917524:RDJ917525 RNF917524:RNF917525 RXB917524:RXB917525 SGX917524:SGX917525 SQT917524:SQT917525 TAP917524:TAP917525 TKL917524:TKL917525 TUH917524:TUH917525 UED917524:UED917525 UNZ917524:UNZ917525 UXV917524:UXV917525 VHR917524:VHR917525 VRN917524:VRN917525 WBJ917524:WBJ917525 WLF917524:WLF917525 WVB917524:WVB917525 IP983060:IP983061 SL983060:SL983061 ACH983060:ACH983061 AMD983060:AMD983061 AVZ983060:AVZ983061 BFV983060:BFV983061 BPR983060:BPR983061 BZN983060:BZN983061 CJJ983060:CJJ983061 CTF983060:CTF983061 DDB983060:DDB983061 DMX983060:DMX983061 DWT983060:DWT983061 EGP983060:EGP983061 EQL983060:EQL983061 FAH983060:FAH983061 FKD983060:FKD983061 FTZ983060:FTZ983061 GDV983060:GDV983061 GNR983060:GNR983061 GXN983060:GXN983061 HHJ983060:HHJ983061 HRF983060:HRF983061 IBB983060:IBB983061 IKX983060:IKX983061 IUT983060:IUT983061 JEP983060:JEP983061 JOL983060:JOL983061 JYH983060:JYH983061 KID983060:KID983061 KRZ983060:KRZ983061 LBV983060:LBV983061 LLR983060:LLR983061 LVN983060:LVN983061 MFJ983060:MFJ983061 MPF983060:MPF983061 MZB983060:MZB983061 NIX983060:NIX983061 NST983060:NST983061 OCP983060:OCP983061 OML983060:OML983061 OWH983060:OWH983061 PGD983060:PGD983061 PPZ983060:PPZ983061 PZV983060:PZV983061 QJR983060:QJR983061 QTN983060:QTN983061 RDJ983060:RDJ983061 RNF983060:RNF983061 RXB983060:RXB983061 SGX983060:SGX983061 SQT983060:SQT983061 TAP983060:TAP983061 TKL983060:TKL983061 TUH983060:TUH983061 UED983060:UED983061 UNZ983060:UNZ983061 UXV983060:UXV983061 VHR983060:VHR983061 VRN983060:VRN983061 WBJ983060:WBJ983061 WLF983060:WLF983061 WVB983060:WVB983061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IH65543 SD65543 ABZ65543 ALV65543 AVR65543 BFN65543 BPJ65543 BZF65543 CJB65543 CSX65543 DCT65543 DMP65543 DWL65543 EGH65543 EQD65543 EZZ65543 FJV65543 FTR65543 GDN65543 GNJ65543 GXF65543 HHB65543 HQX65543 IAT65543 IKP65543 IUL65543 JEH65543 JOD65543 JXZ65543 KHV65543 KRR65543 LBN65543 LLJ65543 LVF65543 MFB65543 MOX65543 MYT65543 NIP65543 NSL65543 OCH65543 OMD65543 OVZ65543 PFV65543 PPR65543 PZN65543 QJJ65543 QTF65543 RDB65543 RMX65543 RWT65543 SGP65543 SQL65543 TAH65543 TKD65543 TTZ65543 UDV65543 UNR65543 UXN65543 VHJ65543 VRF65543 WBB65543 WKX65543 WUT65543 IH131079 SD131079 ABZ131079 ALV131079 AVR131079 BFN131079 BPJ131079 BZF131079 CJB131079 CSX131079 DCT131079 DMP131079 DWL131079 EGH131079 EQD131079 EZZ131079 FJV131079 FTR131079 GDN131079 GNJ131079 GXF131079 HHB131079 HQX131079 IAT131079 IKP131079 IUL131079 JEH131079 JOD131079 JXZ131079 KHV131079 KRR131079 LBN131079 LLJ131079 LVF131079 MFB131079 MOX131079 MYT131079 NIP131079 NSL131079 OCH131079 OMD131079 OVZ131079 PFV131079 PPR131079 PZN131079 QJJ131079 QTF131079 RDB131079 RMX131079 RWT131079 SGP131079 SQL131079 TAH131079 TKD131079 TTZ131079 UDV131079 UNR131079 UXN131079 VHJ131079 VRF131079 WBB131079 WKX131079 WUT131079 IH196615 SD196615 ABZ196615 ALV196615 AVR196615 BFN196615 BPJ196615 BZF196615 CJB196615 CSX196615 DCT196615 DMP196615 DWL196615 EGH196615 EQD196615 EZZ196615 FJV196615 FTR196615 GDN196615 GNJ196615 GXF196615 HHB196615 HQX196615 IAT196615 IKP196615 IUL196615 JEH196615 JOD196615 JXZ196615 KHV196615 KRR196615 LBN196615 LLJ196615 LVF196615 MFB196615 MOX196615 MYT196615 NIP196615 NSL196615 OCH196615 OMD196615 OVZ196615 PFV196615 PPR196615 PZN196615 QJJ196615 QTF196615 RDB196615 RMX196615 RWT196615 SGP196615 SQL196615 TAH196615 TKD196615 TTZ196615 UDV196615 UNR196615 UXN196615 VHJ196615 VRF196615 WBB196615 WKX196615 WUT196615 IH262151 SD262151 ABZ262151 ALV262151 AVR262151 BFN262151 BPJ262151 BZF262151 CJB262151 CSX262151 DCT262151 DMP262151 DWL262151 EGH262151 EQD262151 EZZ262151 FJV262151 FTR262151 GDN262151 GNJ262151 GXF262151 HHB262151 HQX262151 IAT262151 IKP262151 IUL262151 JEH262151 JOD262151 JXZ262151 KHV262151 KRR262151 LBN262151 LLJ262151 LVF262151 MFB262151 MOX262151 MYT262151 NIP262151 NSL262151 OCH262151 OMD262151 OVZ262151 PFV262151 PPR262151 PZN262151 QJJ262151 QTF262151 RDB262151 RMX262151 RWT262151 SGP262151 SQL262151 TAH262151 TKD262151 TTZ262151 UDV262151 UNR262151 UXN262151 VHJ262151 VRF262151 WBB262151 WKX262151 WUT262151 IH327687 SD327687 ABZ327687 ALV327687 AVR327687 BFN327687 BPJ327687 BZF327687 CJB327687 CSX327687 DCT327687 DMP327687 DWL327687 EGH327687 EQD327687 EZZ327687 FJV327687 FTR327687 GDN327687 GNJ327687 GXF327687 HHB327687 HQX327687 IAT327687 IKP327687 IUL327687 JEH327687 JOD327687 JXZ327687 KHV327687 KRR327687 LBN327687 LLJ327687 LVF327687 MFB327687 MOX327687 MYT327687 NIP327687 NSL327687 OCH327687 OMD327687 OVZ327687 PFV327687 PPR327687 PZN327687 QJJ327687 QTF327687 RDB327687 RMX327687 RWT327687 SGP327687 SQL327687 TAH327687 TKD327687 TTZ327687 UDV327687 UNR327687 UXN327687 VHJ327687 VRF327687 WBB327687 WKX327687 WUT327687 IH393223 SD393223 ABZ393223 ALV393223 AVR393223 BFN393223 BPJ393223 BZF393223 CJB393223 CSX393223 DCT393223 DMP393223 DWL393223 EGH393223 EQD393223 EZZ393223 FJV393223 FTR393223 GDN393223 GNJ393223 GXF393223 HHB393223 HQX393223 IAT393223 IKP393223 IUL393223 JEH393223 JOD393223 JXZ393223 KHV393223 KRR393223 LBN393223 LLJ393223 LVF393223 MFB393223 MOX393223 MYT393223 NIP393223 NSL393223 OCH393223 OMD393223 OVZ393223 PFV393223 PPR393223 PZN393223 QJJ393223 QTF393223 RDB393223 RMX393223 RWT393223 SGP393223 SQL393223 TAH393223 TKD393223 TTZ393223 UDV393223 UNR393223 UXN393223 VHJ393223 VRF393223 WBB393223 WKX393223 WUT393223 IH458759 SD458759 ABZ458759 ALV458759 AVR458759 BFN458759 BPJ458759 BZF458759 CJB458759 CSX458759 DCT458759 DMP458759 DWL458759 EGH458759 EQD458759 EZZ458759 FJV458759 FTR458759 GDN458759 GNJ458759 GXF458759 HHB458759 HQX458759 IAT458759 IKP458759 IUL458759 JEH458759 JOD458759 JXZ458759 KHV458759 KRR458759 LBN458759 LLJ458759 LVF458759 MFB458759 MOX458759 MYT458759 NIP458759 NSL458759 OCH458759 OMD458759 OVZ458759 PFV458759 PPR458759 PZN458759 QJJ458759 QTF458759 RDB458759 RMX458759 RWT458759 SGP458759 SQL458759 TAH458759 TKD458759 TTZ458759 UDV458759 UNR458759 UXN458759 VHJ458759 VRF458759 WBB458759 WKX458759 WUT458759 IH524295 SD524295 ABZ524295 ALV524295 AVR524295 BFN524295 BPJ524295 BZF524295 CJB524295 CSX524295 DCT524295 DMP524295 DWL524295 EGH524295 EQD524295 EZZ524295 FJV524295 FTR524295 GDN524295 GNJ524295 GXF524295 HHB524295 HQX524295 IAT524295 IKP524295 IUL524295 JEH524295 JOD524295 JXZ524295 KHV524295 KRR524295 LBN524295 LLJ524295 LVF524295 MFB524295 MOX524295 MYT524295 NIP524295 NSL524295 OCH524295 OMD524295 OVZ524295 PFV524295 PPR524295 PZN524295 QJJ524295 QTF524295 RDB524295 RMX524295 RWT524295 SGP524295 SQL524295 TAH524295 TKD524295 TTZ524295 UDV524295 UNR524295 UXN524295 VHJ524295 VRF524295 WBB524295 WKX524295 WUT524295 IH589831 SD589831 ABZ589831 ALV589831 AVR589831 BFN589831 BPJ589831 BZF589831 CJB589831 CSX589831 DCT589831 DMP589831 DWL589831 EGH589831 EQD589831 EZZ589831 FJV589831 FTR589831 GDN589831 GNJ589831 GXF589831 HHB589831 HQX589831 IAT589831 IKP589831 IUL589831 JEH589831 JOD589831 JXZ589831 KHV589831 KRR589831 LBN589831 LLJ589831 LVF589831 MFB589831 MOX589831 MYT589831 NIP589831 NSL589831 OCH589831 OMD589831 OVZ589831 PFV589831 PPR589831 PZN589831 QJJ589831 QTF589831 RDB589831 RMX589831 RWT589831 SGP589831 SQL589831 TAH589831 TKD589831 TTZ589831 UDV589831 UNR589831 UXN589831 VHJ589831 VRF589831 WBB589831 WKX589831 WUT589831 IH655367 SD655367 ABZ655367 ALV655367 AVR655367 BFN655367 BPJ655367 BZF655367 CJB655367 CSX655367 DCT655367 DMP655367 DWL655367 EGH655367 EQD655367 EZZ655367 FJV655367 FTR655367 GDN655367 GNJ655367 GXF655367 HHB655367 HQX655367 IAT655367 IKP655367 IUL655367 JEH655367 JOD655367 JXZ655367 KHV655367 KRR655367 LBN655367 LLJ655367 LVF655367 MFB655367 MOX655367 MYT655367 NIP655367 NSL655367 OCH655367 OMD655367 OVZ655367 PFV655367 PPR655367 PZN655367 QJJ655367 QTF655367 RDB655367 RMX655367 RWT655367 SGP655367 SQL655367 TAH655367 TKD655367 TTZ655367 UDV655367 UNR655367 UXN655367 VHJ655367 VRF655367 WBB655367 WKX655367 WUT655367 IH720903 SD720903 ABZ720903 ALV720903 AVR720903 BFN720903 BPJ720903 BZF720903 CJB720903 CSX720903 DCT720903 DMP720903 DWL720903 EGH720903 EQD720903 EZZ720903 FJV720903 FTR720903 GDN720903 GNJ720903 GXF720903 HHB720903 HQX720903 IAT720903 IKP720903 IUL720903 JEH720903 JOD720903 JXZ720903 KHV720903 KRR720903 LBN720903 LLJ720903 LVF720903 MFB720903 MOX720903 MYT720903 NIP720903 NSL720903 OCH720903 OMD720903 OVZ720903 PFV720903 PPR720903 PZN720903 QJJ720903 QTF720903 RDB720903 RMX720903 RWT720903 SGP720903 SQL720903 TAH720903 TKD720903 TTZ720903 UDV720903 UNR720903 UXN720903 VHJ720903 VRF720903 WBB720903 WKX720903 WUT720903 IH786439 SD786439 ABZ786439 ALV786439 AVR786439 BFN786439 BPJ786439 BZF786439 CJB786439 CSX786439 DCT786439 DMP786439 DWL786439 EGH786439 EQD786439 EZZ786439 FJV786439 FTR786439 GDN786439 GNJ786439 GXF786439 HHB786439 HQX786439 IAT786439 IKP786439 IUL786439 JEH786439 JOD786439 JXZ786439 KHV786439 KRR786439 LBN786439 LLJ786439 LVF786439 MFB786439 MOX786439 MYT786439 NIP786439 NSL786439 OCH786439 OMD786439 OVZ786439 PFV786439 PPR786439 PZN786439 QJJ786439 QTF786439 RDB786439 RMX786439 RWT786439 SGP786439 SQL786439 TAH786439 TKD786439 TTZ786439 UDV786439 UNR786439 UXN786439 VHJ786439 VRF786439 WBB786439 WKX786439 WUT786439 IH851975 SD851975 ABZ851975 ALV851975 AVR851975 BFN851975 BPJ851975 BZF851975 CJB851975 CSX851975 DCT851975 DMP851975 DWL851975 EGH851975 EQD851975 EZZ851975 FJV851975 FTR851975 GDN851975 GNJ851975 GXF851975 HHB851975 HQX851975 IAT851975 IKP851975 IUL851975 JEH851975 JOD851975 JXZ851975 KHV851975 KRR851975 LBN851975 LLJ851975 LVF851975 MFB851975 MOX851975 MYT851975 NIP851975 NSL851975 OCH851975 OMD851975 OVZ851975 PFV851975 PPR851975 PZN851975 QJJ851975 QTF851975 RDB851975 RMX851975 RWT851975 SGP851975 SQL851975 TAH851975 TKD851975 TTZ851975 UDV851975 UNR851975 UXN851975 VHJ851975 VRF851975 WBB851975 WKX851975 WUT851975 IH917511 SD917511 ABZ917511 ALV917511 AVR917511 BFN917511 BPJ917511 BZF917511 CJB917511 CSX917511 DCT917511 DMP917511 DWL917511 EGH917511 EQD917511 EZZ917511 FJV917511 FTR917511 GDN917511 GNJ917511 GXF917511 HHB917511 HQX917511 IAT917511 IKP917511 IUL917511 JEH917511 JOD917511 JXZ917511 KHV917511 KRR917511 LBN917511 LLJ917511 LVF917511 MFB917511 MOX917511 MYT917511 NIP917511 NSL917511 OCH917511 OMD917511 OVZ917511 PFV917511 PPR917511 PZN917511 QJJ917511 QTF917511 RDB917511 RMX917511 RWT917511 SGP917511 SQL917511 TAH917511 TKD917511 TTZ917511 UDV917511 UNR917511 UXN917511 VHJ917511 VRF917511 WBB917511 WKX917511 WUT917511 IH983047 SD983047 ABZ983047 ALV983047 AVR983047 BFN983047 BPJ983047 BZF983047 CJB983047 CSX983047 DCT983047 DMP983047 DWL983047 EGH983047 EQD983047 EZZ983047 FJV983047 FTR983047 GDN983047 GNJ983047 GXF983047 HHB983047 HQX983047 IAT983047 IKP983047 IUL983047 JEH983047 JOD983047 JXZ983047 KHV983047 KRR983047 LBN983047 LLJ983047 LVF983047 MFB983047 MOX983047 MYT983047 NIP983047 NSL983047 OCH983047 OMD983047 OVZ983047 PFV983047 PPR983047 PZN983047 QJJ983047 QTF983047 RDB983047 RMX983047 RWT983047 SGP983047 SQL983047 TAH983047 TKD983047 TTZ983047 UDV983047 UNR983047 UXN983047 VHJ983047 VRF983047 WBB983047 WKX983047 WUT983047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IP65558:IR65559 SL65558:SN65559 ACH65558:ACJ65559 AMD65558:AMF65559 AVZ65558:AWB65559 BFV65558:BFX65559 BPR65558:BPT65559 BZN65558:BZP65559 CJJ65558:CJL65559 CTF65558:CTH65559 DDB65558:DDD65559 DMX65558:DMZ65559 DWT65558:DWV65559 EGP65558:EGR65559 EQL65558:EQN65559 FAH65558:FAJ65559 FKD65558:FKF65559 FTZ65558:FUB65559 GDV65558:GDX65559 GNR65558:GNT65559 GXN65558:GXP65559 HHJ65558:HHL65559 HRF65558:HRH65559 IBB65558:IBD65559 IKX65558:IKZ65559 IUT65558:IUV65559 JEP65558:JER65559 JOL65558:JON65559 JYH65558:JYJ65559 KID65558:KIF65559 KRZ65558:KSB65559 LBV65558:LBX65559 LLR65558:LLT65559 LVN65558:LVP65559 MFJ65558:MFL65559 MPF65558:MPH65559 MZB65558:MZD65559 NIX65558:NIZ65559 NST65558:NSV65559 OCP65558:OCR65559 OML65558:OMN65559 OWH65558:OWJ65559 PGD65558:PGF65559 PPZ65558:PQB65559 PZV65558:PZX65559 QJR65558:QJT65559 QTN65558:QTP65559 RDJ65558:RDL65559 RNF65558:RNH65559 RXB65558:RXD65559 SGX65558:SGZ65559 SQT65558:SQV65559 TAP65558:TAR65559 TKL65558:TKN65559 TUH65558:TUJ65559 UED65558:UEF65559 UNZ65558:UOB65559 UXV65558:UXX65559 VHR65558:VHT65559 VRN65558:VRP65559 WBJ65558:WBL65559 WLF65558:WLH65559 WVB65558:WVD65559 IP131094:IR131095 SL131094:SN131095 ACH131094:ACJ131095 AMD131094:AMF131095 AVZ131094:AWB131095 BFV131094:BFX131095 BPR131094:BPT131095 BZN131094:BZP131095 CJJ131094:CJL131095 CTF131094:CTH131095 DDB131094:DDD131095 DMX131094:DMZ131095 DWT131094:DWV131095 EGP131094:EGR131095 EQL131094:EQN131095 FAH131094:FAJ131095 FKD131094:FKF131095 FTZ131094:FUB131095 GDV131094:GDX131095 GNR131094:GNT131095 GXN131094:GXP131095 HHJ131094:HHL131095 HRF131094:HRH131095 IBB131094:IBD131095 IKX131094:IKZ131095 IUT131094:IUV131095 JEP131094:JER131095 JOL131094:JON131095 JYH131094:JYJ131095 KID131094:KIF131095 KRZ131094:KSB131095 LBV131094:LBX131095 LLR131094:LLT131095 LVN131094:LVP131095 MFJ131094:MFL131095 MPF131094:MPH131095 MZB131094:MZD131095 NIX131094:NIZ131095 NST131094:NSV131095 OCP131094:OCR131095 OML131094:OMN131095 OWH131094:OWJ131095 PGD131094:PGF131095 PPZ131094:PQB131095 PZV131094:PZX131095 QJR131094:QJT131095 QTN131094:QTP131095 RDJ131094:RDL131095 RNF131094:RNH131095 RXB131094:RXD131095 SGX131094:SGZ131095 SQT131094:SQV131095 TAP131094:TAR131095 TKL131094:TKN131095 TUH131094:TUJ131095 UED131094:UEF131095 UNZ131094:UOB131095 UXV131094:UXX131095 VHR131094:VHT131095 VRN131094:VRP131095 WBJ131094:WBL131095 WLF131094:WLH131095 WVB131094:WVD131095 IP196630:IR196631 SL196630:SN196631 ACH196630:ACJ196631 AMD196630:AMF196631 AVZ196630:AWB196631 BFV196630:BFX196631 BPR196630:BPT196631 BZN196630:BZP196631 CJJ196630:CJL196631 CTF196630:CTH196631 DDB196630:DDD196631 DMX196630:DMZ196631 DWT196630:DWV196631 EGP196630:EGR196631 EQL196630:EQN196631 FAH196630:FAJ196631 FKD196630:FKF196631 FTZ196630:FUB196631 GDV196630:GDX196631 GNR196630:GNT196631 GXN196630:GXP196631 HHJ196630:HHL196631 HRF196630:HRH196631 IBB196630:IBD196631 IKX196630:IKZ196631 IUT196630:IUV196631 JEP196630:JER196631 JOL196630:JON196631 JYH196630:JYJ196631 KID196630:KIF196631 KRZ196630:KSB196631 LBV196630:LBX196631 LLR196630:LLT196631 LVN196630:LVP196631 MFJ196630:MFL196631 MPF196630:MPH196631 MZB196630:MZD196631 NIX196630:NIZ196631 NST196630:NSV196631 OCP196630:OCR196631 OML196630:OMN196631 OWH196630:OWJ196631 PGD196630:PGF196631 PPZ196630:PQB196631 PZV196630:PZX196631 QJR196630:QJT196631 QTN196630:QTP196631 RDJ196630:RDL196631 RNF196630:RNH196631 RXB196630:RXD196631 SGX196630:SGZ196631 SQT196630:SQV196631 TAP196630:TAR196631 TKL196630:TKN196631 TUH196630:TUJ196631 UED196630:UEF196631 UNZ196630:UOB196631 UXV196630:UXX196631 VHR196630:VHT196631 VRN196630:VRP196631 WBJ196630:WBL196631 WLF196630:WLH196631 WVB196630:WVD196631 IP262166:IR262167 SL262166:SN262167 ACH262166:ACJ262167 AMD262166:AMF262167 AVZ262166:AWB262167 BFV262166:BFX262167 BPR262166:BPT262167 BZN262166:BZP262167 CJJ262166:CJL262167 CTF262166:CTH262167 DDB262166:DDD262167 DMX262166:DMZ262167 DWT262166:DWV262167 EGP262166:EGR262167 EQL262166:EQN262167 FAH262166:FAJ262167 FKD262166:FKF262167 FTZ262166:FUB262167 GDV262166:GDX262167 GNR262166:GNT262167 GXN262166:GXP262167 HHJ262166:HHL262167 HRF262166:HRH262167 IBB262166:IBD262167 IKX262166:IKZ262167 IUT262166:IUV262167 JEP262166:JER262167 JOL262166:JON262167 JYH262166:JYJ262167 KID262166:KIF262167 KRZ262166:KSB262167 LBV262166:LBX262167 LLR262166:LLT262167 LVN262166:LVP262167 MFJ262166:MFL262167 MPF262166:MPH262167 MZB262166:MZD262167 NIX262166:NIZ262167 NST262166:NSV262167 OCP262166:OCR262167 OML262166:OMN262167 OWH262166:OWJ262167 PGD262166:PGF262167 PPZ262166:PQB262167 PZV262166:PZX262167 QJR262166:QJT262167 QTN262166:QTP262167 RDJ262166:RDL262167 RNF262166:RNH262167 RXB262166:RXD262167 SGX262166:SGZ262167 SQT262166:SQV262167 TAP262166:TAR262167 TKL262166:TKN262167 TUH262166:TUJ262167 UED262166:UEF262167 UNZ262166:UOB262167 UXV262166:UXX262167 VHR262166:VHT262167 VRN262166:VRP262167 WBJ262166:WBL262167 WLF262166:WLH262167 WVB262166:WVD262167 IP327702:IR327703 SL327702:SN327703 ACH327702:ACJ327703 AMD327702:AMF327703 AVZ327702:AWB327703 BFV327702:BFX327703 BPR327702:BPT327703 BZN327702:BZP327703 CJJ327702:CJL327703 CTF327702:CTH327703 DDB327702:DDD327703 DMX327702:DMZ327703 DWT327702:DWV327703 EGP327702:EGR327703 EQL327702:EQN327703 FAH327702:FAJ327703 FKD327702:FKF327703 FTZ327702:FUB327703 GDV327702:GDX327703 GNR327702:GNT327703 GXN327702:GXP327703 HHJ327702:HHL327703 HRF327702:HRH327703 IBB327702:IBD327703 IKX327702:IKZ327703 IUT327702:IUV327703 JEP327702:JER327703 JOL327702:JON327703 JYH327702:JYJ327703 KID327702:KIF327703 KRZ327702:KSB327703 LBV327702:LBX327703 LLR327702:LLT327703 LVN327702:LVP327703 MFJ327702:MFL327703 MPF327702:MPH327703 MZB327702:MZD327703 NIX327702:NIZ327703 NST327702:NSV327703 OCP327702:OCR327703 OML327702:OMN327703 OWH327702:OWJ327703 PGD327702:PGF327703 PPZ327702:PQB327703 PZV327702:PZX327703 QJR327702:QJT327703 QTN327702:QTP327703 RDJ327702:RDL327703 RNF327702:RNH327703 RXB327702:RXD327703 SGX327702:SGZ327703 SQT327702:SQV327703 TAP327702:TAR327703 TKL327702:TKN327703 TUH327702:TUJ327703 UED327702:UEF327703 UNZ327702:UOB327703 UXV327702:UXX327703 VHR327702:VHT327703 VRN327702:VRP327703 WBJ327702:WBL327703 WLF327702:WLH327703 WVB327702:WVD327703 IP393238:IR393239 SL393238:SN393239 ACH393238:ACJ393239 AMD393238:AMF393239 AVZ393238:AWB393239 BFV393238:BFX393239 BPR393238:BPT393239 BZN393238:BZP393239 CJJ393238:CJL393239 CTF393238:CTH393239 DDB393238:DDD393239 DMX393238:DMZ393239 DWT393238:DWV393239 EGP393238:EGR393239 EQL393238:EQN393239 FAH393238:FAJ393239 FKD393238:FKF393239 FTZ393238:FUB393239 GDV393238:GDX393239 GNR393238:GNT393239 GXN393238:GXP393239 HHJ393238:HHL393239 HRF393238:HRH393239 IBB393238:IBD393239 IKX393238:IKZ393239 IUT393238:IUV393239 JEP393238:JER393239 JOL393238:JON393239 JYH393238:JYJ393239 KID393238:KIF393239 KRZ393238:KSB393239 LBV393238:LBX393239 LLR393238:LLT393239 LVN393238:LVP393239 MFJ393238:MFL393239 MPF393238:MPH393239 MZB393238:MZD393239 NIX393238:NIZ393239 NST393238:NSV393239 OCP393238:OCR393239 OML393238:OMN393239 OWH393238:OWJ393239 PGD393238:PGF393239 PPZ393238:PQB393239 PZV393238:PZX393239 QJR393238:QJT393239 QTN393238:QTP393239 RDJ393238:RDL393239 RNF393238:RNH393239 RXB393238:RXD393239 SGX393238:SGZ393239 SQT393238:SQV393239 TAP393238:TAR393239 TKL393238:TKN393239 TUH393238:TUJ393239 UED393238:UEF393239 UNZ393238:UOB393239 UXV393238:UXX393239 VHR393238:VHT393239 VRN393238:VRP393239 WBJ393238:WBL393239 WLF393238:WLH393239 WVB393238:WVD393239 IP458774:IR458775 SL458774:SN458775 ACH458774:ACJ458775 AMD458774:AMF458775 AVZ458774:AWB458775 BFV458774:BFX458775 BPR458774:BPT458775 BZN458774:BZP458775 CJJ458774:CJL458775 CTF458774:CTH458775 DDB458774:DDD458775 DMX458774:DMZ458775 DWT458774:DWV458775 EGP458774:EGR458775 EQL458774:EQN458775 FAH458774:FAJ458775 FKD458774:FKF458775 FTZ458774:FUB458775 GDV458774:GDX458775 GNR458774:GNT458775 GXN458774:GXP458775 HHJ458774:HHL458775 HRF458774:HRH458775 IBB458774:IBD458775 IKX458774:IKZ458775 IUT458774:IUV458775 JEP458774:JER458775 JOL458774:JON458775 JYH458774:JYJ458775 KID458774:KIF458775 KRZ458774:KSB458775 LBV458774:LBX458775 LLR458774:LLT458775 LVN458774:LVP458775 MFJ458774:MFL458775 MPF458774:MPH458775 MZB458774:MZD458775 NIX458774:NIZ458775 NST458774:NSV458775 OCP458774:OCR458775 OML458774:OMN458775 OWH458774:OWJ458775 PGD458774:PGF458775 PPZ458774:PQB458775 PZV458774:PZX458775 QJR458774:QJT458775 QTN458774:QTP458775 RDJ458774:RDL458775 RNF458774:RNH458775 RXB458774:RXD458775 SGX458774:SGZ458775 SQT458774:SQV458775 TAP458774:TAR458775 TKL458774:TKN458775 TUH458774:TUJ458775 UED458774:UEF458775 UNZ458774:UOB458775 UXV458774:UXX458775 VHR458774:VHT458775 VRN458774:VRP458775 WBJ458774:WBL458775 WLF458774:WLH458775 WVB458774:WVD458775 IP524310:IR524311 SL524310:SN524311 ACH524310:ACJ524311 AMD524310:AMF524311 AVZ524310:AWB524311 BFV524310:BFX524311 BPR524310:BPT524311 BZN524310:BZP524311 CJJ524310:CJL524311 CTF524310:CTH524311 DDB524310:DDD524311 DMX524310:DMZ524311 DWT524310:DWV524311 EGP524310:EGR524311 EQL524310:EQN524311 FAH524310:FAJ524311 FKD524310:FKF524311 FTZ524310:FUB524311 GDV524310:GDX524311 GNR524310:GNT524311 GXN524310:GXP524311 HHJ524310:HHL524311 HRF524310:HRH524311 IBB524310:IBD524311 IKX524310:IKZ524311 IUT524310:IUV524311 JEP524310:JER524311 JOL524310:JON524311 JYH524310:JYJ524311 KID524310:KIF524311 KRZ524310:KSB524311 LBV524310:LBX524311 LLR524310:LLT524311 LVN524310:LVP524311 MFJ524310:MFL524311 MPF524310:MPH524311 MZB524310:MZD524311 NIX524310:NIZ524311 NST524310:NSV524311 OCP524310:OCR524311 OML524310:OMN524311 OWH524310:OWJ524311 PGD524310:PGF524311 PPZ524310:PQB524311 PZV524310:PZX524311 QJR524310:QJT524311 QTN524310:QTP524311 RDJ524310:RDL524311 RNF524310:RNH524311 RXB524310:RXD524311 SGX524310:SGZ524311 SQT524310:SQV524311 TAP524310:TAR524311 TKL524310:TKN524311 TUH524310:TUJ524311 UED524310:UEF524311 UNZ524310:UOB524311 UXV524310:UXX524311 VHR524310:VHT524311 VRN524310:VRP524311 WBJ524310:WBL524311 WLF524310:WLH524311 WVB524310:WVD524311 IP589846:IR589847 SL589846:SN589847 ACH589846:ACJ589847 AMD589846:AMF589847 AVZ589846:AWB589847 BFV589846:BFX589847 BPR589846:BPT589847 BZN589846:BZP589847 CJJ589846:CJL589847 CTF589846:CTH589847 DDB589846:DDD589847 DMX589846:DMZ589847 DWT589846:DWV589847 EGP589846:EGR589847 EQL589846:EQN589847 FAH589846:FAJ589847 FKD589846:FKF589847 FTZ589846:FUB589847 GDV589846:GDX589847 GNR589846:GNT589847 GXN589846:GXP589847 HHJ589846:HHL589847 HRF589846:HRH589847 IBB589846:IBD589847 IKX589846:IKZ589847 IUT589846:IUV589847 JEP589846:JER589847 JOL589846:JON589847 JYH589846:JYJ589847 KID589846:KIF589847 KRZ589846:KSB589847 LBV589846:LBX589847 LLR589846:LLT589847 LVN589846:LVP589847 MFJ589846:MFL589847 MPF589846:MPH589847 MZB589846:MZD589847 NIX589846:NIZ589847 NST589846:NSV589847 OCP589846:OCR589847 OML589846:OMN589847 OWH589846:OWJ589847 PGD589846:PGF589847 PPZ589846:PQB589847 PZV589846:PZX589847 QJR589846:QJT589847 QTN589846:QTP589847 RDJ589846:RDL589847 RNF589846:RNH589847 RXB589846:RXD589847 SGX589846:SGZ589847 SQT589846:SQV589847 TAP589846:TAR589847 TKL589846:TKN589847 TUH589846:TUJ589847 UED589846:UEF589847 UNZ589846:UOB589847 UXV589846:UXX589847 VHR589846:VHT589847 VRN589846:VRP589847 WBJ589846:WBL589847 WLF589846:WLH589847 WVB589846:WVD589847 IP655382:IR655383 SL655382:SN655383 ACH655382:ACJ655383 AMD655382:AMF655383 AVZ655382:AWB655383 BFV655382:BFX655383 BPR655382:BPT655383 BZN655382:BZP655383 CJJ655382:CJL655383 CTF655382:CTH655383 DDB655382:DDD655383 DMX655382:DMZ655383 DWT655382:DWV655383 EGP655382:EGR655383 EQL655382:EQN655383 FAH655382:FAJ655383 FKD655382:FKF655383 FTZ655382:FUB655383 GDV655382:GDX655383 GNR655382:GNT655383 GXN655382:GXP655383 HHJ655382:HHL655383 HRF655382:HRH655383 IBB655382:IBD655383 IKX655382:IKZ655383 IUT655382:IUV655383 JEP655382:JER655383 JOL655382:JON655383 JYH655382:JYJ655383 KID655382:KIF655383 KRZ655382:KSB655383 LBV655382:LBX655383 LLR655382:LLT655383 LVN655382:LVP655383 MFJ655382:MFL655383 MPF655382:MPH655383 MZB655382:MZD655383 NIX655382:NIZ655383 NST655382:NSV655383 OCP655382:OCR655383 OML655382:OMN655383 OWH655382:OWJ655383 PGD655382:PGF655383 PPZ655382:PQB655383 PZV655382:PZX655383 QJR655382:QJT655383 QTN655382:QTP655383 RDJ655382:RDL655383 RNF655382:RNH655383 RXB655382:RXD655383 SGX655382:SGZ655383 SQT655382:SQV655383 TAP655382:TAR655383 TKL655382:TKN655383 TUH655382:TUJ655383 UED655382:UEF655383 UNZ655382:UOB655383 UXV655382:UXX655383 VHR655382:VHT655383 VRN655382:VRP655383 WBJ655382:WBL655383 WLF655382:WLH655383 WVB655382:WVD655383 IP720918:IR720919 SL720918:SN720919 ACH720918:ACJ720919 AMD720918:AMF720919 AVZ720918:AWB720919 BFV720918:BFX720919 BPR720918:BPT720919 BZN720918:BZP720919 CJJ720918:CJL720919 CTF720918:CTH720919 DDB720918:DDD720919 DMX720918:DMZ720919 DWT720918:DWV720919 EGP720918:EGR720919 EQL720918:EQN720919 FAH720918:FAJ720919 FKD720918:FKF720919 FTZ720918:FUB720919 GDV720918:GDX720919 GNR720918:GNT720919 GXN720918:GXP720919 HHJ720918:HHL720919 HRF720918:HRH720919 IBB720918:IBD720919 IKX720918:IKZ720919 IUT720918:IUV720919 JEP720918:JER720919 JOL720918:JON720919 JYH720918:JYJ720919 KID720918:KIF720919 KRZ720918:KSB720919 LBV720918:LBX720919 LLR720918:LLT720919 LVN720918:LVP720919 MFJ720918:MFL720919 MPF720918:MPH720919 MZB720918:MZD720919 NIX720918:NIZ720919 NST720918:NSV720919 OCP720918:OCR720919 OML720918:OMN720919 OWH720918:OWJ720919 PGD720918:PGF720919 PPZ720918:PQB720919 PZV720918:PZX720919 QJR720918:QJT720919 QTN720918:QTP720919 RDJ720918:RDL720919 RNF720918:RNH720919 RXB720918:RXD720919 SGX720918:SGZ720919 SQT720918:SQV720919 TAP720918:TAR720919 TKL720918:TKN720919 TUH720918:TUJ720919 UED720918:UEF720919 UNZ720918:UOB720919 UXV720918:UXX720919 VHR720918:VHT720919 VRN720918:VRP720919 WBJ720918:WBL720919 WLF720918:WLH720919 WVB720918:WVD720919 IP786454:IR786455 SL786454:SN786455 ACH786454:ACJ786455 AMD786454:AMF786455 AVZ786454:AWB786455 BFV786454:BFX786455 BPR786454:BPT786455 BZN786454:BZP786455 CJJ786454:CJL786455 CTF786454:CTH786455 DDB786454:DDD786455 DMX786454:DMZ786455 DWT786454:DWV786455 EGP786454:EGR786455 EQL786454:EQN786455 FAH786454:FAJ786455 FKD786454:FKF786455 FTZ786454:FUB786455 GDV786454:GDX786455 GNR786454:GNT786455 GXN786454:GXP786455 HHJ786454:HHL786455 HRF786454:HRH786455 IBB786454:IBD786455 IKX786454:IKZ786455 IUT786454:IUV786455 JEP786454:JER786455 JOL786454:JON786455 JYH786454:JYJ786455 KID786454:KIF786455 KRZ786454:KSB786455 LBV786454:LBX786455 LLR786454:LLT786455 LVN786454:LVP786455 MFJ786454:MFL786455 MPF786454:MPH786455 MZB786454:MZD786455 NIX786454:NIZ786455 NST786454:NSV786455 OCP786454:OCR786455 OML786454:OMN786455 OWH786454:OWJ786455 PGD786454:PGF786455 PPZ786454:PQB786455 PZV786454:PZX786455 QJR786454:QJT786455 QTN786454:QTP786455 RDJ786454:RDL786455 RNF786454:RNH786455 RXB786454:RXD786455 SGX786454:SGZ786455 SQT786454:SQV786455 TAP786454:TAR786455 TKL786454:TKN786455 TUH786454:TUJ786455 UED786454:UEF786455 UNZ786454:UOB786455 UXV786454:UXX786455 VHR786454:VHT786455 VRN786454:VRP786455 WBJ786454:WBL786455 WLF786454:WLH786455 WVB786454:WVD786455 IP851990:IR851991 SL851990:SN851991 ACH851990:ACJ851991 AMD851990:AMF851991 AVZ851990:AWB851991 BFV851990:BFX851991 BPR851990:BPT851991 BZN851990:BZP851991 CJJ851990:CJL851991 CTF851990:CTH851991 DDB851990:DDD851991 DMX851990:DMZ851991 DWT851990:DWV851991 EGP851990:EGR851991 EQL851990:EQN851991 FAH851990:FAJ851991 FKD851990:FKF851991 FTZ851990:FUB851991 GDV851990:GDX851991 GNR851990:GNT851991 GXN851990:GXP851991 HHJ851990:HHL851991 HRF851990:HRH851991 IBB851990:IBD851991 IKX851990:IKZ851991 IUT851990:IUV851991 JEP851990:JER851991 JOL851990:JON851991 JYH851990:JYJ851991 KID851990:KIF851991 KRZ851990:KSB851991 LBV851990:LBX851991 LLR851990:LLT851991 LVN851990:LVP851991 MFJ851990:MFL851991 MPF851990:MPH851991 MZB851990:MZD851991 NIX851990:NIZ851991 NST851990:NSV851991 OCP851990:OCR851991 OML851990:OMN851991 OWH851990:OWJ851991 PGD851990:PGF851991 PPZ851990:PQB851991 PZV851990:PZX851991 QJR851990:QJT851991 QTN851990:QTP851991 RDJ851990:RDL851991 RNF851990:RNH851991 RXB851990:RXD851991 SGX851990:SGZ851991 SQT851990:SQV851991 TAP851990:TAR851991 TKL851990:TKN851991 TUH851990:TUJ851991 UED851990:UEF851991 UNZ851990:UOB851991 UXV851990:UXX851991 VHR851990:VHT851991 VRN851990:VRP851991 WBJ851990:WBL851991 WLF851990:WLH851991 WVB851990:WVD851991 IP917526:IR917527 SL917526:SN917527 ACH917526:ACJ917527 AMD917526:AMF917527 AVZ917526:AWB917527 BFV917526:BFX917527 BPR917526:BPT917527 BZN917526:BZP917527 CJJ917526:CJL917527 CTF917526:CTH917527 DDB917526:DDD917527 DMX917526:DMZ917527 DWT917526:DWV917527 EGP917526:EGR917527 EQL917526:EQN917527 FAH917526:FAJ917527 FKD917526:FKF917527 FTZ917526:FUB917527 GDV917526:GDX917527 GNR917526:GNT917527 GXN917526:GXP917527 HHJ917526:HHL917527 HRF917526:HRH917527 IBB917526:IBD917527 IKX917526:IKZ917527 IUT917526:IUV917527 JEP917526:JER917527 JOL917526:JON917527 JYH917526:JYJ917527 KID917526:KIF917527 KRZ917526:KSB917527 LBV917526:LBX917527 LLR917526:LLT917527 LVN917526:LVP917527 MFJ917526:MFL917527 MPF917526:MPH917527 MZB917526:MZD917527 NIX917526:NIZ917527 NST917526:NSV917527 OCP917526:OCR917527 OML917526:OMN917527 OWH917526:OWJ917527 PGD917526:PGF917527 PPZ917526:PQB917527 PZV917526:PZX917527 QJR917526:QJT917527 QTN917526:QTP917527 RDJ917526:RDL917527 RNF917526:RNH917527 RXB917526:RXD917527 SGX917526:SGZ917527 SQT917526:SQV917527 TAP917526:TAR917527 TKL917526:TKN917527 TUH917526:TUJ917527 UED917526:UEF917527 UNZ917526:UOB917527 UXV917526:UXX917527 VHR917526:VHT917527 VRN917526:VRP917527 WBJ917526:WBL917527 WLF917526:WLH917527 WVB917526:WVD917527 IP983062:IR983063 SL983062:SN983063 ACH983062:ACJ983063 AMD983062:AMF983063 AVZ983062:AWB983063 BFV983062:BFX983063 BPR983062:BPT983063 BZN983062:BZP983063 CJJ983062:CJL983063 CTF983062:CTH983063 DDB983062:DDD983063 DMX983062:DMZ983063 DWT983062:DWV983063 EGP983062:EGR983063 EQL983062:EQN983063 FAH983062:FAJ983063 FKD983062:FKF983063 FTZ983062:FUB983063 GDV983062:GDX983063 GNR983062:GNT983063 GXN983062:GXP983063 HHJ983062:HHL983063 HRF983062:HRH983063 IBB983062:IBD983063 IKX983062:IKZ983063 IUT983062:IUV983063 JEP983062:JER983063 JOL983062:JON983063 JYH983062:JYJ983063 KID983062:KIF983063 KRZ983062:KSB983063 LBV983062:LBX983063 LLR983062:LLT983063 LVN983062:LVP983063 MFJ983062:MFL983063 MPF983062:MPH983063 MZB983062:MZD983063 NIX983062:NIZ983063 NST983062:NSV983063 OCP983062:OCR983063 OML983062:OMN983063 OWH983062:OWJ983063 PGD983062:PGF983063 PPZ983062:PQB983063 PZV983062:PZX983063 QJR983062:QJT983063 QTN983062:QTP983063 RDJ983062:RDL983063 RNF983062:RNH983063 RXB983062:RXD983063 SGX983062:SGZ983063 SQT983062:SQV983063 TAP983062:TAR983063 TKL983062:TKN983063 TUH983062:TUJ983063 UED983062:UEF983063 UNZ983062:UOB983063 UXV983062:UXX983063 VHR983062:VHT983063 VRN983062:VRP983063 WBJ983062:WBL983063 WLF983062:WLH983063 WVB983062:WVD983063 P65523 HV65521 RR65521 ABN65521 ALJ65521 AVF65521 BFB65521 BOX65521 BYT65521 CIP65521 CSL65521 DCH65521 DMD65521 DVZ65521 EFV65521 EPR65521 EZN65521 FJJ65521 FTF65521 GDB65521 GMX65521 GWT65521 HGP65521 HQL65521 IAH65521 IKD65521 ITZ65521 JDV65521 JNR65521 JXN65521 KHJ65521 KRF65521 LBB65521 LKX65521 LUT65521 MEP65521 MOL65521 MYH65521 NID65521 NRZ65521 OBV65521 OLR65521 OVN65521 PFJ65521 PPF65521 PZB65521 QIX65521 QST65521 RCP65521 RML65521 RWH65521 SGD65521 SPZ65521 SZV65521 TJR65521 TTN65521 UDJ65521 UNF65521 UXB65521 VGX65521 VQT65521 WAP65521 WKL65521 WUH65521 P131059 HV131057 RR131057 ABN131057 ALJ131057 AVF131057 BFB131057 BOX131057 BYT131057 CIP131057 CSL131057 DCH131057 DMD131057 DVZ131057 EFV131057 EPR131057 EZN131057 FJJ131057 FTF131057 GDB131057 GMX131057 GWT131057 HGP131057 HQL131057 IAH131057 IKD131057 ITZ131057 JDV131057 JNR131057 JXN131057 KHJ131057 KRF131057 LBB131057 LKX131057 LUT131057 MEP131057 MOL131057 MYH131057 NID131057 NRZ131057 OBV131057 OLR131057 OVN131057 PFJ131057 PPF131057 PZB131057 QIX131057 QST131057 RCP131057 RML131057 RWH131057 SGD131057 SPZ131057 SZV131057 TJR131057 TTN131057 UDJ131057 UNF131057 UXB131057 VGX131057 VQT131057 WAP131057 WKL131057 WUH131057 P196595 HV196593 RR196593 ABN196593 ALJ196593 AVF196593 BFB196593 BOX196593 BYT196593 CIP196593 CSL196593 DCH196593 DMD196593 DVZ196593 EFV196593 EPR196593 EZN196593 FJJ196593 FTF196593 GDB196593 GMX196593 GWT196593 HGP196593 HQL196593 IAH196593 IKD196593 ITZ196593 JDV196593 JNR196593 JXN196593 KHJ196593 KRF196593 LBB196593 LKX196593 LUT196593 MEP196593 MOL196593 MYH196593 NID196593 NRZ196593 OBV196593 OLR196593 OVN196593 PFJ196593 PPF196593 PZB196593 QIX196593 QST196593 RCP196593 RML196593 RWH196593 SGD196593 SPZ196593 SZV196593 TJR196593 TTN196593 UDJ196593 UNF196593 UXB196593 VGX196593 VQT196593 WAP196593 WKL196593 WUH196593 P262131 HV262129 RR262129 ABN262129 ALJ262129 AVF262129 BFB262129 BOX262129 BYT262129 CIP262129 CSL262129 DCH262129 DMD262129 DVZ262129 EFV262129 EPR262129 EZN262129 FJJ262129 FTF262129 GDB262129 GMX262129 GWT262129 HGP262129 HQL262129 IAH262129 IKD262129 ITZ262129 JDV262129 JNR262129 JXN262129 KHJ262129 KRF262129 LBB262129 LKX262129 LUT262129 MEP262129 MOL262129 MYH262129 NID262129 NRZ262129 OBV262129 OLR262129 OVN262129 PFJ262129 PPF262129 PZB262129 QIX262129 QST262129 RCP262129 RML262129 RWH262129 SGD262129 SPZ262129 SZV262129 TJR262129 TTN262129 UDJ262129 UNF262129 UXB262129 VGX262129 VQT262129 WAP262129 WKL262129 WUH262129 P327667 HV327665 RR327665 ABN327665 ALJ327665 AVF327665 BFB327665 BOX327665 BYT327665 CIP327665 CSL327665 DCH327665 DMD327665 DVZ327665 EFV327665 EPR327665 EZN327665 FJJ327665 FTF327665 GDB327665 GMX327665 GWT327665 HGP327665 HQL327665 IAH327665 IKD327665 ITZ327665 JDV327665 JNR327665 JXN327665 KHJ327665 KRF327665 LBB327665 LKX327665 LUT327665 MEP327665 MOL327665 MYH327665 NID327665 NRZ327665 OBV327665 OLR327665 OVN327665 PFJ327665 PPF327665 PZB327665 QIX327665 QST327665 RCP327665 RML327665 RWH327665 SGD327665 SPZ327665 SZV327665 TJR327665 TTN327665 UDJ327665 UNF327665 UXB327665 VGX327665 VQT327665 WAP327665 WKL327665 WUH327665 P393203 HV393201 RR393201 ABN393201 ALJ393201 AVF393201 BFB393201 BOX393201 BYT393201 CIP393201 CSL393201 DCH393201 DMD393201 DVZ393201 EFV393201 EPR393201 EZN393201 FJJ393201 FTF393201 GDB393201 GMX393201 GWT393201 HGP393201 HQL393201 IAH393201 IKD393201 ITZ393201 JDV393201 JNR393201 JXN393201 KHJ393201 KRF393201 LBB393201 LKX393201 LUT393201 MEP393201 MOL393201 MYH393201 NID393201 NRZ393201 OBV393201 OLR393201 OVN393201 PFJ393201 PPF393201 PZB393201 QIX393201 QST393201 RCP393201 RML393201 RWH393201 SGD393201 SPZ393201 SZV393201 TJR393201 TTN393201 UDJ393201 UNF393201 UXB393201 VGX393201 VQT393201 WAP393201 WKL393201 WUH393201 P458739 HV458737 RR458737 ABN458737 ALJ458737 AVF458737 BFB458737 BOX458737 BYT458737 CIP458737 CSL458737 DCH458737 DMD458737 DVZ458737 EFV458737 EPR458737 EZN458737 FJJ458737 FTF458737 GDB458737 GMX458737 GWT458737 HGP458737 HQL458737 IAH458737 IKD458737 ITZ458737 JDV458737 JNR458737 JXN458737 KHJ458737 KRF458737 LBB458737 LKX458737 LUT458737 MEP458737 MOL458737 MYH458737 NID458737 NRZ458737 OBV458737 OLR458737 OVN458737 PFJ458737 PPF458737 PZB458737 QIX458737 QST458737 RCP458737 RML458737 RWH458737 SGD458737 SPZ458737 SZV458737 TJR458737 TTN458737 UDJ458737 UNF458737 UXB458737 VGX458737 VQT458737 WAP458737 WKL458737 WUH458737 P524275 HV524273 RR524273 ABN524273 ALJ524273 AVF524273 BFB524273 BOX524273 BYT524273 CIP524273 CSL524273 DCH524273 DMD524273 DVZ524273 EFV524273 EPR524273 EZN524273 FJJ524273 FTF524273 GDB524273 GMX524273 GWT524273 HGP524273 HQL524273 IAH524273 IKD524273 ITZ524273 JDV524273 JNR524273 JXN524273 KHJ524273 KRF524273 LBB524273 LKX524273 LUT524273 MEP524273 MOL524273 MYH524273 NID524273 NRZ524273 OBV524273 OLR524273 OVN524273 PFJ524273 PPF524273 PZB524273 QIX524273 QST524273 RCP524273 RML524273 RWH524273 SGD524273 SPZ524273 SZV524273 TJR524273 TTN524273 UDJ524273 UNF524273 UXB524273 VGX524273 VQT524273 WAP524273 WKL524273 WUH524273 P589811 HV589809 RR589809 ABN589809 ALJ589809 AVF589809 BFB589809 BOX589809 BYT589809 CIP589809 CSL589809 DCH589809 DMD589809 DVZ589809 EFV589809 EPR589809 EZN589809 FJJ589809 FTF589809 GDB589809 GMX589809 GWT589809 HGP589809 HQL589809 IAH589809 IKD589809 ITZ589809 JDV589809 JNR589809 JXN589809 KHJ589809 KRF589809 LBB589809 LKX589809 LUT589809 MEP589809 MOL589809 MYH589809 NID589809 NRZ589809 OBV589809 OLR589809 OVN589809 PFJ589809 PPF589809 PZB589809 QIX589809 QST589809 RCP589809 RML589809 RWH589809 SGD589809 SPZ589809 SZV589809 TJR589809 TTN589809 UDJ589809 UNF589809 UXB589809 VGX589809 VQT589809 WAP589809 WKL589809 WUH589809 P655347 HV655345 RR655345 ABN655345 ALJ655345 AVF655345 BFB655345 BOX655345 BYT655345 CIP655345 CSL655345 DCH655345 DMD655345 DVZ655345 EFV655345 EPR655345 EZN655345 FJJ655345 FTF655345 GDB655345 GMX655345 GWT655345 HGP655345 HQL655345 IAH655345 IKD655345 ITZ655345 JDV655345 JNR655345 JXN655345 KHJ655345 KRF655345 LBB655345 LKX655345 LUT655345 MEP655345 MOL655345 MYH655345 NID655345 NRZ655345 OBV655345 OLR655345 OVN655345 PFJ655345 PPF655345 PZB655345 QIX655345 QST655345 RCP655345 RML655345 RWH655345 SGD655345 SPZ655345 SZV655345 TJR655345 TTN655345 UDJ655345 UNF655345 UXB655345 VGX655345 VQT655345 WAP655345 WKL655345 WUH655345 P720883 HV720881 RR720881 ABN720881 ALJ720881 AVF720881 BFB720881 BOX720881 BYT720881 CIP720881 CSL720881 DCH720881 DMD720881 DVZ720881 EFV720881 EPR720881 EZN720881 FJJ720881 FTF720881 GDB720881 GMX720881 GWT720881 HGP720881 HQL720881 IAH720881 IKD720881 ITZ720881 JDV720881 JNR720881 JXN720881 KHJ720881 KRF720881 LBB720881 LKX720881 LUT720881 MEP720881 MOL720881 MYH720881 NID720881 NRZ720881 OBV720881 OLR720881 OVN720881 PFJ720881 PPF720881 PZB720881 QIX720881 QST720881 RCP720881 RML720881 RWH720881 SGD720881 SPZ720881 SZV720881 TJR720881 TTN720881 UDJ720881 UNF720881 UXB720881 VGX720881 VQT720881 WAP720881 WKL720881 WUH720881 P786419 HV786417 RR786417 ABN786417 ALJ786417 AVF786417 BFB786417 BOX786417 BYT786417 CIP786417 CSL786417 DCH786417 DMD786417 DVZ786417 EFV786417 EPR786417 EZN786417 FJJ786417 FTF786417 GDB786417 GMX786417 GWT786417 HGP786417 HQL786417 IAH786417 IKD786417 ITZ786417 JDV786417 JNR786417 JXN786417 KHJ786417 KRF786417 LBB786417 LKX786417 LUT786417 MEP786417 MOL786417 MYH786417 NID786417 NRZ786417 OBV786417 OLR786417 OVN786417 PFJ786417 PPF786417 PZB786417 QIX786417 QST786417 RCP786417 RML786417 RWH786417 SGD786417 SPZ786417 SZV786417 TJR786417 TTN786417 UDJ786417 UNF786417 UXB786417 VGX786417 VQT786417 WAP786417 WKL786417 WUH786417 P851955 HV851953 RR851953 ABN851953 ALJ851953 AVF851953 BFB851953 BOX851953 BYT851953 CIP851953 CSL851953 DCH851953 DMD851953 DVZ851953 EFV851953 EPR851953 EZN851953 FJJ851953 FTF851953 GDB851953 GMX851953 GWT851953 HGP851953 HQL851953 IAH851953 IKD851953 ITZ851953 JDV851953 JNR851953 JXN851953 KHJ851953 KRF851953 LBB851953 LKX851953 LUT851953 MEP851953 MOL851953 MYH851953 NID851953 NRZ851953 OBV851953 OLR851953 OVN851953 PFJ851953 PPF851953 PZB851953 QIX851953 QST851953 RCP851953 RML851953 RWH851953 SGD851953 SPZ851953 SZV851953 TJR851953 TTN851953 UDJ851953 UNF851953 UXB851953 VGX851953 VQT851953 WAP851953 WKL851953 WUH851953 P917491 HV917489 RR917489 ABN917489 ALJ917489 AVF917489 BFB917489 BOX917489 BYT917489 CIP917489 CSL917489 DCH917489 DMD917489 DVZ917489 EFV917489 EPR917489 EZN917489 FJJ917489 FTF917489 GDB917489 GMX917489 GWT917489 HGP917489 HQL917489 IAH917489 IKD917489 ITZ917489 JDV917489 JNR917489 JXN917489 KHJ917489 KRF917489 LBB917489 LKX917489 LUT917489 MEP917489 MOL917489 MYH917489 NID917489 NRZ917489 OBV917489 OLR917489 OVN917489 PFJ917489 PPF917489 PZB917489 QIX917489 QST917489 RCP917489 RML917489 RWH917489 SGD917489 SPZ917489 SZV917489 TJR917489 TTN917489 UDJ917489 UNF917489 UXB917489 VGX917489 VQT917489 WAP917489 WKL917489 WUH917489 P983027 HV983025 RR983025 ABN983025 ALJ983025 AVF983025 BFB983025 BOX983025 BYT983025 CIP983025 CSL983025 DCH983025 DMD983025 DVZ983025 EFV983025 EPR983025 EZN983025 FJJ983025 FTF983025 GDB983025 GMX983025 GWT983025 HGP983025 HQL983025 IAH983025 IKD983025 ITZ983025 JDV983025 JNR983025 JXN983025 KHJ983025 KRF983025 LBB983025 LKX983025 LUT983025 MEP983025 MOL983025 MYH983025 NID983025 NRZ983025 OBV983025 OLR983025 OVN983025 PFJ983025 PPF983025 PZB983025 QIX983025 QST983025 RCP983025 RML983025 RWH983025 SGD983025 SPZ983025 SZV983025 TJR983025 TTN983025 UDJ983025 UNF983025 UXB983025 VGX983025 VQT983025 WAP983025 WKL983025 WUH983025 IP65549:IR65550 SL65549:SN65550 ACH65549:ACJ65550 AMD65549:AMF65550 AVZ65549:AWB65550 BFV65549:BFX65550 BPR65549:BPT65550 BZN65549:BZP65550 CJJ65549:CJL65550 CTF65549:CTH65550 DDB65549:DDD65550 DMX65549:DMZ65550 DWT65549:DWV65550 EGP65549:EGR65550 EQL65549:EQN65550 FAH65549:FAJ65550 FKD65549:FKF65550 FTZ65549:FUB65550 GDV65549:GDX65550 GNR65549:GNT65550 GXN65549:GXP65550 HHJ65549:HHL65550 HRF65549:HRH65550 IBB65549:IBD65550 IKX65549:IKZ65550 IUT65549:IUV65550 JEP65549:JER65550 JOL65549:JON65550 JYH65549:JYJ65550 KID65549:KIF65550 KRZ65549:KSB65550 LBV65549:LBX65550 LLR65549:LLT65550 LVN65549:LVP65550 MFJ65549:MFL65550 MPF65549:MPH65550 MZB65549:MZD65550 NIX65549:NIZ65550 NST65549:NSV65550 OCP65549:OCR65550 OML65549:OMN65550 OWH65549:OWJ65550 PGD65549:PGF65550 PPZ65549:PQB65550 PZV65549:PZX65550 QJR65549:QJT65550 QTN65549:QTP65550 RDJ65549:RDL65550 RNF65549:RNH65550 RXB65549:RXD65550 SGX65549:SGZ65550 SQT65549:SQV65550 TAP65549:TAR65550 TKL65549:TKN65550 TUH65549:TUJ65550 UED65549:UEF65550 UNZ65549:UOB65550 UXV65549:UXX65550 VHR65549:VHT65550 VRN65549:VRP65550 WBJ65549:WBL65550 WLF65549:WLH65550 WVB65549:WVD65550 IP131085:IR131086 SL131085:SN131086 ACH131085:ACJ131086 AMD131085:AMF131086 AVZ131085:AWB131086 BFV131085:BFX131086 BPR131085:BPT131086 BZN131085:BZP131086 CJJ131085:CJL131086 CTF131085:CTH131086 DDB131085:DDD131086 DMX131085:DMZ131086 DWT131085:DWV131086 EGP131085:EGR131086 EQL131085:EQN131086 FAH131085:FAJ131086 FKD131085:FKF131086 FTZ131085:FUB131086 GDV131085:GDX131086 GNR131085:GNT131086 GXN131085:GXP131086 HHJ131085:HHL131086 HRF131085:HRH131086 IBB131085:IBD131086 IKX131085:IKZ131086 IUT131085:IUV131086 JEP131085:JER131086 JOL131085:JON131086 JYH131085:JYJ131086 KID131085:KIF131086 KRZ131085:KSB131086 LBV131085:LBX131086 LLR131085:LLT131086 LVN131085:LVP131086 MFJ131085:MFL131086 MPF131085:MPH131086 MZB131085:MZD131086 NIX131085:NIZ131086 NST131085:NSV131086 OCP131085:OCR131086 OML131085:OMN131086 OWH131085:OWJ131086 PGD131085:PGF131086 PPZ131085:PQB131086 PZV131085:PZX131086 QJR131085:QJT131086 QTN131085:QTP131086 RDJ131085:RDL131086 RNF131085:RNH131086 RXB131085:RXD131086 SGX131085:SGZ131086 SQT131085:SQV131086 TAP131085:TAR131086 TKL131085:TKN131086 TUH131085:TUJ131086 UED131085:UEF131086 UNZ131085:UOB131086 UXV131085:UXX131086 VHR131085:VHT131086 VRN131085:VRP131086 WBJ131085:WBL131086 WLF131085:WLH131086 WVB131085:WVD131086 IP196621:IR196622 SL196621:SN196622 ACH196621:ACJ196622 AMD196621:AMF196622 AVZ196621:AWB196622 BFV196621:BFX196622 BPR196621:BPT196622 BZN196621:BZP196622 CJJ196621:CJL196622 CTF196621:CTH196622 DDB196621:DDD196622 DMX196621:DMZ196622 DWT196621:DWV196622 EGP196621:EGR196622 EQL196621:EQN196622 FAH196621:FAJ196622 FKD196621:FKF196622 FTZ196621:FUB196622 GDV196621:GDX196622 GNR196621:GNT196622 GXN196621:GXP196622 HHJ196621:HHL196622 HRF196621:HRH196622 IBB196621:IBD196622 IKX196621:IKZ196622 IUT196621:IUV196622 JEP196621:JER196622 JOL196621:JON196622 JYH196621:JYJ196622 KID196621:KIF196622 KRZ196621:KSB196622 LBV196621:LBX196622 LLR196621:LLT196622 LVN196621:LVP196622 MFJ196621:MFL196622 MPF196621:MPH196622 MZB196621:MZD196622 NIX196621:NIZ196622 NST196621:NSV196622 OCP196621:OCR196622 OML196621:OMN196622 OWH196621:OWJ196622 PGD196621:PGF196622 PPZ196621:PQB196622 PZV196621:PZX196622 QJR196621:QJT196622 QTN196621:QTP196622 RDJ196621:RDL196622 RNF196621:RNH196622 RXB196621:RXD196622 SGX196621:SGZ196622 SQT196621:SQV196622 TAP196621:TAR196622 TKL196621:TKN196622 TUH196621:TUJ196622 UED196621:UEF196622 UNZ196621:UOB196622 UXV196621:UXX196622 VHR196621:VHT196622 VRN196621:VRP196622 WBJ196621:WBL196622 WLF196621:WLH196622 WVB196621:WVD196622 IP262157:IR262158 SL262157:SN262158 ACH262157:ACJ262158 AMD262157:AMF262158 AVZ262157:AWB262158 BFV262157:BFX262158 BPR262157:BPT262158 BZN262157:BZP262158 CJJ262157:CJL262158 CTF262157:CTH262158 DDB262157:DDD262158 DMX262157:DMZ262158 DWT262157:DWV262158 EGP262157:EGR262158 EQL262157:EQN262158 FAH262157:FAJ262158 FKD262157:FKF262158 FTZ262157:FUB262158 GDV262157:GDX262158 GNR262157:GNT262158 GXN262157:GXP262158 HHJ262157:HHL262158 HRF262157:HRH262158 IBB262157:IBD262158 IKX262157:IKZ262158 IUT262157:IUV262158 JEP262157:JER262158 JOL262157:JON262158 JYH262157:JYJ262158 KID262157:KIF262158 KRZ262157:KSB262158 LBV262157:LBX262158 LLR262157:LLT262158 LVN262157:LVP262158 MFJ262157:MFL262158 MPF262157:MPH262158 MZB262157:MZD262158 NIX262157:NIZ262158 NST262157:NSV262158 OCP262157:OCR262158 OML262157:OMN262158 OWH262157:OWJ262158 PGD262157:PGF262158 PPZ262157:PQB262158 PZV262157:PZX262158 QJR262157:QJT262158 QTN262157:QTP262158 RDJ262157:RDL262158 RNF262157:RNH262158 RXB262157:RXD262158 SGX262157:SGZ262158 SQT262157:SQV262158 TAP262157:TAR262158 TKL262157:TKN262158 TUH262157:TUJ262158 UED262157:UEF262158 UNZ262157:UOB262158 UXV262157:UXX262158 VHR262157:VHT262158 VRN262157:VRP262158 WBJ262157:WBL262158 WLF262157:WLH262158 WVB262157:WVD262158 IP327693:IR327694 SL327693:SN327694 ACH327693:ACJ327694 AMD327693:AMF327694 AVZ327693:AWB327694 BFV327693:BFX327694 BPR327693:BPT327694 BZN327693:BZP327694 CJJ327693:CJL327694 CTF327693:CTH327694 DDB327693:DDD327694 DMX327693:DMZ327694 DWT327693:DWV327694 EGP327693:EGR327694 EQL327693:EQN327694 FAH327693:FAJ327694 FKD327693:FKF327694 FTZ327693:FUB327694 GDV327693:GDX327694 GNR327693:GNT327694 GXN327693:GXP327694 HHJ327693:HHL327694 HRF327693:HRH327694 IBB327693:IBD327694 IKX327693:IKZ327694 IUT327693:IUV327694 JEP327693:JER327694 JOL327693:JON327694 JYH327693:JYJ327694 KID327693:KIF327694 KRZ327693:KSB327694 LBV327693:LBX327694 LLR327693:LLT327694 LVN327693:LVP327694 MFJ327693:MFL327694 MPF327693:MPH327694 MZB327693:MZD327694 NIX327693:NIZ327694 NST327693:NSV327694 OCP327693:OCR327694 OML327693:OMN327694 OWH327693:OWJ327694 PGD327693:PGF327694 PPZ327693:PQB327694 PZV327693:PZX327694 QJR327693:QJT327694 QTN327693:QTP327694 RDJ327693:RDL327694 RNF327693:RNH327694 RXB327693:RXD327694 SGX327693:SGZ327694 SQT327693:SQV327694 TAP327693:TAR327694 TKL327693:TKN327694 TUH327693:TUJ327694 UED327693:UEF327694 UNZ327693:UOB327694 UXV327693:UXX327694 VHR327693:VHT327694 VRN327693:VRP327694 WBJ327693:WBL327694 WLF327693:WLH327694 WVB327693:WVD327694 IP393229:IR393230 SL393229:SN393230 ACH393229:ACJ393230 AMD393229:AMF393230 AVZ393229:AWB393230 BFV393229:BFX393230 BPR393229:BPT393230 BZN393229:BZP393230 CJJ393229:CJL393230 CTF393229:CTH393230 DDB393229:DDD393230 DMX393229:DMZ393230 DWT393229:DWV393230 EGP393229:EGR393230 EQL393229:EQN393230 FAH393229:FAJ393230 FKD393229:FKF393230 FTZ393229:FUB393230 GDV393229:GDX393230 GNR393229:GNT393230 GXN393229:GXP393230 HHJ393229:HHL393230 HRF393229:HRH393230 IBB393229:IBD393230 IKX393229:IKZ393230 IUT393229:IUV393230 JEP393229:JER393230 JOL393229:JON393230 JYH393229:JYJ393230 KID393229:KIF393230 KRZ393229:KSB393230 LBV393229:LBX393230 LLR393229:LLT393230 LVN393229:LVP393230 MFJ393229:MFL393230 MPF393229:MPH393230 MZB393229:MZD393230 NIX393229:NIZ393230 NST393229:NSV393230 OCP393229:OCR393230 OML393229:OMN393230 OWH393229:OWJ393230 PGD393229:PGF393230 PPZ393229:PQB393230 PZV393229:PZX393230 QJR393229:QJT393230 QTN393229:QTP393230 RDJ393229:RDL393230 RNF393229:RNH393230 RXB393229:RXD393230 SGX393229:SGZ393230 SQT393229:SQV393230 TAP393229:TAR393230 TKL393229:TKN393230 TUH393229:TUJ393230 UED393229:UEF393230 UNZ393229:UOB393230 UXV393229:UXX393230 VHR393229:VHT393230 VRN393229:VRP393230 WBJ393229:WBL393230 WLF393229:WLH393230 WVB393229:WVD393230 IP458765:IR458766 SL458765:SN458766 ACH458765:ACJ458766 AMD458765:AMF458766 AVZ458765:AWB458766 BFV458765:BFX458766 BPR458765:BPT458766 BZN458765:BZP458766 CJJ458765:CJL458766 CTF458765:CTH458766 DDB458765:DDD458766 DMX458765:DMZ458766 DWT458765:DWV458766 EGP458765:EGR458766 EQL458765:EQN458766 FAH458765:FAJ458766 FKD458765:FKF458766 FTZ458765:FUB458766 GDV458765:GDX458766 GNR458765:GNT458766 GXN458765:GXP458766 HHJ458765:HHL458766 HRF458765:HRH458766 IBB458765:IBD458766 IKX458765:IKZ458766 IUT458765:IUV458766 JEP458765:JER458766 JOL458765:JON458766 JYH458765:JYJ458766 KID458765:KIF458766 KRZ458765:KSB458766 LBV458765:LBX458766 LLR458765:LLT458766 LVN458765:LVP458766 MFJ458765:MFL458766 MPF458765:MPH458766 MZB458765:MZD458766 NIX458765:NIZ458766 NST458765:NSV458766 OCP458765:OCR458766 OML458765:OMN458766 OWH458765:OWJ458766 PGD458765:PGF458766 PPZ458765:PQB458766 PZV458765:PZX458766 QJR458765:QJT458766 QTN458765:QTP458766 RDJ458765:RDL458766 RNF458765:RNH458766 RXB458765:RXD458766 SGX458765:SGZ458766 SQT458765:SQV458766 TAP458765:TAR458766 TKL458765:TKN458766 TUH458765:TUJ458766 UED458765:UEF458766 UNZ458765:UOB458766 UXV458765:UXX458766 VHR458765:VHT458766 VRN458765:VRP458766 WBJ458765:WBL458766 WLF458765:WLH458766 WVB458765:WVD458766 IP524301:IR524302 SL524301:SN524302 ACH524301:ACJ524302 AMD524301:AMF524302 AVZ524301:AWB524302 BFV524301:BFX524302 BPR524301:BPT524302 BZN524301:BZP524302 CJJ524301:CJL524302 CTF524301:CTH524302 DDB524301:DDD524302 DMX524301:DMZ524302 DWT524301:DWV524302 EGP524301:EGR524302 EQL524301:EQN524302 FAH524301:FAJ524302 FKD524301:FKF524302 FTZ524301:FUB524302 GDV524301:GDX524302 GNR524301:GNT524302 GXN524301:GXP524302 HHJ524301:HHL524302 HRF524301:HRH524302 IBB524301:IBD524302 IKX524301:IKZ524302 IUT524301:IUV524302 JEP524301:JER524302 JOL524301:JON524302 JYH524301:JYJ524302 KID524301:KIF524302 KRZ524301:KSB524302 LBV524301:LBX524302 LLR524301:LLT524302 LVN524301:LVP524302 MFJ524301:MFL524302 MPF524301:MPH524302 MZB524301:MZD524302 NIX524301:NIZ524302 NST524301:NSV524302 OCP524301:OCR524302 OML524301:OMN524302 OWH524301:OWJ524302 PGD524301:PGF524302 PPZ524301:PQB524302 PZV524301:PZX524302 QJR524301:QJT524302 QTN524301:QTP524302 RDJ524301:RDL524302 RNF524301:RNH524302 RXB524301:RXD524302 SGX524301:SGZ524302 SQT524301:SQV524302 TAP524301:TAR524302 TKL524301:TKN524302 TUH524301:TUJ524302 UED524301:UEF524302 UNZ524301:UOB524302 UXV524301:UXX524302 VHR524301:VHT524302 VRN524301:VRP524302 WBJ524301:WBL524302 WLF524301:WLH524302 WVB524301:WVD524302 IP589837:IR589838 SL589837:SN589838 ACH589837:ACJ589838 AMD589837:AMF589838 AVZ589837:AWB589838 BFV589837:BFX589838 BPR589837:BPT589838 BZN589837:BZP589838 CJJ589837:CJL589838 CTF589837:CTH589838 DDB589837:DDD589838 DMX589837:DMZ589838 DWT589837:DWV589838 EGP589837:EGR589838 EQL589837:EQN589838 FAH589837:FAJ589838 FKD589837:FKF589838 FTZ589837:FUB589838 GDV589837:GDX589838 GNR589837:GNT589838 GXN589837:GXP589838 HHJ589837:HHL589838 HRF589837:HRH589838 IBB589837:IBD589838 IKX589837:IKZ589838 IUT589837:IUV589838 JEP589837:JER589838 JOL589837:JON589838 JYH589837:JYJ589838 KID589837:KIF589838 KRZ589837:KSB589838 LBV589837:LBX589838 LLR589837:LLT589838 LVN589837:LVP589838 MFJ589837:MFL589838 MPF589837:MPH589838 MZB589837:MZD589838 NIX589837:NIZ589838 NST589837:NSV589838 OCP589837:OCR589838 OML589837:OMN589838 OWH589837:OWJ589838 PGD589837:PGF589838 PPZ589837:PQB589838 PZV589837:PZX589838 QJR589837:QJT589838 QTN589837:QTP589838 RDJ589837:RDL589838 RNF589837:RNH589838 RXB589837:RXD589838 SGX589837:SGZ589838 SQT589837:SQV589838 TAP589837:TAR589838 TKL589837:TKN589838 TUH589837:TUJ589838 UED589837:UEF589838 UNZ589837:UOB589838 UXV589837:UXX589838 VHR589837:VHT589838 VRN589837:VRP589838 WBJ589837:WBL589838 WLF589837:WLH589838 WVB589837:WVD589838 IP655373:IR655374 SL655373:SN655374 ACH655373:ACJ655374 AMD655373:AMF655374 AVZ655373:AWB655374 BFV655373:BFX655374 BPR655373:BPT655374 BZN655373:BZP655374 CJJ655373:CJL655374 CTF655373:CTH655374 DDB655373:DDD655374 DMX655373:DMZ655374 DWT655373:DWV655374 EGP655373:EGR655374 EQL655373:EQN655374 FAH655373:FAJ655374 FKD655373:FKF655374 FTZ655373:FUB655374 GDV655373:GDX655374 GNR655373:GNT655374 GXN655373:GXP655374 HHJ655373:HHL655374 HRF655373:HRH655374 IBB655373:IBD655374 IKX655373:IKZ655374 IUT655373:IUV655374 JEP655373:JER655374 JOL655373:JON655374 JYH655373:JYJ655374 KID655373:KIF655374 KRZ655373:KSB655374 LBV655373:LBX655374 LLR655373:LLT655374 LVN655373:LVP655374 MFJ655373:MFL655374 MPF655373:MPH655374 MZB655373:MZD655374 NIX655373:NIZ655374 NST655373:NSV655374 OCP655373:OCR655374 OML655373:OMN655374 OWH655373:OWJ655374 PGD655373:PGF655374 PPZ655373:PQB655374 PZV655373:PZX655374 QJR655373:QJT655374 QTN655373:QTP655374 RDJ655373:RDL655374 RNF655373:RNH655374 RXB655373:RXD655374 SGX655373:SGZ655374 SQT655373:SQV655374 TAP655373:TAR655374 TKL655373:TKN655374 TUH655373:TUJ655374 UED655373:UEF655374 UNZ655373:UOB655374 UXV655373:UXX655374 VHR655373:VHT655374 VRN655373:VRP655374 WBJ655373:WBL655374 WLF655373:WLH655374 WVB655373:WVD655374 IP720909:IR720910 SL720909:SN720910 ACH720909:ACJ720910 AMD720909:AMF720910 AVZ720909:AWB720910 BFV720909:BFX720910 BPR720909:BPT720910 BZN720909:BZP720910 CJJ720909:CJL720910 CTF720909:CTH720910 DDB720909:DDD720910 DMX720909:DMZ720910 DWT720909:DWV720910 EGP720909:EGR720910 EQL720909:EQN720910 FAH720909:FAJ720910 FKD720909:FKF720910 FTZ720909:FUB720910 GDV720909:GDX720910 GNR720909:GNT720910 GXN720909:GXP720910 HHJ720909:HHL720910 HRF720909:HRH720910 IBB720909:IBD720910 IKX720909:IKZ720910 IUT720909:IUV720910 JEP720909:JER720910 JOL720909:JON720910 JYH720909:JYJ720910 KID720909:KIF720910 KRZ720909:KSB720910 LBV720909:LBX720910 LLR720909:LLT720910 LVN720909:LVP720910 MFJ720909:MFL720910 MPF720909:MPH720910 MZB720909:MZD720910 NIX720909:NIZ720910 NST720909:NSV720910 OCP720909:OCR720910 OML720909:OMN720910 OWH720909:OWJ720910 PGD720909:PGF720910 PPZ720909:PQB720910 PZV720909:PZX720910 QJR720909:QJT720910 QTN720909:QTP720910 RDJ720909:RDL720910 RNF720909:RNH720910 RXB720909:RXD720910 SGX720909:SGZ720910 SQT720909:SQV720910 TAP720909:TAR720910 TKL720909:TKN720910 TUH720909:TUJ720910 UED720909:UEF720910 UNZ720909:UOB720910 UXV720909:UXX720910 VHR720909:VHT720910 VRN720909:VRP720910 WBJ720909:WBL720910 WLF720909:WLH720910 WVB720909:WVD720910 IP786445:IR786446 SL786445:SN786446 ACH786445:ACJ786446 AMD786445:AMF786446 AVZ786445:AWB786446 BFV786445:BFX786446 BPR786445:BPT786446 BZN786445:BZP786446 CJJ786445:CJL786446 CTF786445:CTH786446 DDB786445:DDD786446 DMX786445:DMZ786446 DWT786445:DWV786446 EGP786445:EGR786446 EQL786445:EQN786446 FAH786445:FAJ786446 FKD786445:FKF786446 FTZ786445:FUB786446 GDV786445:GDX786446 GNR786445:GNT786446 GXN786445:GXP786446 HHJ786445:HHL786446 HRF786445:HRH786446 IBB786445:IBD786446 IKX786445:IKZ786446 IUT786445:IUV786446 JEP786445:JER786446 JOL786445:JON786446 JYH786445:JYJ786446 KID786445:KIF786446 KRZ786445:KSB786446 LBV786445:LBX786446 LLR786445:LLT786446 LVN786445:LVP786446 MFJ786445:MFL786446 MPF786445:MPH786446 MZB786445:MZD786446 NIX786445:NIZ786446 NST786445:NSV786446 OCP786445:OCR786446 OML786445:OMN786446 OWH786445:OWJ786446 PGD786445:PGF786446 PPZ786445:PQB786446 PZV786445:PZX786446 QJR786445:QJT786446 QTN786445:QTP786446 RDJ786445:RDL786446 RNF786445:RNH786446 RXB786445:RXD786446 SGX786445:SGZ786446 SQT786445:SQV786446 TAP786445:TAR786446 TKL786445:TKN786446 TUH786445:TUJ786446 UED786445:UEF786446 UNZ786445:UOB786446 UXV786445:UXX786446 VHR786445:VHT786446 VRN786445:VRP786446 WBJ786445:WBL786446 WLF786445:WLH786446 WVB786445:WVD786446 IP851981:IR851982 SL851981:SN851982 ACH851981:ACJ851982 AMD851981:AMF851982 AVZ851981:AWB851982 BFV851981:BFX851982 BPR851981:BPT851982 BZN851981:BZP851982 CJJ851981:CJL851982 CTF851981:CTH851982 DDB851981:DDD851982 DMX851981:DMZ851982 DWT851981:DWV851982 EGP851981:EGR851982 EQL851981:EQN851982 FAH851981:FAJ851982 FKD851981:FKF851982 FTZ851981:FUB851982 GDV851981:GDX851982 GNR851981:GNT851982 GXN851981:GXP851982 HHJ851981:HHL851982 HRF851981:HRH851982 IBB851981:IBD851982 IKX851981:IKZ851982 IUT851981:IUV851982 JEP851981:JER851982 JOL851981:JON851982 JYH851981:JYJ851982 KID851981:KIF851982 KRZ851981:KSB851982 LBV851981:LBX851982 LLR851981:LLT851982 LVN851981:LVP851982 MFJ851981:MFL851982 MPF851981:MPH851982 MZB851981:MZD851982 NIX851981:NIZ851982 NST851981:NSV851982 OCP851981:OCR851982 OML851981:OMN851982 OWH851981:OWJ851982 PGD851981:PGF851982 PPZ851981:PQB851982 PZV851981:PZX851982 QJR851981:QJT851982 QTN851981:QTP851982 RDJ851981:RDL851982 RNF851981:RNH851982 RXB851981:RXD851982 SGX851981:SGZ851982 SQT851981:SQV851982 TAP851981:TAR851982 TKL851981:TKN851982 TUH851981:TUJ851982 UED851981:UEF851982 UNZ851981:UOB851982 UXV851981:UXX851982 VHR851981:VHT851982 VRN851981:VRP851982 WBJ851981:WBL851982 WLF851981:WLH851982 WVB851981:WVD851982 IP917517:IR917518 SL917517:SN917518 ACH917517:ACJ917518 AMD917517:AMF917518 AVZ917517:AWB917518 BFV917517:BFX917518 BPR917517:BPT917518 BZN917517:BZP917518 CJJ917517:CJL917518 CTF917517:CTH917518 DDB917517:DDD917518 DMX917517:DMZ917518 DWT917517:DWV917518 EGP917517:EGR917518 EQL917517:EQN917518 FAH917517:FAJ917518 FKD917517:FKF917518 FTZ917517:FUB917518 GDV917517:GDX917518 GNR917517:GNT917518 GXN917517:GXP917518 HHJ917517:HHL917518 HRF917517:HRH917518 IBB917517:IBD917518 IKX917517:IKZ917518 IUT917517:IUV917518 JEP917517:JER917518 JOL917517:JON917518 JYH917517:JYJ917518 KID917517:KIF917518 KRZ917517:KSB917518 LBV917517:LBX917518 LLR917517:LLT917518 LVN917517:LVP917518 MFJ917517:MFL917518 MPF917517:MPH917518 MZB917517:MZD917518 NIX917517:NIZ917518 NST917517:NSV917518 OCP917517:OCR917518 OML917517:OMN917518 OWH917517:OWJ917518 PGD917517:PGF917518 PPZ917517:PQB917518 PZV917517:PZX917518 QJR917517:QJT917518 QTN917517:QTP917518 RDJ917517:RDL917518 RNF917517:RNH917518 RXB917517:RXD917518 SGX917517:SGZ917518 SQT917517:SQV917518 TAP917517:TAR917518 TKL917517:TKN917518 TUH917517:TUJ917518 UED917517:UEF917518 UNZ917517:UOB917518 UXV917517:UXX917518 VHR917517:VHT917518 VRN917517:VRP917518 WBJ917517:WBL917518 WLF917517:WLH917518 WVB917517:WVD917518 IP983053:IR983054 SL983053:SN983054 ACH983053:ACJ983054 AMD983053:AMF983054 AVZ983053:AWB983054 BFV983053:BFX983054 BPR983053:BPT983054 BZN983053:BZP983054 CJJ983053:CJL983054 CTF983053:CTH983054 DDB983053:DDD983054 DMX983053:DMZ983054 DWT983053:DWV983054 EGP983053:EGR983054 EQL983053:EQN983054 FAH983053:FAJ983054 FKD983053:FKF983054 FTZ983053:FUB983054 GDV983053:GDX983054 GNR983053:GNT983054 GXN983053:GXP983054 HHJ983053:HHL983054 HRF983053:HRH983054 IBB983053:IBD983054 IKX983053:IKZ983054 IUT983053:IUV983054 JEP983053:JER983054 JOL983053:JON983054 JYH983053:JYJ983054 KID983053:KIF983054 KRZ983053:KSB983054 LBV983053:LBX983054 LLR983053:LLT983054 LVN983053:LVP983054 MFJ983053:MFL983054 MPF983053:MPH983054 MZB983053:MZD983054 NIX983053:NIZ983054 NST983053:NSV983054 OCP983053:OCR983054 OML983053:OMN983054 OWH983053:OWJ983054 PGD983053:PGF983054 PPZ983053:PQB983054 PZV983053:PZX983054 QJR983053:QJT983054 QTN983053:QTP983054 RDJ983053:RDL983054 RNF983053:RNH983054 RXB983053:RXD983054 SGX983053:SGZ983054 SQT983053:SQV983054 TAP983053:TAR983054 TKL983053:TKN983054 TUH983053:TUJ983054 UED983053:UEF983054 UNZ983053:UOB983054 UXV983053:UXX983054 VHR983053:VHT983054 VRN983053:VRP983054 WBJ983053:WBL983054 WLF983053:WLH983054 WVB983053:WVD983054 IP65554:IR65554 SL65554:SN65554 ACH65554:ACJ65554 AMD65554:AMF65554 AVZ65554:AWB65554 BFV65554:BFX65554 BPR65554:BPT65554 BZN65554:BZP65554 CJJ65554:CJL65554 CTF65554:CTH65554 DDB65554:DDD65554 DMX65554:DMZ65554 DWT65554:DWV65554 EGP65554:EGR65554 EQL65554:EQN65554 FAH65554:FAJ65554 FKD65554:FKF65554 FTZ65554:FUB65554 GDV65554:GDX65554 GNR65554:GNT65554 GXN65554:GXP65554 HHJ65554:HHL65554 HRF65554:HRH65554 IBB65554:IBD65554 IKX65554:IKZ65554 IUT65554:IUV65554 JEP65554:JER65554 JOL65554:JON65554 JYH65554:JYJ65554 KID65554:KIF65554 KRZ65554:KSB65554 LBV65554:LBX65554 LLR65554:LLT65554 LVN65554:LVP65554 MFJ65554:MFL65554 MPF65554:MPH65554 MZB65554:MZD65554 NIX65554:NIZ65554 NST65554:NSV65554 OCP65554:OCR65554 OML65554:OMN65554 OWH65554:OWJ65554 PGD65554:PGF65554 PPZ65554:PQB65554 PZV65554:PZX65554 QJR65554:QJT65554 QTN65554:QTP65554 RDJ65554:RDL65554 RNF65554:RNH65554 RXB65554:RXD65554 SGX65554:SGZ65554 SQT65554:SQV65554 TAP65554:TAR65554 TKL65554:TKN65554 TUH65554:TUJ65554 UED65554:UEF65554 UNZ65554:UOB65554 UXV65554:UXX65554 VHR65554:VHT65554 VRN65554:VRP65554 WBJ65554:WBL65554 WLF65554:WLH65554 WVB65554:WVD65554 IP131090:IR131090 SL131090:SN131090 ACH131090:ACJ131090 AMD131090:AMF131090 AVZ131090:AWB131090 BFV131090:BFX131090 BPR131090:BPT131090 BZN131090:BZP131090 CJJ131090:CJL131090 CTF131090:CTH131090 DDB131090:DDD131090 DMX131090:DMZ131090 DWT131090:DWV131090 EGP131090:EGR131090 EQL131090:EQN131090 FAH131090:FAJ131090 FKD131090:FKF131090 FTZ131090:FUB131090 GDV131090:GDX131090 GNR131090:GNT131090 GXN131090:GXP131090 HHJ131090:HHL131090 HRF131090:HRH131090 IBB131090:IBD131090 IKX131090:IKZ131090 IUT131090:IUV131090 JEP131090:JER131090 JOL131090:JON131090 JYH131090:JYJ131090 KID131090:KIF131090 KRZ131090:KSB131090 LBV131090:LBX131090 LLR131090:LLT131090 LVN131090:LVP131090 MFJ131090:MFL131090 MPF131090:MPH131090 MZB131090:MZD131090 NIX131090:NIZ131090 NST131090:NSV131090 OCP131090:OCR131090 OML131090:OMN131090 OWH131090:OWJ131090 PGD131090:PGF131090 PPZ131090:PQB131090 PZV131090:PZX131090 QJR131090:QJT131090 QTN131090:QTP131090 RDJ131090:RDL131090 RNF131090:RNH131090 RXB131090:RXD131090 SGX131090:SGZ131090 SQT131090:SQV131090 TAP131090:TAR131090 TKL131090:TKN131090 TUH131090:TUJ131090 UED131090:UEF131090 UNZ131090:UOB131090 UXV131090:UXX131090 VHR131090:VHT131090 VRN131090:VRP131090 WBJ131090:WBL131090 WLF131090:WLH131090 WVB131090:WVD131090 IP196626:IR196626 SL196626:SN196626 ACH196626:ACJ196626 AMD196626:AMF196626 AVZ196626:AWB196626 BFV196626:BFX196626 BPR196626:BPT196626 BZN196626:BZP196626 CJJ196626:CJL196626 CTF196626:CTH196626 DDB196626:DDD196626 DMX196626:DMZ196626 DWT196626:DWV196626 EGP196626:EGR196626 EQL196626:EQN196626 FAH196626:FAJ196626 FKD196626:FKF196626 FTZ196626:FUB196626 GDV196626:GDX196626 GNR196626:GNT196626 GXN196626:GXP196626 HHJ196626:HHL196626 HRF196626:HRH196626 IBB196626:IBD196626 IKX196626:IKZ196626 IUT196626:IUV196626 JEP196626:JER196626 JOL196626:JON196626 JYH196626:JYJ196626 KID196626:KIF196626 KRZ196626:KSB196626 LBV196626:LBX196626 LLR196626:LLT196626 LVN196626:LVP196626 MFJ196626:MFL196626 MPF196626:MPH196626 MZB196626:MZD196626 NIX196626:NIZ196626 NST196626:NSV196626 OCP196626:OCR196626 OML196626:OMN196626 OWH196626:OWJ196626 PGD196626:PGF196626 PPZ196626:PQB196626 PZV196626:PZX196626 QJR196626:QJT196626 QTN196626:QTP196626 RDJ196626:RDL196626 RNF196626:RNH196626 RXB196626:RXD196626 SGX196626:SGZ196626 SQT196626:SQV196626 TAP196626:TAR196626 TKL196626:TKN196626 TUH196626:TUJ196626 UED196626:UEF196626 UNZ196626:UOB196626 UXV196626:UXX196626 VHR196626:VHT196626 VRN196626:VRP196626 WBJ196626:WBL196626 WLF196626:WLH196626 WVB196626:WVD196626 IP262162:IR262162 SL262162:SN262162 ACH262162:ACJ262162 AMD262162:AMF262162 AVZ262162:AWB262162 BFV262162:BFX262162 BPR262162:BPT262162 BZN262162:BZP262162 CJJ262162:CJL262162 CTF262162:CTH262162 DDB262162:DDD262162 DMX262162:DMZ262162 DWT262162:DWV262162 EGP262162:EGR262162 EQL262162:EQN262162 FAH262162:FAJ262162 FKD262162:FKF262162 FTZ262162:FUB262162 GDV262162:GDX262162 GNR262162:GNT262162 GXN262162:GXP262162 HHJ262162:HHL262162 HRF262162:HRH262162 IBB262162:IBD262162 IKX262162:IKZ262162 IUT262162:IUV262162 JEP262162:JER262162 JOL262162:JON262162 JYH262162:JYJ262162 KID262162:KIF262162 KRZ262162:KSB262162 LBV262162:LBX262162 LLR262162:LLT262162 LVN262162:LVP262162 MFJ262162:MFL262162 MPF262162:MPH262162 MZB262162:MZD262162 NIX262162:NIZ262162 NST262162:NSV262162 OCP262162:OCR262162 OML262162:OMN262162 OWH262162:OWJ262162 PGD262162:PGF262162 PPZ262162:PQB262162 PZV262162:PZX262162 QJR262162:QJT262162 QTN262162:QTP262162 RDJ262162:RDL262162 RNF262162:RNH262162 RXB262162:RXD262162 SGX262162:SGZ262162 SQT262162:SQV262162 TAP262162:TAR262162 TKL262162:TKN262162 TUH262162:TUJ262162 UED262162:UEF262162 UNZ262162:UOB262162 UXV262162:UXX262162 VHR262162:VHT262162 VRN262162:VRP262162 WBJ262162:WBL262162 WLF262162:WLH262162 WVB262162:WVD262162 IP327698:IR327698 SL327698:SN327698 ACH327698:ACJ327698 AMD327698:AMF327698 AVZ327698:AWB327698 BFV327698:BFX327698 BPR327698:BPT327698 BZN327698:BZP327698 CJJ327698:CJL327698 CTF327698:CTH327698 DDB327698:DDD327698 DMX327698:DMZ327698 DWT327698:DWV327698 EGP327698:EGR327698 EQL327698:EQN327698 FAH327698:FAJ327698 FKD327698:FKF327698 FTZ327698:FUB327698 GDV327698:GDX327698 GNR327698:GNT327698 GXN327698:GXP327698 HHJ327698:HHL327698 HRF327698:HRH327698 IBB327698:IBD327698 IKX327698:IKZ327698 IUT327698:IUV327698 JEP327698:JER327698 JOL327698:JON327698 JYH327698:JYJ327698 KID327698:KIF327698 KRZ327698:KSB327698 LBV327698:LBX327698 LLR327698:LLT327698 LVN327698:LVP327698 MFJ327698:MFL327698 MPF327698:MPH327698 MZB327698:MZD327698 NIX327698:NIZ327698 NST327698:NSV327698 OCP327698:OCR327698 OML327698:OMN327698 OWH327698:OWJ327698 PGD327698:PGF327698 PPZ327698:PQB327698 PZV327698:PZX327698 QJR327698:QJT327698 QTN327698:QTP327698 RDJ327698:RDL327698 RNF327698:RNH327698 RXB327698:RXD327698 SGX327698:SGZ327698 SQT327698:SQV327698 TAP327698:TAR327698 TKL327698:TKN327698 TUH327698:TUJ327698 UED327698:UEF327698 UNZ327698:UOB327698 UXV327698:UXX327698 VHR327698:VHT327698 VRN327698:VRP327698 WBJ327698:WBL327698 WLF327698:WLH327698 WVB327698:WVD327698 IP393234:IR393234 SL393234:SN393234 ACH393234:ACJ393234 AMD393234:AMF393234 AVZ393234:AWB393234 BFV393234:BFX393234 BPR393234:BPT393234 BZN393234:BZP393234 CJJ393234:CJL393234 CTF393234:CTH393234 DDB393234:DDD393234 DMX393234:DMZ393234 DWT393234:DWV393234 EGP393234:EGR393234 EQL393234:EQN393234 FAH393234:FAJ393234 FKD393234:FKF393234 FTZ393234:FUB393234 GDV393234:GDX393234 GNR393234:GNT393234 GXN393234:GXP393234 HHJ393234:HHL393234 HRF393234:HRH393234 IBB393234:IBD393234 IKX393234:IKZ393234 IUT393234:IUV393234 JEP393234:JER393234 JOL393234:JON393234 JYH393234:JYJ393234 KID393234:KIF393234 KRZ393234:KSB393234 LBV393234:LBX393234 LLR393234:LLT393234 LVN393234:LVP393234 MFJ393234:MFL393234 MPF393234:MPH393234 MZB393234:MZD393234 NIX393234:NIZ393234 NST393234:NSV393234 OCP393234:OCR393234 OML393234:OMN393234 OWH393234:OWJ393234 PGD393234:PGF393234 PPZ393234:PQB393234 PZV393234:PZX393234 QJR393234:QJT393234 QTN393234:QTP393234 RDJ393234:RDL393234 RNF393234:RNH393234 RXB393234:RXD393234 SGX393234:SGZ393234 SQT393234:SQV393234 TAP393234:TAR393234 TKL393234:TKN393234 TUH393234:TUJ393234 UED393234:UEF393234 UNZ393234:UOB393234 UXV393234:UXX393234 VHR393234:VHT393234 VRN393234:VRP393234 WBJ393234:WBL393234 WLF393234:WLH393234 WVB393234:WVD393234 IP458770:IR458770 SL458770:SN458770 ACH458770:ACJ458770 AMD458770:AMF458770 AVZ458770:AWB458770 BFV458770:BFX458770 BPR458770:BPT458770 BZN458770:BZP458770 CJJ458770:CJL458770 CTF458770:CTH458770 DDB458770:DDD458770 DMX458770:DMZ458770 DWT458770:DWV458770 EGP458770:EGR458770 EQL458770:EQN458770 FAH458770:FAJ458770 FKD458770:FKF458770 FTZ458770:FUB458770 GDV458770:GDX458770 GNR458770:GNT458770 GXN458770:GXP458770 HHJ458770:HHL458770 HRF458770:HRH458770 IBB458770:IBD458770 IKX458770:IKZ458770 IUT458770:IUV458770 JEP458770:JER458770 JOL458770:JON458770 JYH458770:JYJ458770 KID458770:KIF458770 KRZ458770:KSB458770 LBV458770:LBX458770 LLR458770:LLT458770 LVN458770:LVP458770 MFJ458770:MFL458770 MPF458770:MPH458770 MZB458770:MZD458770 NIX458770:NIZ458770 NST458770:NSV458770 OCP458770:OCR458770 OML458770:OMN458770 OWH458770:OWJ458770 PGD458770:PGF458770 PPZ458770:PQB458770 PZV458770:PZX458770 QJR458770:QJT458770 QTN458770:QTP458770 RDJ458770:RDL458770 RNF458770:RNH458770 RXB458770:RXD458770 SGX458770:SGZ458770 SQT458770:SQV458770 TAP458770:TAR458770 TKL458770:TKN458770 TUH458770:TUJ458770 UED458770:UEF458770 UNZ458770:UOB458770 UXV458770:UXX458770 VHR458770:VHT458770 VRN458770:VRP458770 WBJ458770:WBL458770 WLF458770:WLH458770 WVB458770:WVD458770 IP524306:IR524306 SL524306:SN524306 ACH524306:ACJ524306 AMD524306:AMF524306 AVZ524306:AWB524306 BFV524306:BFX524306 BPR524306:BPT524306 BZN524306:BZP524306 CJJ524306:CJL524306 CTF524306:CTH524306 DDB524306:DDD524306 DMX524306:DMZ524306 DWT524306:DWV524306 EGP524306:EGR524306 EQL524306:EQN524306 FAH524306:FAJ524306 FKD524306:FKF524306 FTZ524306:FUB524306 GDV524306:GDX524306 GNR524306:GNT524306 GXN524306:GXP524306 HHJ524306:HHL524306 HRF524306:HRH524306 IBB524306:IBD524306 IKX524306:IKZ524306 IUT524306:IUV524306 JEP524306:JER524306 JOL524306:JON524306 JYH524306:JYJ524306 KID524306:KIF524306 KRZ524306:KSB524306 LBV524306:LBX524306 LLR524306:LLT524306 LVN524306:LVP524306 MFJ524306:MFL524306 MPF524306:MPH524306 MZB524306:MZD524306 NIX524306:NIZ524306 NST524306:NSV524306 OCP524306:OCR524306 OML524306:OMN524306 OWH524306:OWJ524306 PGD524306:PGF524306 PPZ524306:PQB524306 PZV524306:PZX524306 QJR524306:QJT524306 QTN524306:QTP524306 RDJ524306:RDL524306 RNF524306:RNH524306 RXB524306:RXD524306 SGX524306:SGZ524306 SQT524306:SQV524306 TAP524306:TAR524306 TKL524306:TKN524306 TUH524306:TUJ524306 UED524306:UEF524306 UNZ524306:UOB524306 UXV524306:UXX524306 VHR524306:VHT524306 VRN524306:VRP524306 WBJ524306:WBL524306 WLF524306:WLH524306 WVB524306:WVD524306 IP589842:IR589842 SL589842:SN589842 ACH589842:ACJ589842 AMD589842:AMF589842 AVZ589842:AWB589842 BFV589842:BFX589842 BPR589842:BPT589842 BZN589842:BZP589842 CJJ589842:CJL589842 CTF589842:CTH589842 DDB589842:DDD589842 DMX589842:DMZ589842 DWT589842:DWV589842 EGP589842:EGR589842 EQL589842:EQN589842 FAH589842:FAJ589842 FKD589842:FKF589842 FTZ589842:FUB589842 GDV589842:GDX589842 GNR589842:GNT589842 GXN589842:GXP589842 HHJ589842:HHL589842 HRF589842:HRH589842 IBB589842:IBD589842 IKX589842:IKZ589842 IUT589842:IUV589842 JEP589842:JER589842 JOL589842:JON589842 JYH589842:JYJ589842 KID589842:KIF589842 KRZ589842:KSB589842 LBV589842:LBX589842 LLR589842:LLT589842 LVN589842:LVP589842 MFJ589842:MFL589842 MPF589842:MPH589842 MZB589842:MZD589842 NIX589842:NIZ589842 NST589842:NSV589842 OCP589842:OCR589842 OML589842:OMN589842 OWH589842:OWJ589842 PGD589842:PGF589842 PPZ589842:PQB589842 PZV589842:PZX589842 QJR589842:QJT589842 QTN589842:QTP589842 RDJ589842:RDL589842 RNF589842:RNH589842 RXB589842:RXD589842 SGX589842:SGZ589842 SQT589842:SQV589842 TAP589842:TAR589842 TKL589842:TKN589842 TUH589842:TUJ589842 UED589842:UEF589842 UNZ589842:UOB589842 UXV589842:UXX589842 VHR589842:VHT589842 VRN589842:VRP589842 WBJ589842:WBL589842 WLF589842:WLH589842 WVB589842:WVD589842 IP655378:IR655378 SL655378:SN655378 ACH655378:ACJ655378 AMD655378:AMF655378 AVZ655378:AWB655378 BFV655378:BFX655378 BPR655378:BPT655378 BZN655378:BZP655378 CJJ655378:CJL655378 CTF655378:CTH655378 DDB655378:DDD655378 DMX655378:DMZ655378 DWT655378:DWV655378 EGP655378:EGR655378 EQL655378:EQN655378 FAH655378:FAJ655378 FKD655378:FKF655378 FTZ655378:FUB655378 GDV655378:GDX655378 GNR655378:GNT655378 GXN655378:GXP655378 HHJ655378:HHL655378 HRF655378:HRH655378 IBB655378:IBD655378 IKX655378:IKZ655378 IUT655378:IUV655378 JEP655378:JER655378 JOL655378:JON655378 JYH655378:JYJ655378 KID655378:KIF655378 KRZ655378:KSB655378 LBV655378:LBX655378 LLR655378:LLT655378 LVN655378:LVP655378 MFJ655378:MFL655378 MPF655378:MPH655378 MZB655378:MZD655378 NIX655378:NIZ655378 NST655378:NSV655378 OCP655378:OCR655378 OML655378:OMN655378 OWH655378:OWJ655378 PGD655378:PGF655378 PPZ655378:PQB655378 PZV655378:PZX655378 QJR655378:QJT655378 QTN655378:QTP655378 RDJ655378:RDL655378 RNF655378:RNH655378 RXB655378:RXD655378 SGX655378:SGZ655378 SQT655378:SQV655378 TAP655378:TAR655378 TKL655378:TKN655378 TUH655378:TUJ655378 UED655378:UEF655378 UNZ655378:UOB655378 UXV655378:UXX655378 VHR655378:VHT655378 VRN655378:VRP655378 WBJ655378:WBL655378 WLF655378:WLH655378 WVB655378:WVD655378 IP720914:IR720914 SL720914:SN720914 ACH720914:ACJ720914 AMD720914:AMF720914 AVZ720914:AWB720914 BFV720914:BFX720914 BPR720914:BPT720914 BZN720914:BZP720914 CJJ720914:CJL720914 CTF720914:CTH720914 DDB720914:DDD720914 DMX720914:DMZ720914 DWT720914:DWV720914 EGP720914:EGR720914 EQL720914:EQN720914 FAH720914:FAJ720914 FKD720914:FKF720914 FTZ720914:FUB720914 GDV720914:GDX720914 GNR720914:GNT720914 GXN720914:GXP720914 HHJ720914:HHL720914 HRF720914:HRH720914 IBB720914:IBD720914 IKX720914:IKZ720914 IUT720914:IUV720914 JEP720914:JER720914 JOL720914:JON720914 JYH720914:JYJ720914 KID720914:KIF720914 KRZ720914:KSB720914 LBV720914:LBX720914 LLR720914:LLT720914 LVN720914:LVP720914 MFJ720914:MFL720914 MPF720914:MPH720914 MZB720914:MZD720914 NIX720914:NIZ720914 NST720914:NSV720914 OCP720914:OCR720914 OML720914:OMN720914 OWH720914:OWJ720914 PGD720914:PGF720914 PPZ720914:PQB720914 PZV720914:PZX720914 QJR720914:QJT720914 QTN720914:QTP720914 RDJ720914:RDL720914 RNF720914:RNH720914 RXB720914:RXD720914 SGX720914:SGZ720914 SQT720914:SQV720914 TAP720914:TAR720914 TKL720914:TKN720914 TUH720914:TUJ720914 UED720914:UEF720914 UNZ720914:UOB720914 UXV720914:UXX720914 VHR720914:VHT720914 VRN720914:VRP720914 WBJ720914:WBL720914 WLF720914:WLH720914 WVB720914:WVD720914 IP786450:IR786450 SL786450:SN786450 ACH786450:ACJ786450 AMD786450:AMF786450 AVZ786450:AWB786450 BFV786450:BFX786450 BPR786450:BPT786450 BZN786450:BZP786450 CJJ786450:CJL786450 CTF786450:CTH786450 DDB786450:DDD786450 DMX786450:DMZ786450 DWT786450:DWV786450 EGP786450:EGR786450 EQL786450:EQN786450 FAH786450:FAJ786450 FKD786450:FKF786450 FTZ786450:FUB786450 GDV786450:GDX786450 GNR786450:GNT786450 GXN786450:GXP786450 HHJ786450:HHL786450 HRF786450:HRH786450 IBB786450:IBD786450 IKX786450:IKZ786450 IUT786450:IUV786450 JEP786450:JER786450 JOL786450:JON786450 JYH786450:JYJ786450 KID786450:KIF786450 KRZ786450:KSB786450 LBV786450:LBX786450 LLR786450:LLT786450 LVN786450:LVP786450 MFJ786450:MFL786450 MPF786450:MPH786450 MZB786450:MZD786450 NIX786450:NIZ786450 NST786450:NSV786450 OCP786450:OCR786450 OML786450:OMN786450 OWH786450:OWJ786450 PGD786450:PGF786450 PPZ786450:PQB786450 PZV786450:PZX786450 QJR786450:QJT786450 QTN786450:QTP786450 RDJ786450:RDL786450 RNF786450:RNH786450 RXB786450:RXD786450 SGX786450:SGZ786450 SQT786450:SQV786450 TAP786450:TAR786450 TKL786450:TKN786450 TUH786450:TUJ786450 UED786450:UEF786450 UNZ786450:UOB786450 UXV786450:UXX786450 VHR786450:VHT786450 VRN786450:VRP786450 WBJ786450:WBL786450 WLF786450:WLH786450 WVB786450:WVD786450 IP851986:IR851986 SL851986:SN851986 ACH851986:ACJ851986 AMD851986:AMF851986 AVZ851986:AWB851986 BFV851986:BFX851986 BPR851986:BPT851986 BZN851986:BZP851986 CJJ851986:CJL851986 CTF851986:CTH851986 DDB851986:DDD851986 DMX851986:DMZ851986 DWT851986:DWV851986 EGP851986:EGR851986 EQL851986:EQN851986 FAH851986:FAJ851986 FKD851986:FKF851986 FTZ851986:FUB851986 GDV851986:GDX851986 GNR851986:GNT851986 GXN851986:GXP851986 HHJ851986:HHL851986 HRF851986:HRH851986 IBB851986:IBD851986 IKX851986:IKZ851986 IUT851986:IUV851986 JEP851986:JER851986 JOL851986:JON851986 JYH851986:JYJ851986 KID851986:KIF851986 KRZ851986:KSB851986 LBV851986:LBX851986 LLR851986:LLT851986 LVN851986:LVP851986 MFJ851986:MFL851986 MPF851986:MPH851986 MZB851986:MZD851986 NIX851986:NIZ851986 NST851986:NSV851986 OCP851986:OCR851986 OML851986:OMN851986 OWH851986:OWJ851986 PGD851986:PGF851986 PPZ851986:PQB851986 PZV851986:PZX851986 QJR851986:QJT851986 QTN851986:QTP851986 RDJ851986:RDL851986 RNF851986:RNH851986 RXB851986:RXD851986 SGX851986:SGZ851986 SQT851986:SQV851986 TAP851986:TAR851986 TKL851986:TKN851986 TUH851986:TUJ851986 UED851986:UEF851986 UNZ851986:UOB851986 UXV851986:UXX851986 VHR851986:VHT851986 VRN851986:VRP851986 WBJ851986:WBL851986 WLF851986:WLH851986 WVB851986:WVD851986 IP917522:IR917522 SL917522:SN917522 ACH917522:ACJ917522 AMD917522:AMF917522 AVZ917522:AWB917522 BFV917522:BFX917522 BPR917522:BPT917522 BZN917522:BZP917522 CJJ917522:CJL917522 CTF917522:CTH917522 DDB917522:DDD917522 DMX917522:DMZ917522 DWT917522:DWV917522 EGP917522:EGR917522 EQL917522:EQN917522 FAH917522:FAJ917522 FKD917522:FKF917522 FTZ917522:FUB917522 GDV917522:GDX917522 GNR917522:GNT917522 GXN917522:GXP917522 HHJ917522:HHL917522 HRF917522:HRH917522 IBB917522:IBD917522 IKX917522:IKZ917522 IUT917522:IUV917522 JEP917522:JER917522 JOL917522:JON917522 JYH917522:JYJ917522 KID917522:KIF917522 KRZ917522:KSB917522 LBV917522:LBX917522 LLR917522:LLT917522 LVN917522:LVP917522 MFJ917522:MFL917522 MPF917522:MPH917522 MZB917522:MZD917522 NIX917522:NIZ917522 NST917522:NSV917522 OCP917522:OCR917522 OML917522:OMN917522 OWH917522:OWJ917522 PGD917522:PGF917522 PPZ917522:PQB917522 PZV917522:PZX917522 QJR917522:QJT917522 QTN917522:QTP917522 RDJ917522:RDL917522 RNF917522:RNH917522 RXB917522:RXD917522 SGX917522:SGZ917522 SQT917522:SQV917522 TAP917522:TAR917522 TKL917522:TKN917522 TUH917522:TUJ917522 UED917522:UEF917522 UNZ917522:UOB917522 UXV917522:UXX917522 VHR917522:VHT917522 VRN917522:VRP917522 WBJ917522:WBL917522 WLF917522:WLH917522 WVB917522:WVD917522 IP983058:IR983058 SL983058:SN983058 ACH983058:ACJ983058 AMD983058:AMF983058 AVZ983058:AWB983058 BFV983058:BFX983058 BPR983058:BPT983058 BZN983058:BZP983058 CJJ983058:CJL983058 CTF983058:CTH983058 DDB983058:DDD983058 DMX983058:DMZ983058 DWT983058:DWV983058 EGP983058:EGR983058 EQL983058:EQN983058 FAH983058:FAJ983058 FKD983058:FKF983058 FTZ983058:FUB983058 GDV983058:GDX983058 GNR983058:GNT983058 GXN983058:GXP983058 HHJ983058:HHL983058 HRF983058:HRH983058 IBB983058:IBD983058 IKX983058:IKZ983058 IUT983058:IUV983058 JEP983058:JER983058 JOL983058:JON983058 JYH983058:JYJ983058 KID983058:KIF983058 KRZ983058:KSB983058 LBV983058:LBX983058 LLR983058:LLT983058 LVN983058:LVP983058 MFJ983058:MFL983058 MPF983058:MPH983058 MZB983058:MZD983058 NIX983058:NIZ983058 NST983058:NSV983058 OCP983058:OCR983058 OML983058:OMN983058 OWH983058:OWJ983058 PGD983058:PGF983058 PPZ983058:PQB983058 PZV983058:PZX983058 QJR983058:QJT983058 QTN983058:QTP983058 RDJ983058:RDL983058 RNF983058:RNH983058 RXB983058:RXD983058 SGX983058:SGZ983058 SQT983058:SQV983058 TAP983058:TAR983058 TKL983058:TKN983058 TUH983058:TUJ983058 UED983058:UEF983058 UNZ983058:UOB983058 UXV983058:UXX983058 VHR983058:VHT983058 VRN983058:VRP983058 WBJ983058:WBL983058 WLF983058:WLH983058 WVB983058:WVD983058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IO65527 SK65527 ACG65527 AMC65527 AVY65527 BFU65527 BPQ65527 BZM65527 CJI65527 CTE65527 DDA65527 DMW65527 DWS65527 EGO65527 EQK65527 FAG65527 FKC65527 FTY65527 GDU65527 GNQ65527 GXM65527 HHI65527 HRE65527 IBA65527 IKW65527 IUS65527 JEO65527 JOK65527 JYG65527 KIC65527 KRY65527 LBU65527 LLQ65527 LVM65527 MFI65527 MPE65527 MZA65527 NIW65527 NSS65527 OCO65527 OMK65527 OWG65527 PGC65527 PPY65527 PZU65527 QJQ65527 QTM65527 RDI65527 RNE65527 RXA65527 SGW65527 SQS65527 TAO65527 TKK65527 TUG65527 UEC65527 UNY65527 UXU65527 VHQ65527 VRM65527 WBI65527 WLE65527 WVA65527 IO131063 SK131063 ACG131063 AMC131063 AVY131063 BFU131063 BPQ131063 BZM131063 CJI131063 CTE131063 DDA131063 DMW131063 DWS131063 EGO131063 EQK131063 FAG131063 FKC131063 FTY131063 GDU131063 GNQ131063 GXM131063 HHI131063 HRE131063 IBA131063 IKW131063 IUS131063 JEO131063 JOK131063 JYG131063 KIC131063 KRY131063 LBU131063 LLQ131063 LVM131063 MFI131063 MPE131063 MZA131063 NIW131063 NSS131063 OCO131063 OMK131063 OWG131063 PGC131063 PPY131063 PZU131063 QJQ131063 QTM131063 RDI131063 RNE131063 RXA131063 SGW131063 SQS131063 TAO131063 TKK131063 TUG131063 UEC131063 UNY131063 UXU131063 VHQ131063 VRM131063 WBI131063 WLE131063 WVA131063 IO196599 SK196599 ACG196599 AMC196599 AVY196599 BFU196599 BPQ196599 BZM196599 CJI196599 CTE196599 DDA196599 DMW196599 DWS196599 EGO196599 EQK196599 FAG196599 FKC196599 FTY196599 GDU196599 GNQ196599 GXM196599 HHI196599 HRE196599 IBA196599 IKW196599 IUS196599 JEO196599 JOK196599 JYG196599 KIC196599 KRY196599 LBU196599 LLQ196599 LVM196599 MFI196599 MPE196599 MZA196599 NIW196599 NSS196599 OCO196599 OMK196599 OWG196599 PGC196599 PPY196599 PZU196599 QJQ196599 QTM196599 RDI196599 RNE196599 RXA196599 SGW196599 SQS196599 TAO196599 TKK196599 TUG196599 UEC196599 UNY196599 UXU196599 VHQ196599 VRM196599 WBI196599 WLE196599 WVA196599 IO262135 SK262135 ACG262135 AMC262135 AVY262135 BFU262135 BPQ262135 BZM262135 CJI262135 CTE262135 DDA262135 DMW262135 DWS262135 EGO262135 EQK262135 FAG262135 FKC262135 FTY262135 GDU262135 GNQ262135 GXM262135 HHI262135 HRE262135 IBA262135 IKW262135 IUS262135 JEO262135 JOK262135 JYG262135 KIC262135 KRY262135 LBU262135 LLQ262135 LVM262135 MFI262135 MPE262135 MZA262135 NIW262135 NSS262135 OCO262135 OMK262135 OWG262135 PGC262135 PPY262135 PZU262135 QJQ262135 QTM262135 RDI262135 RNE262135 RXA262135 SGW262135 SQS262135 TAO262135 TKK262135 TUG262135 UEC262135 UNY262135 UXU262135 VHQ262135 VRM262135 WBI262135 WLE262135 WVA262135 IO327671 SK327671 ACG327671 AMC327671 AVY327671 BFU327671 BPQ327671 BZM327671 CJI327671 CTE327671 DDA327671 DMW327671 DWS327671 EGO327671 EQK327671 FAG327671 FKC327671 FTY327671 GDU327671 GNQ327671 GXM327671 HHI327671 HRE327671 IBA327671 IKW327671 IUS327671 JEO327671 JOK327671 JYG327671 KIC327671 KRY327671 LBU327671 LLQ327671 LVM327671 MFI327671 MPE327671 MZA327671 NIW327671 NSS327671 OCO327671 OMK327671 OWG327671 PGC327671 PPY327671 PZU327671 QJQ327671 QTM327671 RDI327671 RNE327671 RXA327671 SGW327671 SQS327671 TAO327671 TKK327671 TUG327671 UEC327671 UNY327671 UXU327671 VHQ327671 VRM327671 WBI327671 WLE327671 WVA327671 IO393207 SK393207 ACG393207 AMC393207 AVY393207 BFU393207 BPQ393207 BZM393207 CJI393207 CTE393207 DDA393207 DMW393207 DWS393207 EGO393207 EQK393207 FAG393207 FKC393207 FTY393207 GDU393207 GNQ393207 GXM393207 HHI393207 HRE393207 IBA393207 IKW393207 IUS393207 JEO393207 JOK393207 JYG393207 KIC393207 KRY393207 LBU393207 LLQ393207 LVM393207 MFI393207 MPE393207 MZA393207 NIW393207 NSS393207 OCO393207 OMK393207 OWG393207 PGC393207 PPY393207 PZU393207 QJQ393207 QTM393207 RDI393207 RNE393207 RXA393207 SGW393207 SQS393207 TAO393207 TKK393207 TUG393207 UEC393207 UNY393207 UXU393207 VHQ393207 VRM393207 WBI393207 WLE393207 WVA393207 IO458743 SK458743 ACG458743 AMC458743 AVY458743 BFU458743 BPQ458743 BZM458743 CJI458743 CTE458743 DDA458743 DMW458743 DWS458743 EGO458743 EQK458743 FAG458743 FKC458743 FTY458743 GDU458743 GNQ458743 GXM458743 HHI458743 HRE458743 IBA458743 IKW458743 IUS458743 JEO458743 JOK458743 JYG458743 KIC458743 KRY458743 LBU458743 LLQ458743 LVM458743 MFI458743 MPE458743 MZA458743 NIW458743 NSS458743 OCO458743 OMK458743 OWG458743 PGC458743 PPY458743 PZU458743 QJQ458743 QTM458743 RDI458743 RNE458743 RXA458743 SGW458743 SQS458743 TAO458743 TKK458743 TUG458743 UEC458743 UNY458743 UXU458743 VHQ458743 VRM458743 WBI458743 WLE458743 WVA458743 IO524279 SK524279 ACG524279 AMC524279 AVY524279 BFU524279 BPQ524279 BZM524279 CJI524279 CTE524279 DDA524279 DMW524279 DWS524279 EGO524279 EQK524279 FAG524279 FKC524279 FTY524279 GDU524279 GNQ524279 GXM524279 HHI524279 HRE524279 IBA524279 IKW524279 IUS524279 JEO524279 JOK524279 JYG524279 KIC524279 KRY524279 LBU524279 LLQ524279 LVM524279 MFI524279 MPE524279 MZA524279 NIW524279 NSS524279 OCO524279 OMK524279 OWG524279 PGC524279 PPY524279 PZU524279 QJQ524279 QTM524279 RDI524279 RNE524279 RXA524279 SGW524279 SQS524279 TAO524279 TKK524279 TUG524279 UEC524279 UNY524279 UXU524279 VHQ524279 VRM524279 WBI524279 WLE524279 WVA524279 IO589815 SK589815 ACG589815 AMC589815 AVY589815 BFU589815 BPQ589815 BZM589815 CJI589815 CTE589815 DDA589815 DMW589815 DWS589815 EGO589815 EQK589815 FAG589815 FKC589815 FTY589815 GDU589815 GNQ589815 GXM589815 HHI589815 HRE589815 IBA589815 IKW589815 IUS589815 JEO589815 JOK589815 JYG589815 KIC589815 KRY589815 LBU589815 LLQ589815 LVM589815 MFI589815 MPE589815 MZA589815 NIW589815 NSS589815 OCO589815 OMK589815 OWG589815 PGC589815 PPY589815 PZU589815 QJQ589815 QTM589815 RDI589815 RNE589815 RXA589815 SGW589815 SQS589815 TAO589815 TKK589815 TUG589815 UEC589815 UNY589815 UXU589815 VHQ589815 VRM589815 WBI589815 WLE589815 WVA589815 IO655351 SK655351 ACG655351 AMC655351 AVY655351 BFU655351 BPQ655351 BZM655351 CJI655351 CTE655351 DDA655351 DMW655351 DWS655351 EGO655351 EQK655351 FAG655351 FKC655351 FTY655351 GDU655351 GNQ655351 GXM655351 HHI655351 HRE655351 IBA655351 IKW655351 IUS655351 JEO655351 JOK655351 JYG655351 KIC655351 KRY655351 LBU655351 LLQ655351 LVM655351 MFI655351 MPE655351 MZA655351 NIW655351 NSS655351 OCO655351 OMK655351 OWG655351 PGC655351 PPY655351 PZU655351 QJQ655351 QTM655351 RDI655351 RNE655351 RXA655351 SGW655351 SQS655351 TAO655351 TKK655351 TUG655351 UEC655351 UNY655351 UXU655351 VHQ655351 VRM655351 WBI655351 WLE655351 WVA655351 IO720887 SK720887 ACG720887 AMC720887 AVY720887 BFU720887 BPQ720887 BZM720887 CJI720887 CTE720887 DDA720887 DMW720887 DWS720887 EGO720887 EQK720887 FAG720887 FKC720887 FTY720887 GDU720887 GNQ720887 GXM720887 HHI720887 HRE720887 IBA720887 IKW720887 IUS720887 JEO720887 JOK720887 JYG720887 KIC720887 KRY720887 LBU720887 LLQ720887 LVM720887 MFI720887 MPE720887 MZA720887 NIW720887 NSS720887 OCO720887 OMK720887 OWG720887 PGC720887 PPY720887 PZU720887 QJQ720887 QTM720887 RDI720887 RNE720887 RXA720887 SGW720887 SQS720887 TAO720887 TKK720887 TUG720887 UEC720887 UNY720887 UXU720887 VHQ720887 VRM720887 WBI720887 WLE720887 WVA720887 IO786423 SK786423 ACG786423 AMC786423 AVY786423 BFU786423 BPQ786423 BZM786423 CJI786423 CTE786423 DDA786423 DMW786423 DWS786423 EGO786423 EQK786423 FAG786423 FKC786423 FTY786423 GDU786423 GNQ786423 GXM786423 HHI786423 HRE786423 IBA786423 IKW786423 IUS786423 JEO786423 JOK786423 JYG786423 KIC786423 KRY786423 LBU786423 LLQ786423 LVM786423 MFI786423 MPE786423 MZA786423 NIW786423 NSS786423 OCO786423 OMK786423 OWG786423 PGC786423 PPY786423 PZU786423 QJQ786423 QTM786423 RDI786423 RNE786423 RXA786423 SGW786423 SQS786423 TAO786423 TKK786423 TUG786423 UEC786423 UNY786423 UXU786423 VHQ786423 VRM786423 WBI786423 WLE786423 WVA786423 IO851959 SK851959 ACG851959 AMC851959 AVY851959 BFU851959 BPQ851959 BZM851959 CJI851959 CTE851959 DDA851959 DMW851959 DWS851959 EGO851959 EQK851959 FAG851959 FKC851959 FTY851959 GDU851959 GNQ851959 GXM851959 HHI851959 HRE851959 IBA851959 IKW851959 IUS851959 JEO851959 JOK851959 JYG851959 KIC851959 KRY851959 LBU851959 LLQ851959 LVM851959 MFI851959 MPE851959 MZA851959 NIW851959 NSS851959 OCO851959 OMK851959 OWG851959 PGC851959 PPY851959 PZU851959 QJQ851959 QTM851959 RDI851959 RNE851959 RXA851959 SGW851959 SQS851959 TAO851959 TKK851959 TUG851959 UEC851959 UNY851959 UXU851959 VHQ851959 VRM851959 WBI851959 WLE851959 WVA851959 IO917495 SK917495 ACG917495 AMC917495 AVY917495 BFU917495 BPQ917495 BZM917495 CJI917495 CTE917495 DDA917495 DMW917495 DWS917495 EGO917495 EQK917495 FAG917495 FKC917495 FTY917495 GDU917495 GNQ917495 GXM917495 HHI917495 HRE917495 IBA917495 IKW917495 IUS917495 JEO917495 JOK917495 JYG917495 KIC917495 KRY917495 LBU917495 LLQ917495 LVM917495 MFI917495 MPE917495 MZA917495 NIW917495 NSS917495 OCO917495 OMK917495 OWG917495 PGC917495 PPY917495 PZU917495 QJQ917495 QTM917495 RDI917495 RNE917495 RXA917495 SGW917495 SQS917495 TAO917495 TKK917495 TUG917495 UEC917495 UNY917495 UXU917495 VHQ917495 VRM917495 WBI917495 WLE917495 WVA917495 IO983031 SK983031 ACG983031 AMC983031 AVY983031 BFU983031 BPQ983031 BZM983031 CJI983031 CTE983031 DDA983031 DMW983031 DWS983031 EGO983031 EQK983031 FAG983031 FKC983031 FTY983031 GDU983031 GNQ983031 GXM983031 HHI983031 HRE983031 IBA983031 IKW983031 IUS983031 JEO983031 JOK983031 JYG983031 KIC983031 KRY983031 LBU983031 LLQ983031 LVM983031 MFI983031 MPE983031 MZA983031 NIW983031 NSS983031 OCO983031 OMK983031 OWG983031 PGC983031 PPY983031 PZU983031 QJQ983031 QTM983031 RDI983031 RNE983031 RXA983031 SGW983031 SQS983031 TAO983031 TKK983031 TUG983031 UEC983031 UNY983031 UXU983031 VHQ983031 VRM983031 WBI983031 WLE983031 WVA983031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F8F91-E694-44D9-8768-C4FBF9CA61F8}">
  <sheetPr>
    <pageSetUpPr fitToPage="1"/>
  </sheetPr>
  <dimension ref="B1:AR192"/>
  <sheetViews>
    <sheetView showGridLines="0" view="pageBreakPreview" zoomScale="130" zoomScaleNormal="100" zoomScaleSheetLayoutView="130" workbookViewId="0">
      <selection activeCell="J8" sqref="J8:V8"/>
    </sheetView>
  </sheetViews>
  <sheetFormatPr defaultRowHeight="20.100000000000001" customHeight="1"/>
  <cols>
    <col min="1" max="1" width="1.125" style="423" customWidth="1"/>
    <col min="2" max="2" width="1.5" style="423" customWidth="1"/>
    <col min="3" max="3" width="2.5" style="423" customWidth="1"/>
    <col min="4" max="22" width="3.875" style="423" customWidth="1"/>
    <col min="23" max="23" width="1.625" style="423" customWidth="1"/>
    <col min="24" max="24" width="3.125" style="423" customWidth="1"/>
    <col min="25" max="27" width="9" style="423" customWidth="1"/>
    <col min="28" max="29" width="9" style="424" customWidth="1"/>
    <col min="30" max="30" width="9" style="423" customWidth="1"/>
    <col min="31" max="42" width="9" style="423"/>
    <col min="43" max="43" width="16.875" style="423" bestFit="1" customWidth="1"/>
    <col min="44" max="44" width="13.375" style="423" customWidth="1"/>
    <col min="45" max="216" width="9" style="423"/>
    <col min="217" max="240" width="3.75" style="423" customWidth="1"/>
    <col min="241" max="249" width="9" style="423" customWidth="1"/>
    <col min="250" max="250" width="2" style="423" customWidth="1"/>
    <col min="251" max="472" width="9" style="423"/>
    <col min="473" max="496" width="3.75" style="423" customWidth="1"/>
    <col min="497" max="505" width="9" style="423" customWidth="1"/>
    <col min="506" max="506" width="2" style="423" customWidth="1"/>
    <col min="507" max="728" width="9" style="423"/>
    <col min="729" max="752" width="3.75" style="423" customWidth="1"/>
    <col min="753" max="761" width="9" style="423" customWidth="1"/>
    <col min="762" max="762" width="2" style="423" customWidth="1"/>
    <col min="763" max="984" width="9" style="423"/>
    <col min="985" max="1008" width="3.75" style="423" customWidth="1"/>
    <col min="1009" max="1017" width="9" style="423" customWidth="1"/>
    <col min="1018" max="1018" width="2" style="423" customWidth="1"/>
    <col min="1019" max="1240" width="9" style="423"/>
    <col min="1241" max="1264" width="3.75" style="423" customWidth="1"/>
    <col min="1265" max="1273" width="9" style="423" customWidth="1"/>
    <col min="1274" max="1274" width="2" style="423" customWidth="1"/>
    <col min="1275" max="1496" width="9" style="423"/>
    <col min="1497" max="1520" width="3.75" style="423" customWidth="1"/>
    <col min="1521" max="1529" width="9" style="423" customWidth="1"/>
    <col min="1530" max="1530" width="2" style="423" customWidth="1"/>
    <col min="1531" max="1752" width="9" style="423"/>
    <col min="1753" max="1776" width="3.75" style="423" customWidth="1"/>
    <col min="1777" max="1785" width="9" style="423" customWidth="1"/>
    <col min="1786" max="1786" width="2" style="423" customWidth="1"/>
    <col min="1787" max="2008" width="9" style="423"/>
    <col min="2009" max="2032" width="3.75" style="423" customWidth="1"/>
    <col min="2033" max="2041" width="9" style="423" customWidth="1"/>
    <col min="2042" max="2042" width="2" style="423" customWidth="1"/>
    <col min="2043" max="2264" width="9" style="423"/>
    <col min="2265" max="2288" width="3.75" style="423" customWidth="1"/>
    <col min="2289" max="2297" width="9" style="423" customWidth="1"/>
    <col min="2298" max="2298" width="2" style="423" customWidth="1"/>
    <col min="2299" max="2520" width="9" style="423"/>
    <col min="2521" max="2544" width="3.75" style="423" customWidth="1"/>
    <col min="2545" max="2553" width="9" style="423" customWidth="1"/>
    <col min="2554" max="2554" width="2" style="423" customWidth="1"/>
    <col min="2555" max="2776" width="9" style="423"/>
    <col min="2777" max="2800" width="3.75" style="423" customWidth="1"/>
    <col min="2801" max="2809" width="9" style="423" customWidth="1"/>
    <col min="2810" max="2810" width="2" style="423" customWidth="1"/>
    <col min="2811" max="3032" width="9" style="423"/>
    <col min="3033" max="3056" width="3.75" style="423" customWidth="1"/>
    <col min="3057" max="3065" width="9" style="423" customWidth="1"/>
    <col min="3066" max="3066" width="2" style="423" customWidth="1"/>
    <col min="3067" max="3288" width="9" style="423"/>
    <col min="3289" max="3312" width="3.75" style="423" customWidth="1"/>
    <col min="3313" max="3321" width="9" style="423" customWidth="1"/>
    <col min="3322" max="3322" width="2" style="423" customWidth="1"/>
    <col min="3323" max="3544" width="9" style="423"/>
    <col min="3545" max="3568" width="3.75" style="423" customWidth="1"/>
    <col min="3569" max="3577" width="9" style="423" customWidth="1"/>
    <col min="3578" max="3578" width="2" style="423" customWidth="1"/>
    <col min="3579" max="3800" width="9" style="423"/>
    <col min="3801" max="3824" width="3.75" style="423" customWidth="1"/>
    <col min="3825" max="3833" width="9" style="423" customWidth="1"/>
    <col min="3834" max="3834" width="2" style="423" customWidth="1"/>
    <col min="3835" max="4056" width="9" style="423"/>
    <col min="4057" max="4080" width="3.75" style="423" customWidth="1"/>
    <col min="4081" max="4089" width="9" style="423" customWidth="1"/>
    <col min="4090" max="4090" width="2" style="423" customWidth="1"/>
    <col min="4091" max="4312" width="9" style="423"/>
    <col min="4313" max="4336" width="3.75" style="423" customWidth="1"/>
    <col min="4337" max="4345" width="9" style="423" customWidth="1"/>
    <col min="4346" max="4346" width="2" style="423" customWidth="1"/>
    <col min="4347" max="4568" width="9" style="423"/>
    <col min="4569" max="4592" width="3.75" style="423" customWidth="1"/>
    <col min="4593" max="4601" width="9" style="423" customWidth="1"/>
    <col min="4602" max="4602" width="2" style="423" customWidth="1"/>
    <col min="4603" max="4824" width="9" style="423"/>
    <col min="4825" max="4848" width="3.75" style="423" customWidth="1"/>
    <col min="4849" max="4857" width="9" style="423" customWidth="1"/>
    <col min="4858" max="4858" width="2" style="423" customWidth="1"/>
    <col min="4859" max="5080" width="9" style="423"/>
    <col min="5081" max="5104" width="3.75" style="423" customWidth="1"/>
    <col min="5105" max="5113" width="9" style="423" customWidth="1"/>
    <col min="5114" max="5114" width="2" style="423" customWidth="1"/>
    <col min="5115" max="5336" width="9" style="423"/>
    <col min="5337" max="5360" width="3.75" style="423" customWidth="1"/>
    <col min="5361" max="5369" width="9" style="423" customWidth="1"/>
    <col min="5370" max="5370" width="2" style="423" customWidth="1"/>
    <col min="5371" max="5592" width="9" style="423"/>
    <col min="5593" max="5616" width="3.75" style="423" customWidth="1"/>
    <col min="5617" max="5625" width="9" style="423" customWidth="1"/>
    <col min="5626" max="5626" width="2" style="423" customWidth="1"/>
    <col min="5627" max="5848" width="9" style="423"/>
    <col min="5849" max="5872" width="3.75" style="423" customWidth="1"/>
    <col min="5873" max="5881" width="9" style="423" customWidth="1"/>
    <col min="5882" max="5882" width="2" style="423" customWidth="1"/>
    <col min="5883" max="6104" width="9" style="423"/>
    <col min="6105" max="6128" width="3.75" style="423" customWidth="1"/>
    <col min="6129" max="6137" width="9" style="423" customWidth="1"/>
    <col min="6138" max="6138" width="2" style="423" customWidth="1"/>
    <col min="6139" max="6360" width="9" style="423"/>
    <col min="6361" max="6384" width="3.75" style="423" customWidth="1"/>
    <col min="6385" max="6393" width="9" style="423" customWidth="1"/>
    <col min="6394" max="6394" width="2" style="423" customWidth="1"/>
    <col min="6395" max="6616" width="9" style="423"/>
    <col min="6617" max="6640" width="3.75" style="423" customWidth="1"/>
    <col min="6641" max="6649" width="9" style="423" customWidth="1"/>
    <col min="6650" max="6650" width="2" style="423" customWidth="1"/>
    <col min="6651" max="6872" width="9" style="423"/>
    <col min="6873" max="6896" width="3.75" style="423" customWidth="1"/>
    <col min="6897" max="6905" width="9" style="423" customWidth="1"/>
    <col min="6906" max="6906" width="2" style="423" customWidth="1"/>
    <col min="6907" max="7128" width="9" style="423"/>
    <col min="7129" max="7152" width="3.75" style="423" customWidth="1"/>
    <col min="7153" max="7161" width="9" style="423" customWidth="1"/>
    <col min="7162" max="7162" width="2" style="423" customWidth="1"/>
    <col min="7163" max="7384" width="9" style="423"/>
    <col min="7385" max="7408" width="3.75" style="423" customWidth="1"/>
    <col min="7409" max="7417" width="9" style="423" customWidth="1"/>
    <col min="7418" max="7418" width="2" style="423" customWidth="1"/>
    <col min="7419" max="7640" width="9" style="423"/>
    <col min="7641" max="7664" width="3.75" style="423" customWidth="1"/>
    <col min="7665" max="7673" width="9" style="423" customWidth="1"/>
    <col min="7674" max="7674" width="2" style="423" customWidth="1"/>
    <col min="7675" max="7896" width="9" style="423"/>
    <col min="7897" max="7920" width="3.75" style="423" customWidth="1"/>
    <col min="7921" max="7929" width="9" style="423" customWidth="1"/>
    <col min="7930" max="7930" width="2" style="423" customWidth="1"/>
    <col min="7931" max="8152" width="9" style="423"/>
    <col min="8153" max="8176" width="3.75" style="423" customWidth="1"/>
    <col min="8177" max="8185" width="9" style="423" customWidth="1"/>
    <col min="8186" max="8186" width="2" style="423" customWidth="1"/>
    <col min="8187" max="8408" width="9" style="423"/>
    <col min="8409" max="8432" width="3.75" style="423" customWidth="1"/>
    <col min="8433" max="8441" width="9" style="423" customWidth="1"/>
    <col min="8442" max="8442" width="2" style="423" customWidth="1"/>
    <col min="8443" max="8664" width="9" style="423"/>
    <col min="8665" max="8688" width="3.75" style="423" customWidth="1"/>
    <col min="8689" max="8697" width="9" style="423" customWidth="1"/>
    <col min="8698" max="8698" width="2" style="423" customWidth="1"/>
    <col min="8699" max="8920" width="9" style="423"/>
    <col min="8921" max="8944" width="3.75" style="423" customWidth="1"/>
    <col min="8945" max="8953" width="9" style="423" customWidth="1"/>
    <col min="8954" max="8954" width="2" style="423" customWidth="1"/>
    <col min="8955" max="9176" width="9" style="423"/>
    <col min="9177" max="9200" width="3.75" style="423" customWidth="1"/>
    <col min="9201" max="9209" width="9" style="423" customWidth="1"/>
    <col min="9210" max="9210" width="2" style="423" customWidth="1"/>
    <col min="9211" max="9432" width="9" style="423"/>
    <col min="9433" max="9456" width="3.75" style="423" customWidth="1"/>
    <col min="9457" max="9465" width="9" style="423" customWidth="1"/>
    <col min="9466" max="9466" width="2" style="423" customWidth="1"/>
    <col min="9467" max="9688" width="9" style="423"/>
    <col min="9689" max="9712" width="3.75" style="423" customWidth="1"/>
    <col min="9713" max="9721" width="9" style="423" customWidth="1"/>
    <col min="9722" max="9722" width="2" style="423" customWidth="1"/>
    <col min="9723" max="9944" width="9" style="423"/>
    <col min="9945" max="9968" width="3.75" style="423" customWidth="1"/>
    <col min="9969" max="9977" width="9" style="423" customWidth="1"/>
    <col min="9978" max="9978" width="2" style="423" customWidth="1"/>
    <col min="9979" max="10200" width="9" style="423"/>
    <col min="10201" max="10224" width="3.75" style="423" customWidth="1"/>
    <col min="10225" max="10233" width="9" style="423" customWidth="1"/>
    <col min="10234" max="10234" width="2" style="423" customWidth="1"/>
    <col min="10235" max="10456" width="9" style="423"/>
    <col min="10457" max="10480" width="3.75" style="423" customWidth="1"/>
    <col min="10481" max="10489" width="9" style="423" customWidth="1"/>
    <col min="10490" max="10490" width="2" style="423" customWidth="1"/>
    <col min="10491" max="10712" width="9" style="423"/>
    <col min="10713" max="10736" width="3.75" style="423" customWidth="1"/>
    <col min="10737" max="10745" width="9" style="423" customWidth="1"/>
    <col min="10746" max="10746" width="2" style="423" customWidth="1"/>
    <col min="10747" max="10968" width="9" style="423"/>
    <col min="10969" max="10992" width="3.75" style="423" customWidth="1"/>
    <col min="10993" max="11001" width="9" style="423" customWidth="1"/>
    <col min="11002" max="11002" width="2" style="423" customWidth="1"/>
    <col min="11003" max="11224" width="9" style="423"/>
    <col min="11225" max="11248" width="3.75" style="423" customWidth="1"/>
    <col min="11249" max="11257" width="9" style="423" customWidth="1"/>
    <col min="11258" max="11258" width="2" style="423" customWidth="1"/>
    <col min="11259" max="11480" width="9" style="423"/>
    <col min="11481" max="11504" width="3.75" style="423" customWidth="1"/>
    <col min="11505" max="11513" width="9" style="423" customWidth="1"/>
    <col min="11514" max="11514" width="2" style="423" customWidth="1"/>
    <col min="11515" max="11736" width="9" style="423"/>
    <col min="11737" max="11760" width="3.75" style="423" customWidth="1"/>
    <col min="11761" max="11769" width="9" style="423" customWidth="1"/>
    <col min="11770" max="11770" width="2" style="423" customWidth="1"/>
    <col min="11771" max="11992" width="9" style="423"/>
    <col min="11993" max="12016" width="3.75" style="423" customWidth="1"/>
    <col min="12017" max="12025" width="9" style="423" customWidth="1"/>
    <col min="12026" max="12026" width="2" style="423" customWidth="1"/>
    <col min="12027" max="12248" width="9" style="423"/>
    <col min="12249" max="12272" width="3.75" style="423" customWidth="1"/>
    <col min="12273" max="12281" width="9" style="423" customWidth="1"/>
    <col min="12282" max="12282" width="2" style="423" customWidth="1"/>
    <col min="12283" max="12504" width="9" style="423"/>
    <col min="12505" max="12528" width="3.75" style="423" customWidth="1"/>
    <col min="12529" max="12537" width="9" style="423" customWidth="1"/>
    <col min="12538" max="12538" width="2" style="423" customWidth="1"/>
    <col min="12539" max="12760" width="9" style="423"/>
    <col min="12761" max="12784" width="3.75" style="423" customWidth="1"/>
    <col min="12785" max="12793" width="9" style="423" customWidth="1"/>
    <col min="12794" max="12794" width="2" style="423" customWidth="1"/>
    <col min="12795" max="13016" width="9" style="423"/>
    <col min="13017" max="13040" width="3.75" style="423" customWidth="1"/>
    <col min="13041" max="13049" width="9" style="423" customWidth="1"/>
    <col min="13050" max="13050" width="2" style="423" customWidth="1"/>
    <col min="13051" max="13272" width="9" style="423"/>
    <col min="13273" max="13296" width="3.75" style="423" customWidth="1"/>
    <col min="13297" max="13305" width="9" style="423" customWidth="1"/>
    <col min="13306" max="13306" width="2" style="423" customWidth="1"/>
    <col min="13307" max="13528" width="9" style="423"/>
    <col min="13529" max="13552" width="3.75" style="423" customWidth="1"/>
    <col min="13553" max="13561" width="9" style="423" customWidth="1"/>
    <col min="13562" max="13562" width="2" style="423" customWidth="1"/>
    <col min="13563" max="13784" width="9" style="423"/>
    <col min="13785" max="13808" width="3.75" style="423" customWidth="1"/>
    <col min="13809" max="13817" width="9" style="423" customWidth="1"/>
    <col min="13818" max="13818" width="2" style="423" customWidth="1"/>
    <col min="13819" max="14040" width="9" style="423"/>
    <col min="14041" max="14064" width="3.75" style="423" customWidth="1"/>
    <col min="14065" max="14073" width="9" style="423" customWidth="1"/>
    <col min="14074" max="14074" width="2" style="423" customWidth="1"/>
    <col min="14075" max="14296" width="9" style="423"/>
    <col min="14297" max="14320" width="3.75" style="423" customWidth="1"/>
    <col min="14321" max="14329" width="9" style="423" customWidth="1"/>
    <col min="14330" max="14330" width="2" style="423" customWidth="1"/>
    <col min="14331" max="14552" width="9" style="423"/>
    <col min="14553" max="14576" width="3.75" style="423" customWidth="1"/>
    <col min="14577" max="14585" width="9" style="423" customWidth="1"/>
    <col min="14586" max="14586" width="2" style="423" customWidth="1"/>
    <col min="14587" max="14808" width="9" style="423"/>
    <col min="14809" max="14832" width="3.75" style="423" customWidth="1"/>
    <col min="14833" max="14841" width="9" style="423" customWidth="1"/>
    <col min="14842" max="14842" width="2" style="423" customWidth="1"/>
    <col min="14843" max="15064" width="9" style="423"/>
    <col min="15065" max="15088" width="3.75" style="423" customWidth="1"/>
    <col min="15089" max="15097" width="9" style="423" customWidth="1"/>
    <col min="15098" max="15098" width="2" style="423" customWidth="1"/>
    <col min="15099" max="15320" width="9" style="423"/>
    <col min="15321" max="15344" width="3.75" style="423" customWidth="1"/>
    <col min="15345" max="15353" width="9" style="423" customWidth="1"/>
    <col min="15354" max="15354" width="2" style="423" customWidth="1"/>
    <col min="15355" max="15576" width="9" style="423"/>
    <col min="15577" max="15600" width="3.75" style="423" customWidth="1"/>
    <col min="15601" max="15609" width="9" style="423" customWidth="1"/>
    <col min="15610" max="15610" width="2" style="423" customWidth="1"/>
    <col min="15611" max="15832" width="9" style="423"/>
    <col min="15833" max="15856" width="3.75" style="423" customWidth="1"/>
    <col min="15857" max="15865" width="9" style="423" customWidth="1"/>
    <col min="15866" max="15866" width="2" style="423" customWidth="1"/>
    <col min="15867" max="16088" width="9" style="423"/>
    <col min="16089" max="16112" width="3.75" style="423" customWidth="1"/>
    <col min="16113" max="16121" width="9" style="423" customWidth="1"/>
    <col min="16122" max="16122" width="2" style="423" customWidth="1"/>
    <col min="16123" max="16384" width="9" style="423"/>
  </cols>
  <sheetData>
    <row r="1" spans="2:44" ht="20.100000000000001" customHeight="1">
      <c r="B1" s="422" t="s">
        <v>1280</v>
      </c>
    </row>
    <row r="2" spans="2:44" ht="20.100000000000001" customHeight="1">
      <c r="B2" s="422" t="s">
        <v>979</v>
      </c>
    </row>
    <row r="3" spans="2:44" ht="7.5" customHeight="1">
      <c r="B3" s="484"/>
      <c r="C3" s="484"/>
      <c r="D3" s="484"/>
      <c r="E3" s="484"/>
      <c r="F3" s="484"/>
      <c r="G3" s="484"/>
      <c r="H3" s="484"/>
      <c r="I3" s="484"/>
      <c r="J3" s="484"/>
      <c r="K3" s="484"/>
      <c r="L3" s="484"/>
      <c r="M3" s="484"/>
      <c r="N3" s="484"/>
      <c r="O3" s="484"/>
      <c r="P3" s="484"/>
      <c r="Q3" s="485"/>
      <c r="R3" s="484"/>
      <c r="S3" s="484"/>
      <c r="T3" s="484"/>
      <c r="U3" s="484"/>
      <c r="V3" s="484"/>
      <c r="W3" s="484"/>
      <c r="X3" s="484"/>
      <c r="Y3" s="485"/>
      <c r="Z3" s="486"/>
    </row>
    <row r="4" spans="2:44" ht="19.5" customHeight="1">
      <c r="B4" s="487" t="s">
        <v>1094</v>
      </c>
      <c r="C4" s="484"/>
      <c r="D4" s="488"/>
      <c r="E4" s="488"/>
      <c r="F4" s="488"/>
      <c r="G4" s="488"/>
      <c r="H4" s="488"/>
      <c r="I4" s="488"/>
      <c r="J4" s="488"/>
      <c r="K4" s="488"/>
      <c r="L4" s="488"/>
      <c r="M4" s="488"/>
      <c r="N4" s="488"/>
      <c r="O4" s="488"/>
      <c r="P4" s="488"/>
      <c r="Q4" s="488"/>
      <c r="R4" s="488"/>
      <c r="S4" s="488"/>
      <c r="T4" s="488"/>
      <c r="U4" s="488"/>
      <c r="V4" s="488"/>
      <c r="W4" s="488"/>
      <c r="X4" s="488"/>
      <c r="Y4" s="488"/>
      <c r="Z4" s="489" t="s">
        <v>618</v>
      </c>
    </row>
    <row r="5" spans="2:44" ht="15.75" customHeight="1">
      <c r="B5" s="484"/>
      <c r="C5" s="490"/>
      <c r="D5" s="491"/>
      <c r="E5" s="491"/>
      <c r="F5" s="491"/>
      <c r="G5" s="491"/>
      <c r="H5" s="491"/>
      <c r="I5" s="488"/>
      <c r="J5" s="488"/>
      <c r="K5" s="488"/>
      <c r="L5" s="488"/>
      <c r="M5" s="488"/>
      <c r="N5" s="488"/>
      <c r="O5" s="488"/>
      <c r="P5" s="488"/>
      <c r="Q5" s="488"/>
      <c r="R5" s="488"/>
      <c r="S5" s="488"/>
      <c r="T5" s="488"/>
      <c r="U5" s="488"/>
      <c r="V5" s="488"/>
      <c r="W5" s="488"/>
      <c r="X5" s="488"/>
      <c r="Y5" s="488"/>
      <c r="Z5" s="484"/>
    </row>
    <row r="6" spans="2:44" s="431" customFormat="1" ht="15" customHeight="1">
      <c r="B6" s="492"/>
      <c r="C6" s="493" t="s">
        <v>767</v>
      </c>
      <c r="D6" s="494"/>
      <c r="E6" s="495"/>
      <c r="F6" s="495"/>
      <c r="G6" s="495"/>
      <c r="H6" s="495"/>
      <c r="I6" s="495"/>
      <c r="J6" s="495"/>
      <c r="K6" s="495"/>
      <c r="L6" s="495"/>
      <c r="M6" s="495"/>
      <c r="N6" s="495"/>
      <c r="O6" s="495"/>
      <c r="P6" s="495"/>
      <c r="Q6" s="495"/>
      <c r="R6" s="495"/>
      <c r="S6" s="495"/>
      <c r="T6" s="495"/>
      <c r="U6" s="496"/>
      <c r="V6" s="495"/>
      <c r="W6" s="495"/>
      <c r="X6" s="495"/>
      <c r="Y6" s="495"/>
      <c r="Z6" s="492"/>
      <c r="AB6" s="424"/>
      <c r="AC6" s="424"/>
      <c r="AQ6" s="424"/>
      <c r="AR6" s="432"/>
    </row>
    <row r="7" spans="2:44" s="565" customFormat="1" ht="21.75" customHeight="1">
      <c r="B7" s="499"/>
      <c r="C7" s="490"/>
      <c r="D7" s="2138" t="s">
        <v>768</v>
      </c>
      <c r="E7" s="2139"/>
      <c r="F7" s="2139"/>
      <c r="G7" s="2139"/>
      <c r="H7" s="2139"/>
      <c r="I7" s="2140"/>
      <c r="J7" s="2141" t="str">
        <f>IF(入力シート!F11="","",入力シート!F11)&amp;"中高層ＺＥＨ-Ｍ支援事業"</f>
        <v>(例)　○○○○マンション中高層ＺＥＨ-Ｍ支援事業</v>
      </c>
      <c r="K7" s="2141"/>
      <c r="L7" s="2141"/>
      <c r="M7" s="2141"/>
      <c r="N7" s="2141"/>
      <c r="O7" s="2141"/>
      <c r="P7" s="2141"/>
      <c r="Q7" s="2141"/>
      <c r="R7" s="2141"/>
      <c r="S7" s="2141"/>
      <c r="T7" s="2141"/>
      <c r="U7" s="2141"/>
      <c r="V7" s="2142"/>
      <c r="W7" s="483"/>
      <c r="X7" s="483"/>
      <c r="Y7" s="483"/>
      <c r="Z7" s="499"/>
      <c r="AB7" s="424"/>
      <c r="AC7" s="424"/>
    </row>
    <row r="8" spans="2:44" s="565" customFormat="1" ht="18" customHeight="1">
      <c r="B8" s="499"/>
      <c r="C8" s="490"/>
      <c r="D8" s="2138" t="s">
        <v>732</v>
      </c>
      <c r="E8" s="2139"/>
      <c r="F8" s="2139"/>
      <c r="G8" s="2139"/>
      <c r="H8" s="2139"/>
      <c r="I8" s="2140"/>
      <c r="J8" s="2181"/>
      <c r="K8" s="2182"/>
      <c r="L8" s="2182"/>
      <c r="M8" s="2182"/>
      <c r="N8" s="2182"/>
      <c r="O8" s="2182"/>
      <c r="P8" s="2182"/>
      <c r="Q8" s="2182"/>
      <c r="R8" s="2182"/>
      <c r="S8" s="2182"/>
      <c r="T8" s="2182"/>
      <c r="U8" s="2182"/>
      <c r="V8" s="2183"/>
      <c r="W8" s="483"/>
      <c r="X8" s="483"/>
      <c r="Y8" s="483"/>
      <c r="Z8" s="499"/>
      <c r="AB8" s="424"/>
      <c r="AC8" s="424"/>
    </row>
    <row r="9" spans="2:44" s="565" customFormat="1" ht="15" customHeight="1">
      <c r="B9" s="499"/>
      <c r="C9" s="490"/>
      <c r="D9" s="500"/>
      <c r="E9" s="500"/>
      <c r="F9" s="500"/>
      <c r="G9" s="500"/>
      <c r="H9" s="500"/>
      <c r="I9" s="500"/>
      <c r="J9" s="500"/>
      <c r="K9" s="500"/>
      <c r="L9" s="500"/>
      <c r="M9" s="500"/>
      <c r="N9" s="500"/>
      <c r="O9" s="500"/>
      <c r="P9" s="500"/>
      <c r="Q9" s="500"/>
      <c r="R9" s="500"/>
      <c r="S9" s="500"/>
      <c r="T9" s="500"/>
      <c r="U9" s="500"/>
      <c r="V9" s="500"/>
      <c r="W9" s="483"/>
      <c r="X9" s="483"/>
      <c r="Y9" s="483"/>
      <c r="Z9" s="499"/>
      <c r="AB9" s="424"/>
      <c r="AC9" s="424"/>
    </row>
    <row r="10" spans="2:44" s="431" customFormat="1" ht="15">
      <c r="B10" s="492"/>
      <c r="C10" s="493" t="s">
        <v>733</v>
      </c>
      <c r="D10" s="494"/>
      <c r="E10" s="495"/>
      <c r="F10" s="495"/>
      <c r="G10" s="495"/>
      <c r="H10" s="495"/>
      <c r="I10" s="495"/>
      <c r="J10" s="495"/>
      <c r="K10" s="495"/>
      <c r="L10" s="495"/>
      <c r="M10" s="495"/>
      <c r="N10" s="495"/>
      <c r="O10" s="495"/>
      <c r="P10" s="495"/>
      <c r="Q10" s="495"/>
      <c r="R10" s="495"/>
      <c r="S10" s="495"/>
      <c r="T10" s="495"/>
      <c r="U10" s="496"/>
      <c r="V10" s="495"/>
      <c r="W10" s="495"/>
      <c r="X10" s="495"/>
      <c r="Y10" s="495"/>
      <c r="Z10" s="492"/>
      <c r="AB10" s="424"/>
      <c r="AC10" s="424"/>
    </row>
    <row r="11" spans="2:44" s="431" customFormat="1" ht="15">
      <c r="B11" s="492"/>
      <c r="C11" s="493"/>
      <c r="D11" s="481" t="s">
        <v>783</v>
      </c>
      <c r="E11" s="495"/>
      <c r="F11" s="495"/>
      <c r="G11" s="495"/>
      <c r="H11" s="495"/>
      <c r="I11" s="495"/>
      <c r="J11" s="495"/>
      <c r="K11" s="495"/>
      <c r="L11" s="495"/>
      <c r="M11" s="495"/>
      <c r="N11" s="495"/>
      <c r="O11" s="495"/>
      <c r="P11" s="495"/>
      <c r="Q11" s="495"/>
      <c r="R11" s="495"/>
      <c r="S11" s="495"/>
      <c r="T11" s="495"/>
      <c r="U11" s="496"/>
      <c r="V11" s="495"/>
      <c r="W11" s="495"/>
      <c r="X11" s="495"/>
      <c r="Y11" s="495"/>
      <c r="Z11" s="492"/>
      <c r="AB11" s="424"/>
      <c r="AC11" s="424"/>
    </row>
    <row r="12" spans="2:44" s="431" customFormat="1" ht="18" customHeight="1">
      <c r="B12" s="492"/>
      <c r="C12" s="493"/>
      <c r="D12" s="2138" t="s">
        <v>784</v>
      </c>
      <c r="E12" s="2139"/>
      <c r="F12" s="2139"/>
      <c r="G12" s="2139"/>
      <c r="H12" s="2139"/>
      <c r="I12" s="2140"/>
      <c r="J12" s="501" t="s">
        <v>328</v>
      </c>
      <c r="K12" s="2176" t="s">
        <v>785</v>
      </c>
      <c r="L12" s="2176"/>
      <c r="M12" s="2176"/>
      <c r="N12" s="551"/>
      <c r="O12" s="551"/>
      <c r="P12" s="504" t="s">
        <v>328</v>
      </c>
      <c r="Q12" s="2177" t="s">
        <v>786</v>
      </c>
      <c r="R12" s="2177"/>
      <c r="S12" s="2177"/>
      <c r="T12" s="2177"/>
      <c r="U12" s="572"/>
      <c r="V12" s="535"/>
      <c r="W12" s="495"/>
      <c r="X12" s="495"/>
      <c r="Y12" s="495"/>
      <c r="Z12" s="492"/>
      <c r="AB12" s="424"/>
      <c r="AC12" s="424"/>
    </row>
    <row r="13" spans="2:44" s="431" customFormat="1" ht="11.25" customHeight="1">
      <c r="B13" s="492"/>
      <c r="C13" s="493"/>
      <c r="D13" s="481"/>
      <c r="E13" s="495"/>
      <c r="F13" s="495"/>
      <c r="G13" s="495"/>
      <c r="H13" s="495"/>
      <c r="I13" s="495"/>
      <c r="J13" s="495"/>
      <c r="K13" s="495"/>
      <c r="L13" s="495"/>
      <c r="M13" s="495"/>
      <c r="N13" s="495"/>
      <c r="O13" s="495"/>
      <c r="P13" s="495"/>
      <c r="Q13" s="495"/>
      <c r="R13" s="495"/>
      <c r="S13" s="495"/>
      <c r="T13" s="495"/>
      <c r="U13" s="496"/>
      <c r="V13" s="495"/>
      <c r="W13" s="495"/>
      <c r="X13" s="495"/>
      <c r="Y13" s="495"/>
      <c r="Z13" s="492"/>
      <c r="AB13" s="424"/>
      <c r="AC13" s="424"/>
    </row>
    <row r="14" spans="2:44" s="565" customFormat="1" ht="18" customHeight="1">
      <c r="B14" s="499"/>
      <c r="C14" s="490"/>
      <c r="D14" s="2138" t="s">
        <v>787</v>
      </c>
      <c r="E14" s="2139"/>
      <c r="F14" s="2139"/>
      <c r="G14" s="2139"/>
      <c r="H14" s="2139"/>
      <c r="I14" s="2140"/>
      <c r="J14" s="552" t="s">
        <v>328</v>
      </c>
      <c r="K14" s="2176" t="s">
        <v>788</v>
      </c>
      <c r="L14" s="2176"/>
      <c r="M14" s="2176"/>
      <c r="N14" s="553" t="s">
        <v>328</v>
      </c>
      <c r="O14" s="2177" t="s">
        <v>789</v>
      </c>
      <c r="P14" s="2177"/>
      <c r="Q14" s="2177"/>
      <c r="R14" s="532"/>
      <c r="S14" s="502"/>
      <c r="T14" s="502"/>
      <c r="U14" s="502"/>
      <c r="V14" s="535"/>
      <c r="W14" s="483"/>
      <c r="X14" s="483"/>
      <c r="Y14" s="483"/>
      <c r="Z14" s="499"/>
      <c r="AB14" s="433"/>
      <c r="AC14" s="424"/>
    </row>
    <row r="15" spans="2:44" s="565" customFormat="1" ht="18" customHeight="1">
      <c r="B15" s="499"/>
      <c r="C15" s="490"/>
      <c r="D15" s="2138" t="s">
        <v>790</v>
      </c>
      <c r="E15" s="2139"/>
      <c r="F15" s="2139"/>
      <c r="G15" s="2139"/>
      <c r="H15" s="2139"/>
      <c r="I15" s="2140"/>
      <c r="J15" s="2143"/>
      <c r="K15" s="2144"/>
      <c r="L15" s="2144"/>
      <c r="M15" s="2144"/>
      <c r="N15" s="2144"/>
      <c r="O15" s="2144"/>
      <c r="P15" s="2144"/>
      <c r="Q15" s="2144"/>
      <c r="R15" s="2144"/>
      <c r="S15" s="2144"/>
      <c r="T15" s="2144"/>
      <c r="U15" s="2144"/>
      <c r="V15" s="2145"/>
      <c r="W15" s="507"/>
      <c r="X15" s="483"/>
      <c r="Y15" s="483"/>
      <c r="Z15" s="499"/>
      <c r="AB15" s="424"/>
      <c r="AC15" s="424"/>
    </row>
    <row r="16" spans="2:44" s="565" customFormat="1" ht="18" customHeight="1">
      <c r="B16" s="499"/>
      <c r="C16" s="490"/>
      <c r="D16" s="2138" t="s">
        <v>791</v>
      </c>
      <c r="E16" s="2139"/>
      <c r="F16" s="2139"/>
      <c r="G16" s="2139"/>
      <c r="H16" s="2139"/>
      <c r="I16" s="2140"/>
      <c r="J16" s="2178"/>
      <c r="K16" s="2179"/>
      <c r="L16" s="2179"/>
      <c r="M16" s="2179"/>
      <c r="N16" s="2179"/>
      <c r="O16" s="2179"/>
      <c r="P16" s="570" t="s">
        <v>792</v>
      </c>
      <c r="Q16" s="554"/>
      <c r="R16" s="555"/>
      <c r="S16" s="555"/>
      <c r="T16" s="555"/>
      <c r="U16" s="555"/>
      <c r="V16" s="555"/>
      <c r="W16" s="507"/>
      <c r="X16" s="483"/>
      <c r="Y16" s="483"/>
      <c r="Z16" s="499"/>
      <c r="AB16" s="424"/>
      <c r="AC16" s="424"/>
    </row>
    <row r="17" spans="2:44" s="565" customFormat="1" ht="18" customHeight="1">
      <c r="B17" s="499"/>
      <c r="C17" s="490"/>
      <c r="D17" s="2180" t="s">
        <v>793</v>
      </c>
      <c r="E17" s="2139"/>
      <c r="F17" s="2139"/>
      <c r="G17" s="2139"/>
      <c r="H17" s="2139"/>
      <c r="I17" s="2140"/>
      <c r="J17" s="2178"/>
      <c r="K17" s="2179"/>
      <c r="L17" s="2179"/>
      <c r="M17" s="2179"/>
      <c r="N17" s="2179"/>
      <c r="O17" s="2179"/>
      <c r="P17" s="570" t="s">
        <v>792</v>
      </c>
      <c r="Q17" s="554"/>
      <c r="R17" s="555"/>
      <c r="S17" s="555"/>
      <c r="T17" s="555"/>
      <c r="U17" s="555"/>
      <c r="V17" s="555"/>
      <c r="W17" s="507"/>
      <c r="X17" s="483"/>
      <c r="Y17" s="483"/>
      <c r="Z17" s="499"/>
      <c r="AB17" s="424"/>
      <c r="AC17" s="424"/>
    </row>
    <row r="18" spans="2:44" s="565" customFormat="1" ht="18" customHeight="1">
      <c r="B18" s="499"/>
      <c r="C18" s="490"/>
      <c r="D18" s="2180" t="s">
        <v>794</v>
      </c>
      <c r="E18" s="2139"/>
      <c r="F18" s="2139"/>
      <c r="G18" s="2139"/>
      <c r="H18" s="2139"/>
      <c r="I18" s="2140"/>
      <c r="J18" s="2178"/>
      <c r="K18" s="2179"/>
      <c r="L18" s="2179"/>
      <c r="M18" s="2179"/>
      <c r="N18" s="2179"/>
      <c r="O18" s="2179"/>
      <c r="P18" s="570" t="s">
        <v>792</v>
      </c>
      <c r="Q18" s="554"/>
      <c r="R18" s="555"/>
      <c r="S18" s="555"/>
      <c r="T18" s="555"/>
      <c r="U18" s="555"/>
      <c r="V18" s="555"/>
      <c r="W18" s="507"/>
      <c r="X18" s="483"/>
      <c r="Y18" s="483"/>
      <c r="Z18" s="499"/>
      <c r="AB18" s="424"/>
      <c r="AC18" s="424"/>
    </row>
    <row r="19" spans="2:44" s="565" customFormat="1" ht="18" customHeight="1">
      <c r="B19" s="499"/>
      <c r="C19" s="490"/>
      <c r="D19" s="2138" t="s">
        <v>795</v>
      </c>
      <c r="E19" s="2139"/>
      <c r="F19" s="2139"/>
      <c r="G19" s="2139"/>
      <c r="H19" s="2139"/>
      <c r="I19" s="2140"/>
      <c r="J19" s="2178"/>
      <c r="K19" s="2179"/>
      <c r="L19" s="2179"/>
      <c r="M19" s="2179"/>
      <c r="N19" s="2179"/>
      <c r="O19" s="2179"/>
      <c r="P19" s="570" t="s">
        <v>68</v>
      </c>
      <c r="Q19" s="554"/>
      <c r="R19" s="555"/>
      <c r="S19" s="555"/>
      <c r="T19" s="555"/>
      <c r="U19" s="555"/>
      <c r="V19" s="555"/>
      <c r="W19" s="507"/>
      <c r="X19" s="483"/>
      <c r="Y19" s="483"/>
      <c r="Z19" s="499"/>
      <c r="AB19" s="424"/>
      <c r="AC19" s="424"/>
    </row>
    <row r="20" spans="2:44" s="565" customFormat="1" ht="7.5" customHeight="1">
      <c r="B20" s="499"/>
      <c r="C20" s="490"/>
      <c r="D20" s="500"/>
      <c r="E20" s="500"/>
      <c r="F20" s="500"/>
      <c r="G20" s="500"/>
      <c r="H20" s="500"/>
      <c r="I20" s="500"/>
      <c r="J20" s="500"/>
      <c r="K20" s="500"/>
      <c r="L20" s="500"/>
      <c r="M20" s="500"/>
      <c r="N20" s="500"/>
      <c r="O20" s="500"/>
      <c r="P20" s="500"/>
      <c r="Q20" s="500"/>
      <c r="R20" s="500"/>
      <c r="S20" s="500"/>
      <c r="T20" s="500"/>
      <c r="U20" s="500"/>
      <c r="V20" s="500"/>
      <c r="W20" s="483"/>
      <c r="X20" s="483"/>
      <c r="Y20" s="483"/>
      <c r="Z20" s="499"/>
      <c r="AB20" s="424"/>
      <c r="AC20" s="424"/>
    </row>
    <row r="21" spans="2:44" s="565" customFormat="1" ht="18" customHeight="1">
      <c r="B21" s="499"/>
      <c r="C21" s="490"/>
      <c r="D21" s="2138" t="s">
        <v>796</v>
      </c>
      <c r="E21" s="2139"/>
      <c r="F21" s="2139"/>
      <c r="G21" s="2139"/>
      <c r="H21" s="2139"/>
      <c r="I21" s="2140"/>
      <c r="J21" s="552" t="s">
        <v>328</v>
      </c>
      <c r="K21" s="2176" t="s">
        <v>797</v>
      </c>
      <c r="L21" s="2176"/>
      <c r="M21" s="2176"/>
      <c r="N21" s="553" t="s">
        <v>328</v>
      </c>
      <c r="O21" s="2177" t="s">
        <v>798</v>
      </c>
      <c r="P21" s="2177"/>
      <c r="Q21" s="2177"/>
      <c r="R21" s="553" t="s">
        <v>328</v>
      </c>
      <c r="S21" s="2177" t="s">
        <v>799</v>
      </c>
      <c r="T21" s="2177"/>
      <c r="U21" s="2177"/>
      <c r="V21" s="535"/>
      <c r="W21" s="483"/>
      <c r="X21" s="483"/>
      <c r="Y21" s="483"/>
      <c r="Z21" s="499"/>
      <c r="AB21" s="433"/>
      <c r="AC21" s="424"/>
    </row>
    <row r="22" spans="2:44" s="565" customFormat="1" ht="18" customHeight="1">
      <c r="B22" s="499"/>
      <c r="C22" s="490"/>
      <c r="D22" s="2138" t="s">
        <v>790</v>
      </c>
      <c r="E22" s="2139"/>
      <c r="F22" s="2139"/>
      <c r="G22" s="2139"/>
      <c r="H22" s="2139"/>
      <c r="I22" s="2140"/>
      <c r="J22" s="2143"/>
      <c r="K22" s="2144"/>
      <c r="L22" s="2144"/>
      <c r="M22" s="2144"/>
      <c r="N22" s="2144"/>
      <c r="O22" s="2144"/>
      <c r="P22" s="2144"/>
      <c r="Q22" s="2144"/>
      <c r="R22" s="2144"/>
      <c r="S22" s="2144"/>
      <c r="T22" s="2144"/>
      <c r="U22" s="2144"/>
      <c r="V22" s="2145"/>
      <c r="W22" s="507"/>
      <c r="X22" s="483"/>
      <c r="Y22" s="483"/>
      <c r="Z22" s="499"/>
      <c r="AB22" s="424"/>
      <c r="AC22" s="424"/>
    </row>
    <row r="23" spans="2:44" s="565" customFormat="1" ht="18" customHeight="1">
      <c r="B23" s="499"/>
      <c r="C23" s="490"/>
      <c r="D23" s="2138" t="s">
        <v>800</v>
      </c>
      <c r="E23" s="2139"/>
      <c r="F23" s="2139"/>
      <c r="G23" s="2139"/>
      <c r="H23" s="2139"/>
      <c r="I23" s="2140"/>
      <c r="J23" s="2178"/>
      <c r="K23" s="2179"/>
      <c r="L23" s="2179"/>
      <c r="M23" s="2179"/>
      <c r="N23" s="2179"/>
      <c r="O23" s="2179"/>
      <c r="P23" s="570" t="s">
        <v>792</v>
      </c>
      <c r="Q23" s="554"/>
      <c r="R23" s="555"/>
      <c r="S23" s="555"/>
      <c r="T23" s="555"/>
      <c r="U23" s="555"/>
      <c r="V23" s="555"/>
      <c r="W23" s="507"/>
      <c r="X23" s="483"/>
      <c r="Y23" s="483"/>
      <c r="Z23" s="499"/>
      <c r="AB23" s="424"/>
      <c r="AC23" s="424"/>
    </row>
    <row r="24" spans="2:44" s="565" customFormat="1" ht="18" customHeight="1">
      <c r="B24" s="499"/>
      <c r="C24" s="490"/>
      <c r="D24" s="2138" t="s">
        <v>801</v>
      </c>
      <c r="E24" s="2139"/>
      <c r="F24" s="2139"/>
      <c r="G24" s="2139"/>
      <c r="H24" s="2139"/>
      <c r="I24" s="2140"/>
      <c r="J24" s="2178"/>
      <c r="K24" s="2179"/>
      <c r="L24" s="2179"/>
      <c r="M24" s="2179"/>
      <c r="N24" s="2179"/>
      <c r="O24" s="2179"/>
      <c r="P24" s="570" t="s">
        <v>792</v>
      </c>
      <c r="Q24" s="554"/>
      <c r="R24" s="555"/>
      <c r="S24" s="555"/>
      <c r="T24" s="555"/>
      <c r="U24" s="555"/>
      <c r="V24" s="555"/>
      <c r="W24" s="507"/>
      <c r="X24" s="483"/>
      <c r="Y24" s="483"/>
      <c r="Z24" s="499"/>
      <c r="AB24" s="424"/>
      <c r="AC24" s="424"/>
    </row>
    <row r="25" spans="2:44" s="565" customFormat="1" ht="6.75" customHeight="1">
      <c r="B25" s="499"/>
      <c r="C25" s="490"/>
      <c r="D25" s="556"/>
      <c r="E25" s="556"/>
      <c r="F25" s="556"/>
      <c r="G25" s="556"/>
      <c r="H25" s="556"/>
      <c r="I25" s="556"/>
      <c r="J25" s="554"/>
      <c r="K25" s="554"/>
      <c r="L25" s="554"/>
      <c r="M25" s="554"/>
      <c r="N25" s="554"/>
      <c r="O25" s="554"/>
      <c r="P25" s="554"/>
      <c r="Q25" s="554"/>
      <c r="R25" s="555"/>
      <c r="S25" s="555"/>
      <c r="T25" s="555"/>
      <c r="U25" s="555"/>
      <c r="V25" s="555"/>
      <c r="W25" s="507"/>
      <c r="X25" s="483"/>
      <c r="Y25" s="483"/>
      <c r="Z25" s="499"/>
      <c r="AB25" s="424"/>
      <c r="AC25" s="424"/>
    </row>
    <row r="26" spans="2:44" s="565" customFormat="1" ht="15" customHeight="1">
      <c r="B26" s="499"/>
      <c r="C26" s="490"/>
      <c r="D26" s="481" t="s">
        <v>802</v>
      </c>
      <c r="E26" s="500"/>
      <c r="F26" s="500"/>
      <c r="G26" s="500"/>
      <c r="H26" s="500"/>
      <c r="I26" s="500"/>
      <c r="J26" s="500"/>
      <c r="K26" s="500"/>
      <c r="L26" s="500"/>
      <c r="M26" s="500"/>
      <c r="N26" s="500"/>
      <c r="O26" s="500"/>
      <c r="P26" s="500"/>
      <c r="Q26" s="500"/>
      <c r="R26" s="500"/>
      <c r="S26" s="500"/>
      <c r="T26" s="500"/>
      <c r="U26" s="500"/>
      <c r="V26" s="500"/>
      <c r="W26" s="483"/>
      <c r="X26" s="483"/>
      <c r="Y26" s="483"/>
      <c r="Z26" s="499"/>
      <c r="AB26" s="424"/>
      <c r="AC26" s="424"/>
    </row>
    <row r="27" spans="2:44" s="565" customFormat="1" ht="18" customHeight="1">
      <c r="B27" s="499"/>
      <c r="C27" s="490"/>
      <c r="D27" s="2138" t="s">
        <v>747</v>
      </c>
      <c r="E27" s="2139"/>
      <c r="F27" s="2139"/>
      <c r="G27" s="2139"/>
      <c r="H27" s="2139"/>
      <c r="I27" s="2140"/>
      <c r="J27" s="2178"/>
      <c r="K27" s="2179"/>
      <c r="L27" s="2179"/>
      <c r="M27" s="2179"/>
      <c r="N27" s="2179"/>
      <c r="O27" s="2179"/>
      <c r="P27" s="570" t="s">
        <v>803</v>
      </c>
      <c r="Q27" s="555"/>
      <c r="R27" s="555"/>
      <c r="S27" s="555"/>
      <c r="T27" s="555"/>
      <c r="U27" s="555"/>
      <c r="V27" s="555"/>
      <c r="W27" s="507"/>
      <c r="X27" s="483"/>
      <c r="Y27" s="483"/>
      <c r="Z27" s="499"/>
      <c r="AB27" s="424"/>
      <c r="AC27" s="424"/>
    </row>
    <row r="28" spans="2:44" s="565" customFormat="1" ht="18" customHeight="1">
      <c r="B28" s="499"/>
      <c r="C28" s="490"/>
      <c r="D28" s="2180" t="s">
        <v>804</v>
      </c>
      <c r="E28" s="2139"/>
      <c r="F28" s="2139"/>
      <c r="G28" s="2139"/>
      <c r="H28" s="2139"/>
      <c r="I28" s="2140"/>
      <c r="J28" s="2178"/>
      <c r="K28" s="2179"/>
      <c r="L28" s="2179"/>
      <c r="M28" s="2179"/>
      <c r="N28" s="2179"/>
      <c r="O28" s="2179"/>
      <c r="P28" s="570" t="s">
        <v>805</v>
      </c>
      <c r="Q28" s="555"/>
      <c r="R28" s="555"/>
      <c r="S28" s="555"/>
      <c r="T28" s="555"/>
      <c r="U28" s="555"/>
      <c r="V28" s="555"/>
      <c r="W28" s="507"/>
      <c r="X28" s="483"/>
      <c r="Y28" s="483"/>
      <c r="Z28" s="499"/>
      <c r="AB28" s="424"/>
      <c r="AC28" s="424"/>
    </row>
    <row r="29" spans="2:44" s="565" customFormat="1" ht="18" customHeight="1">
      <c r="B29" s="499"/>
      <c r="C29" s="490"/>
      <c r="D29" s="2138" t="s">
        <v>806</v>
      </c>
      <c r="E29" s="2139"/>
      <c r="F29" s="2139"/>
      <c r="G29" s="2139"/>
      <c r="H29" s="2139"/>
      <c r="I29" s="2140"/>
      <c r="J29" s="2178"/>
      <c r="K29" s="2179"/>
      <c r="L29" s="2179"/>
      <c r="M29" s="2179"/>
      <c r="N29" s="2179"/>
      <c r="O29" s="2179"/>
      <c r="P29" s="535"/>
      <c r="Q29" s="555"/>
      <c r="R29" s="555"/>
      <c r="S29" s="555"/>
      <c r="T29" s="555"/>
      <c r="U29" s="555"/>
      <c r="V29" s="555"/>
      <c r="W29" s="507"/>
      <c r="X29" s="483"/>
      <c r="Y29" s="483"/>
      <c r="Z29" s="499"/>
      <c r="AB29" s="424"/>
      <c r="AC29" s="424"/>
    </row>
    <row r="30" spans="2:44" s="565" customFormat="1" ht="15" customHeight="1">
      <c r="B30" s="499"/>
      <c r="C30" s="490"/>
      <c r="D30" s="508"/>
      <c r="E30" s="508"/>
      <c r="F30" s="509"/>
      <c r="G30" s="510"/>
      <c r="H30" s="510"/>
      <c r="I30" s="510"/>
      <c r="J30" s="510"/>
      <c r="K30" s="510"/>
      <c r="L30" s="434"/>
      <c r="M30" s="434"/>
      <c r="N30" s="434"/>
      <c r="O30" s="434"/>
      <c r="P30" s="434"/>
      <c r="Q30" s="434"/>
      <c r="R30" s="434"/>
      <c r="S30" s="434"/>
      <c r="T30" s="434"/>
      <c r="U30" s="434"/>
      <c r="V30" s="434"/>
      <c r="W30" s="434"/>
      <c r="X30" s="434"/>
      <c r="Y30" s="434"/>
      <c r="Z30" s="499"/>
      <c r="AB30" s="424"/>
      <c r="AC30" s="424"/>
    </row>
    <row r="31" spans="2:44" s="446" customFormat="1" ht="15" customHeight="1">
      <c r="B31" s="449"/>
      <c r="C31" s="536" t="s">
        <v>779</v>
      </c>
      <c r="D31" s="476"/>
      <c r="E31" s="476"/>
      <c r="F31" s="476"/>
      <c r="G31" s="476"/>
      <c r="H31" s="457"/>
      <c r="I31" s="451"/>
      <c r="J31" s="452"/>
      <c r="K31" s="457"/>
      <c r="L31" s="451"/>
      <c r="M31" s="457"/>
      <c r="N31" s="457"/>
      <c r="O31" s="453"/>
      <c r="P31" s="452"/>
      <c r="Q31" s="458"/>
      <c r="R31" s="459"/>
      <c r="S31" s="459"/>
      <c r="T31" s="459"/>
      <c r="U31" s="537"/>
      <c r="V31" s="537"/>
      <c r="W31" s="537"/>
      <c r="X31" s="537"/>
      <c r="Y31" s="537"/>
      <c r="Z31" s="537"/>
      <c r="AA31" s="537"/>
      <c r="AB31" s="537"/>
      <c r="AC31" s="537"/>
      <c r="AD31" s="537"/>
      <c r="AE31" s="590"/>
      <c r="AF31" s="460"/>
      <c r="AG31" s="460"/>
      <c r="AH31" s="460"/>
      <c r="AI31" s="539"/>
      <c r="AJ31" s="539"/>
      <c r="AK31" s="539"/>
      <c r="AL31" s="539"/>
      <c r="AM31" s="539"/>
      <c r="AN31" s="539"/>
      <c r="AO31" s="539"/>
      <c r="AP31" s="454"/>
      <c r="AQ31" s="454"/>
      <c r="AR31" s="448"/>
    </row>
    <row r="32" spans="2:44" s="565" customFormat="1" ht="31.5" customHeight="1">
      <c r="B32" s="499"/>
      <c r="C32" s="490"/>
      <c r="D32" s="2138" t="s">
        <v>807</v>
      </c>
      <c r="E32" s="2139"/>
      <c r="F32" s="2139"/>
      <c r="G32" s="2139"/>
      <c r="H32" s="2139"/>
      <c r="I32" s="2140"/>
      <c r="J32" s="2174" t="str">
        <f>IF(AND(J8&lt;&gt;"",OR(J12="■",P12="■")),900000,"")</f>
        <v/>
      </c>
      <c r="K32" s="2175"/>
      <c r="L32" s="2175"/>
      <c r="M32" s="2175"/>
      <c r="N32" s="2175"/>
      <c r="O32" s="2175"/>
      <c r="P32" s="570" t="s">
        <v>808</v>
      </c>
      <c r="Q32" s="554"/>
      <c r="R32" s="555"/>
      <c r="S32" s="555"/>
      <c r="T32" s="555"/>
      <c r="U32" s="555"/>
      <c r="V32" s="555"/>
      <c r="W32" s="507"/>
      <c r="X32" s="483"/>
      <c r="Y32" s="483"/>
      <c r="Z32" s="499"/>
      <c r="AB32" s="424"/>
      <c r="AC32" s="424"/>
    </row>
    <row r="33" spans="2:29" s="431" customFormat="1" ht="15">
      <c r="B33" s="492"/>
      <c r="C33" s="493"/>
      <c r="D33" s="494"/>
      <c r="E33" s="495"/>
      <c r="F33" s="495"/>
      <c r="G33" s="495"/>
      <c r="H33" s="495"/>
      <c r="I33" s="495"/>
      <c r="J33" s="495"/>
      <c r="K33" s="495"/>
      <c r="L33" s="495"/>
      <c r="M33" s="495"/>
      <c r="N33" s="495"/>
      <c r="O33" s="495"/>
      <c r="P33" s="495"/>
      <c r="Q33" s="495"/>
      <c r="R33" s="495"/>
      <c r="S33" s="495"/>
      <c r="T33" s="495"/>
      <c r="U33" s="496"/>
      <c r="V33" s="495"/>
      <c r="W33" s="495"/>
      <c r="X33" s="495"/>
      <c r="Y33" s="495"/>
      <c r="Z33" s="492"/>
      <c r="AB33" s="424"/>
      <c r="AC33" s="424"/>
    </row>
    <row r="34" spans="2:29" s="431" customFormat="1" ht="15">
      <c r="B34" s="492"/>
      <c r="C34" s="493"/>
      <c r="D34" s="494"/>
      <c r="E34" s="495"/>
      <c r="F34" s="495"/>
      <c r="G34" s="495"/>
      <c r="H34" s="495"/>
      <c r="I34" s="495"/>
      <c r="J34" s="495"/>
      <c r="K34" s="495"/>
      <c r="L34" s="495"/>
      <c r="M34" s="495"/>
      <c r="N34" s="495"/>
      <c r="O34" s="495"/>
      <c r="P34" s="495"/>
      <c r="Q34" s="495"/>
      <c r="R34" s="495"/>
      <c r="S34" s="495"/>
      <c r="T34" s="495"/>
      <c r="U34" s="496"/>
      <c r="V34" s="495"/>
      <c r="W34" s="495"/>
      <c r="X34" s="495"/>
      <c r="Y34" s="495"/>
      <c r="Z34" s="492"/>
      <c r="AB34" s="424"/>
      <c r="AC34" s="424"/>
    </row>
    <row r="35" spans="2:29" s="431" customFormat="1" ht="15">
      <c r="B35" s="492"/>
      <c r="C35" s="493"/>
      <c r="D35" s="494"/>
      <c r="E35" s="495"/>
      <c r="F35" s="495"/>
      <c r="G35" s="495"/>
      <c r="H35" s="495"/>
      <c r="I35" s="495"/>
      <c r="J35" s="495"/>
      <c r="K35" s="495"/>
      <c r="L35" s="495"/>
      <c r="M35" s="495"/>
      <c r="N35" s="495"/>
      <c r="O35" s="495"/>
      <c r="P35" s="495"/>
      <c r="Q35" s="495"/>
      <c r="R35" s="495"/>
      <c r="S35" s="495"/>
      <c r="T35" s="495"/>
      <c r="U35" s="496"/>
      <c r="V35" s="495"/>
      <c r="W35" s="495"/>
      <c r="X35" s="495"/>
      <c r="Y35" s="495"/>
      <c r="Z35" s="492"/>
      <c r="AB35" s="424"/>
      <c r="AC35" s="424"/>
    </row>
    <row r="36" spans="2:29" s="431" customFormat="1" ht="15">
      <c r="B36" s="492"/>
      <c r="C36" s="493"/>
      <c r="D36" s="494"/>
      <c r="E36" s="495"/>
      <c r="F36" s="495"/>
      <c r="G36" s="495"/>
      <c r="H36" s="495"/>
      <c r="I36" s="495"/>
      <c r="J36" s="495"/>
      <c r="K36" s="495"/>
      <c r="L36" s="495"/>
      <c r="M36" s="495"/>
      <c r="N36" s="495"/>
      <c r="O36" s="495"/>
      <c r="P36" s="495"/>
      <c r="Q36" s="495"/>
      <c r="R36" s="495"/>
      <c r="S36" s="495"/>
      <c r="T36" s="495"/>
      <c r="U36" s="496"/>
      <c r="V36" s="495"/>
      <c r="W36" s="495"/>
      <c r="X36" s="495"/>
      <c r="Y36" s="495"/>
      <c r="Z36" s="492"/>
      <c r="AB36" s="424"/>
      <c r="AC36" s="424"/>
    </row>
    <row r="37" spans="2:29" s="431" customFormat="1" ht="15">
      <c r="B37" s="426"/>
      <c r="C37" s="427"/>
      <c r="D37" s="428"/>
      <c r="E37" s="429"/>
      <c r="F37" s="429"/>
      <c r="G37" s="429"/>
      <c r="H37" s="429"/>
      <c r="I37" s="429"/>
      <c r="J37" s="429"/>
      <c r="K37" s="429"/>
      <c r="L37" s="429"/>
      <c r="M37" s="429"/>
      <c r="N37" s="429"/>
      <c r="O37" s="429"/>
      <c r="P37" s="429"/>
      <c r="Q37" s="429"/>
      <c r="R37" s="429"/>
      <c r="S37" s="429"/>
      <c r="T37" s="429"/>
      <c r="U37" s="430"/>
      <c r="V37" s="429"/>
      <c r="W37" s="429"/>
      <c r="X37" s="429"/>
      <c r="Y37" s="429"/>
      <c r="Z37" s="426"/>
      <c r="AB37" s="424"/>
      <c r="AC37" s="424"/>
    </row>
    <row r="38" spans="2:29" s="431" customFormat="1" ht="15">
      <c r="B38" s="426"/>
      <c r="C38" s="427"/>
      <c r="D38" s="428"/>
      <c r="E38" s="429"/>
      <c r="F38" s="429"/>
      <c r="G38" s="429"/>
      <c r="H38" s="429"/>
      <c r="I38" s="429"/>
      <c r="J38" s="429"/>
      <c r="K38" s="429"/>
      <c r="L38" s="429"/>
      <c r="M38" s="429"/>
      <c r="N38" s="429"/>
      <c r="O38" s="429"/>
      <c r="P38" s="429"/>
      <c r="Q38" s="429"/>
      <c r="R38" s="429"/>
      <c r="S38" s="429"/>
      <c r="T38" s="429"/>
      <c r="U38" s="430"/>
      <c r="V38" s="429"/>
      <c r="W38" s="429"/>
      <c r="X38" s="429"/>
      <c r="Y38" s="429"/>
      <c r="Z38" s="426"/>
      <c r="AB38" s="424"/>
      <c r="AC38" s="424"/>
    </row>
    <row r="39" spans="2:29" s="431" customFormat="1" ht="15">
      <c r="B39" s="426"/>
      <c r="C39" s="427"/>
      <c r="D39" s="428"/>
      <c r="E39" s="429"/>
      <c r="F39" s="429"/>
      <c r="G39" s="429"/>
      <c r="H39" s="429"/>
      <c r="I39" s="429"/>
      <c r="J39" s="429"/>
      <c r="K39" s="429"/>
      <c r="L39" s="429"/>
      <c r="M39" s="429"/>
      <c r="N39" s="429"/>
      <c r="O39" s="429"/>
      <c r="P39" s="429"/>
      <c r="Q39" s="429"/>
      <c r="R39" s="429"/>
      <c r="S39" s="429"/>
      <c r="T39" s="429"/>
      <c r="U39" s="430"/>
      <c r="V39" s="429"/>
      <c r="W39" s="429"/>
      <c r="X39" s="429"/>
      <c r="Y39" s="429"/>
      <c r="Z39" s="426"/>
      <c r="AB39" s="435"/>
      <c r="AC39" s="435"/>
    </row>
    <row r="40" spans="2:29" s="431" customFormat="1" ht="15">
      <c r="B40" s="426"/>
      <c r="C40" s="427"/>
      <c r="D40" s="428"/>
      <c r="E40" s="429"/>
      <c r="F40" s="429"/>
      <c r="G40" s="429"/>
      <c r="H40" s="429"/>
      <c r="I40" s="429"/>
      <c r="J40" s="429"/>
      <c r="K40" s="429"/>
      <c r="L40" s="429"/>
      <c r="M40" s="429"/>
      <c r="N40" s="429"/>
      <c r="O40" s="429"/>
      <c r="P40" s="429"/>
      <c r="Q40" s="429"/>
      <c r="R40" s="429"/>
      <c r="S40" s="429"/>
      <c r="T40" s="429"/>
      <c r="U40" s="430"/>
      <c r="V40" s="429"/>
      <c r="W40" s="429"/>
      <c r="X40" s="429"/>
      <c r="Y40" s="429"/>
      <c r="Z40" s="426"/>
      <c r="AB40" s="435"/>
      <c r="AC40" s="435"/>
    </row>
    <row r="41" spans="2:29" s="431" customFormat="1" ht="15">
      <c r="B41" s="426"/>
      <c r="C41" s="427"/>
      <c r="D41" s="428"/>
      <c r="E41" s="429"/>
      <c r="F41" s="429"/>
      <c r="G41" s="429"/>
      <c r="H41" s="429"/>
      <c r="I41" s="429"/>
      <c r="J41" s="429"/>
      <c r="K41" s="429"/>
      <c r="L41" s="429"/>
      <c r="M41" s="429"/>
      <c r="N41" s="429"/>
      <c r="O41" s="429"/>
      <c r="P41" s="429"/>
      <c r="Q41" s="429"/>
      <c r="R41" s="429"/>
      <c r="S41" s="429"/>
      <c r="T41" s="429"/>
      <c r="U41" s="430"/>
      <c r="V41" s="429"/>
      <c r="W41" s="429"/>
      <c r="X41" s="429"/>
      <c r="Y41" s="429"/>
      <c r="Z41" s="426"/>
      <c r="AB41" s="435"/>
      <c r="AC41" s="435"/>
    </row>
    <row r="42" spans="2:29" s="431" customFormat="1" ht="15">
      <c r="B42" s="426"/>
      <c r="C42" s="427"/>
      <c r="D42" s="428"/>
      <c r="E42" s="429"/>
      <c r="F42" s="429"/>
      <c r="G42" s="429"/>
      <c r="H42" s="429"/>
      <c r="I42" s="429"/>
      <c r="J42" s="429"/>
      <c r="K42" s="429"/>
      <c r="L42" s="429"/>
      <c r="M42" s="429"/>
      <c r="N42" s="429"/>
      <c r="O42" s="429"/>
      <c r="P42" s="429"/>
      <c r="Q42" s="429"/>
      <c r="R42" s="429"/>
      <c r="S42" s="429"/>
      <c r="T42" s="429"/>
      <c r="U42" s="430"/>
      <c r="V42" s="429"/>
      <c r="W42" s="429"/>
      <c r="X42" s="429"/>
      <c r="Y42" s="429"/>
      <c r="Z42" s="426"/>
      <c r="AB42" s="435"/>
      <c r="AC42" s="435"/>
    </row>
    <row r="43" spans="2:29" s="431" customFormat="1" ht="15">
      <c r="B43" s="426"/>
      <c r="C43" s="427"/>
      <c r="D43" s="428"/>
      <c r="E43" s="429"/>
      <c r="F43" s="429"/>
      <c r="G43" s="429"/>
      <c r="H43" s="429"/>
      <c r="I43" s="429"/>
      <c r="J43" s="429"/>
      <c r="K43" s="429"/>
      <c r="L43" s="429"/>
      <c r="M43" s="429"/>
      <c r="N43" s="429"/>
      <c r="O43" s="429"/>
      <c r="P43" s="429"/>
      <c r="Q43" s="429"/>
      <c r="R43" s="429"/>
      <c r="S43" s="429"/>
      <c r="T43" s="429"/>
      <c r="U43" s="430"/>
      <c r="V43" s="429"/>
      <c r="W43" s="429"/>
      <c r="X43" s="429"/>
      <c r="Y43" s="429"/>
      <c r="Z43" s="426"/>
      <c r="AB43" s="435"/>
      <c r="AC43" s="435"/>
    </row>
    <row r="44" spans="2:29" s="431" customFormat="1" ht="15">
      <c r="B44" s="426"/>
      <c r="C44" s="427"/>
      <c r="D44" s="428"/>
      <c r="E44" s="429"/>
      <c r="F44" s="429"/>
      <c r="G44" s="429"/>
      <c r="H44" s="429"/>
      <c r="I44" s="429"/>
      <c r="J44" s="429"/>
      <c r="K44" s="429"/>
      <c r="L44" s="429"/>
      <c r="M44" s="429"/>
      <c r="N44" s="429"/>
      <c r="O44" s="429"/>
      <c r="P44" s="429"/>
      <c r="Q44" s="429"/>
      <c r="R44" s="429"/>
      <c r="S44" s="429"/>
      <c r="T44" s="429"/>
      <c r="U44" s="430"/>
      <c r="V44" s="429"/>
      <c r="W44" s="429"/>
      <c r="X44" s="429"/>
      <c r="Y44" s="429"/>
      <c r="Z44" s="426"/>
      <c r="AB44" s="435"/>
      <c r="AC44" s="435"/>
    </row>
    <row r="45" spans="2:29" s="431" customFormat="1" ht="15">
      <c r="B45" s="426"/>
      <c r="C45" s="427"/>
      <c r="D45" s="428"/>
      <c r="E45" s="429"/>
      <c r="F45" s="429"/>
      <c r="G45" s="429"/>
      <c r="H45" s="429"/>
      <c r="I45" s="429"/>
      <c r="J45" s="429"/>
      <c r="K45" s="429"/>
      <c r="L45" s="429"/>
      <c r="M45" s="429"/>
      <c r="N45" s="429"/>
      <c r="O45" s="429"/>
      <c r="P45" s="429"/>
      <c r="Q45" s="429"/>
      <c r="R45" s="429"/>
      <c r="S45" s="429"/>
      <c r="T45" s="429"/>
      <c r="U45" s="430"/>
      <c r="V45" s="429"/>
      <c r="W45" s="429"/>
      <c r="X45" s="429"/>
      <c r="Y45" s="429"/>
      <c r="Z45" s="426"/>
      <c r="AB45" s="435"/>
      <c r="AC45" s="435"/>
    </row>
    <row r="46" spans="2:29" s="431" customFormat="1" ht="15">
      <c r="B46" s="426"/>
      <c r="C46" s="427"/>
      <c r="D46" s="428"/>
      <c r="E46" s="429"/>
      <c r="F46" s="429"/>
      <c r="G46" s="429"/>
      <c r="H46" s="429"/>
      <c r="I46" s="429"/>
      <c r="J46" s="429"/>
      <c r="K46" s="429"/>
      <c r="L46" s="429"/>
      <c r="M46" s="429"/>
      <c r="N46" s="429"/>
      <c r="O46" s="429"/>
      <c r="P46" s="429"/>
      <c r="Q46" s="429"/>
      <c r="R46" s="429"/>
      <c r="S46" s="429"/>
      <c r="T46" s="429"/>
      <c r="U46" s="430"/>
      <c r="V46" s="429"/>
      <c r="W46" s="429"/>
      <c r="X46" s="429"/>
      <c r="Y46" s="429"/>
      <c r="Z46" s="426"/>
      <c r="AB46" s="435"/>
      <c r="AC46" s="435"/>
    </row>
    <row r="47" spans="2:29" ht="12.75" customHeight="1">
      <c r="B47" s="425"/>
      <c r="C47" s="425"/>
      <c r="D47" s="425"/>
      <c r="E47" s="425"/>
      <c r="F47" s="425"/>
      <c r="G47" s="425"/>
      <c r="H47" s="425"/>
      <c r="I47" s="425"/>
      <c r="J47" s="425"/>
      <c r="K47" s="425"/>
      <c r="L47" s="425"/>
      <c r="M47" s="425"/>
      <c r="N47" s="425"/>
      <c r="O47" s="425"/>
      <c r="P47" s="425"/>
      <c r="Q47" s="425"/>
      <c r="R47" s="425"/>
      <c r="S47" s="425"/>
      <c r="T47" s="425"/>
      <c r="U47" s="425"/>
      <c r="V47" s="425"/>
      <c r="W47" s="425"/>
      <c r="X47" s="425"/>
      <c r="Y47" s="425"/>
      <c r="Z47" s="425"/>
      <c r="AB47" s="435"/>
      <c r="AC47" s="435"/>
    </row>
    <row r="48" spans="2:29" ht="20.100000000000001" customHeight="1">
      <c r="AB48" s="435"/>
      <c r="AC48" s="435"/>
    </row>
    <row r="49" spans="28:30" ht="20.100000000000001" customHeight="1">
      <c r="AB49" s="435"/>
      <c r="AC49" s="435"/>
    </row>
    <row r="50" spans="28:30" ht="20.100000000000001" customHeight="1">
      <c r="AB50" s="435"/>
      <c r="AC50" s="435"/>
    </row>
    <row r="51" spans="28:30" ht="20.100000000000001" customHeight="1">
      <c r="AB51" s="435"/>
      <c r="AC51" s="435"/>
    </row>
    <row r="52" spans="28:30" ht="20.100000000000001" customHeight="1">
      <c r="AB52" s="435"/>
      <c r="AC52" s="435"/>
      <c r="AD52" s="436"/>
    </row>
    <row r="53" spans="28:30" ht="20.100000000000001" customHeight="1">
      <c r="AB53" s="435"/>
      <c r="AC53" s="435"/>
    </row>
    <row r="54" spans="28:30" ht="20.100000000000001" customHeight="1">
      <c r="AB54" s="435"/>
      <c r="AC54" s="435"/>
    </row>
    <row r="55" spans="28:30" ht="20.100000000000001" customHeight="1">
      <c r="AB55" s="435"/>
      <c r="AC55" s="435"/>
    </row>
    <row r="56" spans="28:30" ht="20.100000000000001" customHeight="1">
      <c r="AB56" s="435"/>
      <c r="AC56" s="435"/>
    </row>
    <row r="57" spans="28:30" ht="20.100000000000001" customHeight="1">
      <c r="AB57" s="435"/>
      <c r="AC57" s="435"/>
    </row>
    <row r="58" spans="28:30" ht="20.100000000000001" customHeight="1">
      <c r="AB58" s="435"/>
      <c r="AC58" s="435"/>
    </row>
    <row r="59" spans="28:30" ht="20.100000000000001" customHeight="1">
      <c r="AB59" s="435"/>
      <c r="AC59" s="435"/>
    </row>
    <row r="60" spans="28:30" ht="20.100000000000001" customHeight="1">
      <c r="AB60" s="435"/>
      <c r="AC60" s="435"/>
    </row>
    <row r="61" spans="28:30" ht="20.100000000000001" customHeight="1">
      <c r="AB61" s="435"/>
      <c r="AC61" s="435"/>
    </row>
    <row r="62" spans="28:30" ht="20.100000000000001" customHeight="1">
      <c r="AB62" s="435"/>
      <c r="AC62" s="435"/>
    </row>
    <row r="63" spans="28:30" ht="20.100000000000001" customHeight="1">
      <c r="AB63" s="435"/>
      <c r="AC63" s="435"/>
    </row>
    <row r="64" spans="28:30" ht="20.100000000000001" customHeight="1">
      <c r="AB64" s="437"/>
      <c r="AC64" s="437"/>
    </row>
    <row r="65" spans="28:29" ht="20.100000000000001" customHeight="1">
      <c r="AB65" s="435"/>
      <c r="AC65" s="435"/>
    </row>
    <row r="66" spans="28:29" ht="20.100000000000001" customHeight="1">
      <c r="AB66" s="435"/>
      <c r="AC66" s="435"/>
    </row>
    <row r="67" spans="28:29" ht="20.100000000000001" customHeight="1">
      <c r="AB67" s="435"/>
      <c r="AC67" s="435"/>
    </row>
    <row r="68" spans="28:29" ht="20.100000000000001" customHeight="1">
      <c r="AB68" s="435"/>
      <c r="AC68" s="435"/>
    </row>
    <row r="69" spans="28:29" ht="20.100000000000001" customHeight="1">
      <c r="AB69" s="435"/>
      <c r="AC69" s="435"/>
    </row>
    <row r="70" spans="28:29" ht="20.100000000000001" customHeight="1">
      <c r="AB70" s="435"/>
      <c r="AC70" s="435"/>
    </row>
    <row r="71" spans="28:29" ht="20.100000000000001" customHeight="1">
      <c r="AB71" s="435"/>
      <c r="AC71" s="435"/>
    </row>
    <row r="72" spans="28:29" ht="20.100000000000001" customHeight="1">
      <c r="AB72" s="435"/>
      <c r="AC72" s="435"/>
    </row>
    <row r="73" spans="28:29" ht="20.100000000000001" customHeight="1">
      <c r="AB73" s="435"/>
      <c r="AC73" s="435"/>
    </row>
    <row r="81" spans="29:29" ht="20.100000000000001" customHeight="1">
      <c r="AC81" s="438"/>
    </row>
    <row r="82" spans="29:29" ht="20.100000000000001" customHeight="1">
      <c r="AC82" s="439"/>
    </row>
    <row r="146" spans="28:29" ht="20.100000000000001" customHeight="1">
      <c r="AB146" s="440"/>
      <c r="AC146" s="441"/>
    </row>
    <row r="147" spans="28:29" ht="20.100000000000001" customHeight="1">
      <c r="AB147" s="440"/>
      <c r="AC147" s="441"/>
    </row>
    <row r="148" spans="28:29" ht="20.100000000000001" customHeight="1">
      <c r="AB148" s="440"/>
      <c r="AC148" s="441"/>
    </row>
    <row r="149" spans="28:29" ht="20.100000000000001" customHeight="1">
      <c r="AB149" s="440"/>
      <c r="AC149" s="441"/>
    </row>
    <row r="150" spans="28:29" ht="20.100000000000001" customHeight="1">
      <c r="AB150" s="440"/>
      <c r="AC150" s="441"/>
    </row>
    <row r="151" spans="28:29" ht="20.100000000000001" customHeight="1">
      <c r="AB151" s="440"/>
      <c r="AC151" s="441"/>
    </row>
    <row r="152" spans="28:29" ht="20.100000000000001" customHeight="1">
      <c r="AB152" s="440"/>
      <c r="AC152" s="441"/>
    </row>
    <row r="153" spans="28:29" ht="20.100000000000001" customHeight="1">
      <c r="AB153" s="440"/>
      <c r="AC153" s="441"/>
    </row>
    <row r="154" spans="28:29" ht="20.100000000000001" customHeight="1">
      <c r="AB154" s="440"/>
      <c r="AC154" s="441"/>
    </row>
    <row r="155" spans="28:29" ht="20.100000000000001" customHeight="1">
      <c r="AB155" s="440"/>
      <c r="AC155" s="441"/>
    </row>
    <row r="156" spans="28:29" ht="20.100000000000001" customHeight="1">
      <c r="AB156" s="440"/>
      <c r="AC156" s="441"/>
    </row>
    <row r="157" spans="28:29" ht="20.100000000000001" customHeight="1">
      <c r="AB157" s="440"/>
      <c r="AC157" s="441"/>
    </row>
    <row r="158" spans="28:29" ht="20.100000000000001" customHeight="1">
      <c r="AB158" s="440"/>
      <c r="AC158" s="441"/>
    </row>
    <row r="159" spans="28:29" ht="20.100000000000001" customHeight="1">
      <c r="AB159" s="440"/>
      <c r="AC159" s="441"/>
    </row>
    <row r="160" spans="28:29" ht="20.100000000000001" customHeight="1">
      <c r="AB160" s="440"/>
      <c r="AC160" s="441"/>
    </row>
    <row r="161" spans="28:29" ht="20.100000000000001" customHeight="1">
      <c r="AB161" s="440"/>
      <c r="AC161" s="441"/>
    </row>
    <row r="162" spans="28:29" ht="20.100000000000001" customHeight="1">
      <c r="AB162" s="440"/>
      <c r="AC162" s="441"/>
    </row>
    <row r="163" spans="28:29" ht="20.100000000000001" customHeight="1">
      <c r="AB163" s="440"/>
      <c r="AC163" s="441"/>
    </row>
    <row r="164" spans="28:29" ht="20.100000000000001" customHeight="1">
      <c r="AB164" s="440"/>
      <c r="AC164" s="441"/>
    </row>
    <row r="165" spans="28:29" ht="20.100000000000001" customHeight="1">
      <c r="AB165" s="440"/>
      <c r="AC165" s="441"/>
    </row>
    <row r="166" spans="28:29" ht="20.100000000000001" customHeight="1">
      <c r="AB166" s="440"/>
      <c r="AC166" s="441"/>
    </row>
    <row r="167" spans="28:29" ht="20.100000000000001" customHeight="1">
      <c r="AB167" s="440"/>
      <c r="AC167" s="441"/>
    </row>
    <row r="168" spans="28:29" ht="20.100000000000001" customHeight="1">
      <c r="AB168" s="440"/>
      <c r="AC168" s="441"/>
    </row>
    <row r="169" spans="28:29" ht="20.100000000000001" customHeight="1">
      <c r="AB169" s="440"/>
      <c r="AC169" s="441"/>
    </row>
    <row r="170" spans="28:29" ht="20.100000000000001" customHeight="1">
      <c r="AB170" s="440"/>
      <c r="AC170" s="441"/>
    </row>
    <row r="171" spans="28:29" ht="20.100000000000001" customHeight="1">
      <c r="AB171" s="440"/>
      <c r="AC171" s="441"/>
    </row>
    <row r="172" spans="28:29" ht="20.100000000000001" customHeight="1">
      <c r="AB172" s="440"/>
      <c r="AC172" s="441"/>
    </row>
    <row r="173" spans="28:29" ht="20.100000000000001" customHeight="1">
      <c r="AB173" s="440"/>
      <c r="AC173" s="441"/>
    </row>
    <row r="174" spans="28:29" ht="20.100000000000001" customHeight="1">
      <c r="AB174" s="440"/>
      <c r="AC174" s="441"/>
    </row>
    <row r="175" spans="28:29" ht="20.100000000000001" customHeight="1">
      <c r="AB175" s="440"/>
      <c r="AC175" s="441"/>
    </row>
    <row r="176" spans="28:29" ht="20.100000000000001" customHeight="1">
      <c r="AB176" s="440"/>
      <c r="AC176" s="441"/>
    </row>
    <row r="177" spans="28:29" ht="20.100000000000001" customHeight="1">
      <c r="AB177" s="440"/>
      <c r="AC177" s="441"/>
    </row>
    <row r="178" spans="28:29" ht="20.100000000000001" customHeight="1">
      <c r="AB178" s="440"/>
      <c r="AC178" s="441"/>
    </row>
    <row r="179" spans="28:29" ht="20.100000000000001" customHeight="1">
      <c r="AB179" s="440"/>
      <c r="AC179" s="441"/>
    </row>
    <row r="180" spans="28:29" ht="20.100000000000001" customHeight="1">
      <c r="AB180" s="440"/>
      <c r="AC180" s="441"/>
    </row>
    <row r="181" spans="28:29" ht="20.100000000000001" customHeight="1">
      <c r="AB181" s="440"/>
      <c r="AC181" s="441"/>
    </row>
    <row r="182" spans="28:29" ht="20.100000000000001" customHeight="1">
      <c r="AB182" s="440"/>
      <c r="AC182" s="441"/>
    </row>
    <row r="183" spans="28:29" ht="20.100000000000001" customHeight="1">
      <c r="AB183" s="440"/>
      <c r="AC183" s="441"/>
    </row>
    <row r="184" spans="28:29" ht="20.100000000000001" customHeight="1">
      <c r="AB184" s="440"/>
      <c r="AC184" s="441"/>
    </row>
    <row r="185" spans="28:29" ht="20.100000000000001" customHeight="1">
      <c r="AB185" s="440"/>
      <c r="AC185" s="441"/>
    </row>
    <row r="186" spans="28:29" ht="20.100000000000001" customHeight="1">
      <c r="AB186" s="440"/>
      <c r="AC186" s="441"/>
    </row>
    <row r="187" spans="28:29" ht="20.100000000000001" customHeight="1">
      <c r="AB187" s="442"/>
      <c r="AC187" s="443"/>
    </row>
    <row r="188" spans="28:29" ht="20.100000000000001" customHeight="1">
      <c r="AB188" s="442"/>
      <c r="AC188" s="443"/>
    </row>
    <row r="189" spans="28:29" ht="20.100000000000001" customHeight="1">
      <c r="AB189" s="444"/>
      <c r="AC189" s="445"/>
    </row>
    <row r="190" spans="28:29" ht="20.100000000000001" customHeight="1">
      <c r="AB190" s="444"/>
      <c r="AC190" s="445"/>
    </row>
    <row r="191" spans="28:29" ht="20.100000000000001" customHeight="1">
      <c r="AB191" s="444"/>
      <c r="AC191" s="445"/>
    </row>
    <row r="192" spans="28:29" ht="20.100000000000001" customHeight="1">
      <c r="AB192" s="444"/>
      <c r="AC192" s="445"/>
    </row>
  </sheetData>
  <sheetProtection sheet="1" selectLockedCells="1"/>
  <mergeCells count="38">
    <mergeCell ref="J22:V22"/>
    <mergeCell ref="J17:O17"/>
    <mergeCell ref="D18:I18"/>
    <mergeCell ref="J18:O18"/>
    <mergeCell ref="D15:I15"/>
    <mergeCell ref="J15:V15"/>
    <mergeCell ref="S21:U21"/>
    <mergeCell ref="D19:I19"/>
    <mergeCell ref="J16:O16"/>
    <mergeCell ref="D16:I16"/>
    <mergeCell ref="D17:I17"/>
    <mergeCell ref="J19:O19"/>
    <mergeCell ref="D7:I7"/>
    <mergeCell ref="J7:V7"/>
    <mergeCell ref="D8:I8"/>
    <mergeCell ref="J8:V8"/>
    <mergeCell ref="D14:I14"/>
    <mergeCell ref="D12:I12"/>
    <mergeCell ref="K12:M12"/>
    <mergeCell ref="Q12:T12"/>
    <mergeCell ref="K14:M14"/>
    <mergeCell ref="O14:Q14"/>
    <mergeCell ref="D32:I32"/>
    <mergeCell ref="J32:O32"/>
    <mergeCell ref="K21:M21"/>
    <mergeCell ref="O21:Q21"/>
    <mergeCell ref="D29:I29"/>
    <mergeCell ref="J23:O23"/>
    <mergeCell ref="J24:O24"/>
    <mergeCell ref="D24:I24"/>
    <mergeCell ref="D27:I27"/>
    <mergeCell ref="D28:I28"/>
    <mergeCell ref="D23:I23"/>
    <mergeCell ref="D21:I21"/>
    <mergeCell ref="D22:I22"/>
    <mergeCell ref="J28:O28"/>
    <mergeCell ref="J29:O29"/>
    <mergeCell ref="J27:O27"/>
  </mergeCells>
  <phoneticPr fontId="16"/>
  <conditionalFormatting sqref="AC81:AC82 AB146:AC192">
    <cfRule type="expression" priority="51">
      <formula>CELL("protect",AB81)=0</formula>
    </cfRule>
  </conditionalFormatting>
  <conditionalFormatting sqref="B1:B2">
    <cfRule type="expression" dxfId="112" priority="50">
      <formula>_xlfn.ISFORMULA(B1)=TRUE</formula>
    </cfRule>
  </conditionalFormatting>
  <conditionalFormatting sqref="J8:V8">
    <cfRule type="containsBlanks" dxfId="111" priority="49">
      <formula>LEN(TRIM(J8))=0</formula>
    </cfRule>
    <cfRule type="expression" dxfId="110" priority="52">
      <formula>#REF!="■"</formula>
    </cfRule>
    <cfRule type="expression" dxfId="109" priority="53">
      <formula>#REF!="■"</formula>
    </cfRule>
  </conditionalFormatting>
  <conditionalFormatting sqref="V17">
    <cfRule type="expression" dxfId="108" priority="47">
      <formula>#REF!="■"</formula>
    </cfRule>
    <cfRule type="expression" dxfId="107" priority="48">
      <formula>#REF!="■"</formula>
    </cfRule>
  </conditionalFormatting>
  <conditionalFormatting sqref="V19">
    <cfRule type="expression" dxfId="106" priority="45">
      <formula>#REF!="■"</formula>
    </cfRule>
    <cfRule type="expression" dxfId="105" priority="46">
      <formula>#REF!="■"</formula>
    </cfRule>
  </conditionalFormatting>
  <conditionalFormatting sqref="V23">
    <cfRule type="expression" dxfId="104" priority="43">
      <formula>#REF!="■"</formula>
    </cfRule>
    <cfRule type="expression" dxfId="103" priority="44">
      <formula>#REF!="■"</formula>
    </cfRule>
  </conditionalFormatting>
  <conditionalFormatting sqref="V24:V25">
    <cfRule type="expression" dxfId="102" priority="41">
      <formula>#REF!="■"</formula>
    </cfRule>
    <cfRule type="expression" dxfId="101" priority="42">
      <formula>#REF!="■"</formula>
    </cfRule>
  </conditionalFormatting>
  <conditionalFormatting sqref="V27">
    <cfRule type="expression" dxfId="100" priority="39">
      <formula>#REF!="■"</formula>
    </cfRule>
    <cfRule type="expression" dxfId="99" priority="40">
      <formula>#REF!="■"</formula>
    </cfRule>
  </conditionalFormatting>
  <conditionalFormatting sqref="V28">
    <cfRule type="expression" dxfId="98" priority="37">
      <formula>#REF!="■"</formula>
    </cfRule>
    <cfRule type="expression" dxfId="97" priority="38">
      <formula>#REF!="■"</formula>
    </cfRule>
  </conditionalFormatting>
  <conditionalFormatting sqref="V29">
    <cfRule type="expression" dxfId="96" priority="35">
      <formula>#REF!="■"</formula>
    </cfRule>
    <cfRule type="expression" dxfId="95" priority="36">
      <formula>#REF!="■"</formula>
    </cfRule>
  </conditionalFormatting>
  <conditionalFormatting sqref="J17">
    <cfRule type="expression" dxfId="94" priority="33">
      <formula>#REF!="■"</formula>
    </cfRule>
    <cfRule type="expression" dxfId="93" priority="34">
      <formula>#REF!="■"</formula>
    </cfRule>
  </conditionalFormatting>
  <conditionalFormatting sqref="V32">
    <cfRule type="expression" dxfId="92" priority="31">
      <formula>#REF!="■"</formula>
    </cfRule>
    <cfRule type="expression" dxfId="91" priority="32">
      <formula>#REF!="■"</formula>
    </cfRule>
  </conditionalFormatting>
  <conditionalFormatting sqref="J23">
    <cfRule type="expression" dxfId="90" priority="29">
      <formula>#REF!="■"</formula>
    </cfRule>
    <cfRule type="expression" dxfId="89" priority="30">
      <formula>#REF!="■"</formula>
    </cfRule>
  </conditionalFormatting>
  <conditionalFormatting sqref="J19">
    <cfRule type="expression" dxfId="88" priority="27">
      <formula>#REF!="■"</formula>
    </cfRule>
    <cfRule type="expression" dxfId="87" priority="28">
      <formula>#REF!="■"</formula>
    </cfRule>
  </conditionalFormatting>
  <conditionalFormatting sqref="N21 R21 J21:J22">
    <cfRule type="expression" dxfId="86" priority="25">
      <formula>$P$12="■"</formula>
    </cfRule>
  </conditionalFormatting>
  <conditionalFormatting sqref="J12 P12">
    <cfRule type="expression" dxfId="85" priority="23">
      <formula>$P$12="■"</formula>
    </cfRule>
    <cfRule type="expression" dxfId="84" priority="24">
      <formula>$J$12="■"</formula>
    </cfRule>
  </conditionalFormatting>
  <conditionalFormatting sqref="J14 N14">
    <cfRule type="expression" dxfId="83" priority="21">
      <formula>$N$14="■"</formula>
    </cfRule>
    <cfRule type="expression" dxfId="82" priority="22">
      <formula>$J$14="■"</formula>
    </cfRule>
  </conditionalFormatting>
  <conditionalFormatting sqref="J14 N14 J15:V15">
    <cfRule type="expression" dxfId="81" priority="26">
      <formula>$J$12="■"</formula>
    </cfRule>
  </conditionalFormatting>
  <conditionalFormatting sqref="J16:O17">
    <cfRule type="expression" dxfId="80" priority="20">
      <formula>$J$14="■"</formula>
    </cfRule>
  </conditionalFormatting>
  <conditionalFormatting sqref="J16:O16">
    <cfRule type="expression" dxfId="79" priority="19">
      <formula>$J$12="■"</formula>
    </cfRule>
  </conditionalFormatting>
  <conditionalFormatting sqref="V18">
    <cfRule type="expression" dxfId="78" priority="17">
      <formula>#REF!="■"</formula>
    </cfRule>
    <cfRule type="expression" dxfId="77" priority="18">
      <formula>#REF!="■"</formula>
    </cfRule>
  </conditionalFormatting>
  <conditionalFormatting sqref="J18:O19">
    <cfRule type="expression" dxfId="76" priority="16">
      <formula>$N$14="■"</formula>
    </cfRule>
  </conditionalFormatting>
  <conditionalFormatting sqref="J19:O19">
    <cfRule type="expression" dxfId="75" priority="15">
      <formula>$J$18&lt;&gt;""</formula>
    </cfRule>
  </conditionalFormatting>
  <conditionalFormatting sqref="J18:O18">
    <cfRule type="expression" dxfId="74" priority="14">
      <formula>$J$19&lt;&gt;""</formula>
    </cfRule>
  </conditionalFormatting>
  <conditionalFormatting sqref="J15:V15 J16:O19">
    <cfRule type="notContainsBlanks" dxfId="73" priority="13">
      <formula>LEN(TRIM(J15))&gt;0</formula>
    </cfRule>
  </conditionalFormatting>
  <conditionalFormatting sqref="J23:O23">
    <cfRule type="expression" dxfId="72" priority="12">
      <formula>$P$12="■"</formula>
    </cfRule>
  </conditionalFormatting>
  <conditionalFormatting sqref="J24:O24">
    <cfRule type="expression" dxfId="71" priority="11">
      <formula>$N$21="■"</formula>
    </cfRule>
  </conditionalFormatting>
  <conditionalFormatting sqref="J22:V22 J23:O24">
    <cfRule type="notContainsBlanks" dxfId="70" priority="10">
      <formula>LEN(TRIM(J22))&gt;0</formula>
    </cfRule>
  </conditionalFormatting>
  <conditionalFormatting sqref="J21 N21 R21">
    <cfRule type="expression" dxfId="69" priority="7">
      <formula>$R$21="■"</formula>
    </cfRule>
    <cfRule type="expression" dxfId="68" priority="8">
      <formula>$N$21="■"</formula>
    </cfRule>
    <cfRule type="expression" dxfId="67" priority="9">
      <formula>$J$21="■"</formula>
    </cfRule>
  </conditionalFormatting>
  <conditionalFormatting sqref="J27:O28 J29 P29">
    <cfRule type="expression" dxfId="66" priority="6">
      <formula>$J$12="■"</formula>
    </cfRule>
  </conditionalFormatting>
  <conditionalFormatting sqref="J27:O28 J29 P29">
    <cfRule type="expression" dxfId="65" priority="5">
      <formula>$P$12="■"</formula>
    </cfRule>
  </conditionalFormatting>
  <conditionalFormatting sqref="J27:O28 J29 P29">
    <cfRule type="notContainsBlanks" dxfId="64" priority="4">
      <formula>LEN(TRIM(J27))&gt;0</formula>
    </cfRule>
  </conditionalFormatting>
  <conditionalFormatting sqref="P29">
    <cfRule type="expression" dxfId="63" priority="3">
      <formula>$J$29&lt;&gt;""</formula>
    </cfRule>
  </conditionalFormatting>
  <conditionalFormatting sqref="J12:O12">
    <cfRule type="expression" dxfId="62" priority="2">
      <formula>$P$12="■"</formula>
    </cfRule>
  </conditionalFormatting>
  <conditionalFormatting sqref="P12:V12">
    <cfRule type="expression" dxfId="61" priority="1">
      <formula>$J$12="■"</formula>
    </cfRule>
  </conditionalFormatting>
  <dataValidations count="7">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3AB338E8-4776-4B65-A1CB-49FFDDA143ED}">
      <formula1>L65486-ROUNDDOWN(L65486,1)=0</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721E53EA-E7DC-46A9-B27A-5744E921161C}">
      <formula1>"無,有"</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E2CBE4D5-E6CB-4952-89CB-A55EC60E1CA5}">
      <formula1>"専用,ハイブリット"</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N14 J14 K31 N31 H31 N21 R21 J21 J12 P12" xr:uid="{5389000D-DD2E-4B15-A742-135A70A639A6}">
      <formula1>"□,■"</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98E980E0-9477-4326-B2A2-76639DF3E638}">
      <formula1>L65494-ROUNDDOWN(L65494,0)=0</formula1>
    </dataValidation>
    <dataValidation type="custom" imeMode="disabled" allowBlank="1" showInputMessage="1" showErrorMessage="1" error="小数点第二位まで、三位以下四捨五入で入力して下さい。" sqref="AI31:AO31" xr:uid="{53ECC625-0E97-47DD-8454-7441E37E79DF}">
      <formula1>AI31-ROUNDDOWN(AI31,2)=0</formula1>
    </dataValidation>
    <dataValidation imeMode="on" allowBlank="1" showInputMessage="1" showErrorMessage="1" sqref="U31" xr:uid="{1148A594-3506-4FDE-9AB8-7DF3676C6304}"/>
  </dataValidations>
  <printOptions horizontalCentered="1"/>
  <pageMargins left="0.9055118110236221" right="0.47244094488188981" top="0.51181102362204722" bottom="0.19685039370078741" header="0.31496062992125984" footer="0.31496062992125984"/>
  <pageSetup paperSize="9" orientation="portrait" cellComments="asDisplayed" r:id="rId1"/>
  <headerFooter scaleWithDoc="0">
    <oddFooter>&amp;R&amp;K848484R4中高層ZEH-M_ver.1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4D99765-468B-42C0-940E-285BCB8D3225}">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 imeMode="hiragana" allowBlank="1" showInputMessage="1" showErrorMessage="1" xr:uid="{F4D97FA9-3C09-4A34-B780-7FB2857D825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6E0ED-5BA7-4709-994D-18A951C155F0}">
  <sheetPr>
    <pageSetUpPr fitToPage="1"/>
  </sheetPr>
  <dimension ref="B1:AR192"/>
  <sheetViews>
    <sheetView showGridLines="0" view="pageBreakPreview" zoomScale="130" zoomScaleNormal="100" zoomScaleSheetLayoutView="130" workbookViewId="0">
      <selection activeCell="J10" sqref="J10:V10"/>
    </sheetView>
  </sheetViews>
  <sheetFormatPr defaultRowHeight="20.100000000000001" customHeight="1"/>
  <cols>
    <col min="1" max="1" width="1.125" style="484" customWidth="1"/>
    <col min="2" max="2" width="1.5" style="484" customWidth="1"/>
    <col min="3" max="3" width="2.5" style="484" customWidth="1"/>
    <col min="4" max="22" width="3.875" style="484" customWidth="1"/>
    <col min="23" max="23" width="1.5" style="484" customWidth="1"/>
    <col min="24" max="24" width="3.125" style="484" customWidth="1"/>
    <col min="25" max="26" width="9" style="484" customWidth="1"/>
    <col min="27" max="27" width="9" style="425" customWidth="1"/>
    <col min="28" max="28" width="9" style="594" customWidth="1"/>
    <col min="29" max="29" width="9" style="595" customWidth="1"/>
    <col min="30" max="30" width="9" style="484" customWidth="1"/>
    <col min="31" max="42" width="9" style="484"/>
    <col min="43" max="43" width="16.875" style="484" bestFit="1" customWidth="1"/>
    <col min="44" max="44" width="13.375" style="484" customWidth="1"/>
    <col min="45" max="216" width="9" style="484"/>
    <col min="217" max="240" width="3.75" style="484" customWidth="1"/>
    <col min="241" max="249" width="9" style="484" customWidth="1"/>
    <col min="250" max="250" width="2" style="484" customWidth="1"/>
    <col min="251" max="472" width="9" style="484"/>
    <col min="473" max="496" width="3.75" style="484" customWidth="1"/>
    <col min="497" max="505" width="9" style="484" customWidth="1"/>
    <col min="506" max="506" width="2" style="484" customWidth="1"/>
    <col min="507" max="728" width="9" style="484"/>
    <col min="729" max="752" width="3.75" style="484" customWidth="1"/>
    <col min="753" max="761" width="9" style="484" customWidth="1"/>
    <col min="762" max="762" width="2" style="484" customWidth="1"/>
    <col min="763" max="984" width="9" style="484"/>
    <col min="985" max="1008" width="3.75" style="484" customWidth="1"/>
    <col min="1009" max="1017" width="9" style="484" customWidth="1"/>
    <col min="1018" max="1018" width="2" style="484" customWidth="1"/>
    <col min="1019" max="1240" width="9" style="484"/>
    <col min="1241" max="1264" width="3.75" style="484" customWidth="1"/>
    <col min="1265" max="1273" width="9" style="484" customWidth="1"/>
    <col min="1274" max="1274" width="2" style="484" customWidth="1"/>
    <col min="1275" max="1496" width="9" style="484"/>
    <col min="1497" max="1520" width="3.75" style="484" customWidth="1"/>
    <col min="1521" max="1529" width="9" style="484" customWidth="1"/>
    <col min="1530" max="1530" width="2" style="484" customWidth="1"/>
    <col min="1531" max="1752" width="9" style="484"/>
    <col min="1753" max="1776" width="3.75" style="484" customWidth="1"/>
    <col min="1777" max="1785" width="9" style="484" customWidth="1"/>
    <col min="1786" max="1786" width="2" style="484" customWidth="1"/>
    <col min="1787" max="2008" width="9" style="484"/>
    <col min="2009" max="2032" width="3.75" style="484" customWidth="1"/>
    <col min="2033" max="2041" width="9" style="484" customWidth="1"/>
    <col min="2042" max="2042" width="2" style="484" customWidth="1"/>
    <col min="2043" max="2264" width="9" style="484"/>
    <col min="2265" max="2288" width="3.75" style="484" customWidth="1"/>
    <col min="2289" max="2297" width="9" style="484" customWidth="1"/>
    <col min="2298" max="2298" width="2" style="484" customWidth="1"/>
    <col min="2299" max="2520" width="9" style="484"/>
    <col min="2521" max="2544" width="3.75" style="484" customWidth="1"/>
    <col min="2545" max="2553" width="9" style="484" customWidth="1"/>
    <col min="2554" max="2554" width="2" style="484" customWidth="1"/>
    <col min="2555" max="2776" width="9" style="484"/>
    <col min="2777" max="2800" width="3.75" style="484" customWidth="1"/>
    <col min="2801" max="2809" width="9" style="484" customWidth="1"/>
    <col min="2810" max="2810" width="2" style="484" customWidth="1"/>
    <col min="2811" max="3032" width="9" style="484"/>
    <col min="3033" max="3056" width="3.75" style="484" customWidth="1"/>
    <col min="3057" max="3065" width="9" style="484" customWidth="1"/>
    <col min="3066" max="3066" width="2" style="484" customWidth="1"/>
    <col min="3067" max="3288" width="9" style="484"/>
    <col min="3289" max="3312" width="3.75" style="484" customWidth="1"/>
    <col min="3313" max="3321" width="9" style="484" customWidth="1"/>
    <col min="3322" max="3322" width="2" style="484" customWidth="1"/>
    <col min="3323" max="3544" width="9" style="484"/>
    <col min="3545" max="3568" width="3.75" style="484" customWidth="1"/>
    <col min="3569" max="3577" width="9" style="484" customWidth="1"/>
    <col min="3578" max="3578" width="2" style="484" customWidth="1"/>
    <col min="3579" max="3800" width="9" style="484"/>
    <col min="3801" max="3824" width="3.75" style="484" customWidth="1"/>
    <col min="3825" max="3833" width="9" style="484" customWidth="1"/>
    <col min="3834" max="3834" width="2" style="484" customWidth="1"/>
    <col min="3835" max="4056" width="9" style="484"/>
    <col min="4057" max="4080" width="3.75" style="484" customWidth="1"/>
    <col min="4081" max="4089" width="9" style="484" customWidth="1"/>
    <col min="4090" max="4090" width="2" style="484" customWidth="1"/>
    <col min="4091" max="4312" width="9" style="484"/>
    <col min="4313" max="4336" width="3.75" style="484" customWidth="1"/>
    <col min="4337" max="4345" width="9" style="484" customWidth="1"/>
    <col min="4346" max="4346" width="2" style="484" customWidth="1"/>
    <col min="4347" max="4568" width="9" style="484"/>
    <col min="4569" max="4592" width="3.75" style="484" customWidth="1"/>
    <col min="4593" max="4601" width="9" style="484" customWidth="1"/>
    <col min="4602" max="4602" width="2" style="484" customWidth="1"/>
    <col min="4603" max="4824" width="9" style="484"/>
    <col min="4825" max="4848" width="3.75" style="484" customWidth="1"/>
    <col min="4849" max="4857" width="9" style="484" customWidth="1"/>
    <col min="4858" max="4858" width="2" style="484" customWidth="1"/>
    <col min="4859" max="5080" width="9" style="484"/>
    <col min="5081" max="5104" width="3.75" style="484" customWidth="1"/>
    <col min="5105" max="5113" width="9" style="484" customWidth="1"/>
    <col min="5114" max="5114" width="2" style="484" customWidth="1"/>
    <col min="5115" max="5336" width="9" style="484"/>
    <col min="5337" max="5360" width="3.75" style="484" customWidth="1"/>
    <col min="5361" max="5369" width="9" style="484" customWidth="1"/>
    <col min="5370" max="5370" width="2" style="484" customWidth="1"/>
    <col min="5371" max="5592" width="9" style="484"/>
    <col min="5593" max="5616" width="3.75" style="484" customWidth="1"/>
    <col min="5617" max="5625" width="9" style="484" customWidth="1"/>
    <col min="5626" max="5626" width="2" style="484" customWidth="1"/>
    <col min="5627" max="5848" width="9" style="484"/>
    <col min="5849" max="5872" width="3.75" style="484" customWidth="1"/>
    <col min="5873" max="5881" width="9" style="484" customWidth="1"/>
    <col min="5882" max="5882" width="2" style="484" customWidth="1"/>
    <col min="5883" max="6104" width="9" style="484"/>
    <col min="6105" max="6128" width="3.75" style="484" customWidth="1"/>
    <col min="6129" max="6137" width="9" style="484" customWidth="1"/>
    <col min="6138" max="6138" width="2" style="484" customWidth="1"/>
    <col min="6139" max="6360" width="9" style="484"/>
    <col min="6361" max="6384" width="3.75" style="484" customWidth="1"/>
    <col min="6385" max="6393" width="9" style="484" customWidth="1"/>
    <col min="6394" max="6394" width="2" style="484" customWidth="1"/>
    <col min="6395" max="6616" width="9" style="484"/>
    <col min="6617" max="6640" width="3.75" style="484" customWidth="1"/>
    <col min="6641" max="6649" width="9" style="484" customWidth="1"/>
    <col min="6650" max="6650" width="2" style="484" customWidth="1"/>
    <col min="6651" max="6872" width="9" style="484"/>
    <col min="6873" max="6896" width="3.75" style="484" customWidth="1"/>
    <col min="6897" max="6905" width="9" style="484" customWidth="1"/>
    <col min="6906" max="6906" width="2" style="484" customWidth="1"/>
    <col min="6907" max="7128" width="9" style="484"/>
    <col min="7129" max="7152" width="3.75" style="484" customWidth="1"/>
    <col min="7153" max="7161" width="9" style="484" customWidth="1"/>
    <col min="7162" max="7162" width="2" style="484" customWidth="1"/>
    <col min="7163" max="7384" width="9" style="484"/>
    <col min="7385" max="7408" width="3.75" style="484" customWidth="1"/>
    <col min="7409" max="7417" width="9" style="484" customWidth="1"/>
    <col min="7418" max="7418" width="2" style="484" customWidth="1"/>
    <col min="7419" max="7640" width="9" style="484"/>
    <col min="7641" max="7664" width="3.75" style="484" customWidth="1"/>
    <col min="7665" max="7673" width="9" style="484" customWidth="1"/>
    <col min="7674" max="7674" width="2" style="484" customWidth="1"/>
    <col min="7675" max="7896" width="9" style="484"/>
    <col min="7897" max="7920" width="3.75" style="484" customWidth="1"/>
    <col min="7921" max="7929" width="9" style="484" customWidth="1"/>
    <col min="7930" max="7930" width="2" style="484" customWidth="1"/>
    <col min="7931" max="8152" width="9" style="484"/>
    <col min="8153" max="8176" width="3.75" style="484" customWidth="1"/>
    <col min="8177" max="8185" width="9" style="484" customWidth="1"/>
    <col min="8186" max="8186" width="2" style="484" customWidth="1"/>
    <col min="8187" max="8408" width="9" style="484"/>
    <col min="8409" max="8432" width="3.75" style="484" customWidth="1"/>
    <col min="8433" max="8441" width="9" style="484" customWidth="1"/>
    <col min="8442" max="8442" width="2" style="484" customWidth="1"/>
    <col min="8443" max="8664" width="9" style="484"/>
    <col min="8665" max="8688" width="3.75" style="484" customWidth="1"/>
    <col min="8689" max="8697" width="9" style="484" customWidth="1"/>
    <col min="8698" max="8698" width="2" style="484" customWidth="1"/>
    <col min="8699" max="8920" width="9" style="484"/>
    <col min="8921" max="8944" width="3.75" style="484" customWidth="1"/>
    <col min="8945" max="8953" width="9" style="484" customWidth="1"/>
    <col min="8954" max="8954" width="2" style="484" customWidth="1"/>
    <col min="8955" max="9176" width="9" style="484"/>
    <col min="9177" max="9200" width="3.75" style="484" customWidth="1"/>
    <col min="9201" max="9209" width="9" style="484" customWidth="1"/>
    <col min="9210" max="9210" width="2" style="484" customWidth="1"/>
    <col min="9211" max="9432" width="9" style="484"/>
    <col min="9433" max="9456" width="3.75" style="484" customWidth="1"/>
    <col min="9457" max="9465" width="9" style="484" customWidth="1"/>
    <col min="9466" max="9466" width="2" style="484" customWidth="1"/>
    <col min="9467" max="9688" width="9" style="484"/>
    <col min="9689" max="9712" width="3.75" style="484" customWidth="1"/>
    <col min="9713" max="9721" width="9" style="484" customWidth="1"/>
    <col min="9722" max="9722" width="2" style="484" customWidth="1"/>
    <col min="9723" max="9944" width="9" style="484"/>
    <col min="9945" max="9968" width="3.75" style="484" customWidth="1"/>
    <col min="9969" max="9977" width="9" style="484" customWidth="1"/>
    <col min="9978" max="9978" width="2" style="484" customWidth="1"/>
    <col min="9979" max="10200" width="9" style="484"/>
    <col min="10201" max="10224" width="3.75" style="484" customWidth="1"/>
    <col min="10225" max="10233" width="9" style="484" customWidth="1"/>
    <col min="10234" max="10234" width="2" style="484" customWidth="1"/>
    <col min="10235" max="10456" width="9" style="484"/>
    <col min="10457" max="10480" width="3.75" style="484" customWidth="1"/>
    <col min="10481" max="10489" width="9" style="484" customWidth="1"/>
    <col min="10490" max="10490" width="2" style="484" customWidth="1"/>
    <col min="10491" max="10712" width="9" style="484"/>
    <col min="10713" max="10736" width="3.75" style="484" customWidth="1"/>
    <col min="10737" max="10745" width="9" style="484" customWidth="1"/>
    <col min="10746" max="10746" width="2" style="484" customWidth="1"/>
    <col min="10747" max="10968" width="9" style="484"/>
    <col min="10969" max="10992" width="3.75" style="484" customWidth="1"/>
    <col min="10993" max="11001" width="9" style="484" customWidth="1"/>
    <col min="11002" max="11002" width="2" style="484" customWidth="1"/>
    <col min="11003" max="11224" width="9" style="484"/>
    <col min="11225" max="11248" width="3.75" style="484" customWidth="1"/>
    <col min="11249" max="11257" width="9" style="484" customWidth="1"/>
    <col min="11258" max="11258" width="2" style="484" customWidth="1"/>
    <col min="11259" max="11480" width="9" style="484"/>
    <col min="11481" max="11504" width="3.75" style="484" customWidth="1"/>
    <col min="11505" max="11513" width="9" style="484" customWidth="1"/>
    <col min="11514" max="11514" width="2" style="484" customWidth="1"/>
    <col min="11515" max="11736" width="9" style="484"/>
    <col min="11737" max="11760" width="3.75" style="484" customWidth="1"/>
    <col min="11761" max="11769" width="9" style="484" customWidth="1"/>
    <col min="11770" max="11770" width="2" style="484" customWidth="1"/>
    <col min="11771" max="11992" width="9" style="484"/>
    <col min="11993" max="12016" width="3.75" style="484" customWidth="1"/>
    <col min="12017" max="12025" width="9" style="484" customWidth="1"/>
    <col min="12026" max="12026" width="2" style="484" customWidth="1"/>
    <col min="12027" max="12248" width="9" style="484"/>
    <col min="12249" max="12272" width="3.75" style="484" customWidth="1"/>
    <col min="12273" max="12281" width="9" style="484" customWidth="1"/>
    <col min="12282" max="12282" width="2" style="484" customWidth="1"/>
    <col min="12283" max="12504" width="9" style="484"/>
    <col min="12505" max="12528" width="3.75" style="484" customWidth="1"/>
    <col min="12529" max="12537" width="9" style="484" customWidth="1"/>
    <col min="12538" max="12538" width="2" style="484" customWidth="1"/>
    <col min="12539" max="12760" width="9" style="484"/>
    <col min="12761" max="12784" width="3.75" style="484" customWidth="1"/>
    <col min="12785" max="12793" width="9" style="484" customWidth="1"/>
    <col min="12794" max="12794" width="2" style="484" customWidth="1"/>
    <col min="12795" max="13016" width="9" style="484"/>
    <col min="13017" max="13040" width="3.75" style="484" customWidth="1"/>
    <col min="13041" max="13049" width="9" style="484" customWidth="1"/>
    <col min="13050" max="13050" width="2" style="484" customWidth="1"/>
    <col min="13051" max="13272" width="9" style="484"/>
    <col min="13273" max="13296" width="3.75" style="484" customWidth="1"/>
    <col min="13297" max="13305" width="9" style="484" customWidth="1"/>
    <col min="13306" max="13306" width="2" style="484" customWidth="1"/>
    <col min="13307" max="13528" width="9" style="484"/>
    <col min="13529" max="13552" width="3.75" style="484" customWidth="1"/>
    <col min="13553" max="13561" width="9" style="484" customWidth="1"/>
    <col min="13562" max="13562" width="2" style="484" customWidth="1"/>
    <col min="13563" max="13784" width="9" style="484"/>
    <col min="13785" max="13808" width="3.75" style="484" customWidth="1"/>
    <col min="13809" max="13817" width="9" style="484" customWidth="1"/>
    <col min="13818" max="13818" width="2" style="484" customWidth="1"/>
    <col min="13819" max="14040" width="9" style="484"/>
    <col min="14041" max="14064" width="3.75" style="484" customWidth="1"/>
    <col min="14065" max="14073" width="9" style="484" customWidth="1"/>
    <col min="14074" max="14074" width="2" style="484" customWidth="1"/>
    <col min="14075" max="14296" width="9" style="484"/>
    <col min="14297" max="14320" width="3.75" style="484" customWidth="1"/>
    <col min="14321" max="14329" width="9" style="484" customWidth="1"/>
    <col min="14330" max="14330" width="2" style="484" customWidth="1"/>
    <col min="14331" max="14552" width="9" style="484"/>
    <col min="14553" max="14576" width="3.75" style="484" customWidth="1"/>
    <col min="14577" max="14585" width="9" style="484" customWidth="1"/>
    <col min="14586" max="14586" width="2" style="484" customWidth="1"/>
    <col min="14587" max="14808" width="9" style="484"/>
    <col min="14809" max="14832" width="3.75" style="484" customWidth="1"/>
    <col min="14833" max="14841" width="9" style="484" customWidth="1"/>
    <col min="14842" max="14842" width="2" style="484" customWidth="1"/>
    <col min="14843" max="15064" width="9" style="484"/>
    <col min="15065" max="15088" width="3.75" style="484" customWidth="1"/>
    <col min="15089" max="15097" width="9" style="484" customWidth="1"/>
    <col min="15098" max="15098" width="2" style="484" customWidth="1"/>
    <col min="15099" max="15320" width="9" style="484"/>
    <col min="15321" max="15344" width="3.75" style="484" customWidth="1"/>
    <col min="15345" max="15353" width="9" style="484" customWidth="1"/>
    <col min="15354" max="15354" width="2" style="484" customWidth="1"/>
    <col min="15355" max="15576" width="9" style="484"/>
    <col min="15577" max="15600" width="3.75" style="484" customWidth="1"/>
    <col min="15601" max="15609" width="9" style="484" customWidth="1"/>
    <col min="15610" max="15610" width="2" style="484" customWidth="1"/>
    <col min="15611" max="15832" width="9" style="484"/>
    <col min="15833" max="15856" width="3.75" style="484" customWidth="1"/>
    <col min="15857" max="15865" width="9" style="484" customWidth="1"/>
    <col min="15866" max="15866" width="2" style="484" customWidth="1"/>
    <col min="15867" max="16088" width="9" style="484"/>
    <col min="16089" max="16112" width="3.75" style="484" customWidth="1"/>
    <col min="16113" max="16121" width="9" style="484" customWidth="1"/>
    <col min="16122" max="16122" width="2" style="484" customWidth="1"/>
    <col min="16123" max="16384" width="9" style="484"/>
  </cols>
  <sheetData>
    <row r="1" spans="2:44" ht="20.100000000000001" customHeight="1">
      <c r="B1" s="422" t="s">
        <v>1280</v>
      </c>
    </row>
    <row r="2" spans="2:44" ht="20.100000000000001" customHeight="1">
      <c r="B2" s="422" t="s">
        <v>979</v>
      </c>
    </row>
    <row r="3" spans="2:44" ht="7.5" customHeight="1">
      <c r="Q3" s="485"/>
      <c r="Y3" s="485"/>
      <c r="Z3" s="486"/>
    </row>
    <row r="4" spans="2:44" ht="19.5" customHeight="1">
      <c r="B4" s="487" t="s">
        <v>1095</v>
      </c>
      <c r="D4" s="488"/>
      <c r="E4" s="488"/>
      <c r="F4" s="488"/>
      <c r="G4" s="488"/>
      <c r="H4" s="488"/>
      <c r="I4" s="488"/>
      <c r="J4" s="488"/>
      <c r="K4" s="488"/>
      <c r="L4" s="488"/>
      <c r="M4" s="488"/>
      <c r="N4" s="488"/>
      <c r="O4" s="488"/>
      <c r="P4" s="488"/>
      <c r="Q4" s="488"/>
      <c r="R4" s="488"/>
      <c r="S4" s="488"/>
      <c r="T4" s="488"/>
      <c r="U4" s="488"/>
      <c r="V4" s="488"/>
      <c r="W4" s="488"/>
      <c r="X4" s="488"/>
      <c r="Y4" s="488"/>
      <c r="Z4" s="489" t="s">
        <v>618</v>
      </c>
    </row>
    <row r="5" spans="2:44" ht="15.75" customHeight="1">
      <c r="C5" s="490"/>
      <c r="D5" s="491"/>
      <c r="E5" s="491"/>
      <c r="F5" s="491"/>
      <c r="G5" s="491"/>
      <c r="H5" s="491"/>
      <c r="I5" s="488"/>
      <c r="J5" s="488"/>
      <c r="K5" s="488"/>
      <c r="L5" s="488"/>
      <c r="M5" s="488"/>
      <c r="N5" s="488"/>
      <c r="O5" s="488"/>
      <c r="P5" s="488"/>
      <c r="Q5" s="488"/>
      <c r="R5" s="488"/>
      <c r="S5" s="488"/>
      <c r="T5" s="488"/>
      <c r="U5" s="488"/>
      <c r="V5" s="488"/>
      <c r="W5" s="488"/>
      <c r="X5" s="488"/>
      <c r="Y5" s="488"/>
    </row>
    <row r="6" spans="2:44" s="492" customFormat="1" ht="15" customHeight="1">
      <c r="C6" s="493" t="s">
        <v>767</v>
      </c>
      <c r="D6" s="494"/>
      <c r="E6" s="495"/>
      <c r="F6" s="495"/>
      <c r="G6" s="495"/>
      <c r="H6" s="495"/>
      <c r="I6" s="495"/>
      <c r="J6" s="495"/>
      <c r="K6" s="495"/>
      <c r="L6" s="495"/>
      <c r="M6" s="495"/>
      <c r="N6" s="495"/>
      <c r="O6" s="495"/>
      <c r="P6" s="495"/>
      <c r="Q6" s="495"/>
      <c r="R6" s="495"/>
      <c r="S6" s="495"/>
      <c r="T6" s="495"/>
      <c r="U6" s="496"/>
      <c r="V6" s="495"/>
      <c r="W6" s="495"/>
      <c r="X6" s="495"/>
      <c r="Y6" s="495"/>
      <c r="AA6" s="426"/>
      <c r="AB6" s="594"/>
      <c r="AC6" s="595"/>
      <c r="AQ6" s="595"/>
      <c r="AR6" s="596"/>
    </row>
    <row r="7" spans="2:44" s="499" customFormat="1" ht="21.75" customHeight="1">
      <c r="C7" s="490"/>
      <c r="D7" s="2138" t="s">
        <v>768</v>
      </c>
      <c r="E7" s="2139"/>
      <c r="F7" s="2139"/>
      <c r="G7" s="2139"/>
      <c r="H7" s="2139"/>
      <c r="I7" s="2140"/>
      <c r="J7" s="2141" t="str">
        <f>IF(入力シート!F11="","",入力シート!F11)&amp;"中高層ＺＥＨ-Ｍ支援事業"</f>
        <v>(例)　○○○○マンション中高層ＺＥＨ-Ｍ支援事業</v>
      </c>
      <c r="K7" s="2141"/>
      <c r="L7" s="2141"/>
      <c r="M7" s="2141"/>
      <c r="N7" s="2141"/>
      <c r="O7" s="2141"/>
      <c r="P7" s="2141"/>
      <c r="Q7" s="2141"/>
      <c r="R7" s="2141"/>
      <c r="S7" s="2141"/>
      <c r="T7" s="2141"/>
      <c r="U7" s="2141"/>
      <c r="V7" s="2142"/>
      <c r="W7" s="483"/>
      <c r="X7" s="483"/>
      <c r="Y7" s="483"/>
      <c r="AA7" s="569"/>
      <c r="AB7" s="594"/>
      <c r="AC7" s="595"/>
    </row>
    <row r="8" spans="2:44" s="499" customFormat="1" ht="15" customHeight="1">
      <c r="C8" s="490"/>
      <c r="D8" s="500"/>
      <c r="E8" s="500"/>
      <c r="F8" s="500"/>
      <c r="G8" s="500"/>
      <c r="H8" s="500"/>
      <c r="I8" s="500"/>
      <c r="J8" s="500"/>
      <c r="K8" s="500"/>
      <c r="L8" s="500"/>
      <c r="M8" s="500"/>
      <c r="N8" s="500"/>
      <c r="O8" s="500"/>
      <c r="P8" s="500"/>
      <c r="Q8" s="500"/>
      <c r="R8" s="500"/>
      <c r="S8" s="500"/>
      <c r="T8" s="500"/>
      <c r="U8" s="500"/>
      <c r="V8" s="500"/>
      <c r="W8" s="483"/>
      <c r="X8" s="483"/>
      <c r="Y8" s="483"/>
      <c r="AA8" s="569"/>
      <c r="AB8" s="594"/>
      <c r="AC8" s="595"/>
    </row>
    <row r="9" spans="2:44" s="492" customFormat="1" ht="15">
      <c r="C9" s="493" t="s">
        <v>733</v>
      </c>
      <c r="D9" s="494"/>
      <c r="E9" s="495"/>
      <c r="F9" s="495"/>
      <c r="G9" s="495"/>
      <c r="H9" s="495"/>
      <c r="I9" s="495"/>
      <c r="J9" s="495"/>
      <c r="K9" s="495"/>
      <c r="L9" s="495"/>
      <c r="M9" s="495"/>
      <c r="N9" s="495"/>
      <c r="O9" s="495"/>
      <c r="P9" s="495"/>
      <c r="Q9" s="495"/>
      <c r="R9" s="495"/>
      <c r="S9" s="495"/>
      <c r="T9" s="495"/>
      <c r="U9" s="496"/>
      <c r="V9" s="495"/>
      <c r="W9" s="495"/>
      <c r="X9" s="495"/>
      <c r="Y9" s="495"/>
      <c r="AA9" s="426"/>
      <c r="AB9" s="594"/>
      <c r="AC9" s="595"/>
    </row>
    <row r="10" spans="2:44" s="499" customFormat="1" ht="18" customHeight="1">
      <c r="C10" s="490"/>
      <c r="D10" s="2138" t="s">
        <v>392</v>
      </c>
      <c r="E10" s="2139"/>
      <c r="F10" s="2139"/>
      <c r="G10" s="2139"/>
      <c r="H10" s="2139"/>
      <c r="I10" s="2140"/>
      <c r="J10" s="2185"/>
      <c r="K10" s="2186"/>
      <c r="L10" s="2186"/>
      <c r="M10" s="2186"/>
      <c r="N10" s="2186"/>
      <c r="O10" s="2186"/>
      <c r="P10" s="2186"/>
      <c r="Q10" s="2186"/>
      <c r="R10" s="2186"/>
      <c r="S10" s="2186"/>
      <c r="T10" s="2186"/>
      <c r="U10" s="2186"/>
      <c r="V10" s="2187"/>
      <c r="W10" s="507"/>
      <c r="X10" s="483"/>
      <c r="Y10" s="483"/>
      <c r="AA10" s="569"/>
      <c r="AB10" s="594"/>
      <c r="AC10" s="595"/>
    </row>
    <row r="11" spans="2:44" s="499" customFormat="1" ht="24.75" customHeight="1">
      <c r="C11" s="490"/>
      <c r="D11" s="2180" t="s">
        <v>809</v>
      </c>
      <c r="E11" s="2139"/>
      <c r="F11" s="2139"/>
      <c r="G11" s="2139"/>
      <c r="H11" s="2139"/>
      <c r="I11" s="2140"/>
      <c r="J11" s="2185"/>
      <c r="K11" s="2186"/>
      <c r="L11" s="2186"/>
      <c r="M11" s="2186"/>
      <c r="N11" s="2186"/>
      <c r="O11" s="2186"/>
      <c r="P11" s="2186"/>
      <c r="Q11" s="2186"/>
      <c r="R11" s="2186"/>
      <c r="S11" s="2186"/>
      <c r="T11" s="2186"/>
      <c r="U11" s="2186"/>
      <c r="V11" s="2187"/>
      <c r="W11" s="507"/>
      <c r="X11" s="483"/>
      <c r="Y11" s="483"/>
      <c r="AA11" s="569"/>
      <c r="AB11" s="594"/>
      <c r="AC11" s="595"/>
    </row>
    <row r="12" spans="2:44" s="499" customFormat="1" ht="18" customHeight="1">
      <c r="C12" s="490"/>
      <c r="D12" s="2138" t="s">
        <v>1224</v>
      </c>
      <c r="E12" s="2139"/>
      <c r="F12" s="2139"/>
      <c r="G12" s="2139"/>
      <c r="H12" s="2139"/>
      <c r="I12" s="2140"/>
      <c r="J12" s="531" t="s">
        <v>328</v>
      </c>
      <c r="K12" s="572" t="s">
        <v>810</v>
      </c>
      <c r="L12" s="532"/>
      <c r="M12" s="502"/>
      <c r="N12" s="502"/>
      <c r="O12" s="533" t="s">
        <v>328</v>
      </c>
      <c r="P12" s="572" t="s">
        <v>811</v>
      </c>
      <c r="Q12" s="502"/>
      <c r="R12" s="502"/>
      <c r="S12" s="502"/>
      <c r="T12" s="502"/>
      <c r="U12" s="502"/>
      <c r="V12" s="535"/>
      <c r="W12" s="483"/>
      <c r="X12" s="483"/>
      <c r="Y12" s="483"/>
      <c r="AA12" s="569"/>
      <c r="AB12" s="597"/>
      <c r="AC12" s="595"/>
    </row>
    <row r="13" spans="2:44" s="499" customFormat="1" ht="6" customHeight="1">
      <c r="C13" s="490"/>
      <c r="D13" s="508"/>
      <c r="E13" s="508"/>
      <c r="F13" s="509"/>
      <c r="G13" s="510"/>
      <c r="H13" s="510"/>
      <c r="I13" s="510"/>
      <c r="J13" s="510"/>
      <c r="K13" s="510"/>
      <c r="L13" s="434"/>
      <c r="M13" s="434"/>
      <c r="N13" s="434"/>
      <c r="O13" s="434"/>
      <c r="P13" s="434"/>
      <c r="Q13" s="434"/>
      <c r="R13" s="434"/>
      <c r="S13" s="434"/>
      <c r="T13" s="434"/>
      <c r="U13" s="434"/>
      <c r="V13" s="434"/>
      <c r="W13" s="434"/>
      <c r="X13" s="434"/>
      <c r="Y13" s="434"/>
      <c r="AA13" s="569"/>
      <c r="AB13" s="594"/>
      <c r="AC13" s="595"/>
    </row>
    <row r="14" spans="2:44" s="499" customFormat="1" ht="18" customHeight="1">
      <c r="C14" s="490"/>
      <c r="D14" s="2138" t="s">
        <v>812</v>
      </c>
      <c r="E14" s="2139"/>
      <c r="F14" s="2139"/>
      <c r="G14" s="2139"/>
      <c r="H14" s="2139"/>
      <c r="I14" s="2140"/>
      <c r="J14" s="2138" t="s">
        <v>813</v>
      </c>
      <c r="K14" s="2140"/>
      <c r="L14" s="2186"/>
      <c r="M14" s="2186"/>
      <c r="N14" s="2186"/>
      <c r="O14" s="2186"/>
      <c r="P14" s="2186"/>
      <c r="Q14" s="2186"/>
      <c r="R14" s="2138" t="s">
        <v>814</v>
      </c>
      <c r="S14" s="2140"/>
      <c r="T14" s="2184"/>
      <c r="U14" s="2184"/>
      <c r="V14" s="570" t="s">
        <v>815</v>
      </c>
      <c r="W14" s="507"/>
      <c r="X14" s="483"/>
      <c r="Y14" s="483"/>
      <c r="AA14" s="569"/>
      <c r="AB14" s="594"/>
      <c r="AC14" s="595"/>
    </row>
    <row r="15" spans="2:44" s="499" customFormat="1" ht="18" customHeight="1">
      <c r="C15" s="490"/>
      <c r="D15" s="2138" t="s">
        <v>816</v>
      </c>
      <c r="E15" s="2139"/>
      <c r="F15" s="2139"/>
      <c r="G15" s="2139"/>
      <c r="H15" s="2139"/>
      <c r="I15" s="2140"/>
      <c r="J15" s="2138" t="s">
        <v>813</v>
      </c>
      <c r="K15" s="2140"/>
      <c r="L15" s="2186"/>
      <c r="M15" s="2186"/>
      <c r="N15" s="2186"/>
      <c r="O15" s="2186"/>
      <c r="P15" s="2186"/>
      <c r="Q15" s="2186"/>
      <c r="R15" s="2138" t="s">
        <v>814</v>
      </c>
      <c r="S15" s="2140"/>
      <c r="T15" s="2184"/>
      <c r="U15" s="2184"/>
      <c r="V15" s="570" t="s">
        <v>815</v>
      </c>
      <c r="W15" s="507"/>
      <c r="X15" s="483"/>
      <c r="Y15" s="483"/>
      <c r="AA15" s="569"/>
      <c r="AB15" s="594"/>
      <c r="AC15" s="595"/>
    </row>
    <row r="16" spans="2:44" s="499" customFormat="1" ht="18" customHeight="1">
      <c r="C16" s="490"/>
      <c r="D16" s="2138" t="s">
        <v>817</v>
      </c>
      <c r="E16" s="2139"/>
      <c r="F16" s="2139"/>
      <c r="G16" s="2139"/>
      <c r="H16" s="2139"/>
      <c r="I16" s="2140"/>
      <c r="J16" s="2138" t="s">
        <v>813</v>
      </c>
      <c r="K16" s="2140"/>
      <c r="L16" s="2186"/>
      <c r="M16" s="2186"/>
      <c r="N16" s="2186"/>
      <c r="O16" s="2186"/>
      <c r="P16" s="2186"/>
      <c r="Q16" s="2186"/>
      <c r="R16" s="2138" t="s">
        <v>814</v>
      </c>
      <c r="S16" s="2140"/>
      <c r="T16" s="2184"/>
      <c r="U16" s="2184"/>
      <c r="V16" s="570" t="s">
        <v>815</v>
      </c>
      <c r="W16" s="507"/>
      <c r="X16" s="483"/>
      <c r="Y16" s="483"/>
      <c r="AA16" s="569"/>
      <c r="AB16" s="594"/>
      <c r="AC16" s="595"/>
    </row>
    <row r="17" spans="2:44" s="499" customFormat="1" ht="18" customHeight="1">
      <c r="C17" s="490"/>
      <c r="D17" s="2180" t="s">
        <v>818</v>
      </c>
      <c r="E17" s="2139"/>
      <c r="F17" s="2139"/>
      <c r="G17" s="2139"/>
      <c r="H17" s="2139"/>
      <c r="I17" s="2140"/>
      <c r="J17" s="2188" t="str">
        <f>IF(J27=0,"",J27)</f>
        <v/>
      </c>
      <c r="K17" s="2189"/>
      <c r="L17" s="2189"/>
      <c r="M17" s="2189"/>
      <c r="N17" s="2189"/>
      <c r="O17" s="2189"/>
      <c r="P17" s="2189"/>
      <c r="Q17" s="2189"/>
      <c r="R17" s="2189"/>
      <c r="S17" s="2189"/>
      <c r="T17" s="2189"/>
      <c r="U17" s="2189"/>
      <c r="V17" s="505" t="s">
        <v>819</v>
      </c>
      <c r="W17" s="507"/>
      <c r="X17" s="483"/>
      <c r="Y17" s="483"/>
      <c r="AA17" s="569"/>
      <c r="AB17" s="594"/>
      <c r="AC17" s="595"/>
    </row>
    <row r="18" spans="2:44" s="499" customFormat="1" ht="6" customHeight="1">
      <c r="C18" s="490"/>
      <c r="D18" s="508"/>
      <c r="E18" s="508"/>
      <c r="F18" s="509"/>
      <c r="G18" s="510"/>
      <c r="H18" s="510"/>
      <c r="I18" s="510"/>
      <c r="J18" s="510"/>
      <c r="K18" s="510"/>
      <c r="L18" s="434"/>
      <c r="M18" s="434"/>
      <c r="N18" s="434"/>
      <c r="O18" s="434"/>
      <c r="P18" s="434"/>
      <c r="Q18" s="434"/>
      <c r="R18" s="434"/>
      <c r="S18" s="434"/>
      <c r="T18" s="434"/>
      <c r="U18" s="434"/>
      <c r="V18" s="434"/>
      <c r="W18" s="434"/>
      <c r="X18" s="434"/>
      <c r="Y18" s="434"/>
      <c r="AA18" s="569"/>
      <c r="AB18" s="594"/>
      <c r="AC18" s="595"/>
    </row>
    <row r="19" spans="2:44" s="499" customFormat="1" ht="18" customHeight="1">
      <c r="C19" s="490"/>
      <c r="D19" s="2180" t="s">
        <v>748</v>
      </c>
      <c r="E19" s="2139"/>
      <c r="F19" s="2139"/>
      <c r="G19" s="2139"/>
      <c r="H19" s="2139"/>
      <c r="I19" s="2140"/>
      <c r="J19" s="2185"/>
      <c r="K19" s="2186"/>
      <c r="L19" s="2186"/>
      <c r="M19" s="2186"/>
      <c r="N19" s="2186"/>
      <c r="O19" s="2186"/>
      <c r="P19" s="2186"/>
      <c r="Q19" s="2186"/>
      <c r="R19" s="2186"/>
      <c r="S19" s="2186"/>
      <c r="T19" s="2186"/>
      <c r="U19" s="2186"/>
      <c r="V19" s="2187"/>
      <c r="W19" s="507"/>
      <c r="X19" s="483"/>
      <c r="Y19" s="483"/>
      <c r="AA19" s="569"/>
      <c r="AB19" s="594"/>
      <c r="AC19" s="595"/>
    </row>
    <row r="20" spans="2:44" s="499" customFormat="1" ht="15" customHeight="1">
      <c r="C20" s="490"/>
      <c r="D20" s="508"/>
      <c r="E20" s="508"/>
      <c r="F20" s="509"/>
      <c r="G20" s="510"/>
      <c r="H20" s="510"/>
      <c r="I20" s="510"/>
      <c r="J20" s="510"/>
      <c r="K20" s="510"/>
      <c r="L20" s="434"/>
      <c r="M20" s="434"/>
      <c r="N20" s="434"/>
      <c r="O20" s="434"/>
      <c r="P20" s="434"/>
      <c r="Q20" s="434"/>
      <c r="R20" s="434"/>
      <c r="S20" s="434"/>
      <c r="T20" s="434"/>
      <c r="U20" s="434"/>
      <c r="V20" s="434"/>
      <c r="W20" s="434"/>
      <c r="X20" s="434"/>
      <c r="Y20" s="434"/>
      <c r="AA20" s="569"/>
      <c r="AB20" s="594"/>
      <c r="AC20" s="595"/>
    </row>
    <row r="21" spans="2:44" s="540" customFormat="1" ht="15" customHeight="1">
      <c r="B21" s="449"/>
      <c r="C21" s="536" t="s">
        <v>779</v>
      </c>
      <c r="D21" s="476"/>
      <c r="E21" s="476"/>
      <c r="F21" s="476"/>
      <c r="G21" s="476"/>
      <c r="H21" s="457"/>
      <c r="I21" s="451"/>
      <c r="J21" s="452"/>
      <c r="K21" s="457"/>
      <c r="L21" s="451"/>
      <c r="M21" s="457"/>
      <c r="N21" s="452"/>
      <c r="O21" s="453"/>
      <c r="P21" s="452"/>
      <c r="Q21" s="458"/>
      <c r="R21" s="459"/>
      <c r="S21" s="459"/>
      <c r="T21" s="459"/>
      <c r="U21" s="537"/>
      <c r="V21" s="537"/>
      <c r="W21" s="537"/>
      <c r="X21" s="537"/>
      <c r="Y21" s="537"/>
      <c r="Z21" s="537"/>
      <c r="AA21" s="538"/>
      <c r="AB21" s="538"/>
      <c r="AC21" s="537"/>
      <c r="AD21" s="537"/>
      <c r="AE21" s="590"/>
      <c r="AF21" s="460"/>
      <c r="AG21" s="460"/>
      <c r="AH21" s="460"/>
      <c r="AI21" s="539"/>
      <c r="AJ21" s="539"/>
      <c r="AK21" s="539"/>
      <c r="AL21" s="539"/>
      <c r="AM21" s="539"/>
      <c r="AN21" s="539"/>
      <c r="AO21" s="539"/>
      <c r="AP21" s="454"/>
      <c r="AQ21" s="454"/>
      <c r="AR21" s="448"/>
    </row>
    <row r="22" spans="2:44" s="540" customFormat="1" ht="18" customHeight="1">
      <c r="B22" s="449"/>
      <c r="C22" s="541"/>
      <c r="D22" s="2148" t="s">
        <v>741</v>
      </c>
      <c r="E22" s="2149"/>
      <c r="F22" s="2149"/>
      <c r="G22" s="2149"/>
      <c r="H22" s="2149"/>
      <c r="I22" s="2150"/>
      <c r="J22" s="2151" t="s">
        <v>749</v>
      </c>
      <c r="K22" s="2152"/>
      <c r="L22" s="2152"/>
      <c r="M22" s="2152"/>
      <c r="N22" s="2190"/>
      <c r="O22" s="2153" t="s">
        <v>742</v>
      </c>
      <c r="P22" s="2154"/>
      <c r="Q22" s="2154"/>
      <c r="R22" s="2154"/>
      <c r="S22" s="2155"/>
      <c r="T22" s="2191"/>
      <c r="U22" s="2191"/>
      <c r="V22" s="2191"/>
      <c r="W22" s="2191"/>
      <c r="X22" s="2191"/>
      <c r="Y22" s="542"/>
      <c r="Z22" s="542"/>
      <c r="AA22" s="543"/>
      <c r="AB22" s="543"/>
      <c r="AC22" s="542"/>
      <c r="AD22" s="539"/>
      <c r="AE22" s="454"/>
      <c r="AF22" s="454"/>
      <c r="AG22" s="448"/>
    </row>
    <row r="23" spans="2:44" s="540" customFormat="1" ht="18" customHeight="1">
      <c r="B23" s="449"/>
      <c r="C23" s="541"/>
      <c r="D23" s="2148" t="s">
        <v>743</v>
      </c>
      <c r="E23" s="2149"/>
      <c r="F23" s="2149"/>
      <c r="G23" s="2149"/>
      <c r="H23" s="2149"/>
      <c r="I23" s="2150"/>
      <c r="J23" s="2156"/>
      <c r="K23" s="2157"/>
      <c r="L23" s="2157"/>
      <c r="M23" s="2157"/>
      <c r="N23" s="544" t="s">
        <v>68</v>
      </c>
      <c r="O23" s="2192">
        <f>IF(AND($J$12="■",$O$12="□",J23&gt;=22),900000,IF(AND($J$12="□",$O$12="■",J23&gt;=5,J23&lt;=7),650000,IF(AND($J$12="□",$O$12="■",J23&gt;=8),800000,0)))</f>
        <v>0</v>
      </c>
      <c r="P23" s="2193"/>
      <c r="Q23" s="2193"/>
      <c r="R23" s="2193"/>
      <c r="S23" s="545" t="s">
        <v>744</v>
      </c>
      <c r="T23" s="2194"/>
      <c r="U23" s="2194"/>
      <c r="V23" s="2194"/>
      <c r="W23" s="2194"/>
      <c r="X23" s="547"/>
      <c r="Y23" s="591"/>
      <c r="Z23" s="591"/>
      <c r="AA23" s="592"/>
      <c r="AB23" s="546"/>
      <c r="AC23" s="547"/>
      <c r="AD23" s="539"/>
      <c r="AE23" s="454"/>
      <c r="AF23" s="454"/>
      <c r="AG23" s="448"/>
    </row>
    <row r="24" spans="2:44" s="540" customFormat="1" ht="18" customHeight="1">
      <c r="B24" s="449"/>
      <c r="C24" s="541"/>
      <c r="D24" s="2148" t="s">
        <v>745</v>
      </c>
      <c r="E24" s="2149"/>
      <c r="F24" s="2149"/>
      <c r="G24" s="2149"/>
      <c r="H24" s="2149"/>
      <c r="I24" s="2150"/>
      <c r="J24" s="2156"/>
      <c r="K24" s="2157"/>
      <c r="L24" s="2157"/>
      <c r="M24" s="2157"/>
      <c r="N24" s="544" t="s">
        <v>68</v>
      </c>
      <c r="O24" s="2192">
        <f>IF(AND($J$12="■",$O$12="□",J24&gt;=22),900000,IF(AND($J$12="□",$O$12="■",J24&gt;=5,J24&lt;=7),650000,IF(AND($J$12="□",$O$12="■",J24&gt;=8),800000,0)))</f>
        <v>0</v>
      </c>
      <c r="P24" s="2193"/>
      <c r="Q24" s="2193"/>
      <c r="R24" s="2193"/>
      <c r="S24" s="545" t="s">
        <v>744</v>
      </c>
      <c r="T24" s="2194"/>
      <c r="U24" s="2194"/>
      <c r="V24" s="2194"/>
      <c r="W24" s="2194"/>
      <c r="X24" s="547"/>
      <c r="Y24" s="591"/>
      <c r="Z24" s="591"/>
      <c r="AA24" s="592"/>
      <c r="AB24" s="546"/>
      <c r="AC24" s="547"/>
      <c r="AD24" s="539"/>
      <c r="AE24" s="454"/>
      <c r="AF24" s="454"/>
      <c r="AG24" s="448"/>
    </row>
    <row r="25" spans="2:44" s="540" customFormat="1" ht="18" customHeight="1">
      <c r="B25" s="449"/>
      <c r="C25" s="541"/>
      <c r="D25" s="2148" t="s">
        <v>746</v>
      </c>
      <c r="E25" s="2149"/>
      <c r="F25" s="2149"/>
      <c r="G25" s="2149"/>
      <c r="H25" s="2149"/>
      <c r="I25" s="2150"/>
      <c r="J25" s="2156"/>
      <c r="K25" s="2157"/>
      <c r="L25" s="2157"/>
      <c r="M25" s="2157"/>
      <c r="N25" s="544" t="s">
        <v>68</v>
      </c>
      <c r="O25" s="2192">
        <f>IF(AND($J$12="■",$O$12="□",J25&gt;=22),900000,IF(AND($J$12="□",$O$12="■",J25&gt;=5,J25&lt;=7),650000,IF(AND($J$12="□",$O$12="■",J25&gt;=8),800000,0)))</f>
        <v>0</v>
      </c>
      <c r="P25" s="2193"/>
      <c r="Q25" s="2193"/>
      <c r="R25" s="2193"/>
      <c r="S25" s="545" t="s">
        <v>744</v>
      </c>
      <c r="T25" s="2194"/>
      <c r="U25" s="2194"/>
      <c r="V25" s="2194"/>
      <c r="W25" s="2194"/>
      <c r="X25" s="547"/>
      <c r="Y25" s="591"/>
      <c r="Z25" s="591"/>
      <c r="AA25" s="592"/>
      <c r="AB25" s="546"/>
      <c r="AC25" s="547"/>
      <c r="AE25" s="539"/>
      <c r="AF25" s="454"/>
      <c r="AG25" s="448"/>
    </row>
    <row r="26" spans="2:44" s="540" customFormat="1" ht="18" customHeight="1" thickBot="1">
      <c r="B26" s="449"/>
      <c r="C26" s="541"/>
      <c r="D26" s="2167" t="s">
        <v>1011</v>
      </c>
      <c r="E26" s="2168"/>
      <c r="F26" s="2168"/>
      <c r="G26" s="2168"/>
      <c r="H26" s="2168"/>
      <c r="I26" s="2169"/>
      <c r="J26" s="2170"/>
      <c r="K26" s="2171"/>
      <c r="L26" s="2171"/>
      <c r="M26" s="2171"/>
      <c r="N26" s="618" t="s">
        <v>68</v>
      </c>
      <c r="O26" s="2197">
        <f>IF(AND($J$12="■",$O$12="□",J26&gt;=22),900000,IF(AND($J$12="□",$O$12="■",J26&gt;=5,J26&lt;=7),650000,IF(AND($J$12="□",$O$12="■",J26&gt;=8),800000,0)))</f>
        <v>0</v>
      </c>
      <c r="P26" s="2198"/>
      <c r="Q26" s="2198"/>
      <c r="R26" s="2198"/>
      <c r="S26" s="619" t="s">
        <v>744</v>
      </c>
      <c r="T26" s="2194"/>
      <c r="U26" s="2194"/>
      <c r="V26" s="2194"/>
      <c r="W26" s="2194"/>
      <c r="X26" s="547"/>
      <c r="Y26" s="591"/>
      <c r="Z26" s="591"/>
      <c r="AA26" s="592"/>
      <c r="AB26" s="546"/>
      <c r="AC26" s="547"/>
      <c r="AD26" s="539"/>
      <c r="AE26" s="454"/>
      <c r="AF26" s="454"/>
      <c r="AG26" s="448"/>
    </row>
    <row r="27" spans="2:44" s="540" customFormat="1" ht="18" customHeight="1" thickTop="1">
      <c r="B27" s="449"/>
      <c r="C27" s="541"/>
      <c r="D27" s="2160" t="s">
        <v>650</v>
      </c>
      <c r="E27" s="2161"/>
      <c r="F27" s="2161"/>
      <c r="G27" s="2161"/>
      <c r="H27" s="2161"/>
      <c r="I27" s="2162"/>
      <c r="J27" s="2163">
        <f>SUM(J23:M26)</f>
        <v>0</v>
      </c>
      <c r="K27" s="2164"/>
      <c r="L27" s="2164"/>
      <c r="M27" s="2164"/>
      <c r="N27" s="548" t="s">
        <v>68</v>
      </c>
      <c r="O27" s="2195">
        <f>SUM(O23:R26)</f>
        <v>0</v>
      </c>
      <c r="P27" s="2196"/>
      <c r="Q27" s="2196"/>
      <c r="R27" s="2196"/>
      <c r="S27" s="549" t="s">
        <v>744</v>
      </c>
      <c r="T27" s="2194"/>
      <c r="U27" s="2194"/>
      <c r="V27" s="2194"/>
      <c r="W27" s="2194"/>
      <c r="X27" s="547"/>
      <c r="Y27" s="591"/>
      <c r="Z27" s="591"/>
      <c r="AA27" s="592"/>
      <c r="AB27" s="546"/>
      <c r="AC27" s="547"/>
      <c r="AD27" s="539"/>
      <c r="AE27" s="454"/>
      <c r="AF27" s="454"/>
      <c r="AG27" s="448"/>
    </row>
    <row r="28" spans="2:44" s="540" customFormat="1" ht="15" customHeight="1">
      <c r="B28" s="449"/>
      <c r="D28" s="593"/>
      <c r="E28" s="447"/>
      <c r="F28" s="447"/>
      <c r="G28" s="447"/>
      <c r="H28" s="450"/>
      <c r="I28" s="450"/>
      <c r="J28" s="451"/>
      <c r="K28" s="452"/>
      <c r="L28" s="450"/>
      <c r="M28" s="450"/>
      <c r="N28" s="451"/>
      <c r="O28" s="451"/>
      <c r="P28" s="450"/>
      <c r="Q28" s="450"/>
      <c r="R28" s="453"/>
      <c r="S28" s="451"/>
      <c r="T28" s="451"/>
      <c r="U28" s="451"/>
      <c r="V28" s="451"/>
      <c r="W28" s="451"/>
      <c r="X28" s="451"/>
      <c r="Y28" s="454"/>
      <c r="Z28" s="454"/>
      <c r="AA28" s="550"/>
      <c r="AB28" s="550"/>
      <c r="AC28" s="454"/>
      <c r="AD28" s="455"/>
      <c r="AE28" s="590"/>
      <c r="AF28" s="455"/>
      <c r="AG28" s="455"/>
      <c r="AH28" s="455"/>
      <c r="AI28" s="455"/>
      <c r="AJ28" s="455"/>
      <c r="AK28" s="455"/>
      <c r="AL28" s="455"/>
      <c r="AM28" s="455"/>
      <c r="AN28" s="456"/>
      <c r="AO28" s="456"/>
      <c r="AP28" s="456"/>
      <c r="AQ28" s="456"/>
      <c r="AR28" s="448"/>
    </row>
    <row r="29" spans="2:44" s="492" customFormat="1" ht="15">
      <c r="C29" s="493"/>
      <c r="D29" s="494"/>
      <c r="E29" s="495"/>
      <c r="F29" s="495"/>
      <c r="G29" s="495"/>
      <c r="H29" s="495"/>
      <c r="I29" s="495"/>
      <c r="J29" s="495"/>
      <c r="K29" s="495"/>
      <c r="L29" s="495"/>
      <c r="M29" s="495"/>
      <c r="N29" s="495"/>
      <c r="O29" s="495"/>
      <c r="P29" s="495"/>
      <c r="Q29" s="495"/>
      <c r="R29" s="495"/>
      <c r="S29" s="495"/>
      <c r="T29" s="495"/>
      <c r="U29" s="496"/>
      <c r="V29" s="495"/>
      <c r="W29" s="495"/>
      <c r="X29" s="495"/>
      <c r="Y29" s="495"/>
      <c r="AA29" s="426"/>
      <c r="AB29" s="594"/>
      <c r="AC29" s="595"/>
    </row>
    <row r="30" spans="2:44" s="492" customFormat="1" ht="15">
      <c r="C30" s="493"/>
      <c r="D30" s="494"/>
      <c r="E30" s="495"/>
      <c r="F30" s="495"/>
      <c r="G30" s="495"/>
      <c r="H30" s="495"/>
      <c r="I30" s="495"/>
      <c r="J30" s="495"/>
      <c r="K30" s="495"/>
      <c r="L30" s="495"/>
      <c r="M30" s="495"/>
      <c r="N30" s="495"/>
      <c r="O30" s="495"/>
      <c r="P30" s="495"/>
      <c r="Q30" s="495"/>
      <c r="R30" s="495"/>
      <c r="S30" s="495"/>
      <c r="T30" s="495"/>
      <c r="U30" s="496"/>
      <c r="V30" s="495"/>
      <c r="W30" s="495"/>
      <c r="X30" s="495"/>
      <c r="Y30" s="495"/>
      <c r="AA30" s="426"/>
      <c r="AB30" s="594"/>
      <c r="AC30" s="595"/>
    </row>
    <row r="31" spans="2:44" s="492" customFormat="1" ht="15">
      <c r="C31" s="493"/>
      <c r="D31" s="494"/>
      <c r="E31" s="495"/>
      <c r="F31" s="495"/>
      <c r="G31" s="495"/>
      <c r="H31" s="495"/>
      <c r="I31" s="495"/>
      <c r="J31" s="495"/>
      <c r="K31" s="495"/>
      <c r="L31" s="495"/>
      <c r="M31" s="495"/>
      <c r="N31" s="495"/>
      <c r="O31" s="495"/>
      <c r="P31" s="495"/>
      <c r="Q31" s="495"/>
      <c r="R31" s="495"/>
      <c r="S31" s="495"/>
      <c r="T31" s="495"/>
      <c r="U31" s="496"/>
      <c r="V31" s="495"/>
      <c r="W31" s="495"/>
      <c r="X31" s="495"/>
      <c r="Y31" s="495"/>
      <c r="AA31" s="426"/>
      <c r="AB31" s="594"/>
      <c r="AC31" s="595"/>
    </row>
    <row r="32" spans="2:44" s="492" customFormat="1" ht="15">
      <c r="C32" s="493"/>
      <c r="D32" s="494"/>
      <c r="E32" s="495"/>
      <c r="F32" s="495"/>
      <c r="G32" s="495"/>
      <c r="H32" s="495"/>
      <c r="I32" s="495"/>
      <c r="J32" s="495"/>
      <c r="K32" s="495"/>
      <c r="L32" s="495"/>
      <c r="M32" s="495"/>
      <c r="N32" s="495"/>
      <c r="O32" s="495"/>
      <c r="P32" s="495"/>
      <c r="Q32" s="495"/>
      <c r="R32" s="495"/>
      <c r="S32" s="495"/>
      <c r="T32" s="495"/>
      <c r="U32" s="496"/>
      <c r="V32" s="495"/>
      <c r="W32" s="495"/>
      <c r="X32" s="495"/>
      <c r="Y32" s="495"/>
      <c r="AA32" s="426"/>
      <c r="AB32" s="594"/>
      <c r="AC32" s="595"/>
    </row>
    <row r="33" spans="3:29" s="492" customFormat="1" ht="15">
      <c r="C33" s="493"/>
      <c r="D33" s="494"/>
      <c r="E33" s="495"/>
      <c r="F33" s="495"/>
      <c r="G33" s="495"/>
      <c r="H33" s="495"/>
      <c r="I33" s="495"/>
      <c r="J33" s="495"/>
      <c r="K33" s="495"/>
      <c r="L33" s="495"/>
      <c r="M33" s="495"/>
      <c r="N33" s="495"/>
      <c r="O33" s="495"/>
      <c r="P33" s="495"/>
      <c r="Q33" s="495"/>
      <c r="R33" s="495"/>
      <c r="S33" s="495"/>
      <c r="T33" s="495"/>
      <c r="U33" s="496"/>
      <c r="V33" s="495"/>
      <c r="W33" s="495"/>
      <c r="X33" s="495"/>
      <c r="Y33" s="495"/>
      <c r="AA33" s="426"/>
      <c r="AB33" s="594"/>
      <c r="AC33" s="595"/>
    </row>
    <row r="34" spans="3:29" s="492" customFormat="1" ht="15">
      <c r="C34" s="493"/>
      <c r="D34" s="494"/>
      <c r="E34" s="495"/>
      <c r="F34" s="495"/>
      <c r="G34" s="495"/>
      <c r="H34" s="495"/>
      <c r="I34" s="495"/>
      <c r="J34" s="495"/>
      <c r="K34" s="495"/>
      <c r="L34" s="495"/>
      <c r="M34" s="495"/>
      <c r="N34" s="495"/>
      <c r="O34" s="495"/>
      <c r="P34" s="495"/>
      <c r="Q34" s="495"/>
      <c r="R34" s="495"/>
      <c r="S34" s="495"/>
      <c r="T34" s="495"/>
      <c r="U34" s="496"/>
      <c r="V34" s="495"/>
      <c r="W34" s="495"/>
      <c r="X34" s="495"/>
      <c r="Y34" s="495"/>
      <c r="AA34" s="426"/>
      <c r="AB34" s="594"/>
      <c r="AC34" s="595"/>
    </row>
    <row r="35" spans="3:29" s="492" customFormat="1" ht="15">
      <c r="C35" s="493"/>
      <c r="D35" s="494"/>
      <c r="E35" s="495"/>
      <c r="F35" s="495"/>
      <c r="G35" s="495"/>
      <c r="H35" s="495"/>
      <c r="I35" s="495"/>
      <c r="J35" s="495"/>
      <c r="K35" s="495"/>
      <c r="L35" s="495"/>
      <c r="M35" s="495"/>
      <c r="N35" s="495"/>
      <c r="O35" s="495"/>
      <c r="P35" s="495"/>
      <c r="Q35" s="495"/>
      <c r="R35" s="495"/>
      <c r="S35" s="495"/>
      <c r="T35" s="495"/>
      <c r="U35" s="496"/>
      <c r="V35" s="495"/>
      <c r="W35" s="495"/>
      <c r="X35" s="495"/>
      <c r="Y35" s="495"/>
      <c r="AA35" s="426"/>
      <c r="AB35" s="594"/>
      <c r="AC35" s="595"/>
    </row>
    <row r="36" spans="3:29" s="492" customFormat="1" ht="15">
      <c r="C36" s="493"/>
      <c r="D36" s="494"/>
      <c r="E36" s="495"/>
      <c r="F36" s="495"/>
      <c r="G36" s="495"/>
      <c r="H36" s="495"/>
      <c r="I36" s="495"/>
      <c r="J36" s="495"/>
      <c r="K36" s="495"/>
      <c r="L36" s="495"/>
      <c r="M36" s="495"/>
      <c r="N36" s="495"/>
      <c r="O36" s="495"/>
      <c r="P36" s="495"/>
      <c r="Q36" s="495"/>
      <c r="R36" s="495"/>
      <c r="S36" s="495"/>
      <c r="T36" s="495"/>
      <c r="U36" s="496"/>
      <c r="V36" s="495"/>
      <c r="W36" s="495"/>
      <c r="X36" s="495"/>
      <c r="Y36" s="495"/>
      <c r="AA36" s="426"/>
      <c r="AB36" s="594"/>
      <c r="AC36" s="595"/>
    </row>
    <row r="37" spans="3:29" s="492" customFormat="1" ht="15">
      <c r="C37" s="493"/>
      <c r="D37" s="494"/>
      <c r="E37" s="495"/>
      <c r="F37" s="495"/>
      <c r="G37" s="495"/>
      <c r="H37" s="495"/>
      <c r="I37" s="495"/>
      <c r="J37" s="495"/>
      <c r="K37" s="495"/>
      <c r="L37" s="495"/>
      <c r="M37" s="495"/>
      <c r="N37" s="495"/>
      <c r="O37" s="495"/>
      <c r="P37" s="495"/>
      <c r="Q37" s="495"/>
      <c r="R37" s="495"/>
      <c r="S37" s="495"/>
      <c r="T37" s="495"/>
      <c r="U37" s="496"/>
      <c r="V37" s="495"/>
      <c r="W37" s="495"/>
      <c r="X37" s="495"/>
      <c r="Y37" s="495"/>
      <c r="AA37" s="426"/>
      <c r="AB37" s="594"/>
      <c r="AC37" s="595"/>
    </row>
    <row r="38" spans="3:29" s="492" customFormat="1" ht="15">
      <c r="C38" s="493"/>
      <c r="D38" s="494"/>
      <c r="E38" s="495"/>
      <c r="F38" s="495"/>
      <c r="G38" s="495"/>
      <c r="H38" s="495"/>
      <c r="I38" s="495"/>
      <c r="J38" s="495"/>
      <c r="K38" s="495"/>
      <c r="L38" s="495"/>
      <c r="M38" s="495"/>
      <c r="N38" s="495"/>
      <c r="O38" s="495"/>
      <c r="P38" s="495"/>
      <c r="Q38" s="495"/>
      <c r="R38" s="495"/>
      <c r="S38" s="495"/>
      <c r="T38" s="495"/>
      <c r="U38" s="496"/>
      <c r="V38" s="495"/>
      <c r="W38" s="495"/>
      <c r="X38" s="495"/>
      <c r="Y38" s="495"/>
      <c r="AA38" s="426"/>
      <c r="AB38" s="594"/>
      <c r="AC38" s="595"/>
    </row>
    <row r="39" spans="3:29" s="492" customFormat="1" ht="15">
      <c r="C39" s="493"/>
      <c r="D39" s="494"/>
      <c r="E39" s="495"/>
      <c r="F39" s="495"/>
      <c r="G39" s="495"/>
      <c r="H39" s="495"/>
      <c r="I39" s="495"/>
      <c r="J39" s="495"/>
      <c r="K39" s="495"/>
      <c r="L39" s="495"/>
      <c r="M39" s="495"/>
      <c r="N39" s="495"/>
      <c r="O39" s="495"/>
      <c r="P39" s="495"/>
      <c r="Q39" s="495"/>
      <c r="R39" s="495"/>
      <c r="S39" s="495"/>
      <c r="T39" s="495"/>
      <c r="U39" s="496"/>
      <c r="V39" s="495"/>
      <c r="W39" s="495"/>
      <c r="X39" s="495"/>
      <c r="Y39" s="495"/>
      <c r="AA39" s="426"/>
      <c r="AB39" s="598"/>
      <c r="AC39" s="452"/>
    </row>
    <row r="40" spans="3:29" s="492" customFormat="1" ht="15">
      <c r="C40" s="493"/>
      <c r="D40" s="494"/>
      <c r="E40" s="495"/>
      <c r="F40" s="495"/>
      <c r="G40" s="495"/>
      <c r="H40" s="495"/>
      <c r="I40" s="495"/>
      <c r="J40" s="495"/>
      <c r="K40" s="495"/>
      <c r="L40" s="495"/>
      <c r="M40" s="495"/>
      <c r="N40" s="495"/>
      <c r="O40" s="495"/>
      <c r="P40" s="495"/>
      <c r="Q40" s="495"/>
      <c r="R40" s="495"/>
      <c r="S40" s="495"/>
      <c r="T40" s="495"/>
      <c r="U40" s="496"/>
      <c r="V40" s="495"/>
      <c r="W40" s="495"/>
      <c r="X40" s="495"/>
      <c r="Y40" s="495"/>
      <c r="AA40" s="426"/>
      <c r="AB40" s="598"/>
      <c r="AC40" s="452"/>
    </row>
    <row r="41" spans="3:29" s="492" customFormat="1" ht="15">
      <c r="C41" s="493"/>
      <c r="D41" s="494"/>
      <c r="E41" s="495"/>
      <c r="F41" s="495"/>
      <c r="G41" s="495"/>
      <c r="H41" s="495"/>
      <c r="I41" s="495"/>
      <c r="J41" s="495"/>
      <c r="K41" s="495"/>
      <c r="L41" s="495"/>
      <c r="M41" s="495"/>
      <c r="N41" s="495"/>
      <c r="O41" s="495"/>
      <c r="P41" s="495"/>
      <c r="Q41" s="495"/>
      <c r="R41" s="495"/>
      <c r="S41" s="495"/>
      <c r="T41" s="495"/>
      <c r="U41" s="496"/>
      <c r="V41" s="495"/>
      <c r="W41" s="495"/>
      <c r="X41" s="495"/>
      <c r="Y41" s="495"/>
      <c r="AA41" s="426"/>
      <c r="AB41" s="598"/>
      <c r="AC41" s="452"/>
    </row>
    <row r="42" spans="3:29" s="492" customFormat="1" ht="15">
      <c r="C42" s="493"/>
      <c r="D42" s="494"/>
      <c r="E42" s="495"/>
      <c r="F42" s="495"/>
      <c r="G42" s="495"/>
      <c r="H42" s="495"/>
      <c r="I42" s="495"/>
      <c r="J42" s="495"/>
      <c r="K42" s="495"/>
      <c r="L42" s="495"/>
      <c r="M42" s="495"/>
      <c r="N42" s="495"/>
      <c r="O42" s="495"/>
      <c r="P42" s="495"/>
      <c r="Q42" s="495"/>
      <c r="R42" s="495"/>
      <c r="S42" s="495"/>
      <c r="T42" s="495"/>
      <c r="U42" s="496"/>
      <c r="V42" s="495"/>
      <c r="W42" s="495"/>
      <c r="X42" s="495"/>
      <c r="Y42" s="495"/>
      <c r="AA42" s="426"/>
      <c r="AB42" s="598"/>
      <c r="AC42" s="452"/>
    </row>
    <row r="43" spans="3:29" s="492" customFormat="1" ht="15">
      <c r="C43" s="493"/>
      <c r="D43" s="494"/>
      <c r="E43" s="495"/>
      <c r="F43" s="495"/>
      <c r="G43" s="495"/>
      <c r="H43" s="495"/>
      <c r="I43" s="495"/>
      <c r="J43" s="495"/>
      <c r="K43" s="495"/>
      <c r="L43" s="495"/>
      <c r="M43" s="495"/>
      <c r="N43" s="495"/>
      <c r="O43" s="495"/>
      <c r="P43" s="495"/>
      <c r="Q43" s="495"/>
      <c r="R43" s="495"/>
      <c r="S43" s="495"/>
      <c r="T43" s="495"/>
      <c r="U43" s="496"/>
      <c r="V43" s="495"/>
      <c r="W43" s="495"/>
      <c r="X43" s="495"/>
      <c r="Y43" s="495"/>
      <c r="AA43" s="426"/>
      <c r="AB43" s="598"/>
      <c r="AC43" s="452"/>
    </row>
    <row r="44" spans="3:29" s="492" customFormat="1" ht="15">
      <c r="C44" s="493"/>
      <c r="D44" s="494"/>
      <c r="E44" s="495"/>
      <c r="F44" s="495"/>
      <c r="G44" s="495"/>
      <c r="H44" s="495"/>
      <c r="I44" s="495"/>
      <c r="J44" s="495"/>
      <c r="K44" s="495"/>
      <c r="L44" s="495"/>
      <c r="M44" s="495"/>
      <c r="N44" s="495"/>
      <c r="O44" s="495"/>
      <c r="P44" s="495"/>
      <c r="Q44" s="495"/>
      <c r="R44" s="495"/>
      <c r="S44" s="495"/>
      <c r="T44" s="495"/>
      <c r="U44" s="496"/>
      <c r="V44" s="495"/>
      <c r="W44" s="495"/>
      <c r="X44" s="495"/>
      <c r="Y44" s="495"/>
      <c r="AA44" s="426"/>
      <c r="AB44" s="598"/>
      <c r="AC44" s="452"/>
    </row>
    <row r="45" spans="3:29" s="492" customFormat="1" ht="15">
      <c r="C45" s="493"/>
      <c r="D45" s="494"/>
      <c r="E45" s="495"/>
      <c r="F45" s="495"/>
      <c r="G45" s="495"/>
      <c r="H45" s="495"/>
      <c r="I45" s="495"/>
      <c r="J45" s="495"/>
      <c r="K45" s="495"/>
      <c r="L45" s="495"/>
      <c r="M45" s="495"/>
      <c r="N45" s="495"/>
      <c r="O45" s="495"/>
      <c r="P45" s="495"/>
      <c r="Q45" s="495"/>
      <c r="R45" s="495"/>
      <c r="S45" s="495"/>
      <c r="T45" s="495"/>
      <c r="U45" s="496"/>
      <c r="V45" s="495"/>
      <c r="W45" s="495"/>
      <c r="X45" s="495"/>
      <c r="Y45" s="495"/>
      <c r="AA45" s="426"/>
      <c r="AB45" s="598"/>
      <c r="AC45" s="452"/>
    </row>
    <row r="46" spans="3:29" s="492" customFormat="1" ht="15">
      <c r="C46" s="493"/>
      <c r="D46" s="494"/>
      <c r="E46" s="495"/>
      <c r="F46" s="495"/>
      <c r="G46" s="495"/>
      <c r="H46" s="495"/>
      <c r="I46" s="495"/>
      <c r="J46" s="495"/>
      <c r="K46" s="495"/>
      <c r="L46" s="495"/>
      <c r="M46" s="495"/>
      <c r="N46" s="495"/>
      <c r="O46" s="495"/>
      <c r="P46" s="495"/>
      <c r="Q46" s="495"/>
      <c r="R46" s="495"/>
      <c r="S46" s="495"/>
      <c r="T46" s="495"/>
      <c r="U46" s="496"/>
      <c r="V46" s="495"/>
      <c r="W46" s="495"/>
      <c r="X46" s="495"/>
      <c r="Y46" s="495"/>
      <c r="AA46" s="426"/>
      <c r="AB46" s="598"/>
      <c r="AC46" s="452"/>
    </row>
    <row r="47" spans="3:29" ht="12.75" customHeight="1">
      <c r="AB47" s="598"/>
      <c r="AC47" s="452"/>
    </row>
    <row r="48" spans="3:29" ht="20.100000000000001" customHeight="1">
      <c r="AB48" s="598"/>
      <c r="AC48" s="452"/>
    </row>
    <row r="49" spans="28:30" ht="20.100000000000001" customHeight="1">
      <c r="AB49" s="598"/>
      <c r="AC49" s="452"/>
    </row>
    <row r="50" spans="28:30" ht="20.100000000000001" customHeight="1">
      <c r="AB50" s="598"/>
      <c r="AC50" s="452"/>
    </row>
    <row r="51" spans="28:30" ht="20.100000000000001" customHeight="1">
      <c r="AB51" s="598"/>
      <c r="AC51" s="452"/>
    </row>
    <row r="52" spans="28:30" ht="20.100000000000001" customHeight="1">
      <c r="AB52" s="598"/>
      <c r="AC52" s="452"/>
      <c r="AD52" s="599"/>
    </row>
    <row r="53" spans="28:30" ht="20.100000000000001" customHeight="1">
      <c r="AB53" s="598"/>
      <c r="AC53" s="452"/>
    </row>
    <row r="54" spans="28:30" ht="20.100000000000001" customHeight="1">
      <c r="AB54" s="598"/>
      <c r="AC54" s="452"/>
    </row>
    <row r="55" spans="28:30" ht="20.100000000000001" customHeight="1">
      <c r="AB55" s="598"/>
      <c r="AC55" s="452"/>
    </row>
    <row r="56" spans="28:30" ht="20.100000000000001" customHeight="1">
      <c r="AB56" s="598"/>
      <c r="AC56" s="452"/>
    </row>
    <row r="57" spans="28:30" ht="20.100000000000001" customHeight="1">
      <c r="AB57" s="598"/>
      <c r="AC57" s="452"/>
    </row>
    <row r="58" spans="28:30" ht="20.100000000000001" customHeight="1">
      <c r="AB58" s="598"/>
      <c r="AC58" s="452"/>
    </row>
    <row r="59" spans="28:30" ht="20.100000000000001" customHeight="1">
      <c r="AB59" s="598"/>
      <c r="AC59" s="452"/>
    </row>
    <row r="60" spans="28:30" ht="20.100000000000001" customHeight="1">
      <c r="AB60" s="598"/>
      <c r="AC60" s="452"/>
    </row>
    <row r="61" spans="28:30" ht="20.100000000000001" customHeight="1">
      <c r="AB61" s="598"/>
      <c r="AC61" s="452"/>
    </row>
    <row r="62" spans="28:30" ht="20.100000000000001" customHeight="1">
      <c r="AB62" s="598"/>
      <c r="AC62" s="452"/>
    </row>
    <row r="63" spans="28:30" ht="20.100000000000001" customHeight="1">
      <c r="AB63" s="598"/>
      <c r="AC63" s="452"/>
    </row>
    <row r="64" spans="28:30" ht="20.100000000000001" customHeight="1">
      <c r="AB64" s="600"/>
      <c r="AC64" s="601"/>
    </row>
    <row r="65" spans="28:29" ht="20.100000000000001" customHeight="1">
      <c r="AB65" s="598"/>
      <c r="AC65" s="452"/>
    </row>
    <row r="66" spans="28:29" ht="20.100000000000001" customHeight="1">
      <c r="AB66" s="598"/>
      <c r="AC66" s="452"/>
    </row>
    <row r="67" spans="28:29" ht="20.100000000000001" customHeight="1">
      <c r="AB67" s="598"/>
      <c r="AC67" s="452"/>
    </row>
    <row r="68" spans="28:29" ht="20.100000000000001" customHeight="1">
      <c r="AB68" s="598"/>
      <c r="AC68" s="452"/>
    </row>
    <row r="69" spans="28:29" ht="20.100000000000001" customHeight="1">
      <c r="AB69" s="598"/>
      <c r="AC69" s="452"/>
    </row>
    <row r="70" spans="28:29" ht="20.100000000000001" customHeight="1">
      <c r="AB70" s="598"/>
      <c r="AC70" s="452"/>
    </row>
    <row r="71" spans="28:29" ht="20.100000000000001" customHeight="1">
      <c r="AB71" s="598"/>
      <c r="AC71" s="452"/>
    </row>
    <row r="72" spans="28:29" ht="20.100000000000001" customHeight="1">
      <c r="AB72" s="598"/>
      <c r="AC72" s="452"/>
    </row>
    <row r="73" spans="28:29" ht="20.100000000000001" customHeight="1">
      <c r="AB73" s="598"/>
      <c r="AC73" s="452"/>
    </row>
    <row r="81" spans="29:29" ht="20.100000000000001" customHeight="1">
      <c r="AC81" s="602"/>
    </row>
    <row r="82" spans="29:29" ht="20.100000000000001" customHeight="1">
      <c r="AC82" s="603"/>
    </row>
    <row r="146" spans="28:29" ht="20.100000000000001" customHeight="1">
      <c r="AB146" s="604"/>
      <c r="AC146" s="605"/>
    </row>
    <row r="147" spans="28:29" ht="20.100000000000001" customHeight="1">
      <c r="AB147" s="604"/>
      <c r="AC147" s="605"/>
    </row>
    <row r="148" spans="28:29" ht="20.100000000000001" customHeight="1">
      <c r="AB148" s="604"/>
      <c r="AC148" s="605"/>
    </row>
    <row r="149" spans="28:29" ht="20.100000000000001" customHeight="1">
      <c r="AB149" s="604"/>
      <c r="AC149" s="605"/>
    </row>
    <row r="150" spans="28:29" ht="20.100000000000001" customHeight="1">
      <c r="AB150" s="604"/>
      <c r="AC150" s="605"/>
    </row>
    <row r="151" spans="28:29" ht="20.100000000000001" customHeight="1">
      <c r="AB151" s="604"/>
      <c r="AC151" s="605"/>
    </row>
    <row r="152" spans="28:29" ht="20.100000000000001" customHeight="1">
      <c r="AB152" s="604"/>
      <c r="AC152" s="605"/>
    </row>
    <row r="153" spans="28:29" ht="20.100000000000001" customHeight="1">
      <c r="AB153" s="604"/>
      <c r="AC153" s="605"/>
    </row>
    <row r="154" spans="28:29" ht="20.100000000000001" customHeight="1">
      <c r="AB154" s="604"/>
      <c r="AC154" s="605"/>
    </row>
    <row r="155" spans="28:29" ht="20.100000000000001" customHeight="1">
      <c r="AB155" s="604"/>
      <c r="AC155" s="605"/>
    </row>
    <row r="156" spans="28:29" ht="20.100000000000001" customHeight="1">
      <c r="AB156" s="604"/>
      <c r="AC156" s="605"/>
    </row>
    <row r="157" spans="28:29" ht="20.100000000000001" customHeight="1">
      <c r="AB157" s="604"/>
      <c r="AC157" s="605"/>
    </row>
    <row r="158" spans="28:29" ht="20.100000000000001" customHeight="1">
      <c r="AB158" s="604"/>
      <c r="AC158" s="605"/>
    </row>
    <row r="159" spans="28:29" ht="20.100000000000001" customHeight="1">
      <c r="AB159" s="604"/>
      <c r="AC159" s="605"/>
    </row>
    <row r="160" spans="28:29" ht="20.100000000000001" customHeight="1">
      <c r="AB160" s="604"/>
      <c r="AC160" s="605"/>
    </row>
    <row r="161" spans="28:29" ht="20.100000000000001" customHeight="1">
      <c r="AB161" s="604"/>
      <c r="AC161" s="605"/>
    </row>
    <row r="162" spans="28:29" ht="20.100000000000001" customHeight="1">
      <c r="AB162" s="604"/>
      <c r="AC162" s="605"/>
    </row>
    <row r="163" spans="28:29" ht="20.100000000000001" customHeight="1">
      <c r="AB163" s="604"/>
      <c r="AC163" s="605"/>
    </row>
    <row r="164" spans="28:29" ht="20.100000000000001" customHeight="1">
      <c r="AB164" s="604"/>
      <c r="AC164" s="605"/>
    </row>
    <row r="165" spans="28:29" ht="20.100000000000001" customHeight="1">
      <c r="AB165" s="604"/>
      <c r="AC165" s="605"/>
    </row>
    <row r="166" spans="28:29" ht="20.100000000000001" customHeight="1">
      <c r="AB166" s="604"/>
      <c r="AC166" s="605"/>
    </row>
    <row r="167" spans="28:29" ht="20.100000000000001" customHeight="1">
      <c r="AB167" s="604"/>
      <c r="AC167" s="605"/>
    </row>
    <row r="168" spans="28:29" ht="20.100000000000001" customHeight="1">
      <c r="AB168" s="604"/>
      <c r="AC168" s="605"/>
    </row>
    <row r="169" spans="28:29" ht="20.100000000000001" customHeight="1">
      <c r="AB169" s="604"/>
      <c r="AC169" s="605"/>
    </row>
    <row r="170" spans="28:29" ht="20.100000000000001" customHeight="1">
      <c r="AB170" s="604"/>
      <c r="AC170" s="605"/>
    </row>
    <row r="171" spans="28:29" ht="20.100000000000001" customHeight="1">
      <c r="AB171" s="604"/>
      <c r="AC171" s="605"/>
    </row>
    <row r="172" spans="28:29" ht="20.100000000000001" customHeight="1">
      <c r="AB172" s="604"/>
      <c r="AC172" s="605"/>
    </row>
    <row r="173" spans="28:29" ht="20.100000000000001" customHeight="1">
      <c r="AB173" s="604"/>
      <c r="AC173" s="605"/>
    </row>
    <row r="174" spans="28:29" ht="20.100000000000001" customHeight="1">
      <c r="AB174" s="604"/>
      <c r="AC174" s="605"/>
    </row>
    <row r="175" spans="28:29" ht="20.100000000000001" customHeight="1">
      <c r="AB175" s="604"/>
      <c r="AC175" s="605"/>
    </row>
    <row r="176" spans="28:29" ht="20.100000000000001" customHeight="1">
      <c r="AB176" s="604"/>
      <c r="AC176" s="605"/>
    </row>
    <row r="177" spans="28:29" ht="20.100000000000001" customHeight="1">
      <c r="AB177" s="604"/>
      <c r="AC177" s="605"/>
    </row>
    <row r="178" spans="28:29" ht="20.100000000000001" customHeight="1">
      <c r="AB178" s="604"/>
      <c r="AC178" s="605"/>
    </row>
    <row r="179" spans="28:29" ht="20.100000000000001" customHeight="1">
      <c r="AB179" s="604"/>
      <c r="AC179" s="605"/>
    </row>
    <row r="180" spans="28:29" ht="20.100000000000001" customHeight="1">
      <c r="AB180" s="604"/>
      <c r="AC180" s="605"/>
    </row>
    <row r="181" spans="28:29" ht="20.100000000000001" customHeight="1">
      <c r="AB181" s="604"/>
      <c r="AC181" s="605"/>
    </row>
    <row r="182" spans="28:29" ht="20.100000000000001" customHeight="1">
      <c r="AB182" s="604"/>
      <c r="AC182" s="605"/>
    </row>
    <row r="183" spans="28:29" ht="20.100000000000001" customHeight="1">
      <c r="AB183" s="604"/>
      <c r="AC183" s="605"/>
    </row>
    <row r="184" spans="28:29" ht="20.100000000000001" customHeight="1">
      <c r="AB184" s="604"/>
      <c r="AC184" s="605"/>
    </row>
    <row r="185" spans="28:29" ht="20.100000000000001" customHeight="1">
      <c r="AB185" s="604"/>
      <c r="AC185" s="605"/>
    </row>
    <row r="186" spans="28:29" ht="20.100000000000001" customHeight="1">
      <c r="AB186" s="604"/>
      <c r="AC186" s="605"/>
    </row>
    <row r="187" spans="28:29" ht="20.100000000000001" customHeight="1">
      <c r="AB187" s="606"/>
      <c r="AC187" s="607"/>
    </row>
    <row r="188" spans="28:29" ht="20.100000000000001" customHeight="1">
      <c r="AB188" s="606"/>
      <c r="AC188" s="607"/>
    </row>
    <row r="189" spans="28:29" ht="20.100000000000001" customHeight="1">
      <c r="AB189" s="608"/>
      <c r="AC189" s="609"/>
    </row>
    <row r="190" spans="28:29" ht="20.100000000000001" customHeight="1">
      <c r="AB190" s="608"/>
      <c r="AC190" s="609"/>
    </row>
    <row r="191" spans="28:29" ht="20.100000000000001" customHeight="1">
      <c r="AB191" s="608"/>
      <c r="AC191" s="609"/>
    </row>
    <row r="192" spans="28:29" ht="20.100000000000001" customHeight="1">
      <c r="AB192" s="608"/>
      <c r="AC192" s="609"/>
    </row>
  </sheetData>
  <sheetProtection sheet="1" selectLockedCells="1"/>
  <mergeCells count="50">
    <mergeCell ref="D25:I25"/>
    <mergeCell ref="J25:M25"/>
    <mergeCell ref="O25:R25"/>
    <mergeCell ref="T25:W25"/>
    <mergeCell ref="D27:I27"/>
    <mergeCell ref="J27:M27"/>
    <mergeCell ref="O27:R27"/>
    <mergeCell ref="T27:W27"/>
    <mergeCell ref="D26:I26"/>
    <mergeCell ref="J26:M26"/>
    <mergeCell ref="O26:R26"/>
    <mergeCell ref="T26:W26"/>
    <mergeCell ref="D23:I23"/>
    <mergeCell ref="J23:M23"/>
    <mergeCell ref="O23:R23"/>
    <mergeCell ref="T23:W23"/>
    <mergeCell ref="D24:I24"/>
    <mergeCell ref="J24:M24"/>
    <mergeCell ref="O24:R24"/>
    <mergeCell ref="T24:W24"/>
    <mergeCell ref="D17:I17"/>
    <mergeCell ref="J17:U17"/>
    <mergeCell ref="D19:I19"/>
    <mergeCell ref="J19:V19"/>
    <mergeCell ref="D22:I22"/>
    <mergeCell ref="J22:N22"/>
    <mergeCell ref="O22:S22"/>
    <mergeCell ref="T22:X22"/>
    <mergeCell ref="D15:I15"/>
    <mergeCell ref="J15:K15"/>
    <mergeCell ref="L15:Q15"/>
    <mergeCell ref="R15:S15"/>
    <mergeCell ref="T15:U15"/>
    <mergeCell ref="D16:I16"/>
    <mergeCell ref="J16:K16"/>
    <mergeCell ref="L16:Q16"/>
    <mergeCell ref="R16:S16"/>
    <mergeCell ref="T16:U16"/>
    <mergeCell ref="T14:U14"/>
    <mergeCell ref="D7:I7"/>
    <mergeCell ref="J7:V7"/>
    <mergeCell ref="D10:I10"/>
    <mergeCell ref="J10:V10"/>
    <mergeCell ref="D11:I11"/>
    <mergeCell ref="J11:V11"/>
    <mergeCell ref="D12:I12"/>
    <mergeCell ref="D14:I14"/>
    <mergeCell ref="J14:K14"/>
    <mergeCell ref="L14:Q14"/>
    <mergeCell ref="R14:S14"/>
  </mergeCells>
  <phoneticPr fontId="16"/>
  <conditionalFormatting sqref="AC81:AC82 AB146:AC192">
    <cfRule type="expression" priority="22">
      <formula>CELL("protect",AB81)=0</formula>
    </cfRule>
  </conditionalFormatting>
  <conditionalFormatting sqref="B1:B2">
    <cfRule type="expression" dxfId="60" priority="21">
      <formula>_xlfn.ISFORMULA(B1)=TRUE</formula>
    </cfRule>
  </conditionalFormatting>
  <conditionalFormatting sqref="N23:N25">
    <cfRule type="notContainsBlanks" dxfId="59" priority="17">
      <formula>LEN(TRIM(N23))&gt;0</formula>
    </cfRule>
    <cfRule type="expression" dxfId="58" priority="18">
      <formula>$N$14="■"</formula>
    </cfRule>
    <cfRule type="expression" dxfId="57" priority="19">
      <formula>$K$14="■"</formula>
    </cfRule>
    <cfRule type="expression" dxfId="56" priority="20">
      <formula>$H$14="■"</formula>
    </cfRule>
  </conditionalFormatting>
  <conditionalFormatting sqref="J23:M25">
    <cfRule type="containsBlanks" dxfId="55" priority="16">
      <formula>LEN(TRIM(J23))=0</formula>
    </cfRule>
  </conditionalFormatting>
  <conditionalFormatting sqref="J10:V10">
    <cfRule type="containsBlanks" dxfId="54" priority="15">
      <formula>LEN(TRIM(J10))=0</formula>
    </cfRule>
  </conditionalFormatting>
  <conditionalFormatting sqref="J12 O12">
    <cfRule type="expression" dxfId="53" priority="13">
      <formula>$O$12="■"</formula>
    </cfRule>
    <cfRule type="expression" dxfId="52" priority="14">
      <formula>$J$12="■"</formula>
    </cfRule>
  </conditionalFormatting>
  <conditionalFormatting sqref="J19:V19">
    <cfRule type="containsBlanks" dxfId="51" priority="12">
      <formula>LEN(TRIM(J19))=0</formula>
    </cfRule>
  </conditionalFormatting>
  <conditionalFormatting sqref="L14:Q14 T14:U14">
    <cfRule type="containsBlanks" dxfId="50" priority="11">
      <formula>LEN(TRIM(L14))=0</formula>
    </cfRule>
  </conditionalFormatting>
  <conditionalFormatting sqref="N26">
    <cfRule type="notContainsBlanks" dxfId="49" priority="7">
      <formula>LEN(TRIM(N26))&gt;0</formula>
    </cfRule>
    <cfRule type="expression" dxfId="48" priority="8">
      <formula>$N$14="■"</formula>
    </cfRule>
    <cfRule type="expression" dxfId="47" priority="9">
      <formula>$K$14="■"</formula>
    </cfRule>
    <cfRule type="expression" dxfId="46" priority="10">
      <formula>$H$14="■"</formula>
    </cfRule>
  </conditionalFormatting>
  <conditionalFormatting sqref="J26:M26">
    <cfRule type="containsBlanks" dxfId="45" priority="6">
      <formula>LEN(TRIM(J26))=0</formula>
    </cfRule>
  </conditionalFormatting>
  <conditionalFormatting sqref="O12:V12">
    <cfRule type="expression" dxfId="44" priority="5">
      <formula>$J$12="■"</formula>
    </cfRule>
  </conditionalFormatting>
  <conditionalFormatting sqref="J12:N12">
    <cfRule type="expression" dxfId="43" priority="4">
      <formula>$O$12="■"</formula>
    </cfRule>
  </conditionalFormatting>
  <dataValidations count="7">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698FB573-769F-476B-9913-A8E5DB07C72E}">
      <formula1>L65486-ROUNDDOWN(L65486,1)=0</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50F15B07-894B-424F-9D7A-A4DD89BC5053}">
      <formula1>"無,有"</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AB1293EA-65E9-4AFA-9D93-E475C056EB0D}">
      <formula1>"専用,ハイブリット"</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H21 J12 H28 O12 P28 L28 K21" xr:uid="{1AB05D09-1D68-40FA-9ACE-FE6CBC1BB773}">
      <formula1>"□,■"</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DEDA7FDF-6456-41CD-91CF-A8E0FD5CDC82}">
      <formula1>L65494-ROUNDDOWN(L65494,0)=0</formula1>
    </dataValidation>
    <dataValidation type="custom" imeMode="disabled" allowBlank="1" showInputMessage="1" showErrorMessage="1" error="小数点第二位まで、三位以下四捨五入で入力して下さい。" sqref="AI21:AO21 S23:T27 AB23:AB27 O23:O27 J23:J27 X23:X27 AE25 AD22:AD24 AD26:AD27" xr:uid="{205D27FD-F263-4356-AFB2-B386ADCB1232}">
      <formula1>J21-ROUNDDOWN(J21,2)=0</formula1>
    </dataValidation>
    <dataValidation imeMode="on" allowBlank="1" showInputMessage="1" showErrorMessage="1" sqref="T22 O22 U21" xr:uid="{04045597-4D0D-489D-9AF5-B1C43758027E}"/>
  </dataValidations>
  <printOptions horizontalCentered="1"/>
  <pageMargins left="0.9055118110236221" right="0.47244094488188981" top="0.51181102362204722" bottom="0.19685039370078741" header="0.31496062992125984" footer="0.31496062992125984"/>
  <pageSetup paperSize="9" orientation="portrait" cellComments="asDisplayed" r:id="rId1"/>
  <headerFooter scaleWithDoc="0">
    <oddFooter>&amp;R&amp;K848484R4中高層ZEH-M_ver.1</oddFooter>
  </headerFooter>
  <extLst>
    <ext xmlns:x14="http://schemas.microsoft.com/office/spreadsheetml/2009/9/main" uri="{78C0D931-6437-407d-A8EE-F0AAD7539E65}">
      <x14:conditionalFormattings>
        <x14:conditionalFormatting xmlns:xm="http://schemas.microsoft.com/office/excel/2006/main">
          <x14:cfRule type="expression" priority="1" id="{30B52F19-2AE0-41CA-85BA-77D25EAADD46}">
            <xm:f>入力シート!$F$13="3年度事業（1年目）"</xm:f>
            <x14:dxf>
              <fill>
                <patternFill>
                  <bgColor theme="0" tint="-0.499984740745262"/>
                </patternFill>
              </fill>
            </x14:dxf>
          </x14:cfRule>
          <xm:sqref>J26:M26</xm:sqref>
        </x14:conditionalFormatting>
        <x14:conditionalFormatting xmlns:xm="http://schemas.microsoft.com/office/excel/2006/main">
          <x14:cfRule type="expression" priority="3" id="{FAB16443-F971-4DCC-8D56-0AB1817D1EA3}">
            <xm:f>入力シート!$F$13="単年度事業"</xm:f>
            <x14:dxf>
              <fill>
                <patternFill>
                  <bgColor theme="0" tint="-0.499984740745262"/>
                </patternFill>
              </fill>
            </x14:dxf>
          </x14:cfRule>
          <xm:sqref>J24:M26</xm:sqref>
        </x14:conditionalFormatting>
        <x14:conditionalFormatting xmlns:xm="http://schemas.microsoft.com/office/excel/2006/main">
          <x14:cfRule type="expression" priority="2" id="{5E38970D-CD50-4DF1-92DF-DAB5079CBB10}">
            <xm:f>入力シート!$F$13="2年度事業（1年目）"</xm:f>
            <x14:dxf>
              <fill>
                <patternFill>
                  <bgColor theme="0" tint="-0.499984740745262"/>
                </patternFill>
              </fill>
            </x14:dxf>
          </x14:cfRule>
          <xm:sqref>J25:M26</xm:sqref>
        </x14:conditionalFormatting>
      </x14:conditionalFormattings>
    </ext>
    <ext xmlns:x14="http://schemas.microsoft.com/office/spreadsheetml/2009/9/main" uri="{CCE6A557-97BC-4b89-ADB6-D9C93CAAB3DF}">
      <x14:dataValidations xmlns:xm="http://schemas.microsoft.com/office/excel/2006/main" count="2">
        <x14:dataValidation imeMode="disabled" allowBlank="1" showInputMessage="1" showErrorMessage="1" xr:uid="{64EF574F-51C9-4FB6-B744-BAB84C2D92E6}">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 imeMode="hiragana" allowBlank="1" showInputMessage="1" showErrorMessage="1" xr:uid="{0E1A623F-4929-440E-87D1-BDD3DEC6838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9ECCE-CB59-412A-8B7B-7C4915B30A82}">
  <sheetPr>
    <pageSetUpPr fitToPage="1"/>
  </sheetPr>
  <dimension ref="B1:AR192"/>
  <sheetViews>
    <sheetView showGridLines="0" view="pageBreakPreview" zoomScale="130" zoomScaleNormal="100" zoomScaleSheetLayoutView="130" workbookViewId="0">
      <selection activeCell="J10" sqref="J10:V10"/>
    </sheetView>
  </sheetViews>
  <sheetFormatPr defaultRowHeight="20.100000000000001" customHeight="1"/>
  <cols>
    <col min="1" max="1" width="1.125" style="484" customWidth="1"/>
    <col min="2" max="2" width="1.5" style="484" customWidth="1"/>
    <col min="3" max="3" width="2.5" style="484" customWidth="1"/>
    <col min="4" max="22" width="3.875" style="484" customWidth="1"/>
    <col min="23" max="23" width="1.625" style="484" customWidth="1"/>
    <col min="24" max="26" width="9" style="484" customWidth="1"/>
    <col min="27" max="27" width="9" style="425" customWidth="1"/>
    <col min="28" max="28" width="9" style="594" customWidth="1"/>
    <col min="29" max="29" width="9" style="595" customWidth="1"/>
    <col min="30" max="31" width="9" style="484" customWidth="1"/>
    <col min="32" max="42" width="9" style="484"/>
    <col min="43" max="43" width="16.875" style="484" bestFit="1" customWidth="1"/>
    <col min="44" max="44" width="13.375" style="484" customWidth="1"/>
    <col min="45" max="216" width="9" style="484"/>
    <col min="217" max="240" width="3.75" style="484" customWidth="1"/>
    <col min="241" max="249" width="9" style="484" customWidth="1"/>
    <col min="250" max="250" width="2" style="484" customWidth="1"/>
    <col min="251" max="472" width="9" style="484"/>
    <col min="473" max="496" width="3.75" style="484" customWidth="1"/>
    <col min="497" max="505" width="9" style="484" customWidth="1"/>
    <col min="506" max="506" width="2" style="484" customWidth="1"/>
    <col min="507" max="728" width="9" style="484"/>
    <col min="729" max="752" width="3.75" style="484" customWidth="1"/>
    <col min="753" max="761" width="9" style="484" customWidth="1"/>
    <col min="762" max="762" width="2" style="484" customWidth="1"/>
    <col min="763" max="984" width="9" style="484"/>
    <col min="985" max="1008" width="3.75" style="484" customWidth="1"/>
    <col min="1009" max="1017" width="9" style="484" customWidth="1"/>
    <col min="1018" max="1018" width="2" style="484" customWidth="1"/>
    <col min="1019" max="1240" width="9" style="484"/>
    <col min="1241" max="1264" width="3.75" style="484" customWidth="1"/>
    <col min="1265" max="1273" width="9" style="484" customWidth="1"/>
    <col min="1274" max="1274" width="2" style="484" customWidth="1"/>
    <col min="1275" max="1496" width="9" style="484"/>
    <col min="1497" max="1520" width="3.75" style="484" customWidth="1"/>
    <col min="1521" max="1529" width="9" style="484" customWidth="1"/>
    <col min="1530" max="1530" width="2" style="484" customWidth="1"/>
    <col min="1531" max="1752" width="9" style="484"/>
    <col min="1753" max="1776" width="3.75" style="484" customWidth="1"/>
    <col min="1777" max="1785" width="9" style="484" customWidth="1"/>
    <col min="1786" max="1786" width="2" style="484" customWidth="1"/>
    <col min="1787" max="2008" width="9" style="484"/>
    <col min="2009" max="2032" width="3.75" style="484" customWidth="1"/>
    <col min="2033" max="2041" width="9" style="484" customWidth="1"/>
    <col min="2042" max="2042" width="2" style="484" customWidth="1"/>
    <col min="2043" max="2264" width="9" style="484"/>
    <col min="2265" max="2288" width="3.75" style="484" customWidth="1"/>
    <col min="2289" max="2297" width="9" style="484" customWidth="1"/>
    <col min="2298" max="2298" width="2" style="484" customWidth="1"/>
    <col min="2299" max="2520" width="9" style="484"/>
    <col min="2521" max="2544" width="3.75" style="484" customWidth="1"/>
    <col min="2545" max="2553" width="9" style="484" customWidth="1"/>
    <col min="2554" max="2554" width="2" style="484" customWidth="1"/>
    <col min="2555" max="2776" width="9" style="484"/>
    <col min="2777" max="2800" width="3.75" style="484" customWidth="1"/>
    <col min="2801" max="2809" width="9" style="484" customWidth="1"/>
    <col min="2810" max="2810" width="2" style="484" customWidth="1"/>
    <col min="2811" max="3032" width="9" style="484"/>
    <col min="3033" max="3056" width="3.75" style="484" customWidth="1"/>
    <col min="3057" max="3065" width="9" style="484" customWidth="1"/>
    <col min="3066" max="3066" width="2" style="484" customWidth="1"/>
    <col min="3067" max="3288" width="9" style="484"/>
    <col min="3289" max="3312" width="3.75" style="484" customWidth="1"/>
    <col min="3313" max="3321" width="9" style="484" customWidth="1"/>
    <col min="3322" max="3322" width="2" style="484" customWidth="1"/>
    <col min="3323" max="3544" width="9" style="484"/>
    <col min="3545" max="3568" width="3.75" style="484" customWidth="1"/>
    <col min="3569" max="3577" width="9" style="484" customWidth="1"/>
    <col min="3578" max="3578" width="2" style="484" customWidth="1"/>
    <col min="3579" max="3800" width="9" style="484"/>
    <col min="3801" max="3824" width="3.75" style="484" customWidth="1"/>
    <col min="3825" max="3833" width="9" style="484" customWidth="1"/>
    <col min="3834" max="3834" width="2" style="484" customWidth="1"/>
    <col min="3835" max="4056" width="9" style="484"/>
    <col min="4057" max="4080" width="3.75" style="484" customWidth="1"/>
    <col min="4081" max="4089" width="9" style="484" customWidth="1"/>
    <col min="4090" max="4090" width="2" style="484" customWidth="1"/>
    <col min="4091" max="4312" width="9" style="484"/>
    <col min="4313" max="4336" width="3.75" style="484" customWidth="1"/>
    <col min="4337" max="4345" width="9" style="484" customWidth="1"/>
    <col min="4346" max="4346" width="2" style="484" customWidth="1"/>
    <col min="4347" max="4568" width="9" style="484"/>
    <col min="4569" max="4592" width="3.75" style="484" customWidth="1"/>
    <col min="4593" max="4601" width="9" style="484" customWidth="1"/>
    <col min="4602" max="4602" width="2" style="484" customWidth="1"/>
    <col min="4603" max="4824" width="9" style="484"/>
    <col min="4825" max="4848" width="3.75" style="484" customWidth="1"/>
    <col min="4849" max="4857" width="9" style="484" customWidth="1"/>
    <col min="4858" max="4858" width="2" style="484" customWidth="1"/>
    <col min="4859" max="5080" width="9" style="484"/>
    <col min="5081" max="5104" width="3.75" style="484" customWidth="1"/>
    <col min="5105" max="5113" width="9" style="484" customWidth="1"/>
    <col min="5114" max="5114" width="2" style="484" customWidth="1"/>
    <col min="5115" max="5336" width="9" style="484"/>
    <col min="5337" max="5360" width="3.75" style="484" customWidth="1"/>
    <col min="5361" max="5369" width="9" style="484" customWidth="1"/>
    <col min="5370" max="5370" width="2" style="484" customWidth="1"/>
    <col min="5371" max="5592" width="9" style="484"/>
    <col min="5593" max="5616" width="3.75" style="484" customWidth="1"/>
    <col min="5617" max="5625" width="9" style="484" customWidth="1"/>
    <col min="5626" max="5626" width="2" style="484" customWidth="1"/>
    <col min="5627" max="5848" width="9" style="484"/>
    <col min="5849" max="5872" width="3.75" style="484" customWidth="1"/>
    <col min="5873" max="5881" width="9" style="484" customWidth="1"/>
    <col min="5882" max="5882" width="2" style="484" customWidth="1"/>
    <col min="5883" max="6104" width="9" style="484"/>
    <col min="6105" max="6128" width="3.75" style="484" customWidth="1"/>
    <col min="6129" max="6137" width="9" style="484" customWidth="1"/>
    <col min="6138" max="6138" width="2" style="484" customWidth="1"/>
    <col min="6139" max="6360" width="9" style="484"/>
    <col min="6361" max="6384" width="3.75" style="484" customWidth="1"/>
    <col min="6385" max="6393" width="9" style="484" customWidth="1"/>
    <col min="6394" max="6394" width="2" style="484" customWidth="1"/>
    <col min="6395" max="6616" width="9" style="484"/>
    <col min="6617" max="6640" width="3.75" style="484" customWidth="1"/>
    <col min="6641" max="6649" width="9" style="484" customWidth="1"/>
    <col min="6650" max="6650" width="2" style="484" customWidth="1"/>
    <col min="6651" max="6872" width="9" style="484"/>
    <col min="6873" max="6896" width="3.75" style="484" customWidth="1"/>
    <col min="6897" max="6905" width="9" style="484" customWidth="1"/>
    <col min="6906" max="6906" width="2" style="484" customWidth="1"/>
    <col min="6907" max="7128" width="9" style="484"/>
    <col min="7129" max="7152" width="3.75" style="484" customWidth="1"/>
    <col min="7153" max="7161" width="9" style="484" customWidth="1"/>
    <col min="7162" max="7162" width="2" style="484" customWidth="1"/>
    <col min="7163" max="7384" width="9" style="484"/>
    <col min="7385" max="7408" width="3.75" style="484" customWidth="1"/>
    <col min="7409" max="7417" width="9" style="484" customWidth="1"/>
    <col min="7418" max="7418" width="2" style="484" customWidth="1"/>
    <col min="7419" max="7640" width="9" style="484"/>
    <col min="7641" max="7664" width="3.75" style="484" customWidth="1"/>
    <col min="7665" max="7673" width="9" style="484" customWidth="1"/>
    <col min="7674" max="7674" width="2" style="484" customWidth="1"/>
    <col min="7675" max="7896" width="9" style="484"/>
    <col min="7897" max="7920" width="3.75" style="484" customWidth="1"/>
    <col min="7921" max="7929" width="9" style="484" customWidth="1"/>
    <col min="7930" max="7930" width="2" style="484" customWidth="1"/>
    <col min="7931" max="8152" width="9" style="484"/>
    <col min="8153" max="8176" width="3.75" style="484" customWidth="1"/>
    <col min="8177" max="8185" width="9" style="484" customWidth="1"/>
    <col min="8186" max="8186" width="2" style="484" customWidth="1"/>
    <col min="8187" max="8408" width="9" style="484"/>
    <col min="8409" max="8432" width="3.75" style="484" customWidth="1"/>
    <col min="8433" max="8441" width="9" style="484" customWidth="1"/>
    <col min="8442" max="8442" width="2" style="484" customWidth="1"/>
    <col min="8443" max="8664" width="9" style="484"/>
    <col min="8665" max="8688" width="3.75" style="484" customWidth="1"/>
    <col min="8689" max="8697" width="9" style="484" customWidth="1"/>
    <col min="8698" max="8698" width="2" style="484" customWidth="1"/>
    <col min="8699" max="8920" width="9" style="484"/>
    <col min="8921" max="8944" width="3.75" style="484" customWidth="1"/>
    <col min="8945" max="8953" width="9" style="484" customWidth="1"/>
    <col min="8954" max="8954" width="2" style="484" customWidth="1"/>
    <col min="8955" max="9176" width="9" style="484"/>
    <col min="9177" max="9200" width="3.75" style="484" customWidth="1"/>
    <col min="9201" max="9209" width="9" style="484" customWidth="1"/>
    <col min="9210" max="9210" width="2" style="484" customWidth="1"/>
    <col min="9211" max="9432" width="9" style="484"/>
    <col min="9433" max="9456" width="3.75" style="484" customWidth="1"/>
    <col min="9457" max="9465" width="9" style="484" customWidth="1"/>
    <col min="9466" max="9466" width="2" style="484" customWidth="1"/>
    <col min="9467" max="9688" width="9" style="484"/>
    <col min="9689" max="9712" width="3.75" style="484" customWidth="1"/>
    <col min="9713" max="9721" width="9" style="484" customWidth="1"/>
    <col min="9722" max="9722" width="2" style="484" customWidth="1"/>
    <col min="9723" max="9944" width="9" style="484"/>
    <col min="9945" max="9968" width="3.75" style="484" customWidth="1"/>
    <col min="9969" max="9977" width="9" style="484" customWidth="1"/>
    <col min="9978" max="9978" width="2" style="484" customWidth="1"/>
    <col min="9979" max="10200" width="9" style="484"/>
    <col min="10201" max="10224" width="3.75" style="484" customWidth="1"/>
    <col min="10225" max="10233" width="9" style="484" customWidth="1"/>
    <col min="10234" max="10234" width="2" style="484" customWidth="1"/>
    <col min="10235" max="10456" width="9" style="484"/>
    <col min="10457" max="10480" width="3.75" style="484" customWidth="1"/>
    <col min="10481" max="10489" width="9" style="484" customWidth="1"/>
    <col min="10490" max="10490" width="2" style="484" customWidth="1"/>
    <col min="10491" max="10712" width="9" style="484"/>
    <col min="10713" max="10736" width="3.75" style="484" customWidth="1"/>
    <col min="10737" max="10745" width="9" style="484" customWidth="1"/>
    <col min="10746" max="10746" width="2" style="484" customWidth="1"/>
    <col min="10747" max="10968" width="9" style="484"/>
    <col min="10969" max="10992" width="3.75" style="484" customWidth="1"/>
    <col min="10993" max="11001" width="9" style="484" customWidth="1"/>
    <col min="11002" max="11002" width="2" style="484" customWidth="1"/>
    <col min="11003" max="11224" width="9" style="484"/>
    <col min="11225" max="11248" width="3.75" style="484" customWidth="1"/>
    <col min="11249" max="11257" width="9" style="484" customWidth="1"/>
    <col min="11258" max="11258" width="2" style="484" customWidth="1"/>
    <col min="11259" max="11480" width="9" style="484"/>
    <col min="11481" max="11504" width="3.75" style="484" customWidth="1"/>
    <col min="11505" max="11513" width="9" style="484" customWidth="1"/>
    <col min="11514" max="11514" width="2" style="484" customWidth="1"/>
    <col min="11515" max="11736" width="9" style="484"/>
    <col min="11737" max="11760" width="3.75" style="484" customWidth="1"/>
    <col min="11761" max="11769" width="9" style="484" customWidth="1"/>
    <col min="11770" max="11770" width="2" style="484" customWidth="1"/>
    <col min="11771" max="11992" width="9" style="484"/>
    <col min="11993" max="12016" width="3.75" style="484" customWidth="1"/>
    <col min="12017" max="12025" width="9" style="484" customWidth="1"/>
    <col min="12026" max="12026" width="2" style="484" customWidth="1"/>
    <col min="12027" max="12248" width="9" style="484"/>
    <col min="12249" max="12272" width="3.75" style="484" customWidth="1"/>
    <col min="12273" max="12281" width="9" style="484" customWidth="1"/>
    <col min="12282" max="12282" width="2" style="484" customWidth="1"/>
    <col min="12283" max="12504" width="9" style="484"/>
    <col min="12505" max="12528" width="3.75" style="484" customWidth="1"/>
    <col min="12529" max="12537" width="9" style="484" customWidth="1"/>
    <col min="12538" max="12538" width="2" style="484" customWidth="1"/>
    <col min="12539" max="12760" width="9" style="484"/>
    <col min="12761" max="12784" width="3.75" style="484" customWidth="1"/>
    <col min="12785" max="12793" width="9" style="484" customWidth="1"/>
    <col min="12794" max="12794" width="2" style="484" customWidth="1"/>
    <col min="12795" max="13016" width="9" style="484"/>
    <col min="13017" max="13040" width="3.75" style="484" customWidth="1"/>
    <col min="13041" max="13049" width="9" style="484" customWidth="1"/>
    <col min="13050" max="13050" width="2" style="484" customWidth="1"/>
    <col min="13051" max="13272" width="9" style="484"/>
    <col min="13273" max="13296" width="3.75" style="484" customWidth="1"/>
    <col min="13297" max="13305" width="9" style="484" customWidth="1"/>
    <col min="13306" max="13306" width="2" style="484" customWidth="1"/>
    <col min="13307" max="13528" width="9" style="484"/>
    <col min="13529" max="13552" width="3.75" style="484" customWidth="1"/>
    <col min="13553" max="13561" width="9" style="484" customWidth="1"/>
    <col min="13562" max="13562" width="2" style="484" customWidth="1"/>
    <col min="13563" max="13784" width="9" style="484"/>
    <col min="13785" max="13808" width="3.75" style="484" customWidth="1"/>
    <col min="13809" max="13817" width="9" style="484" customWidth="1"/>
    <col min="13818" max="13818" width="2" style="484" customWidth="1"/>
    <col min="13819" max="14040" width="9" style="484"/>
    <col min="14041" max="14064" width="3.75" style="484" customWidth="1"/>
    <col min="14065" max="14073" width="9" style="484" customWidth="1"/>
    <col min="14074" max="14074" width="2" style="484" customWidth="1"/>
    <col min="14075" max="14296" width="9" style="484"/>
    <col min="14297" max="14320" width="3.75" style="484" customWidth="1"/>
    <col min="14321" max="14329" width="9" style="484" customWidth="1"/>
    <col min="14330" max="14330" width="2" style="484" customWidth="1"/>
    <col min="14331" max="14552" width="9" style="484"/>
    <col min="14553" max="14576" width="3.75" style="484" customWidth="1"/>
    <col min="14577" max="14585" width="9" style="484" customWidth="1"/>
    <col min="14586" max="14586" width="2" style="484" customWidth="1"/>
    <col min="14587" max="14808" width="9" style="484"/>
    <col min="14809" max="14832" width="3.75" style="484" customWidth="1"/>
    <col min="14833" max="14841" width="9" style="484" customWidth="1"/>
    <col min="14842" max="14842" width="2" style="484" customWidth="1"/>
    <col min="14843" max="15064" width="9" style="484"/>
    <col min="15065" max="15088" width="3.75" style="484" customWidth="1"/>
    <col min="15089" max="15097" width="9" style="484" customWidth="1"/>
    <col min="15098" max="15098" width="2" style="484" customWidth="1"/>
    <col min="15099" max="15320" width="9" style="484"/>
    <col min="15321" max="15344" width="3.75" style="484" customWidth="1"/>
    <col min="15345" max="15353" width="9" style="484" customWidth="1"/>
    <col min="15354" max="15354" width="2" style="484" customWidth="1"/>
    <col min="15355" max="15576" width="9" style="484"/>
    <col min="15577" max="15600" width="3.75" style="484" customWidth="1"/>
    <col min="15601" max="15609" width="9" style="484" customWidth="1"/>
    <col min="15610" max="15610" width="2" style="484" customWidth="1"/>
    <col min="15611" max="15832" width="9" style="484"/>
    <col min="15833" max="15856" width="3.75" style="484" customWidth="1"/>
    <col min="15857" max="15865" width="9" style="484" customWidth="1"/>
    <col min="15866" max="15866" width="2" style="484" customWidth="1"/>
    <col min="15867" max="16088" width="9" style="484"/>
    <col min="16089" max="16112" width="3.75" style="484" customWidth="1"/>
    <col min="16113" max="16121" width="9" style="484" customWidth="1"/>
    <col min="16122" max="16122" width="2" style="484" customWidth="1"/>
    <col min="16123" max="16384" width="9" style="484"/>
  </cols>
  <sheetData>
    <row r="1" spans="2:44" ht="20.100000000000001" customHeight="1">
      <c r="B1" s="422" t="s">
        <v>1280</v>
      </c>
    </row>
    <row r="2" spans="2:44" ht="20.100000000000001" customHeight="1">
      <c r="B2" s="422" t="s">
        <v>979</v>
      </c>
    </row>
    <row r="3" spans="2:44" ht="7.5" customHeight="1">
      <c r="Q3" s="485"/>
      <c r="Y3" s="485"/>
      <c r="Z3" s="486"/>
    </row>
    <row r="4" spans="2:44" ht="19.5" customHeight="1">
      <c r="B4" s="487" t="s">
        <v>1096</v>
      </c>
      <c r="D4" s="488"/>
      <c r="E4" s="488"/>
      <c r="F4" s="488"/>
      <c r="G4" s="488"/>
      <c r="H4" s="488"/>
      <c r="I4" s="488"/>
      <c r="J4" s="488"/>
      <c r="K4" s="488"/>
      <c r="L4" s="488"/>
      <c r="M4" s="488"/>
      <c r="N4" s="488"/>
      <c r="O4" s="488"/>
      <c r="P4" s="488"/>
      <c r="Q4" s="488"/>
      <c r="R4" s="488"/>
      <c r="S4" s="488"/>
      <c r="T4" s="488"/>
      <c r="U4" s="488"/>
      <c r="V4" s="488"/>
      <c r="W4" s="488"/>
      <c r="X4" s="488"/>
      <c r="Y4" s="488"/>
      <c r="Z4" s="489" t="s">
        <v>618</v>
      </c>
    </row>
    <row r="5" spans="2:44" ht="15.75" customHeight="1">
      <c r="C5" s="490"/>
      <c r="D5" s="491"/>
      <c r="E5" s="491"/>
      <c r="F5" s="491"/>
      <c r="G5" s="491"/>
      <c r="H5" s="491"/>
      <c r="I5" s="488"/>
      <c r="J5" s="488"/>
      <c r="K5" s="488"/>
      <c r="L5" s="488"/>
      <c r="M5" s="488"/>
      <c r="N5" s="488"/>
      <c r="O5" s="488"/>
      <c r="P5" s="488"/>
      <c r="Q5" s="488"/>
      <c r="R5" s="488"/>
      <c r="S5" s="488"/>
      <c r="T5" s="488"/>
      <c r="U5" s="488"/>
      <c r="V5" s="488"/>
      <c r="W5" s="488"/>
      <c r="X5" s="488"/>
      <c r="Y5" s="488"/>
    </row>
    <row r="6" spans="2:44" s="492" customFormat="1" ht="15" customHeight="1">
      <c r="C6" s="493" t="s">
        <v>767</v>
      </c>
      <c r="D6" s="494"/>
      <c r="E6" s="495"/>
      <c r="F6" s="495"/>
      <c r="G6" s="495"/>
      <c r="H6" s="495"/>
      <c r="I6" s="495"/>
      <c r="J6" s="495"/>
      <c r="K6" s="495"/>
      <c r="L6" s="495"/>
      <c r="M6" s="495"/>
      <c r="N6" s="495"/>
      <c r="O6" s="495"/>
      <c r="P6" s="495"/>
      <c r="Q6" s="495"/>
      <c r="R6" s="495"/>
      <c r="S6" s="495"/>
      <c r="T6" s="495"/>
      <c r="U6" s="496"/>
      <c r="V6" s="495"/>
      <c r="W6" s="495"/>
      <c r="X6" s="495"/>
      <c r="Y6" s="495"/>
      <c r="AA6" s="426"/>
      <c r="AB6" s="594"/>
      <c r="AC6" s="595"/>
      <c r="AQ6" s="595"/>
      <c r="AR6" s="596"/>
    </row>
    <row r="7" spans="2:44" s="499" customFormat="1" ht="21.75" customHeight="1">
      <c r="C7" s="490"/>
      <c r="D7" s="2138" t="s">
        <v>768</v>
      </c>
      <c r="E7" s="2139"/>
      <c r="F7" s="2139"/>
      <c r="G7" s="2139"/>
      <c r="H7" s="2139"/>
      <c r="I7" s="2140"/>
      <c r="J7" s="2141" t="str">
        <f>IF(入力シート!F11="","",入力シート!F11)&amp;"中高層ＺＥＨ-Ｍ支援事業"</f>
        <v>(例)　○○○○マンション中高層ＺＥＨ-Ｍ支援事業</v>
      </c>
      <c r="K7" s="2141"/>
      <c r="L7" s="2141"/>
      <c r="M7" s="2141"/>
      <c r="N7" s="2141"/>
      <c r="O7" s="2141"/>
      <c r="P7" s="2141"/>
      <c r="Q7" s="2141"/>
      <c r="R7" s="2141"/>
      <c r="S7" s="2141"/>
      <c r="T7" s="2141"/>
      <c r="U7" s="2141"/>
      <c r="V7" s="2142"/>
      <c r="W7" s="483"/>
      <c r="X7" s="483"/>
      <c r="Y7" s="483"/>
      <c r="AA7" s="569"/>
      <c r="AB7" s="594"/>
      <c r="AC7" s="595"/>
    </row>
    <row r="8" spans="2:44" s="499" customFormat="1" ht="15" customHeight="1">
      <c r="C8" s="490"/>
      <c r="D8" s="500"/>
      <c r="E8" s="500"/>
      <c r="F8" s="500"/>
      <c r="G8" s="500"/>
      <c r="H8" s="500"/>
      <c r="I8" s="500"/>
      <c r="J8" s="500"/>
      <c r="K8" s="500"/>
      <c r="L8" s="500"/>
      <c r="M8" s="500"/>
      <c r="N8" s="500"/>
      <c r="O8" s="500"/>
      <c r="P8" s="500"/>
      <c r="Q8" s="500"/>
      <c r="R8" s="500"/>
      <c r="S8" s="500"/>
      <c r="T8" s="500"/>
      <c r="U8" s="500"/>
      <c r="V8" s="500"/>
      <c r="W8" s="483"/>
      <c r="X8" s="483"/>
      <c r="Y8" s="483"/>
      <c r="AA8" s="569"/>
      <c r="AB8" s="594"/>
      <c r="AC8" s="595"/>
    </row>
    <row r="9" spans="2:44" s="492" customFormat="1" ht="15">
      <c r="C9" s="493" t="s">
        <v>733</v>
      </c>
      <c r="D9" s="494"/>
      <c r="E9" s="495"/>
      <c r="F9" s="495"/>
      <c r="G9" s="495"/>
      <c r="H9" s="495"/>
      <c r="I9" s="495"/>
      <c r="J9" s="495"/>
      <c r="K9" s="495"/>
      <c r="L9" s="495"/>
      <c r="M9" s="495"/>
      <c r="N9" s="495"/>
      <c r="O9" s="495"/>
      <c r="P9" s="495"/>
      <c r="Q9" s="495"/>
      <c r="R9" s="495"/>
      <c r="S9" s="495"/>
      <c r="T9" s="495"/>
      <c r="U9" s="496"/>
      <c r="V9" s="495"/>
      <c r="W9" s="495"/>
      <c r="X9" s="495"/>
      <c r="Y9" s="495"/>
      <c r="AA9" s="426"/>
      <c r="AB9" s="594"/>
      <c r="AC9" s="595"/>
    </row>
    <row r="10" spans="2:44" s="499" customFormat="1" ht="18" customHeight="1">
      <c r="C10" s="490"/>
      <c r="D10" s="2138" t="s">
        <v>392</v>
      </c>
      <c r="E10" s="2139"/>
      <c r="F10" s="2139"/>
      <c r="G10" s="2139"/>
      <c r="H10" s="2139"/>
      <c r="I10" s="2140"/>
      <c r="J10" s="2143"/>
      <c r="K10" s="2144"/>
      <c r="L10" s="2144"/>
      <c r="M10" s="2144"/>
      <c r="N10" s="2144"/>
      <c r="O10" s="2144"/>
      <c r="P10" s="2144"/>
      <c r="Q10" s="2144"/>
      <c r="R10" s="2144"/>
      <c r="S10" s="2144"/>
      <c r="T10" s="2144"/>
      <c r="U10" s="2144"/>
      <c r="V10" s="2145"/>
      <c r="W10" s="507"/>
      <c r="X10" s="483"/>
      <c r="Y10" s="483"/>
      <c r="AA10" s="569"/>
      <c r="AB10" s="594"/>
      <c r="AC10" s="595"/>
    </row>
    <row r="11" spans="2:44" s="499" customFormat="1" ht="24.75" customHeight="1">
      <c r="C11" s="490"/>
      <c r="D11" s="2180" t="s">
        <v>809</v>
      </c>
      <c r="E11" s="2139"/>
      <c r="F11" s="2139"/>
      <c r="G11" s="2139"/>
      <c r="H11" s="2139"/>
      <c r="I11" s="2140"/>
      <c r="J11" s="2185"/>
      <c r="K11" s="2186"/>
      <c r="L11" s="2186"/>
      <c r="M11" s="2186"/>
      <c r="N11" s="2186"/>
      <c r="O11" s="2186"/>
      <c r="P11" s="2186"/>
      <c r="Q11" s="2186"/>
      <c r="R11" s="2186"/>
      <c r="S11" s="2186"/>
      <c r="T11" s="2186"/>
      <c r="U11" s="2186"/>
      <c r="V11" s="2187"/>
      <c r="W11" s="507"/>
      <c r="X11" s="483"/>
      <c r="Y11" s="483"/>
      <c r="AA11" s="569"/>
      <c r="AB11" s="594"/>
      <c r="AC11" s="595"/>
    </row>
    <row r="12" spans="2:44" s="499" customFormat="1" ht="18" customHeight="1">
      <c r="C12" s="490"/>
      <c r="D12" s="2138" t="s">
        <v>1226</v>
      </c>
      <c r="E12" s="2139"/>
      <c r="F12" s="2139"/>
      <c r="G12" s="2139"/>
      <c r="H12" s="2139"/>
      <c r="I12" s="2140"/>
      <c r="J12" s="531" t="s">
        <v>328</v>
      </c>
      <c r="K12" s="572" t="s">
        <v>820</v>
      </c>
      <c r="L12" s="532"/>
      <c r="M12" s="502"/>
      <c r="N12" s="502"/>
      <c r="O12" s="533" t="s">
        <v>328</v>
      </c>
      <c r="P12" s="572" t="s">
        <v>821</v>
      </c>
      <c r="Q12" s="502"/>
      <c r="R12" s="502"/>
      <c r="S12" s="502"/>
      <c r="T12" s="502"/>
      <c r="U12" s="502"/>
      <c r="V12" s="535"/>
      <c r="W12" s="483"/>
      <c r="X12" s="483"/>
      <c r="Y12" s="483"/>
      <c r="AA12" s="569"/>
      <c r="AB12" s="597"/>
      <c r="AC12" s="595"/>
    </row>
    <row r="13" spans="2:44" s="499" customFormat="1" ht="6" customHeight="1">
      <c r="C13" s="490"/>
      <c r="D13" s="508"/>
      <c r="E13" s="508"/>
      <c r="F13" s="509"/>
      <c r="G13" s="510"/>
      <c r="H13" s="510"/>
      <c r="I13" s="510"/>
      <c r="J13" s="510"/>
      <c r="K13" s="510"/>
      <c r="L13" s="434"/>
      <c r="M13" s="434"/>
      <c r="N13" s="434"/>
      <c r="O13" s="434"/>
      <c r="P13" s="434"/>
      <c r="Q13" s="434"/>
      <c r="R13" s="434"/>
      <c r="S13" s="434"/>
      <c r="T13" s="434"/>
      <c r="U13" s="434"/>
      <c r="V13" s="434"/>
      <c r="W13" s="434"/>
      <c r="X13" s="434"/>
      <c r="Y13" s="434"/>
      <c r="AA13" s="569"/>
      <c r="AB13" s="594"/>
      <c r="AC13" s="595"/>
    </row>
    <row r="14" spans="2:44" s="499" customFormat="1" ht="18" customHeight="1">
      <c r="C14" s="490"/>
      <c r="D14" s="2138" t="s">
        <v>812</v>
      </c>
      <c r="E14" s="2139"/>
      <c r="F14" s="2139"/>
      <c r="G14" s="2139"/>
      <c r="H14" s="2139"/>
      <c r="I14" s="2140"/>
      <c r="J14" s="2138" t="s">
        <v>813</v>
      </c>
      <c r="K14" s="2140"/>
      <c r="L14" s="2186"/>
      <c r="M14" s="2186"/>
      <c r="N14" s="2186"/>
      <c r="O14" s="2186"/>
      <c r="P14" s="2186"/>
      <c r="Q14" s="2186"/>
      <c r="R14" s="2138" t="s">
        <v>814</v>
      </c>
      <c r="S14" s="2140"/>
      <c r="T14" s="2199"/>
      <c r="U14" s="2199"/>
      <c r="V14" s="570" t="s">
        <v>815</v>
      </c>
      <c r="W14" s="507"/>
      <c r="X14" s="483"/>
      <c r="Y14" s="483"/>
      <c r="AA14" s="569"/>
      <c r="AB14" s="594"/>
      <c r="AC14" s="595"/>
    </row>
    <row r="15" spans="2:44" s="499" customFormat="1" ht="18" customHeight="1">
      <c r="C15" s="490"/>
      <c r="D15" s="2138" t="s">
        <v>816</v>
      </c>
      <c r="E15" s="2139"/>
      <c r="F15" s="2139"/>
      <c r="G15" s="2139"/>
      <c r="H15" s="2139"/>
      <c r="I15" s="2140"/>
      <c r="J15" s="2138" t="s">
        <v>813</v>
      </c>
      <c r="K15" s="2140"/>
      <c r="L15" s="2186"/>
      <c r="M15" s="2186"/>
      <c r="N15" s="2186"/>
      <c r="O15" s="2186"/>
      <c r="P15" s="2186"/>
      <c r="Q15" s="2186"/>
      <c r="R15" s="2138" t="s">
        <v>814</v>
      </c>
      <c r="S15" s="2140"/>
      <c r="T15" s="2199"/>
      <c r="U15" s="2199"/>
      <c r="V15" s="570" t="s">
        <v>815</v>
      </c>
      <c r="W15" s="507"/>
      <c r="X15" s="483"/>
      <c r="Y15" s="483"/>
      <c r="AA15" s="569"/>
      <c r="AB15" s="594"/>
      <c r="AC15" s="595"/>
    </row>
    <row r="16" spans="2:44" s="499" customFormat="1" ht="18" customHeight="1">
      <c r="C16" s="490"/>
      <c r="D16" s="2138" t="s">
        <v>817</v>
      </c>
      <c r="E16" s="2139"/>
      <c r="F16" s="2139"/>
      <c r="G16" s="2139"/>
      <c r="H16" s="2139"/>
      <c r="I16" s="2140"/>
      <c r="J16" s="2138" t="s">
        <v>813</v>
      </c>
      <c r="K16" s="2140"/>
      <c r="L16" s="2186"/>
      <c r="M16" s="2186"/>
      <c r="N16" s="2186"/>
      <c r="O16" s="2186"/>
      <c r="P16" s="2186"/>
      <c r="Q16" s="2186"/>
      <c r="R16" s="2138" t="s">
        <v>814</v>
      </c>
      <c r="S16" s="2140"/>
      <c r="T16" s="2199"/>
      <c r="U16" s="2199"/>
      <c r="V16" s="570" t="s">
        <v>815</v>
      </c>
      <c r="W16" s="507"/>
      <c r="X16" s="483"/>
      <c r="Y16" s="483"/>
      <c r="AA16" s="569"/>
      <c r="AB16" s="594"/>
      <c r="AC16" s="595"/>
    </row>
    <row r="17" spans="2:44" s="499" customFormat="1" ht="18" customHeight="1">
      <c r="C17" s="490"/>
      <c r="D17" s="2180" t="s">
        <v>818</v>
      </c>
      <c r="E17" s="2139"/>
      <c r="F17" s="2139"/>
      <c r="G17" s="2139"/>
      <c r="H17" s="2139"/>
      <c r="I17" s="2140"/>
      <c r="J17" s="2188" t="str">
        <f>IF(J27=0,"",J27)</f>
        <v/>
      </c>
      <c r="K17" s="2189"/>
      <c r="L17" s="2189"/>
      <c r="M17" s="2189"/>
      <c r="N17" s="2189"/>
      <c r="O17" s="2189"/>
      <c r="P17" s="2189"/>
      <c r="Q17" s="2189"/>
      <c r="R17" s="2189"/>
      <c r="S17" s="2189"/>
      <c r="T17" s="2189"/>
      <c r="U17" s="2189"/>
      <c r="V17" s="505" t="s">
        <v>819</v>
      </c>
      <c r="W17" s="507"/>
      <c r="X17" s="483"/>
      <c r="Y17" s="483"/>
      <c r="AA17" s="569"/>
      <c r="AB17" s="594"/>
      <c r="AC17" s="595"/>
    </row>
    <row r="18" spans="2:44" s="499" customFormat="1" ht="6" customHeight="1">
      <c r="C18" s="490"/>
      <c r="D18" s="508"/>
      <c r="E18" s="508"/>
      <c r="F18" s="509"/>
      <c r="G18" s="510"/>
      <c r="H18" s="510"/>
      <c r="I18" s="510"/>
      <c r="J18" s="510"/>
      <c r="K18" s="510"/>
      <c r="L18" s="434"/>
      <c r="M18" s="434"/>
      <c r="N18" s="434"/>
      <c r="O18" s="434"/>
      <c r="P18" s="434"/>
      <c r="Q18" s="434"/>
      <c r="R18" s="434"/>
      <c r="S18" s="434"/>
      <c r="T18" s="434"/>
      <c r="U18" s="434"/>
      <c r="V18" s="434"/>
      <c r="W18" s="434"/>
      <c r="X18" s="434"/>
      <c r="Y18" s="434"/>
      <c r="AA18" s="569"/>
      <c r="AB18" s="594"/>
      <c r="AC18" s="595"/>
    </row>
    <row r="19" spans="2:44" s="499" customFormat="1" ht="18" customHeight="1">
      <c r="C19" s="490"/>
      <c r="D19" s="2180" t="s">
        <v>748</v>
      </c>
      <c r="E19" s="2139"/>
      <c r="F19" s="2139"/>
      <c r="G19" s="2139"/>
      <c r="H19" s="2139"/>
      <c r="I19" s="2140"/>
      <c r="J19" s="2200"/>
      <c r="K19" s="2201"/>
      <c r="L19" s="2201"/>
      <c r="M19" s="2201"/>
      <c r="N19" s="2201"/>
      <c r="O19" s="2201"/>
      <c r="P19" s="2201"/>
      <c r="Q19" s="2201"/>
      <c r="R19" s="2201"/>
      <c r="S19" s="2201"/>
      <c r="T19" s="2201"/>
      <c r="U19" s="2201"/>
      <c r="V19" s="2202"/>
      <c r="W19" s="507"/>
      <c r="X19" s="483"/>
      <c r="Y19" s="483"/>
      <c r="AA19" s="569"/>
      <c r="AB19" s="594"/>
      <c r="AC19" s="595"/>
    </row>
    <row r="20" spans="2:44" s="499" customFormat="1" ht="15" customHeight="1">
      <c r="C20" s="490"/>
      <c r="D20" s="508"/>
      <c r="E20" s="508"/>
      <c r="F20" s="509"/>
      <c r="G20" s="510"/>
      <c r="H20" s="510"/>
      <c r="I20" s="510"/>
      <c r="J20" s="510"/>
      <c r="K20" s="510"/>
      <c r="L20" s="434"/>
      <c r="M20" s="434"/>
      <c r="N20" s="434"/>
      <c r="O20" s="434"/>
      <c r="P20" s="434"/>
      <c r="Q20" s="434"/>
      <c r="R20" s="434"/>
      <c r="S20" s="434"/>
      <c r="T20" s="434"/>
      <c r="U20" s="434"/>
      <c r="V20" s="434"/>
      <c r="W20" s="434"/>
      <c r="X20" s="434"/>
      <c r="Y20" s="434"/>
      <c r="AA20" s="569"/>
      <c r="AB20" s="594"/>
      <c r="AC20" s="595"/>
    </row>
    <row r="21" spans="2:44" s="540" customFormat="1" ht="15" customHeight="1">
      <c r="B21" s="449"/>
      <c r="C21" s="536" t="s">
        <v>779</v>
      </c>
      <c r="D21" s="476"/>
      <c r="E21" s="476"/>
      <c r="F21" s="476"/>
      <c r="G21" s="476"/>
      <c r="H21" s="457"/>
      <c r="I21" s="451"/>
      <c r="J21" s="452"/>
      <c r="K21" s="457"/>
      <c r="L21" s="451"/>
      <c r="M21" s="457"/>
      <c r="N21" s="452"/>
      <c r="O21" s="453"/>
      <c r="P21" s="452"/>
      <c r="Q21" s="458"/>
      <c r="R21" s="459"/>
      <c r="S21" s="459"/>
      <c r="T21" s="459"/>
      <c r="U21" s="537"/>
      <c r="V21" s="537"/>
      <c r="W21" s="537"/>
      <c r="X21" s="537"/>
      <c r="Y21" s="537"/>
      <c r="Z21" s="537"/>
      <c r="AA21" s="538"/>
      <c r="AB21" s="538"/>
      <c r="AC21" s="537"/>
      <c r="AD21" s="537"/>
      <c r="AE21" s="590"/>
      <c r="AF21" s="460"/>
      <c r="AG21" s="460"/>
      <c r="AH21" s="460"/>
      <c r="AI21" s="539"/>
      <c r="AJ21" s="539"/>
      <c r="AK21" s="539"/>
      <c r="AL21" s="539"/>
      <c r="AM21" s="539"/>
      <c r="AN21" s="539"/>
      <c r="AO21" s="539"/>
      <c r="AP21" s="454"/>
      <c r="AQ21" s="454"/>
      <c r="AR21" s="448"/>
    </row>
    <row r="22" spans="2:44" s="540" customFormat="1" ht="18" customHeight="1">
      <c r="B22" s="449"/>
      <c r="C22" s="541"/>
      <c r="D22" s="2148" t="s">
        <v>741</v>
      </c>
      <c r="E22" s="2149"/>
      <c r="F22" s="2149"/>
      <c r="G22" s="2149"/>
      <c r="H22" s="2149"/>
      <c r="I22" s="2150"/>
      <c r="J22" s="2151" t="s">
        <v>749</v>
      </c>
      <c r="K22" s="2152"/>
      <c r="L22" s="2152"/>
      <c r="M22" s="2152"/>
      <c r="N22" s="2190"/>
      <c r="O22" s="2153" t="s">
        <v>742</v>
      </c>
      <c r="P22" s="2154"/>
      <c r="Q22" s="2154"/>
      <c r="R22" s="2154"/>
      <c r="S22" s="2155"/>
      <c r="T22" s="2191"/>
      <c r="U22" s="2191"/>
      <c r="V22" s="2191"/>
      <c r="W22" s="2191"/>
      <c r="X22" s="2191"/>
      <c r="Y22" s="542"/>
      <c r="Z22" s="542"/>
      <c r="AA22" s="543"/>
      <c r="AB22" s="543"/>
      <c r="AC22" s="542"/>
      <c r="AD22" s="539"/>
      <c r="AE22" s="454"/>
      <c r="AF22" s="454"/>
      <c r="AG22" s="448"/>
    </row>
    <row r="23" spans="2:44" s="540" customFormat="1" ht="18" customHeight="1">
      <c r="B23" s="449"/>
      <c r="C23" s="541"/>
      <c r="D23" s="2148" t="s">
        <v>743</v>
      </c>
      <c r="E23" s="2149"/>
      <c r="F23" s="2149"/>
      <c r="G23" s="2149"/>
      <c r="H23" s="2149"/>
      <c r="I23" s="2150"/>
      <c r="J23" s="2156"/>
      <c r="K23" s="2157"/>
      <c r="L23" s="2157"/>
      <c r="M23" s="2157"/>
      <c r="N23" s="544" t="s">
        <v>68</v>
      </c>
      <c r="O23" s="2192">
        <f>IF(AND(J23&gt;=4,J23&lt;=5),120000,IF(J23&gt;=6,150000,0))</f>
        <v>0</v>
      </c>
      <c r="P23" s="2193"/>
      <c r="Q23" s="2193"/>
      <c r="R23" s="2193"/>
      <c r="S23" s="545" t="s">
        <v>744</v>
      </c>
      <c r="T23" s="2194"/>
      <c r="U23" s="2194"/>
      <c r="V23" s="2194"/>
      <c r="W23" s="2194"/>
      <c r="X23" s="547"/>
      <c r="Y23" s="591"/>
      <c r="Z23" s="591"/>
      <c r="AA23" s="592"/>
      <c r="AB23" s="546"/>
      <c r="AC23" s="547"/>
      <c r="AD23" s="539"/>
      <c r="AE23" s="454"/>
      <c r="AF23" s="454"/>
      <c r="AG23" s="448"/>
    </row>
    <row r="24" spans="2:44" s="540" customFormat="1" ht="18" customHeight="1">
      <c r="B24" s="449"/>
      <c r="C24" s="541"/>
      <c r="D24" s="2148" t="s">
        <v>745</v>
      </c>
      <c r="E24" s="2149"/>
      <c r="F24" s="2149"/>
      <c r="G24" s="2149"/>
      <c r="H24" s="2149"/>
      <c r="I24" s="2150"/>
      <c r="J24" s="2156"/>
      <c r="K24" s="2157"/>
      <c r="L24" s="2157"/>
      <c r="M24" s="2157"/>
      <c r="N24" s="544" t="s">
        <v>68</v>
      </c>
      <c r="O24" s="2192">
        <f>IF(AND(J24&gt;=4,J24&lt;=5),120000,IF(J24&gt;=6,150000,0))</f>
        <v>0</v>
      </c>
      <c r="P24" s="2193"/>
      <c r="Q24" s="2193"/>
      <c r="R24" s="2193"/>
      <c r="S24" s="545" t="s">
        <v>744</v>
      </c>
      <c r="T24" s="2194"/>
      <c r="U24" s="2194"/>
      <c r="V24" s="2194"/>
      <c r="W24" s="2194"/>
      <c r="X24" s="547"/>
      <c r="Y24" s="591"/>
      <c r="Z24" s="591"/>
      <c r="AA24" s="592"/>
      <c r="AB24" s="546"/>
      <c r="AC24" s="547"/>
      <c r="AD24" s="539"/>
      <c r="AE24" s="454"/>
      <c r="AF24" s="454"/>
      <c r="AG24" s="448"/>
    </row>
    <row r="25" spans="2:44" s="540" customFormat="1" ht="18" customHeight="1">
      <c r="B25" s="449"/>
      <c r="C25" s="541"/>
      <c r="D25" s="2148" t="s">
        <v>746</v>
      </c>
      <c r="E25" s="2149"/>
      <c r="F25" s="2149"/>
      <c r="G25" s="2149"/>
      <c r="H25" s="2149"/>
      <c r="I25" s="2150"/>
      <c r="J25" s="2156"/>
      <c r="K25" s="2157"/>
      <c r="L25" s="2157"/>
      <c r="M25" s="2157"/>
      <c r="N25" s="544" t="s">
        <v>68</v>
      </c>
      <c r="O25" s="2192">
        <f t="shared" ref="O25" si="0">IF(AND(J25&gt;=4,J25&lt;=5),120000,IF(J25&gt;=6,150000,0))</f>
        <v>0</v>
      </c>
      <c r="P25" s="2193"/>
      <c r="Q25" s="2193"/>
      <c r="R25" s="2193"/>
      <c r="S25" s="545" t="s">
        <v>744</v>
      </c>
      <c r="T25" s="2194"/>
      <c r="U25" s="2194"/>
      <c r="V25" s="2194"/>
      <c r="W25" s="2194"/>
      <c r="X25" s="547"/>
      <c r="Y25" s="591"/>
      <c r="Z25" s="591"/>
      <c r="AA25" s="592"/>
      <c r="AB25" s="546"/>
      <c r="AC25" s="547"/>
      <c r="AD25" s="539"/>
      <c r="AE25" s="454"/>
      <c r="AF25" s="454"/>
      <c r="AG25" s="448"/>
    </row>
    <row r="26" spans="2:44" s="540" customFormat="1" ht="18" customHeight="1" thickBot="1">
      <c r="B26" s="449"/>
      <c r="C26" s="541"/>
      <c r="D26" s="2167" t="s">
        <v>1011</v>
      </c>
      <c r="E26" s="2168"/>
      <c r="F26" s="2168"/>
      <c r="G26" s="2168"/>
      <c r="H26" s="2168"/>
      <c r="I26" s="2169"/>
      <c r="J26" s="2170"/>
      <c r="K26" s="2171"/>
      <c r="L26" s="2171"/>
      <c r="M26" s="2171"/>
      <c r="N26" s="618" t="s">
        <v>68</v>
      </c>
      <c r="O26" s="2197">
        <f>IF(AND(J26&gt;=4,J26&lt;=5),120000,IF(J26&gt;=6,150000,0))</f>
        <v>0</v>
      </c>
      <c r="P26" s="2198"/>
      <c r="Q26" s="2198"/>
      <c r="R26" s="2198"/>
      <c r="S26" s="619" t="s">
        <v>744</v>
      </c>
      <c r="T26" s="2194"/>
      <c r="U26" s="2194"/>
      <c r="V26" s="2194"/>
      <c r="W26" s="2194"/>
      <c r="X26" s="547"/>
      <c r="Y26" s="591"/>
      <c r="Z26" s="591"/>
      <c r="AA26" s="592"/>
      <c r="AB26" s="546"/>
      <c r="AC26" s="547"/>
      <c r="AD26" s="539"/>
      <c r="AE26" s="454"/>
      <c r="AF26" s="454"/>
      <c r="AG26" s="448"/>
    </row>
    <row r="27" spans="2:44" s="540" customFormat="1" ht="18" customHeight="1" thickTop="1">
      <c r="B27" s="449"/>
      <c r="C27" s="541"/>
      <c r="D27" s="2160" t="s">
        <v>650</v>
      </c>
      <c r="E27" s="2161"/>
      <c r="F27" s="2161"/>
      <c r="G27" s="2161"/>
      <c r="H27" s="2161"/>
      <c r="I27" s="2162"/>
      <c r="J27" s="2163">
        <f>SUM(J23:M26)</f>
        <v>0</v>
      </c>
      <c r="K27" s="2164"/>
      <c r="L27" s="2164"/>
      <c r="M27" s="2164"/>
      <c r="N27" s="548" t="s">
        <v>68</v>
      </c>
      <c r="O27" s="2195">
        <f>SUM(O23:R26)</f>
        <v>0</v>
      </c>
      <c r="P27" s="2196"/>
      <c r="Q27" s="2196"/>
      <c r="R27" s="2196"/>
      <c r="S27" s="549" t="s">
        <v>744</v>
      </c>
      <c r="T27" s="2194"/>
      <c r="U27" s="2194"/>
      <c r="V27" s="2194"/>
      <c r="W27" s="2194"/>
      <c r="X27" s="547"/>
      <c r="Y27" s="591"/>
      <c r="Z27" s="591"/>
      <c r="AA27" s="592"/>
      <c r="AB27" s="546"/>
      <c r="AC27" s="547"/>
      <c r="AD27" s="539"/>
      <c r="AE27" s="454"/>
      <c r="AF27" s="454"/>
      <c r="AG27" s="448"/>
    </row>
    <row r="28" spans="2:44" s="540" customFormat="1" ht="15" customHeight="1">
      <c r="B28" s="449"/>
      <c r="D28" s="593"/>
      <c r="E28" s="447"/>
      <c r="F28" s="447"/>
      <c r="G28" s="447"/>
      <c r="H28" s="450"/>
      <c r="I28" s="450"/>
      <c r="J28" s="451"/>
      <c r="K28" s="452"/>
      <c r="L28" s="450"/>
      <c r="M28" s="450"/>
      <c r="N28" s="451"/>
      <c r="O28" s="451"/>
      <c r="P28" s="450"/>
      <c r="Q28" s="450"/>
      <c r="R28" s="453"/>
      <c r="S28" s="451"/>
      <c r="T28" s="451"/>
      <c r="U28" s="451"/>
      <c r="V28" s="451"/>
      <c r="W28" s="451"/>
      <c r="X28" s="451"/>
      <c r="Y28" s="454"/>
      <c r="Z28" s="454"/>
      <c r="AA28" s="550"/>
      <c r="AB28" s="550"/>
      <c r="AC28" s="454"/>
      <c r="AD28" s="455"/>
      <c r="AE28" s="590"/>
      <c r="AF28" s="455"/>
      <c r="AG28" s="455"/>
      <c r="AH28" s="455"/>
      <c r="AI28" s="455"/>
      <c r="AJ28" s="455"/>
      <c r="AK28" s="455"/>
      <c r="AL28" s="455"/>
      <c r="AM28" s="455"/>
      <c r="AN28" s="456"/>
      <c r="AO28" s="456"/>
      <c r="AP28" s="456"/>
      <c r="AQ28" s="456"/>
      <c r="AR28" s="448"/>
    </row>
    <row r="29" spans="2:44" s="492" customFormat="1" ht="15">
      <c r="C29" s="493"/>
      <c r="D29" s="494"/>
      <c r="E29" s="495"/>
      <c r="F29" s="495"/>
      <c r="G29" s="495"/>
      <c r="H29" s="495"/>
      <c r="I29" s="495"/>
      <c r="J29" s="495"/>
      <c r="K29" s="495"/>
      <c r="L29" s="495"/>
      <c r="M29" s="495"/>
      <c r="N29" s="495"/>
      <c r="O29" s="495"/>
      <c r="P29" s="495"/>
      <c r="Q29" s="495"/>
      <c r="R29" s="495"/>
      <c r="S29" s="495"/>
      <c r="T29" s="495"/>
      <c r="U29" s="496"/>
      <c r="V29" s="495"/>
      <c r="W29" s="495"/>
      <c r="X29" s="495"/>
      <c r="Y29" s="495"/>
      <c r="AA29" s="426"/>
      <c r="AB29" s="594"/>
      <c r="AC29" s="595"/>
    </row>
    <row r="30" spans="2:44" s="492" customFormat="1" ht="15">
      <c r="C30" s="493"/>
      <c r="D30" s="494"/>
      <c r="E30" s="495"/>
      <c r="F30" s="495"/>
      <c r="G30" s="495"/>
      <c r="H30" s="495"/>
      <c r="I30" s="495"/>
      <c r="J30" s="495"/>
      <c r="K30" s="495"/>
      <c r="L30" s="495"/>
      <c r="M30" s="495"/>
      <c r="N30" s="495"/>
      <c r="O30" s="495"/>
      <c r="P30" s="495"/>
      <c r="Q30" s="495"/>
      <c r="R30" s="495"/>
      <c r="S30" s="495"/>
      <c r="T30" s="495"/>
      <c r="U30" s="496"/>
      <c r="V30" s="495"/>
      <c r="W30" s="495"/>
      <c r="X30" s="495"/>
      <c r="Y30" s="495"/>
      <c r="AA30" s="426"/>
      <c r="AB30" s="594"/>
      <c r="AC30" s="595"/>
    </row>
    <row r="31" spans="2:44" s="492" customFormat="1" ht="15">
      <c r="C31" s="493"/>
      <c r="D31" s="494"/>
      <c r="E31" s="495"/>
      <c r="F31" s="495"/>
      <c r="G31" s="495"/>
      <c r="H31" s="495"/>
      <c r="I31" s="495"/>
      <c r="J31" s="495"/>
      <c r="K31" s="495"/>
      <c r="L31" s="495"/>
      <c r="M31" s="495"/>
      <c r="N31" s="495"/>
      <c r="O31" s="495"/>
      <c r="P31" s="495"/>
      <c r="Q31" s="495"/>
      <c r="R31" s="495"/>
      <c r="S31" s="495"/>
      <c r="T31" s="495"/>
      <c r="U31" s="496"/>
      <c r="V31" s="495"/>
      <c r="W31" s="495"/>
      <c r="X31" s="495"/>
      <c r="Y31" s="495"/>
      <c r="AA31" s="426"/>
      <c r="AB31" s="594"/>
      <c r="AC31" s="595"/>
    </row>
    <row r="32" spans="2:44" s="492" customFormat="1" ht="15">
      <c r="C32" s="493"/>
      <c r="D32" s="494"/>
      <c r="E32" s="495"/>
      <c r="F32" s="495"/>
      <c r="G32" s="495"/>
      <c r="H32" s="495"/>
      <c r="I32" s="495"/>
      <c r="J32" s="495"/>
      <c r="K32" s="495"/>
      <c r="L32" s="495"/>
      <c r="M32" s="495"/>
      <c r="N32" s="495"/>
      <c r="O32" s="495"/>
      <c r="P32" s="495"/>
      <c r="Q32" s="495"/>
      <c r="R32" s="495"/>
      <c r="S32" s="495"/>
      <c r="T32" s="495"/>
      <c r="U32" s="496"/>
      <c r="V32" s="495"/>
      <c r="W32" s="495"/>
      <c r="X32" s="495"/>
      <c r="Y32" s="495"/>
      <c r="AA32" s="426"/>
      <c r="AB32" s="594"/>
      <c r="AC32" s="595"/>
    </row>
    <row r="33" spans="3:29" s="492" customFormat="1" ht="15">
      <c r="C33" s="493"/>
      <c r="D33" s="494"/>
      <c r="E33" s="495"/>
      <c r="F33" s="495"/>
      <c r="G33" s="495"/>
      <c r="H33" s="495"/>
      <c r="I33" s="495"/>
      <c r="J33" s="495"/>
      <c r="K33" s="495"/>
      <c r="L33" s="495"/>
      <c r="M33" s="495"/>
      <c r="N33" s="495"/>
      <c r="O33" s="495"/>
      <c r="P33" s="495"/>
      <c r="Q33" s="495"/>
      <c r="R33" s="495"/>
      <c r="S33" s="495"/>
      <c r="T33" s="495"/>
      <c r="U33" s="496"/>
      <c r="V33" s="495"/>
      <c r="W33" s="495"/>
      <c r="X33" s="495"/>
      <c r="Y33" s="495"/>
      <c r="AA33" s="426"/>
      <c r="AB33" s="594"/>
      <c r="AC33" s="595"/>
    </row>
    <row r="34" spans="3:29" s="492" customFormat="1" ht="15">
      <c r="C34" s="493"/>
      <c r="D34" s="494"/>
      <c r="E34" s="495"/>
      <c r="F34" s="495"/>
      <c r="G34" s="495"/>
      <c r="H34" s="495"/>
      <c r="I34" s="495"/>
      <c r="J34" s="495"/>
      <c r="K34" s="495"/>
      <c r="L34" s="495"/>
      <c r="M34" s="495"/>
      <c r="N34" s="495"/>
      <c r="O34" s="495"/>
      <c r="P34" s="495"/>
      <c r="Q34" s="495"/>
      <c r="R34" s="495"/>
      <c r="S34" s="495"/>
      <c r="T34" s="495"/>
      <c r="U34" s="496"/>
      <c r="V34" s="495"/>
      <c r="W34" s="495"/>
      <c r="X34" s="495"/>
      <c r="Y34" s="495"/>
      <c r="AA34" s="426"/>
      <c r="AB34" s="594"/>
      <c r="AC34" s="595"/>
    </row>
    <row r="35" spans="3:29" s="492" customFormat="1" ht="15">
      <c r="C35" s="493"/>
      <c r="D35" s="494"/>
      <c r="E35" s="495"/>
      <c r="F35" s="495"/>
      <c r="G35" s="495"/>
      <c r="H35" s="495"/>
      <c r="I35" s="495"/>
      <c r="J35" s="495"/>
      <c r="K35" s="495"/>
      <c r="L35" s="495"/>
      <c r="M35" s="495"/>
      <c r="N35" s="495"/>
      <c r="O35" s="495"/>
      <c r="P35" s="495"/>
      <c r="Q35" s="495"/>
      <c r="R35" s="495"/>
      <c r="S35" s="495"/>
      <c r="T35" s="495"/>
      <c r="U35" s="496"/>
      <c r="V35" s="495"/>
      <c r="W35" s="495"/>
      <c r="X35" s="495"/>
      <c r="Y35" s="495"/>
      <c r="AA35" s="426"/>
      <c r="AB35" s="594"/>
      <c r="AC35" s="595"/>
    </row>
    <row r="36" spans="3:29" s="492" customFormat="1" ht="15">
      <c r="C36" s="493"/>
      <c r="D36" s="494"/>
      <c r="E36" s="495"/>
      <c r="F36" s="495"/>
      <c r="G36" s="495"/>
      <c r="H36" s="495"/>
      <c r="I36" s="495"/>
      <c r="J36" s="495"/>
      <c r="K36" s="495"/>
      <c r="L36" s="495"/>
      <c r="M36" s="495"/>
      <c r="N36" s="495"/>
      <c r="O36" s="495"/>
      <c r="P36" s="495"/>
      <c r="Q36" s="495"/>
      <c r="R36" s="495"/>
      <c r="S36" s="495"/>
      <c r="T36" s="495"/>
      <c r="U36" s="496"/>
      <c r="V36" s="495"/>
      <c r="W36" s="495"/>
      <c r="X36" s="495"/>
      <c r="Y36" s="495"/>
      <c r="AA36" s="426"/>
      <c r="AB36" s="594"/>
      <c r="AC36" s="595"/>
    </row>
    <row r="37" spans="3:29" s="492" customFormat="1" ht="15">
      <c r="C37" s="493"/>
      <c r="D37" s="494"/>
      <c r="E37" s="495"/>
      <c r="F37" s="495"/>
      <c r="G37" s="495"/>
      <c r="H37" s="495"/>
      <c r="I37" s="495"/>
      <c r="J37" s="495"/>
      <c r="K37" s="495"/>
      <c r="L37" s="495"/>
      <c r="M37" s="495"/>
      <c r="N37" s="495"/>
      <c r="O37" s="495"/>
      <c r="P37" s="495"/>
      <c r="Q37" s="495"/>
      <c r="R37" s="495"/>
      <c r="S37" s="495"/>
      <c r="T37" s="495"/>
      <c r="U37" s="496"/>
      <c r="V37" s="495"/>
      <c r="W37" s="495"/>
      <c r="X37" s="495"/>
      <c r="Y37" s="495"/>
      <c r="AA37" s="426"/>
      <c r="AB37" s="594"/>
      <c r="AC37" s="595"/>
    </row>
    <row r="38" spans="3:29" s="492" customFormat="1" ht="15">
      <c r="C38" s="493"/>
      <c r="D38" s="494"/>
      <c r="E38" s="495"/>
      <c r="F38" s="495"/>
      <c r="G38" s="495"/>
      <c r="H38" s="495"/>
      <c r="I38" s="495"/>
      <c r="J38" s="495"/>
      <c r="K38" s="495"/>
      <c r="L38" s="495"/>
      <c r="M38" s="495"/>
      <c r="N38" s="495"/>
      <c r="O38" s="495"/>
      <c r="P38" s="495"/>
      <c r="Q38" s="495"/>
      <c r="R38" s="495"/>
      <c r="S38" s="495"/>
      <c r="T38" s="495"/>
      <c r="U38" s="496"/>
      <c r="V38" s="495"/>
      <c r="W38" s="495"/>
      <c r="X38" s="495"/>
      <c r="Y38" s="495"/>
      <c r="AA38" s="426"/>
      <c r="AB38" s="594"/>
      <c r="AC38" s="595"/>
    </row>
    <row r="39" spans="3:29" s="492" customFormat="1" ht="15">
      <c r="C39" s="493"/>
      <c r="D39" s="494"/>
      <c r="E39" s="495"/>
      <c r="F39" s="495"/>
      <c r="G39" s="495"/>
      <c r="H39" s="495"/>
      <c r="I39" s="495"/>
      <c r="J39" s="495"/>
      <c r="K39" s="495"/>
      <c r="L39" s="495"/>
      <c r="M39" s="495"/>
      <c r="N39" s="495"/>
      <c r="O39" s="495"/>
      <c r="P39" s="495"/>
      <c r="Q39" s="495"/>
      <c r="R39" s="495"/>
      <c r="S39" s="495"/>
      <c r="T39" s="495"/>
      <c r="U39" s="496"/>
      <c r="V39" s="495"/>
      <c r="W39" s="495"/>
      <c r="X39" s="495"/>
      <c r="Y39" s="495"/>
      <c r="AA39" s="426"/>
      <c r="AB39" s="598"/>
      <c r="AC39" s="452"/>
    </row>
    <row r="40" spans="3:29" s="492" customFormat="1" ht="15">
      <c r="C40" s="493"/>
      <c r="D40" s="494"/>
      <c r="E40" s="495"/>
      <c r="F40" s="495"/>
      <c r="G40" s="495"/>
      <c r="H40" s="495"/>
      <c r="I40" s="495"/>
      <c r="J40" s="495"/>
      <c r="K40" s="495"/>
      <c r="L40" s="495"/>
      <c r="M40" s="495"/>
      <c r="N40" s="495"/>
      <c r="O40" s="495"/>
      <c r="P40" s="495"/>
      <c r="Q40" s="495"/>
      <c r="R40" s="495"/>
      <c r="S40" s="495"/>
      <c r="T40" s="495"/>
      <c r="U40" s="496"/>
      <c r="V40" s="495"/>
      <c r="W40" s="495"/>
      <c r="X40" s="495"/>
      <c r="Y40" s="495"/>
      <c r="AA40" s="426"/>
      <c r="AB40" s="598"/>
      <c r="AC40" s="452"/>
    </row>
    <row r="41" spans="3:29" s="492" customFormat="1" ht="15">
      <c r="C41" s="493"/>
      <c r="D41" s="494"/>
      <c r="E41" s="495"/>
      <c r="F41" s="495"/>
      <c r="G41" s="495"/>
      <c r="H41" s="495"/>
      <c r="I41" s="495"/>
      <c r="J41" s="495"/>
      <c r="K41" s="495"/>
      <c r="L41" s="495"/>
      <c r="M41" s="495"/>
      <c r="N41" s="495"/>
      <c r="O41" s="495"/>
      <c r="P41" s="495"/>
      <c r="Q41" s="495"/>
      <c r="R41" s="495"/>
      <c r="S41" s="495"/>
      <c r="T41" s="495"/>
      <c r="U41" s="496"/>
      <c r="V41" s="495"/>
      <c r="W41" s="495"/>
      <c r="X41" s="495"/>
      <c r="Y41" s="495"/>
      <c r="AA41" s="426"/>
      <c r="AB41" s="598"/>
      <c r="AC41" s="452"/>
    </row>
    <row r="42" spans="3:29" s="492" customFormat="1" ht="15">
      <c r="C42" s="493"/>
      <c r="D42" s="494"/>
      <c r="E42" s="495"/>
      <c r="F42" s="495"/>
      <c r="G42" s="495"/>
      <c r="H42" s="495"/>
      <c r="I42" s="495"/>
      <c r="J42" s="495"/>
      <c r="K42" s="495"/>
      <c r="L42" s="495"/>
      <c r="M42" s="495"/>
      <c r="N42" s="495"/>
      <c r="O42" s="495"/>
      <c r="P42" s="495"/>
      <c r="Q42" s="495"/>
      <c r="R42" s="495"/>
      <c r="S42" s="495"/>
      <c r="T42" s="495"/>
      <c r="U42" s="496"/>
      <c r="V42" s="495"/>
      <c r="W42" s="495"/>
      <c r="X42" s="495"/>
      <c r="Y42" s="495"/>
      <c r="AA42" s="426"/>
      <c r="AB42" s="598"/>
      <c r="AC42" s="452"/>
    </row>
    <row r="43" spans="3:29" s="492" customFormat="1" ht="15">
      <c r="C43" s="493"/>
      <c r="D43" s="494"/>
      <c r="E43" s="495"/>
      <c r="F43" s="495"/>
      <c r="G43" s="495"/>
      <c r="H43" s="495"/>
      <c r="I43" s="495"/>
      <c r="J43" s="495"/>
      <c r="K43" s="495"/>
      <c r="L43" s="495"/>
      <c r="M43" s="495"/>
      <c r="N43" s="495"/>
      <c r="O43" s="495"/>
      <c r="P43" s="495"/>
      <c r="Q43" s="495"/>
      <c r="R43" s="495"/>
      <c r="S43" s="495"/>
      <c r="T43" s="495"/>
      <c r="U43" s="496"/>
      <c r="V43" s="495"/>
      <c r="W43" s="495"/>
      <c r="X43" s="495"/>
      <c r="Y43" s="495"/>
      <c r="AA43" s="426"/>
      <c r="AB43" s="598"/>
      <c r="AC43" s="452"/>
    </row>
    <row r="44" spans="3:29" s="492" customFormat="1" ht="15">
      <c r="C44" s="493"/>
      <c r="D44" s="494"/>
      <c r="E44" s="495"/>
      <c r="F44" s="495"/>
      <c r="G44" s="495"/>
      <c r="H44" s="495"/>
      <c r="I44" s="495"/>
      <c r="J44" s="495"/>
      <c r="K44" s="495"/>
      <c r="L44" s="495"/>
      <c r="M44" s="495"/>
      <c r="N44" s="495"/>
      <c r="O44" s="495"/>
      <c r="P44" s="495"/>
      <c r="Q44" s="495"/>
      <c r="R44" s="495"/>
      <c r="S44" s="495"/>
      <c r="T44" s="495"/>
      <c r="U44" s="496"/>
      <c r="V44" s="495"/>
      <c r="W44" s="495"/>
      <c r="X44" s="495"/>
      <c r="Y44" s="495"/>
      <c r="AA44" s="426"/>
      <c r="AB44" s="598"/>
      <c r="AC44" s="452"/>
    </row>
    <row r="45" spans="3:29" s="492" customFormat="1" ht="15">
      <c r="C45" s="493"/>
      <c r="D45" s="494"/>
      <c r="E45" s="495"/>
      <c r="F45" s="495"/>
      <c r="G45" s="495"/>
      <c r="H45" s="495"/>
      <c r="I45" s="495"/>
      <c r="J45" s="495"/>
      <c r="K45" s="495"/>
      <c r="L45" s="495"/>
      <c r="M45" s="495"/>
      <c r="N45" s="495"/>
      <c r="O45" s="495"/>
      <c r="P45" s="495"/>
      <c r="Q45" s="495"/>
      <c r="R45" s="495"/>
      <c r="S45" s="495"/>
      <c r="T45" s="495"/>
      <c r="U45" s="496"/>
      <c r="V45" s="495"/>
      <c r="W45" s="495"/>
      <c r="X45" s="495"/>
      <c r="Y45" s="495"/>
      <c r="AA45" s="426"/>
      <c r="AB45" s="598"/>
      <c r="AC45" s="452"/>
    </row>
    <row r="46" spans="3:29" s="492" customFormat="1" ht="15">
      <c r="C46" s="493"/>
      <c r="D46" s="494"/>
      <c r="E46" s="495"/>
      <c r="F46" s="495"/>
      <c r="G46" s="495"/>
      <c r="H46" s="495"/>
      <c r="I46" s="495"/>
      <c r="J46" s="495"/>
      <c r="K46" s="495"/>
      <c r="L46" s="495"/>
      <c r="M46" s="495"/>
      <c r="N46" s="495"/>
      <c r="O46" s="495"/>
      <c r="P46" s="495"/>
      <c r="Q46" s="495"/>
      <c r="R46" s="495"/>
      <c r="S46" s="495"/>
      <c r="T46" s="495"/>
      <c r="U46" s="496"/>
      <c r="V46" s="495"/>
      <c r="W46" s="495"/>
      <c r="X46" s="495"/>
      <c r="Y46" s="495"/>
      <c r="AA46" s="426"/>
      <c r="AB46" s="598"/>
      <c r="AC46" s="452"/>
    </row>
    <row r="47" spans="3:29" ht="12.75" customHeight="1">
      <c r="AB47" s="598"/>
      <c r="AC47" s="452"/>
    </row>
    <row r="48" spans="3:29" ht="20.100000000000001" customHeight="1">
      <c r="AB48" s="598"/>
      <c r="AC48" s="452"/>
    </row>
    <row r="49" spans="28:30" ht="20.100000000000001" customHeight="1">
      <c r="AB49" s="598"/>
      <c r="AC49" s="452"/>
    </row>
    <row r="50" spans="28:30" ht="20.100000000000001" customHeight="1">
      <c r="AB50" s="598"/>
      <c r="AC50" s="452"/>
    </row>
    <row r="51" spans="28:30" ht="20.100000000000001" customHeight="1">
      <c r="AB51" s="598"/>
      <c r="AC51" s="452"/>
    </row>
    <row r="52" spans="28:30" ht="20.100000000000001" customHeight="1">
      <c r="AB52" s="598"/>
      <c r="AC52" s="452"/>
      <c r="AD52" s="599"/>
    </row>
    <row r="53" spans="28:30" ht="20.100000000000001" customHeight="1">
      <c r="AB53" s="598"/>
      <c r="AC53" s="452"/>
    </row>
    <row r="54" spans="28:30" ht="20.100000000000001" customHeight="1">
      <c r="AB54" s="598"/>
      <c r="AC54" s="452"/>
    </row>
    <row r="55" spans="28:30" ht="20.100000000000001" customHeight="1">
      <c r="AB55" s="598"/>
      <c r="AC55" s="452"/>
    </row>
    <row r="56" spans="28:30" ht="20.100000000000001" customHeight="1">
      <c r="AB56" s="598"/>
      <c r="AC56" s="452"/>
    </row>
    <row r="57" spans="28:30" ht="20.100000000000001" customHeight="1">
      <c r="AB57" s="598"/>
      <c r="AC57" s="452"/>
    </row>
    <row r="58" spans="28:30" ht="20.100000000000001" customHeight="1">
      <c r="AB58" s="598"/>
      <c r="AC58" s="452"/>
    </row>
    <row r="59" spans="28:30" ht="20.100000000000001" customHeight="1">
      <c r="AB59" s="598"/>
      <c r="AC59" s="452"/>
    </row>
    <row r="60" spans="28:30" ht="20.100000000000001" customHeight="1">
      <c r="AB60" s="598"/>
      <c r="AC60" s="452"/>
    </row>
    <row r="61" spans="28:30" ht="20.100000000000001" customHeight="1">
      <c r="AB61" s="598"/>
      <c r="AC61" s="452"/>
    </row>
    <row r="62" spans="28:30" ht="20.100000000000001" customHeight="1">
      <c r="AB62" s="598"/>
      <c r="AC62" s="452"/>
    </row>
    <row r="63" spans="28:30" ht="20.100000000000001" customHeight="1">
      <c r="AB63" s="598"/>
      <c r="AC63" s="452"/>
    </row>
    <row r="64" spans="28:30" ht="20.100000000000001" customHeight="1">
      <c r="AB64" s="600"/>
      <c r="AC64" s="601"/>
    </row>
    <row r="65" spans="28:29" ht="20.100000000000001" customHeight="1">
      <c r="AB65" s="598"/>
      <c r="AC65" s="452"/>
    </row>
    <row r="66" spans="28:29" ht="20.100000000000001" customHeight="1">
      <c r="AB66" s="598"/>
      <c r="AC66" s="452"/>
    </row>
    <row r="67" spans="28:29" ht="20.100000000000001" customHeight="1">
      <c r="AB67" s="598"/>
      <c r="AC67" s="452"/>
    </row>
    <row r="68" spans="28:29" ht="20.100000000000001" customHeight="1">
      <c r="AB68" s="598"/>
      <c r="AC68" s="452"/>
    </row>
    <row r="69" spans="28:29" ht="20.100000000000001" customHeight="1">
      <c r="AB69" s="598"/>
      <c r="AC69" s="452"/>
    </row>
    <row r="70" spans="28:29" ht="20.100000000000001" customHeight="1">
      <c r="AB70" s="598"/>
      <c r="AC70" s="452"/>
    </row>
    <row r="71" spans="28:29" ht="20.100000000000001" customHeight="1">
      <c r="AB71" s="598"/>
      <c r="AC71" s="452"/>
    </row>
    <row r="72" spans="28:29" ht="20.100000000000001" customHeight="1">
      <c r="AB72" s="598"/>
      <c r="AC72" s="452"/>
    </row>
    <row r="73" spans="28:29" ht="20.100000000000001" customHeight="1">
      <c r="AB73" s="598"/>
      <c r="AC73" s="452"/>
    </row>
    <row r="81" spans="29:29" ht="20.100000000000001" customHeight="1">
      <c r="AC81" s="602"/>
    </row>
    <row r="82" spans="29:29" ht="20.100000000000001" customHeight="1">
      <c r="AC82" s="603"/>
    </row>
    <row r="146" spans="28:29" ht="20.100000000000001" customHeight="1">
      <c r="AB146" s="604"/>
      <c r="AC146" s="605"/>
    </row>
    <row r="147" spans="28:29" ht="20.100000000000001" customHeight="1">
      <c r="AB147" s="604"/>
      <c r="AC147" s="605"/>
    </row>
    <row r="148" spans="28:29" ht="20.100000000000001" customHeight="1">
      <c r="AB148" s="604"/>
      <c r="AC148" s="605"/>
    </row>
    <row r="149" spans="28:29" ht="20.100000000000001" customHeight="1">
      <c r="AB149" s="604"/>
      <c r="AC149" s="605"/>
    </row>
    <row r="150" spans="28:29" ht="20.100000000000001" customHeight="1">
      <c r="AB150" s="604"/>
      <c r="AC150" s="605"/>
    </row>
    <row r="151" spans="28:29" ht="20.100000000000001" customHeight="1">
      <c r="AB151" s="604"/>
      <c r="AC151" s="605"/>
    </row>
    <row r="152" spans="28:29" ht="20.100000000000001" customHeight="1">
      <c r="AB152" s="604"/>
      <c r="AC152" s="605"/>
    </row>
    <row r="153" spans="28:29" ht="20.100000000000001" customHeight="1">
      <c r="AB153" s="604"/>
      <c r="AC153" s="605"/>
    </row>
    <row r="154" spans="28:29" ht="20.100000000000001" customHeight="1">
      <c r="AB154" s="604"/>
      <c r="AC154" s="605"/>
    </row>
    <row r="155" spans="28:29" ht="20.100000000000001" customHeight="1">
      <c r="AB155" s="604"/>
      <c r="AC155" s="605"/>
    </row>
    <row r="156" spans="28:29" ht="20.100000000000001" customHeight="1">
      <c r="AB156" s="604"/>
      <c r="AC156" s="605"/>
    </row>
    <row r="157" spans="28:29" ht="20.100000000000001" customHeight="1">
      <c r="AB157" s="604"/>
      <c r="AC157" s="605"/>
    </row>
    <row r="158" spans="28:29" ht="20.100000000000001" customHeight="1">
      <c r="AB158" s="604"/>
      <c r="AC158" s="605"/>
    </row>
    <row r="159" spans="28:29" ht="20.100000000000001" customHeight="1">
      <c r="AB159" s="604"/>
      <c r="AC159" s="605"/>
    </row>
    <row r="160" spans="28:29" ht="20.100000000000001" customHeight="1">
      <c r="AB160" s="604"/>
      <c r="AC160" s="605"/>
    </row>
    <row r="161" spans="28:29" ht="20.100000000000001" customHeight="1">
      <c r="AB161" s="604"/>
      <c r="AC161" s="605"/>
    </row>
    <row r="162" spans="28:29" ht="20.100000000000001" customHeight="1">
      <c r="AB162" s="604"/>
      <c r="AC162" s="605"/>
    </row>
    <row r="163" spans="28:29" ht="20.100000000000001" customHeight="1">
      <c r="AB163" s="604"/>
      <c r="AC163" s="605"/>
    </row>
    <row r="164" spans="28:29" ht="20.100000000000001" customHeight="1">
      <c r="AB164" s="604"/>
      <c r="AC164" s="605"/>
    </row>
    <row r="165" spans="28:29" ht="20.100000000000001" customHeight="1">
      <c r="AB165" s="604"/>
      <c r="AC165" s="605"/>
    </row>
    <row r="166" spans="28:29" ht="20.100000000000001" customHeight="1">
      <c r="AB166" s="604"/>
      <c r="AC166" s="605"/>
    </row>
    <row r="167" spans="28:29" ht="20.100000000000001" customHeight="1">
      <c r="AB167" s="604"/>
      <c r="AC167" s="605"/>
    </row>
    <row r="168" spans="28:29" ht="20.100000000000001" customHeight="1">
      <c r="AB168" s="604"/>
      <c r="AC168" s="605"/>
    </row>
    <row r="169" spans="28:29" ht="20.100000000000001" customHeight="1">
      <c r="AB169" s="604"/>
      <c r="AC169" s="605"/>
    </row>
    <row r="170" spans="28:29" ht="20.100000000000001" customHeight="1">
      <c r="AB170" s="604"/>
      <c r="AC170" s="605"/>
    </row>
    <row r="171" spans="28:29" ht="20.100000000000001" customHeight="1">
      <c r="AB171" s="604"/>
      <c r="AC171" s="605"/>
    </row>
    <row r="172" spans="28:29" ht="20.100000000000001" customHeight="1">
      <c r="AB172" s="604"/>
      <c r="AC172" s="605"/>
    </row>
    <row r="173" spans="28:29" ht="20.100000000000001" customHeight="1">
      <c r="AB173" s="604"/>
      <c r="AC173" s="605"/>
    </row>
    <row r="174" spans="28:29" ht="20.100000000000001" customHeight="1">
      <c r="AB174" s="604"/>
      <c r="AC174" s="605"/>
    </row>
    <row r="175" spans="28:29" ht="20.100000000000001" customHeight="1">
      <c r="AB175" s="604"/>
      <c r="AC175" s="605"/>
    </row>
    <row r="176" spans="28:29" ht="20.100000000000001" customHeight="1">
      <c r="AB176" s="604"/>
      <c r="AC176" s="605"/>
    </row>
    <row r="177" spans="28:29" ht="20.100000000000001" customHeight="1">
      <c r="AB177" s="604"/>
      <c r="AC177" s="605"/>
    </row>
    <row r="178" spans="28:29" ht="20.100000000000001" customHeight="1">
      <c r="AB178" s="604"/>
      <c r="AC178" s="605"/>
    </row>
    <row r="179" spans="28:29" ht="20.100000000000001" customHeight="1">
      <c r="AB179" s="604"/>
      <c r="AC179" s="605"/>
    </row>
    <row r="180" spans="28:29" ht="20.100000000000001" customHeight="1">
      <c r="AB180" s="604"/>
      <c r="AC180" s="605"/>
    </row>
    <row r="181" spans="28:29" ht="20.100000000000001" customHeight="1">
      <c r="AB181" s="604"/>
      <c r="AC181" s="605"/>
    </row>
    <row r="182" spans="28:29" ht="20.100000000000001" customHeight="1">
      <c r="AB182" s="604"/>
      <c r="AC182" s="605"/>
    </row>
    <row r="183" spans="28:29" ht="20.100000000000001" customHeight="1">
      <c r="AB183" s="604"/>
      <c r="AC183" s="605"/>
    </row>
    <row r="184" spans="28:29" ht="20.100000000000001" customHeight="1">
      <c r="AB184" s="604"/>
      <c r="AC184" s="605"/>
    </row>
    <row r="185" spans="28:29" ht="20.100000000000001" customHeight="1">
      <c r="AB185" s="604"/>
      <c r="AC185" s="605"/>
    </row>
    <row r="186" spans="28:29" ht="20.100000000000001" customHeight="1">
      <c r="AB186" s="604"/>
      <c r="AC186" s="605"/>
    </row>
    <row r="187" spans="28:29" ht="20.100000000000001" customHeight="1">
      <c r="AB187" s="606"/>
      <c r="AC187" s="607"/>
    </row>
    <row r="188" spans="28:29" ht="20.100000000000001" customHeight="1">
      <c r="AB188" s="606"/>
      <c r="AC188" s="607"/>
    </row>
    <row r="189" spans="28:29" ht="20.100000000000001" customHeight="1">
      <c r="AB189" s="608"/>
      <c r="AC189" s="609"/>
    </row>
    <row r="190" spans="28:29" ht="20.100000000000001" customHeight="1">
      <c r="AB190" s="608"/>
      <c r="AC190" s="609"/>
    </row>
    <row r="191" spans="28:29" ht="20.100000000000001" customHeight="1">
      <c r="AB191" s="608"/>
      <c r="AC191" s="609"/>
    </row>
    <row r="192" spans="28:29" ht="20.100000000000001" customHeight="1">
      <c r="AB192" s="608"/>
      <c r="AC192" s="609"/>
    </row>
  </sheetData>
  <sheetProtection sheet="1" selectLockedCells="1"/>
  <mergeCells count="50">
    <mergeCell ref="D25:I25"/>
    <mergeCell ref="J25:M25"/>
    <mergeCell ref="O25:R25"/>
    <mergeCell ref="T25:W25"/>
    <mergeCell ref="D27:I27"/>
    <mergeCell ref="J27:M27"/>
    <mergeCell ref="O27:R27"/>
    <mergeCell ref="T27:W27"/>
    <mergeCell ref="D26:I26"/>
    <mergeCell ref="J26:M26"/>
    <mergeCell ref="O26:R26"/>
    <mergeCell ref="T26:W26"/>
    <mergeCell ref="D23:I23"/>
    <mergeCell ref="J23:M23"/>
    <mergeCell ref="O23:R23"/>
    <mergeCell ref="T23:W23"/>
    <mergeCell ref="D24:I24"/>
    <mergeCell ref="J24:M24"/>
    <mergeCell ref="O24:R24"/>
    <mergeCell ref="T24:W24"/>
    <mergeCell ref="D17:I17"/>
    <mergeCell ref="J17:U17"/>
    <mergeCell ref="D19:I19"/>
    <mergeCell ref="D22:I22"/>
    <mergeCell ref="J22:N22"/>
    <mergeCell ref="O22:S22"/>
    <mergeCell ref="T22:X22"/>
    <mergeCell ref="J19:V19"/>
    <mergeCell ref="D15:I15"/>
    <mergeCell ref="J15:K15"/>
    <mergeCell ref="L15:Q15"/>
    <mergeCell ref="R15:S15"/>
    <mergeCell ref="T15:U15"/>
    <mergeCell ref="D16:I16"/>
    <mergeCell ref="J16:K16"/>
    <mergeCell ref="L16:Q16"/>
    <mergeCell ref="R16:S16"/>
    <mergeCell ref="T16:U16"/>
    <mergeCell ref="T14:U14"/>
    <mergeCell ref="D7:I7"/>
    <mergeCell ref="J7:V7"/>
    <mergeCell ref="D10:I10"/>
    <mergeCell ref="J10:V10"/>
    <mergeCell ref="D11:I11"/>
    <mergeCell ref="J11:V11"/>
    <mergeCell ref="D12:I12"/>
    <mergeCell ref="D14:I14"/>
    <mergeCell ref="J14:K14"/>
    <mergeCell ref="L14:Q14"/>
    <mergeCell ref="R14:S14"/>
  </mergeCells>
  <phoneticPr fontId="16"/>
  <conditionalFormatting sqref="AC81:AC82 AB146:AC192">
    <cfRule type="expression" priority="21">
      <formula>CELL("protect",AB81)=0</formula>
    </cfRule>
  </conditionalFormatting>
  <conditionalFormatting sqref="B1:B2">
    <cfRule type="expression" dxfId="39" priority="20">
      <formula>_xlfn.ISFORMULA(B1)=TRUE</formula>
    </cfRule>
  </conditionalFormatting>
  <conditionalFormatting sqref="N23:N25">
    <cfRule type="notContainsBlanks" dxfId="38" priority="16">
      <formula>LEN(TRIM(N23))&gt;0</formula>
    </cfRule>
    <cfRule type="expression" dxfId="37" priority="17">
      <formula>$N$14="■"</formula>
    </cfRule>
    <cfRule type="expression" dxfId="36" priority="18">
      <formula>$K$14="■"</formula>
    </cfRule>
    <cfRule type="expression" dxfId="35" priority="19">
      <formula>$H$14="■"</formula>
    </cfRule>
  </conditionalFormatting>
  <conditionalFormatting sqref="J23:M25">
    <cfRule type="containsBlanks" dxfId="34" priority="15">
      <formula>LEN(TRIM(J23))=0</formula>
    </cfRule>
  </conditionalFormatting>
  <conditionalFormatting sqref="J10:V10">
    <cfRule type="containsBlanks" dxfId="33" priority="14">
      <formula>LEN(TRIM(J10))=0</formula>
    </cfRule>
  </conditionalFormatting>
  <conditionalFormatting sqref="B2 L14:Q14 T14:U14 J19">
    <cfRule type="containsBlanks" dxfId="32" priority="13">
      <formula>LEN(TRIM(B2))=0</formula>
    </cfRule>
  </conditionalFormatting>
  <conditionalFormatting sqref="J12 O12">
    <cfRule type="expression" dxfId="31" priority="11">
      <formula>$O$12="■"</formula>
    </cfRule>
    <cfRule type="expression" dxfId="30" priority="12">
      <formula>$J$12="■"</formula>
    </cfRule>
  </conditionalFormatting>
  <conditionalFormatting sqref="N26">
    <cfRule type="notContainsBlanks" dxfId="29" priority="7">
      <formula>LEN(TRIM(N26))&gt;0</formula>
    </cfRule>
    <cfRule type="expression" dxfId="28" priority="8">
      <formula>$N$14="■"</formula>
    </cfRule>
    <cfRule type="expression" dxfId="27" priority="9">
      <formula>$K$14="■"</formula>
    </cfRule>
    <cfRule type="expression" dxfId="26" priority="10">
      <formula>$H$14="■"</formula>
    </cfRule>
  </conditionalFormatting>
  <conditionalFormatting sqref="J26:M26">
    <cfRule type="containsBlanks" dxfId="25" priority="6">
      <formula>LEN(TRIM(J26))=0</formula>
    </cfRule>
  </conditionalFormatting>
  <conditionalFormatting sqref="O12:V12">
    <cfRule type="expression" dxfId="24" priority="5">
      <formula>$J$12="■"</formula>
    </cfRule>
  </conditionalFormatting>
  <conditionalFormatting sqref="J12:N12">
    <cfRule type="expression" dxfId="23" priority="4">
      <formula>$O$12="■"</formula>
    </cfRule>
  </conditionalFormatting>
  <dataValidations count="7">
    <dataValidation imeMode="on" allowBlank="1" showInputMessage="1" showErrorMessage="1" sqref="T22 O22 U21" xr:uid="{C87226DC-0A4E-4A1A-8D85-B6FE5B63DAEF}"/>
    <dataValidation type="custom" imeMode="disabled" allowBlank="1" showInputMessage="1" showErrorMessage="1" error="小数点第二位まで、三位以下四捨五入で入力して下さい。" sqref="AI21:AO21 S23:T27 AD22:AD27 AB23:AB27 O23:O27 J23:J27 X23:X27" xr:uid="{73F65FA3-65AF-4F3B-B40F-7018E568728E}">
      <formula1>J21-ROUNDDOWN(J21,2)=0</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C2ADC7D4-1866-4881-A5F8-855BBC271047}">
      <formula1>L65494-ROUNDDOWN(L65494,0)=0</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H21 J12 H28 O12 P28 L28 K21" xr:uid="{388E0C60-A6BB-4D37-A525-B25E6B530E3D}">
      <formula1>"□,■"</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24DA0550-AC22-45F8-88F2-DC39620A80A8}">
      <formula1>"専用,ハイブリット"</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CAD10878-16AE-433D-B273-0740D10C5998}">
      <formula1>"無,有"</formula1>
    </dataValidation>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BDC09D69-D284-4923-B798-DDAC9E99B70D}">
      <formula1>L65486-ROUNDDOWN(L65486,1)=0</formula1>
    </dataValidation>
  </dataValidations>
  <printOptions horizontalCentered="1"/>
  <pageMargins left="0.9055118110236221" right="0.47244094488188981" top="0.51181102362204722" bottom="0.19685039370078741" header="0.31496062992125984" footer="0.31496062992125984"/>
  <pageSetup paperSize="9" fitToHeight="0" orientation="portrait" cellComments="asDisplayed" r:id="rId1"/>
  <headerFooter scaleWithDoc="0">
    <oddFooter>&amp;R&amp;K848484R4中高層ZEH-M_ver.1</oddFooter>
  </headerFooter>
  <extLst>
    <ext xmlns:x14="http://schemas.microsoft.com/office/spreadsheetml/2009/9/main" uri="{78C0D931-6437-407d-A8EE-F0AAD7539E65}">
      <x14:conditionalFormattings>
        <x14:conditionalFormatting xmlns:xm="http://schemas.microsoft.com/office/excel/2006/main">
          <x14:cfRule type="expression" priority="1" id="{2ED1F05B-DD67-4741-AFB4-CF6DE90FCA04}">
            <xm:f>入力シート!$F$13="3年度事業（1年目）"</xm:f>
            <x14:dxf>
              <fill>
                <patternFill>
                  <bgColor theme="0" tint="-0.499984740745262"/>
                </patternFill>
              </fill>
            </x14:dxf>
          </x14:cfRule>
          <xm:sqref>J26:M26</xm:sqref>
        </x14:conditionalFormatting>
        <x14:conditionalFormatting xmlns:xm="http://schemas.microsoft.com/office/excel/2006/main">
          <x14:cfRule type="expression" priority="3" id="{E1555279-28CE-44D0-827D-6B63BD094D2C}">
            <xm:f>入力シート!$F$13="単年度事業"</xm:f>
            <x14:dxf>
              <fill>
                <patternFill>
                  <bgColor theme="0" tint="-0.499984740745262"/>
                </patternFill>
              </fill>
            </x14:dxf>
          </x14:cfRule>
          <xm:sqref>J24:M26</xm:sqref>
        </x14:conditionalFormatting>
        <x14:conditionalFormatting xmlns:xm="http://schemas.microsoft.com/office/excel/2006/main">
          <x14:cfRule type="expression" priority="2" id="{4EB5E317-6390-4D7D-903F-67AB8F828CA1}">
            <xm:f>入力シート!$F$13="2年度事業（1年目）"</xm:f>
            <x14:dxf>
              <fill>
                <patternFill>
                  <bgColor theme="0" tint="-0.499984740745262"/>
                </patternFill>
              </fill>
            </x14:dxf>
          </x14:cfRule>
          <xm:sqref>J25:M26</xm:sqref>
        </x14:conditionalFormatting>
      </x14:conditionalFormattings>
    </ext>
    <ext xmlns:x14="http://schemas.microsoft.com/office/spreadsheetml/2009/9/main" uri="{CCE6A557-97BC-4b89-ADB6-D9C93CAAB3DF}">
      <x14:dataValidations xmlns:xm="http://schemas.microsoft.com/office/excel/2006/main" count="2">
        <x14:dataValidation imeMode="hiragana" allowBlank="1" showInputMessage="1" showErrorMessage="1" xr:uid="{1BB9E492-A906-410B-A794-5EDF7F22F052}">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 imeMode="disabled" allowBlank="1" showInputMessage="1" showErrorMessage="1" xr:uid="{C29AE177-D43F-485A-8B26-FEA540AEC213}">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0391D-9697-4BB9-8903-719E5A7D0A66}">
  <sheetPr>
    <pageSetUpPr fitToPage="1"/>
  </sheetPr>
  <dimension ref="B1:AS202"/>
  <sheetViews>
    <sheetView showGridLines="0" view="pageBreakPreview" zoomScale="115" zoomScaleNormal="100" zoomScaleSheetLayoutView="115" workbookViewId="0">
      <selection activeCell="J9" sqref="J9:V9"/>
    </sheetView>
  </sheetViews>
  <sheetFormatPr defaultRowHeight="20.100000000000001" customHeight="1"/>
  <cols>
    <col min="1" max="1" width="1.125" style="482" customWidth="1"/>
    <col min="2" max="2" width="1.5" style="482" customWidth="1"/>
    <col min="3" max="3" width="2.5" style="482" customWidth="1"/>
    <col min="4" max="23" width="3.875" style="482" customWidth="1"/>
    <col min="24" max="24" width="3.125" style="482" customWidth="1"/>
    <col min="25" max="25" width="3.875" style="482" customWidth="1"/>
    <col min="26" max="26" width="3.75" style="482" customWidth="1"/>
    <col min="27" max="27" width="1.875" style="482" customWidth="1"/>
    <col min="28" max="28" width="9" style="423" customWidth="1"/>
    <col min="29" max="29" width="9" style="566" customWidth="1"/>
    <col min="30" max="30" width="9" style="567" customWidth="1"/>
    <col min="31" max="32" width="9" style="482" customWidth="1"/>
    <col min="33" max="43" width="9" style="482"/>
    <col min="44" max="44" width="16.875" style="482" bestFit="1" customWidth="1"/>
    <col min="45" max="45" width="13.375" style="482" customWidth="1"/>
    <col min="46" max="217" width="9" style="482"/>
    <col min="218" max="241" width="3.75" style="482" customWidth="1"/>
    <col min="242" max="250" width="9" style="482" customWidth="1"/>
    <col min="251" max="251" width="2" style="482" customWidth="1"/>
    <col min="252" max="473" width="9" style="482"/>
    <col min="474" max="497" width="3.75" style="482" customWidth="1"/>
    <col min="498" max="506" width="9" style="482" customWidth="1"/>
    <col min="507" max="507" width="2" style="482" customWidth="1"/>
    <col min="508" max="729" width="9" style="482"/>
    <col min="730" max="753" width="3.75" style="482" customWidth="1"/>
    <col min="754" max="762" width="9" style="482" customWidth="1"/>
    <col min="763" max="763" width="2" style="482" customWidth="1"/>
    <col min="764" max="985" width="9" style="482"/>
    <col min="986" max="1009" width="3.75" style="482" customWidth="1"/>
    <col min="1010" max="1018" width="9" style="482" customWidth="1"/>
    <col min="1019" max="1019" width="2" style="482" customWidth="1"/>
    <col min="1020" max="1241" width="9" style="482"/>
    <col min="1242" max="1265" width="3.75" style="482" customWidth="1"/>
    <col min="1266" max="1274" width="9" style="482" customWidth="1"/>
    <col min="1275" max="1275" width="2" style="482" customWidth="1"/>
    <col min="1276" max="1497" width="9" style="482"/>
    <col min="1498" max="1521" width="3.75" style="482" customWidth="1"/>
    <col min="1522" max="1530" width="9" style="482" customWidth="1"/>
    <col min="1531" max="1531" width="2" style="482" customWidth="1"/>
    <col min="1532" max="1753" width="9" style="482"/>
    <col min="1754" max="1777" width="3.75" style="482" customWidth="1"/>
    <col min="1778" max="1786" width="9" style="482" customWidth="1"/>
    <col min="1787" max="1787" width="2" style="482" customWidth="1"/>
    <col min="1788" max="2009" width="9" style="482"/>
    <col min="2010" max="2033" width="3.75" style="482" customWidth="1"/>
    <col min="2034" max="2042" width="9" style="482" customWidth="1"/>
    <col min="2043" max="2043" width="2" style="482" customWidth="1"/>
    <col min="2044" max="2265" width="9" style="482"/>
    <col min="2266" max="2289" width="3.75" style="482" customWidth="1"/>
    <col min="2290" max="2298" width="9" style="482" customWidth="1"/>
    <col min="2299" max="2299" width="2" style="482" customWidth="1"/>
    <col min="2300" max="2521" width="9" style="482"/>
    <col min="2522" max="2545" width="3.75" style="482" customWidth="1"/>
    <col min="2546" max="2554" width="9" style="482" customWidth="1"/>
    <col min="2555" max="2555" width="2" style="482" customWidth="1"/>
    <col min="2556" max="2777" width="9" style="482"/>
    <col min="2778" max="2801" width="3.75" style="482" customWidth="1"/>
    <col min="2802" max="2810" width="9" style="482" customWidth="1"/>
    <col min="2811" max="2811" width="2" style="482" customWidth="1"/>
    <col min="2812" max="3033" width="9" style="482"/>
    <col min="3034" max="3057" width="3.75" style="482" customWidth="1"/>
    <col min="3058" max="3066" width="9" style="482" customWidth="1"/>
    <col min="3067" max="3067" width="2" style="482" customWidth="1"/>
    <col min="3068" max="3289" width="9" style="482"/>
    <col min="3290" max="3313" width="3.75" style="482" customWidth="1"/>
    <col min="3314" max="3322" width="9" style="482" customWidth="1"/>
    <col min="3323" max="3323" width="2" style="482" customWidth="1"/>
    <col min="3324" max="3545" width="9" style="482"/>
    <col min="3546" max="3569" width="3.75" style="482" customWidth="1"/>
    <col min="3570" max="3578" width="9" style="482" customWidth="1"/>
    <col min="3579" max="3579" width="2" style="482" customWidth="1"/>
    <col min="3580" max="3801" width="9" style="482"/>
    <col min="3802" max="3825" width="3.75" style="482" customWidth="1"/>
    <col min="3826" max="3834" width="9" style="482" customWidth="1"/>
    <col min="3835" max="3835" width="2" style="482" customWidth="1"/>
    <col min="3836" max="4057" width="9" style="482"/>
    <col min="4058" max="4081" width="3.75" style="482" customWidth="1"/>
    <col min="4082" max="4090" width="9" style="482" customWidth="1"/>
    <col min="4091" max="4091" width="2" style="482" customWidth="1"/>
    <col min="4092" max="4313" width="9" style="482"/>
    <col min="4314" max="4337" width="3.75" style="482" customWidth="1"/>
    <col min="4338" max="4346" width="9" style="482" customWidth="1"/>
    <col min="4347" max="4347" width="2" style="482" customWidth="1"/>
    <col min="4348" max="4569" width="9" style="482"/>
    <col min="4570" max="4593" width="3.75" style="482" customWidth="1"/>
    <col min="4594" max="4602" width="9" style="482" customWidth="1"/>
    <col min="4603" max="4603" width="2" style="482" customWidth="1"/>
    <col min="4604" max="4825" width="9" style="482"/>
    <col min="4826" max="4849" width="3.75" style="482" customWidth="1"/>
    <col min="4850" max="4858" width="9" style="482" customWidth="1"/>
    <col min="4859" max="4859" width="2" style="482" customWidth="1"/>
    <col min="4860" max="5081" width="9" style="482"/>
    <col min="5082" max="5105" width="3.75" style="482" customWidth="1"/>
    <col min="5106" max="5114" width="9" style="482" customWidth="1"/>
    <col min="5115" max="5115" width="2" style="482" customWidth="1"/>
    <col min="5116" max="5337" width="9" style="482"/>
    <col min="5338" max="5361" width="3.75" style="482" customWidth="1"/>
    <col min="5362" max="5370" width="9" style="482" customWidth="1"/>
    <col min="5371" max="5371" width="2" style="482" customWidth="1"/>
    <col min="5372" max="5593" width="9" style="482"/>
    <col min="5594" max="5617" width="3.75" style="482" customWidth="1"/>
    <col min="5618" max="5626" width="9" style="482" customWidth="1"/>
    <col min="5627" max="5627" width="2" style="482" customWidth="1"/>
    <col min="5628" max="5849" width="9" style="482"/>
    <col min="5850" max="5873" width="3.75" style="482" customWidth="1"/>
    <col min="5874" max="5882" width="9" style="482" customWidth="1"/>
    <col min="5883" max="5883" width="2" style="482" customWidth="1"/>
    <col min="5884" max="6105" width="9" style="482"/>
    <col min="6106" max="6129" width="3.75" style="482" customWidth="1"/>
    <col min="6130" max="6138" width="9" style="482" customWidth="1"/>
    <col min="6139" max="6139" width="2" style="482" customWidth="1"/>
    <col min="6140" max="6361" width="9" style="482"/>
    <col min="6362" max="6385" width="3.75" style="482" customWidth="1"/>
    <col min="6386" max="6394" width="9" style="482" customWidth="1"/>
    <col min="6395" max="6395" width="2" style="482" customWidth="1"/>
    <col min="6396" max="6617" width="9" style="482"/>
    <col min="6618" max="6641" width="3.75" style="482" customWidth="1"/>
    <col min="6642" max="6650" width="9" style="482" customWidth="1"/>
    <col min="6651" max="6651" width="2" style="482" customWidth="1"/>
    <col min="6652" max="6873" width="9" style="482"/>
    <col min="6874" max="6897" width="3.75" style="482" customWidth="1"/>
    <col min="6898" max="6906" width="9" style="482" customWidth="1"/>
    <col min="6907" max="6907" width="2" style="482" customWidth="1"/>
    <col min="6908" max="7129" width="9" style="482"/>
    <col min="7130" max="7153" width="3.75" style="482" customWidth="1"/>
    <col min="7154" max="7162" width="9" style="482" customWidth="1"/>
    <col min="7163" max="7163" width="2" style="482" customWidth="1"/>
    <col min="7164" max="7385" width="9" style="482"/>
    <col min="7386" max="7409" width="3.75" style="482" customWidth="1"/>
    <col min="7410" max="7418" width="9" style="482" customWidth="1"/>
    <col min="7419" max="7419" width="2" style="482" customWidth="1"/>
    <col min="7420" max="7641" width="9" style="482"/>
    <col min="7642" max="7665" width="3.75" style="482" customWidth="1"/>
    <col min="7666" max="7674" width="9" style="482" customWidth="1"/>
    <col min="7675" max="7675" width="2" style="482" customWidth="1"/>
    <col min="7676" max="7897" width="9" style="482"/>
    <col min="7898" max="7921" width="3.75" style="482" customWidth="1"/>
    <col min="7922" max="7930" width="9" style="482" customWidth="1"/>
    <col min="7931" max="7931" width="2" style="482" customWidth="1"/>
    <col min="7932" max="8153" width="9" style="482"/>
    <col min="8154" max="8177" width="3.75" style="482" customWidth="1"/>
    <col min="8178" max="8186" width="9" style="482" customWidth="1"/>
    <col min="8187" max="8187" width="2" style="482" customWidth="1"/>
    <col min="8188" max="8409" width="9" style="482"/>
    <col min="8410" max="8433" width="3.75" style="482" customWidth="1"/>
    <col min="8434" max="8442" width="9" style="482" customWidth="1"/>
    <col min="8443" max="8443" width="2" style="482" customWidth="1"/>
    <col min="8444" max="8665" width="9" style="482"/>
    <col min="8666" max="8689" width="3.75" style="482" customWidth="1"/>
    <col min="8690" max="8698" width="9" style="482" customWidth="1"/>
    <col min="8699" max="8699" width="2" style="482" customWidth="1"/>
    <col min="8700" max="8921" width="9" style="482"/>
    <col min="8922" max="8945" width="3.75" style="482" customWidth="1"/>
    <col min="8946" max="8954" width="9" style="482" customWidth="1"/>
    <col min="8955" max="8955" width="2" style="482" customWidth="1"/>
    <col min="8956" max="9177" width="9" style="482"/>
    <col min="9178" max="9201" width="3.75" style="482" customWidth="1"/>
    <col min="9202" max="9210" width="9" style="482" customWidth="1"/>
    <col min="9211" max="9211" width="2" style="482" customWidth="1"/>
    <col min="9212" max="9433" width="9" style="482"/>
    <col min="9434" max="9457" width="3.75" style="482" customWidth="1"/>
    <col min="9458" max="9466" width="9" style="482" customWidth="1"/>
    <col min="9467" max="9467" width="2" style="482" customWidth="1"/>
    <col min="9468" max="9689" width="9" style="482"/>
    <col min="9690" max="9713" width="3.75" style="482" customWidth="1"/>
    <col min="9714" max="9722" width="9" style="482" customWidth="1"/>
    <col min="9723" max="9723" width="2" style="482" customWidth="1"/>
    <col min="9724" max="9945" width="9" style="482"/>
    <col min="9946" max="9969" width="3.75" style="482" customWidth="1"/>
    <col min="9970" max="9978" width="9" style="482" customWidth="1"/>
    <col min="9979" max="9979" width="2" style="482" customWidth="1"/>
    <col min="9980" max="10201" width="9" style="482"/>
    <col min="10202" max="10225" width="3.75" style="482" customWidth="1"/>
    <col min="10226" max="10234" width="9" style="482" customWidth="1"/>
    <col min="10235" max="10235" width="2" style="482" customWidth="1"/>
    <col min="10236" max="10457" width="9" style="482"/>
    <col min="10458" max="10481" width="3.75" style="482" customWidth="1"/>
    <col min="10482" max="10490" width="9" style="482" customWidth="1"/>
    <col min="10491" max="10491" width="2" style="482" customWidth="1"/>
    <col min="10492" max="10713" width="9" style="482"/>
    <col min="10714" max="10737" width="3.75" style="482" customWidth="1"/>
    <col min="10738" max="10746" width="9" style="482" customWidth="1"/>
    <col min="10747" max="10747" width="2" style="482" customWidth="1"/>
    <col min="10748" max="10969" width="9" style="482"/>
    <col min="10970" max="10993" width="3.75" style="482" customWidth="1"/>
    <col min="10994" max="11002" width="9" style="482" customWidth="1"/>
    <col min="11003" max="11003" width="2" style="482" customWidth="1"/>
    <col min="11004" max="11225" width="9" style="482"/>
    <col min="11226" max="11249" width="3.75" style="482" customWidth="1"/>
    <col min="11250" max="11258" width="9" style="482" customWidth="1"/>
    <col min="11259" max="11259" width="2" style="482" customWidth="1"/>
    <col min="11260" max="11481" width="9" style="482"/>
    <col min="11482" max="11505" width="3.75" style="482" customWidth="1"/>
    <col min="11506" max="11514" width="9" style="482" customWidth="1"/>
    <col min="11515" max="11515" width="2" style="482" customWidth="1"/>
    <col min="11516" max="11737" width="9" style="482"/>
    <col min="11738" max="11761" width="3.75" style="482" customWidth="1"/>
    <col min="11762" max="11770" width="9" style="482" customWidth="1"/>
    <col min="11771" max="11771" width="2" style="482" customWidth="1"/>
    <col min="11772" max="11993" width="9" style="482"/>
    <col min="11994" max="12017" width="3.75" style="482" customWidth="1"/>
    <col min="12018" max="12026" width="9" style="482" customWidth="1"/>
    <col min="12027" max="12027" width="2" style="482" customWidth="1"/>
    <col min="12028" max="12249" width="9" style="482"/>
    <col min="12250" max="12273" width="3.75" style="482" customWidth="1"/>
    <col min="12274" max="12282" width="9" style="482" customWidth="1"/>
    <col min="12283" max="12283" width="2" style="482" customWidth="1"/>
    <col min="12284" max="12505" width="9" style="482"/>
    <col min="12506" max="12529" width="3.75" style="482" customWidth="1"/>
    <col min="12530" max="12538" width="9" style="482" customWidth="1"/>
    <col min="12539" max="12539" width="2" style="482" customWidth="1"/>
    <col min="12540" max="12761" width="9" style="482"/>
    <col min="12762" max="12785" width="3.75" style="482" customWidth="1"/>
    <col min="12786" max="12794" width="9" style="482" customWidth="1"/>
    <col min="12795" max="12795" width="2" style="482" customWidth="1"/>
    <col min="12796" max="13017" width="9" style="482"/>
    <col min="13018" max="13041" width="3.75" style="482" customWidth="1"/>
    <col min="13042" max="13050" width="9" style="482" customWidth="1"/>
    <col min="13051" max="13051" width="2" style="482" customWidth="1"/>
    <col min="13052" max="13273" width="9" style="482"/>
    <col min="13274" max="13297" width="3.75" style="482" customWidth="1"/>
    <col min="13298" max="13306" width="9" style="482" customWidth="1"/>
    <col min="13307" max="13307" width="2" style="482" customWidth="1"/>
    <col min="13308" max="13529" width="9" style="482"/>
    <col min="13530" max="13553" width="3.75" style="482" customWidth="1"/>
    <col min="13554" max="13562" width="9" style="482" customWidth="1"/>
    <col min="13563" max="13563" width="2" style="482" customWidth="1"/>
    <col min="13564" max="13785" width="9" style="482"/>
    <col min="13786" max="13809" width="3.75" style="482" customWidth="1"/>
    <col min="13810" max="13818" width="9" style="482" customWidth="1"/>
    <col min="13819" max="13819" width="2" style="482" customWidth="1"/>
    <col min="13820" max="14041" width="9" style="482"/>
    <col min="14042" max="14065" width="3.75" style="482" customWidth="1"/>
    <col min="14066" max="14074" width="9" style="482" customWidth="1"/>
    <col min="14075" max="14075" width="2" style="482" customWidth="1"/>
    <col min="14076" max="14297" width="9" style="482"/>
    <col min="14298" max="14321" width="3.75" style="482" customWidth="1"/>
    <col min="14322" max="14330" width="9" style="482" customWidth="1"/>
    <col min="14331" max="14331" width="2" style="482" customWidth="1"/>
    <col min="14332" max="14553" width="9" style="482"/>
    <col min="14554" max="14577" width="3.75" style="482" customWidth="1"/>
    <col min="14578" max="14586" width="9" style="482" customWidth="1"/>
    <col min="14587" max="14587" width="2" style="482" customWidth="1"/>
    <col min="14588" max="14809" width="9" style="482"/>
    <col min="14810" max="14833" width="3.75" style="482" customWidth="1"/>
    <col min="14834" max="14842" width="9" style="482" customWidth="1"/>
    <col min="14843" max="14843" width="2" style="482" customWidth="1"/>
    <col min="14844" max="15065" width="9" style="482"/>
    <col min="15066" max="15089" width="3.75" style="482" customWidth="1"/>
    <col min="15090" max="15098" width="9" style="482" customWidth="1"/>
    <col min="15099" max="15099" width="2" style="482" customWidth="1"/>
    <col min="15100" max="15321" width="9" style="482"/>
    <col min="15322" max="15345" width="3.75" style="482" customWidth="1"/>
    <col min="15346" max="15354" width="9" style="482" customWidth="1"/>
    <col min="15355" max="15355" width="2" style="482" customWidth="1"/>
    <col min="15356" max="15577" width="9" style="482"/>
    <col min="15578" max="15601" width="3.75" style="482" customWidth="1"/>
    <col min="15602" max="15610" width="9" style="482" customWidth="1"/>
    <col min="15611" max="15611" width="2" style="482" customWidth="1"/>
    <col min="15612" max="15833" width="9" style="482"/>
    <col min="15834" max="15857" width="3.75" style="482" customWidth="1"/>
    <col min="15858" max="15866" width="9" style="482" customWidth="1"/>
    <col min="15867" max="15867" width="2" style="482" customWidth="1"/>
    <col min="15868" max="16089" width="9" style="482"/>
    <col min="16090" max="16113" width="3.75" style="482" customWidth="1"/>
    <col min="16114" max="16122" width="9" style="482" customWidth="1"/>
    <col min="16123" max="16123" width="2" style="482" customWidth="1"/>
    <col min="16124" max="16384" width="9" style="482"/>
  </cols>
  <sheetData>
    <row r="1" spans="2:45" ht="20.100000000000001" customHeight="1">
      <c r="B1" s="422" t="s">
        <v>604</v>
      </c>
    </row>
    <row r="2" spans="2:45" ht="20.100000000000001" customHeight="1">
      <c r="B2" s="422" t="s">
        <v>979</v>
      </c>
    </row>
    <row r="3" spans="2:45" ht="20.100000000000001" customHeight="1">
      <c r="B3" s="422" t="s">
        <v>980</v>
      </c>
    </row>
    <row r="4" spans="2:45" ht="7.5" customHeight="1">
      <c r="B4" s="484"/>
      <c r="C4" s="484"/>
      <c r="D4" s="484"/>
      <c r="E4" s="484"/>
      <c r="F4" s="484"/>
      <c r="G4" s="484"/>
      <c r="H4" s="484"/>
      <c r="I4" s="484"/>
      <c r="J4" s="484"/>
      <c r="K4" s="484"/>
      <c r="L4" s="484"/>
      <c r="M4" s="484"/>
      <c r="N4" s="484"/>
      <c r="O4" s="484"/>
      <c r="P4" s="484"/>
      <c r="Q4" s="485"/>
      <c r="R4" s="484"/>
      <c r="S4" s="484"/>
      <c r="T4" s="484"/>
      <c r="U4" s="484"/>
      <c r="V4" s="484"/>
      <c r="W4" s="484"/>
      <c r="X4" s="484"/>
      <c r="Y4" s="485"/>
      <c r="Z4" s="486"/>
      <c r="AA4" s="486"/>
    </row>
    <row r="5" spans="2:45" ht="19.5" customHeight="1">
      <c r="B5" s="487" t="s">
        <v>1097</v>
      </c>
      <c r="C5" s="484"/>
      <c r="D5" s="488"/>
      <c r="E5" s="488"/>
      <c r="F5" s="488"/>
      <c r="G5" s="488"/>
      <c r="H5" s="488"/>
      <c r="I5" s="488"/>
      <c r="J5" s="488"/>
      <c r="K5" s="488"/>
      <c r="L5" s="488"/>
      <c r="M5" s="488"/>
      <c r="N5" s="488"/>
      <c r="O5" s="488"/>
      <c r="P5" s="488"/>
      <c r="Q5" s="488"/>
      <c r="R5" s="488"/>
      <c r="S5" s="488"/>
      <c r="T5" s="488"/>
      <c r="U5" s="488"/>
      <c r="V5" s="488"/>
      <c r="W5" s="488"/>
      <c r="X5" s="488"/>
      <c r="Y5" s="488"/>
      <c r="Z5" s="489" t="s">
        <v>618</v>
      </c>
      <c r="AA5" s="489"/>
    </row>
    <row r="6" spans="2:45" ht="15.75" customHeight="1">
      <c r="B6" s="484"/>
      <c r="C6" s="490"/>
      <c r="D6" s="491"/>
      <c r="E6" s="491"/>
      <c r="F6" s="491"/>
      <c r="G6" s="491"/>
      <c r="H6" s="491"/>
      <c r="I6" s="488"/>
      <c r="J6" s="488"/>
      <c r="K6" s="488"/>
      <c r="L6" s="488"/>
      <c r="M6" s="488"/>
      <c r="N6" s="488"/>
      <c r="O6" s="488"/>
      <c r="P6" s="488"/>
      <c r="Q6" s="488"/>
      <c r="R6" s="488"/>
      <c r="S6" s="488"/>
      <c r="T6" s="488"/>
      <c r="U6" s="488"/>
      <c r="V6" s="488"/>
      <c r="W6" s="488"/>
      <c r="X6" s="488"/>
      <c r="Y6" s="488"/>
      <c r="Z6" s="484"/>
      <c r="AA6" s="484"/>
    </row>
    <row r="7" spans="2:45" s="497" customFormat="1" ht="15" customHeight="1">
      <c r="B7" s="492"/>
      <c r="C7" s="493" t="s">
        <v>767</v>
      </c>
      <c r="D7" s="494"/>
      <c r="E7" s="495"/>
      <c r="F7" s="495"/>
      <c r="G7" s="495"/>
      <c r="H7" s="495"/>
      <c r="I7" s="495"/>
      <c r="J7" s="495"/>
      <c r="K7" s="495"/>
      <c r="L7" s="495"/>
      <c r="M7" s="495"/>
      <c r="N7" s="495"/>
      <c r="O7" s="495"/>
      <c r="P7" s="495"/>
      <c r="Q7" s="495"/>
      <c r="R7" s="495"/>
      <c r="S7" s="495"/>
      <c r="T7" s="495"/>
      <c r="U7" s="496"/>
      <c r="V7" s="495"/>
      <c r="W7" s="495"/>
      <c r="X7" s="495"/>
      <c r="Y7" s="495"/>
      <c r="Z7" s="492"/>
      <c r="AA7" s="492"/>
      <c r="AB7" s="431"/>
      <c r="AC7" s="566"/>
      <c r="AD7" s="567"/>
      <c r="AR7" s="567"/>
      <c r="AS7" s="498"/>
    </row>
    <row r="8" spans="2:45" s="564" customFormat="1" ht="21.75" customHeight="1">
      <c r="B8" s="499"/>
      <c r="C8" s="490"/>
      <c r="D8" s="2138" t="s">
        <v>768</v>
      </c>
      <c r="E8" s="2139"/>
      <c r="F8" s="2139"/>
      <c r="G8" s="2139"/>
      <c r="H8" s="2139"/>
      <c r="I8" s="2140"/>
      <c r="J8" s="2141" t="str">
        <f>IF(入力シート!F11="","",入力シート!F11)&amp;"中高層ＺＥＨ-Ｍ支援事業"</f>
        <v>(例)　○○○○マンション中高層ＺＥＨ-Ｍ支援事業</v>
      </c>
      <c r="K8" s="2141"/>
      <c r="L8" s="2141"/>
      <c r="M8" s="2141"/>
      <c r="N8" s="2141"/>
      <c r="O8" s="2141"/>
      <c r="P8" s="2141"/>
      <c r="Q8" s="2141"/>
      <c r="R8" s="2141"/>
      <c r="S8" s="2141"/>
      <c r="T8" s="2141"/>
      <c r="U8" s="2141"/>
      <c r="V8" s="2142"/>
      <c r="W8" s="483"/>
      <c r="X8" s="483"/>
      <c r="Y8" s="483"/>
      <c r="Z8" s="499"/>
      <c r="AA8" s="499"/>
      <c r="AB8" s="565"/>
      <c r="AC8" s="566"/>
      <c r="AD8" s="567"/>
    </row>
    <row r="9" spans="2:45" s="564" customFormat="1" ht="18" customHeight="1">
      <c r="B9" s="499"/>
      <c r="C9" s="490"/>
      <c r="D9" s="2138" t="s">
        <v>732</v>
      </c>
      <c r="E9" s="2139"/>
      <c r="F9" s="2139"/>
      <c r="G9" s="2139"/>
      <c r="H9" s="2139"/>
      <c r="I9" s="2140"/>
      <c r="J9" s="2181"/>
      <c r="K9" s="2182"/>
      <c r="L9" s="2182"/>
      <c r="M9" s="2182"/>
      <c r="N9" s="2182"/>
      <c r="O9" s="2182"/>
      <c r="P9" s="2182"/>
      <c r="Q9" s="2182"/>
      <c r="R9" s="2182"/>
      <c r="S9" s="2182"/>
      <c r="T9" s="2182"/>
      <c r="U9" s="2182"/>
      <c r="V9" s="2183"/>
      <c r="W9" s="483"/>
      <c r="X9" s="483"/>
      <c r="Y9" s="483"/>
      <c r="Z9" s="499"/>
      <c r="AA9" s="499"/>
      <c r="AB9" s="565"/>
      <c r="AC9" s="566"/>
      <c r="AD9" s="567"/>
    </row>
    <row r="10" spans="2:45" s="564" customFormat="1" ht="15" customHeight="1">
      <c r="B10" s="499"/>
      <c r="C10" s="490"/>
      <c r="D10" s="508"/>
      <c r="E10" s="508"/>
      <c r="F10" s="509"/>
      <c r="G10" s="510"/>
      <c r="H10" s="510"/>
      <c r="I10" s="510"/>
      <c r="J10" s="510"/>
      <c r="K10" s="510"/>
      <c r="L10" s="434"/>
      <c r="M10" s="434"/>
      <c r="N10" s="434"/>
      <c r="O10" s="434"/>
      <c r="P10" s="434"/>
      <c r="Q10" s="434"/>
      <c r="R10" s="434"/>
      <c r="S10" s="434"/>
      <c r="T10" s="434"/>
      <c r="U10" s="434"/>
      <c r="V10" s="434"/>
      <c r="W10" s="434"/>
      <c r="X10" s="434"/>
      <c r="Y10" s="434"/>
      <c r="Z10" s="499"/>
      <c r="AA10" s="499"/>
      <c r="AB10" s="565"/>
      <c r="AC10" s="566"/>
      <c r="AD10" s="567"/>
    </row>
    <row r="11" spans="2:45" s="497" customFormat="1" ht="15">
      <c r="B11" s="492"/>
      <c r="C11" s="493" t="s">
        <v>733</v>
      </c>
      <c r="D11" s="494"/>
      <c r="E11" s="495"/>
      <c r="F11" s="495"/>
      <c r="G11" s="495"/>
      <c r="H11" s="495"/>
      <c r="I11" s="495"/>
      <c r="J11" s="495"/>
      <c r="K11" s="495"/>
      <c r="L11" s="495"/>
      <c r="M11" s="495"/>
      <c r="N11" s="495"/>
      <c r="O11" s="495"/>
      <c r="P11" s="495"/>
      <c r="Q11" s="495"/>
      <c r="R11" s="495"/>
      <c r="S11" s="495"/>
      <c r="T11" s="495"/>
      <c r="U11" s="496"/>
      <c r="V11" s="495"/>
      <c r="W11" s="495"/>
      <c r="X11" s="495"/>
      <c r="Y11" s="495"/>
      <c r="Z11" s="492"/>
      <c r="AA11" s="492"/>
      <c r="AB11" s="431"/>
      <c r="AC11" s="566"/>
      <c r="AD11" s="567"/>
    </row>
    <row r="12" spans="2:45" s="564" customFormat="1" ht="18" customHeight="1">
      <c r="B12" s="499"/>
      <c r="C12" s="490"/>
      <c r="D12" s="2138" t="s">
        <v>392</v>
      </c>
      <c r="E12" s="2139"/>
      <c r="F12" s="2139"/>
      <c r="G12" s="2139"/>
      <c r="H12" s="2139"/>
      <c r="I12" s="2140"/>
      <c r="J12" s="2143"/>
      <c r="K12" s="2144"/>
      <c r="L12" s="2144"/>
      <c r="M12" s="2144"/>
      <c r="N12" s="2144"/>
      <c r="O12" s="2144"/>
      <c r="P12" s="2144"/>
      <c r="Q12" s="2144"/>
      <c r="R12" s="2144"/>
      <c r="S12" s="2144"/>
      <c r="T12" s="2144"/>
      <c r="U12" s="2144"/>
      <c r="V12" s="2145"/>
      <c r="W12" s="483"/>
      <c r="X12" s="483"/>
      <c r="Y12" s="483"/>
      <c r="Z12" s="499"/>
      <c r="AA12" s="499"/>
      <c r="AB12" s="565"/>
      <c r="AC12" s="506"/>
      <c r="AD12" s="567"/>
    </row>
    <row r="13" spans="2:45" s="564" customFormat="1" ht="18" customHeight="1">
      <c r="B13" s="499"/>
      <c r="C13" s="490"/>
      <c r="D13" s="2138" t="s">
        <v>473</v>
      </c>
      <c r="E13" s="2139"/>
      <c r="F13" s="2139"/>
      <c r="G13" s="2139"/>
      <c r="H13" s="2139"/>
      <c r="I13" s="2140"/>
      <c r="J13" s="2185"/>
      <c r="K13" s="2186"/>
      <c r="L13" s="2186"/>
      <c r="M13" s="2186"/>
      <c r="N13" s="2186"/>
      <c r="O13" s="2186"/>
      <c r="P13" s="2186"/>
      <c r="Q13" s="2186"/>
      <c r="R13" s="2186"/>
      <c r="S13" s="2186"/>
      <c r="T13" s="2186"/>
      <c r="U13" s="2186"/>
      <c r="V13" s="2187"/>
      <c r="W13" s="483"/>
      <c r="X13" s="483"/>
      <c r="Y13" s="483"/>
      <c r="Z13" s="499"/>
      <c r="AA13" s="499"/>
      <c r="AB13" s="565"/>
      <c r="AC13" s="566"/>
      <c r="AD13" s="567"/>
    </row>
    <row r="14" spans="2:45" s="564" customFormat="1" ht="18" customHeight="1">
      <c r="B14" s="499"/>
      <c r="C14" s="490"/>
      <c r="D14" s="2138" t="s">
        <v>770</v>
      </c>
      <c r="E14" s="2139"/>
      <c r="F14" s="2139"/>
      <c r="G14" s="2139"/>
      <c r="H14" s="2139"/>
      <c r="I14" s="2140"/>
      <c r="J14" s="2178"/>
      <c r="K14" s="2179"/>
      <c r="L14" s="2179"/>
      <c r="M14" s="2179"/>
      <c r="N14" s="2179"/>
      <c r="O14" s="2179"/>
      <c r="P14" s="2179"/>
      <c r="Q14" s="2179"/>
      <c r="R14" s="2179"/>
      <c r="S14" s="2179"/>
      <c r="T14" s="2179"/>
      <c r="U14" s="2179"/>
      <c r="V14" s="2214"/>
      <c r="W14" s="507" t="s">
        <v>771</v>
      </c>
      <c r="X14" s="614" t="s">
        <v>734</v>
      </c>
      <c r="Y14" s="614"/>
      <c r="Z14" s="499"/>
      <c r="AA14" s="499"/>
      <c r="AB14" s="565"/>
      <c r="AC14" s="566"/>
      <c r="AD14" s="567"/>
    </row>
    <row r="15" spans="2:45" s="564" customFormat="1" ht="15" customHeight="1">
      <c r="B15" s="499"/>
      <c r="C15" s="490"/>
      <c r="D15" s="508"/>
      <c r="E15" s="508"/>
      <c r="F15" s="509"/>
      <c r="G15" s="510"/>
      <c r="H15" s="510"/>
      <c r="I15" s="510"/>
      <c r="J15" s="510"/>
      <c r="K15" s="510"/>
      <c r="L15" s="434"/>
      <c r="M15" s="434"/>
      <c r="N15" s="434"/>
      <c r="O15" s="434"/>
      <c r="P15" s="434"/>
      <c r="Q15" s="434"/>
      <c r="R15" s="434"/>
      <c r="S15" s="434"/>
      <c r="T15" s="434"/>
      <c r="U15" s="434"/>
      <c r="V15" s="434"/>
      <c r="W15" s="434"/>
      <c r="X15" s="434"/>
      <c r="Y15" s="434"/>
      <c r="Z15" s="499"/>
      <c r="AA15" s="499"/>
      <c r="AB15" s="565"/>
      <c r="AC15" s="566"/>
      <c r="AD15" s="567"/>
    </row>
    <row r="16" spans="2:45" s="564" customFormat="1" ht="39.950000000000003" customHeight="1">
      <c r="B16" s="499"/>
      <c r="C16" s="490"/>
      <c r="D16" s="2204" t="s">
        <v>981</v>
      </c>
      <c r="E16" s="2205"/>
      <c r="F16" s="2205"/>
      <c r="G16" s="2205"/>
      <c r="H16" s="2205"/>
      <c r="I16" s="2206"/>
      <c r="J16" s="2207"/>
      <c r="K16" s="2208"/>
      <c r="L16" s="2208"/>
      <c r="M16" s="2208"/>
      <c r="N16" s="2208"/>
      <c r="O16" s="2208"/>
      <c r="P16" s="2208"/>
      <c r="Q16" s="2208"/>
      <c r="R16" s="2209"/>
      <c r="S16" s="511" t="s">
        <v>384</v>
      </c>
      <c r="T16" s="493" t="s">
        <v>772</v>
      </c>
      <c r="U16" s="493"/>
      <c r="V16" s="493"/>
      <c r="W16" s="493"/>
      <c r="X16" s="493"/>
      <c r="Y16" s="493"/>
      <c r="Z16" s="499"/>
      <c r="AA16" s="499"/>
      <c r="AB16" s="565"/>
      <c r="AC16" s="566"/>
      <c r="AD16" s="567"/>
    </row>
    <row r="17" spans="2:30" s="564" customFormat="1" ht="15" customHeight="1">
      <c r="B17" s="499"/>
      <c r="C17" s="490"/>
      <c r="D17" s="573" t="s">
        <v>982</v>
      </c>
      <c r="E17" s="508"/>
      <c r="F17" s="509"/>
      <c r="G17" s="510"/>
      <c r="H17" s="510"/>
      <c r="I17" s="510"/>
      <c r="J17" s="510"/>
      <c r="K17" s="510"/>
      <c r="L17" s="434"/>
      <c r="M17" s="434"/>
      <c r="N17" s="434"/>
      <c r="O17" s="434"/>
      <c r="P17" s="434"/>
      <c r="Q17" s="434"/>
      <c r="R17" s="434"/>
      <c r="S17" s="434"/>
      <c r="T17" s="434"/>
      <c r="U17" s="434"/>
      <c r="V17" s="434"/>
      <c r="W17" s="434"/>
      <c r="X17" s="434"/>
      <c r="Y17" s="434"/>
      <c r="Z17" s="499"/>
      <c r="AA17" s="499"/>
      <c r="AB17" s="565"/>
      <c r="AC17" s="566"/>
      <c r="AD17" s="567"/>
    </row>
    <row r="18" spans="2:30" s="564" customFormat="1" ht="2.25" customHeight="1">
      <c r="B18" s="499"/>
      <c r="C18" s="490"/>
      <c r="D18" s="508"/>
      <c r="E18" s="508"/>
      <c r="F18" s="509"/>
      <c r="G18" s="510"/>
      <c r="H18" s="510"/>
      <c r="I18" s="510"/>
      <c r="J18" s="510"/>
      <c r="K18" s="510"/>
      <c r="L18" s="434"/>
      <c r="M18" s="434"/>
      <c r="N18" s="434"/>
      <c r="O18" s="434"/>
      <c r="P18" s="434"/>
      <c r="Q18" s="434"/>
      <c r="R18" s="434"/>
      <c r="S18" s="434"/>
      <c r="T18" s="434"/>
      <c r="U18" s="434"/>
      <c r="V18" s="434"/>
      <c r="W18" s="434"/>
      <c r="X18" s="434"/>
      <c r="Y18" s="434"/>
      <c r="Z18" s="499"/>
      <c r="AA18" s="499"/>
      <c r="AB18" s="565"/>
      <c r="AC18" s="566"/>
      <c r="AD18" s="567"/>
    </row>
    <row r="19" spans="2:30" s="564" customFormat="1" ht="24.95" customHeight="1">
      <c r="B19" s="499"/>
      <c r="C19" s="490"/>
      <c r="D19" s="2138" t="s">
        <v>766</v>
      </c>
      <c r="E19" s="2139"/>
      <c r="F19" s="2139"/>
      <c r="G19" s="2139"/>
      <c r="H19" s="2139"/>
      <c r="I19" s="2140"/>
      <c r="J19" s="2210" t="str">
        <f>IF(J16="","",ROUNDDOWN(J16/3,-3))</f>
        <v/>
      </c>
      <c r="K19" s="2211"/>
      <c r="L19" s="2211"/>
      <c r="M19" s="2211"/>
      <c r="N19" s="2211"/>
      <c r="O19" s="2211"/>
      <c r="P19" s="2211"/>
      <c r="Q19" s="2211"/>
      <c r="R19" s="2212"/>
      <c r="S19" s="511" t="s">
        <v>384</v>
      </c>
      <c r="T19" s="2213" t="s">
        <v>983</v>
      </c>
      <c r="U19" s="2213"/>
      <c r="V19" s="2213"/>
      <c r="W19" s="2213"/>
      <c r="X19" s="2213"/>
      <c r="Y19" s="2213"/>
      <c r="Z19" s="490"/>
      <c r="AA19" s="490"/>
      <c r="AB19" s="565"/>
      <c r="AC19" s="566"/>
      <c r="AD19" s="567"/>
    </row>
    <row r="20" spans="2:30" s="564" customFormat="1" ht="15" customHeight="1">
      <c r="B20" s="499"/>
      <c r="C20" s="490"/>
      <c r="D20" s="508"/>
      <c r="E20" s="508"/>
      <c r="F20" s="509"/>
      <c r="G20" s="510"/>
      <c r="H20" s="510"/>
      <c r="I20" s="510"/>
      <c r="J20" s="573"/>
      <c r="K20" s="510"/>
      <c r="L20" s="434"/>
      <c r="M20" s="434"/>
      <c r="N20" s="434"/>
      <c r="O20" s="434"/>
      <c r="P20" s="434"/>
      <c r="Q20" s="434"/>
      <c r="R20" s="434"/>
      <c r="S20" s="434"/>
      <c r="T20" s="434"/>
      <c r="U20" s="434"/>
      <c r="V20" s="434"/>
      <c r="W20" s="434"/>
      <c r="X20" s="434"/>
      <c r="Y20" s="434"/>
      <c r="Z20" s="499"/>
      <c r="AA20" s="499"/>
      <c r="AB20" s="565"/>
      <c r="AC20" s="566"/>
      <c r="AD20" s="567"/>
    </row>
    <row r="21" spans="2:30" s="564" customFormat="1" ht="39.950000000000003" customHeight="1">
      <c r="B21" s="499"/>
      <c r="C21" s="490"/>
      <c r="D21" s="2204" t="s">
        <v>984</v>
      </c>
      <c r="E21" s="2205"/>
      <c r="F21" s="2205"/>
      <c r="G21" s="2205"/>
      <c r="H21" s="2205"/>
      <c r="I21" s="2206"/>
      <c r="J21" s="2207"/>
      <c r="K21" s="2208"/>
      <c r="L21" s="2208"/>
      <c r="M21" s="2208"/>
      <c r="N21" s="2208"/>
      <c r="O21" s="2208"/>
      <c r="P21" s="2208"/>
      <c r="Q21" s="2208"/>
      <c r="R21" s="2209"/>
      <c r="S21" s="511" t="s">
        <v>384</v>
      </c>
      <c r="T21" s="493" t="s">
        <v>985</v>
      </c>
      <c r="U21" s="493"/>
      <c r="V21" s="493"/>
      <c r="W21" s="493"/>
      <c r="X21" s="493"/>
      <c r="Y21" s="493"/>
      <c r="Z21" s="499"/>
      <c r="AA21" s="499"/>
      <c r="AB21" s="422" t="s">
        <v>1275</v>
      </c>
      <c r="AC21" s="566"/>
      <c r="AD21" s="567"/>
    </row>
    <row r="22" spans="2:30" s="564" customFormat="1" ht="12.75" customHeight="1">
      <c r="B22" s="499"/>
      <c r="C22" s="490"/>
      <c r="D22" s="512" t="s">
        <v>986</v>
      </c>
      <c r="E22" s="513" t="s">
        <v>987</v>
      </c>
      <c r="F22" s="514"/>
      <c r="G22" s="512"/>
      <c r="H22" s="512"/>
      <c r="I22" s="512"/>
      <c r="J22" s="515"/>
      <c r="K22" s="515"/>
      <c r="L22" s="515"/>
      <c r="M22" s="515"/>
      <c r="N22" s="515"/>
      <c r="O22" s="515"/>
      <c r="P22" s="515"/>
      <c r="Q22" s="515"/>
      <c r="R22" s="515"/>
      <c r="S22" s="513"/>
      <c r="T22" s="513"/>
      <c r="U22" s="513"/>
      <c r="V22" s="493"/>
      <c r="W22" s="493"/>
      <c r="X22" s="573"/>
      <c r="Y22" s="573"/>
      <c r="Z22" s="499"/>
      <c r="AA22" s="499"/>
      <c r="AB22" s="565"/>
      <c r="AC22" s="566"/>
      <c r="AD22" s="567"/>
    </row>
    <row r="23" spans="2:30" s="564" customFormat="1" ht="56.25" customHeight="1">
      <c r="B23" s="499"/>
      <c r="C23" s="490"/>
      <c r="D23" s="610" t="s">
        <v>988</v>
      </c>
      <c r="E23" s="2203" t="s">
        <v>1014</v>
      </c>
      <c r="F23" s="2203"/>
      <c r="G23" s="2203"/>
      <c r="H23" s="2203"/>
      <c r="I23" s="2203"/>
      <c r="J23" s="2203"/>
      <c r="K23" s="2203"/>
      <c r="L23" s="2203"/>
      <c r="M23" s="2203"/>
      <c r="N23" s="2203"/>
      <c r="O23" s="2203"/>
      <c r="P23" s="2203"/>
      <c r="Q23" s="2203"/>
      <c r="R23" s="2203"/>
      <c r="S23" s="513"/>
      <c r="T23" s="513"/>
      <c r="U23" s="513"/>
      <c r="V23" s="493"/>
      <c r="W23" s="493"/>
      <c r="X23" s="573"/>
      <c r="Y23" s="573"/>
      <c r="Z23" s="499"/>
      <c r="AA23" s="499"/>
      <c r="AB23" s="565"/>
      <c r="AC23" s="566"/>
      <c r="AD23" s="567"/>
    </row>
    <row r="24" spans="2:30" s="564" customFormat="1" ht="12.75" customHeight="1">
      <c r="B24" s="499"/>
      <c r="C24" s="490"/>
      <c r="D24" s="512" t="s">
        <v>988</v>
      </c>
      <c r="E24" s="2215" t="s">
        <v>883</v>
      </c>
      <c r="F24" s="2215"/>
      <c r="G24" s="2215"/>
      <c r="H24" s="2215"/>
      <c r="I24" s="2215"/>
      <c r="J24" s="2215"/>
      <c r="K24" s="2215"/>
      <c r="L24" s="2215"/>
      <c r="M24" s="2215"/>
      <c r="N24" s="2215"/>
      <c r="O24" s="2215"/>
      <c r="P24" s="2215"/>
      <c r="Q24" s="2215"/>
      <c r="R24" s="2215"/>
      <c r="S24" s="513"/>
      <c r="T24" s="513"/>
      <c r="U24" s="513"/>
      <c r="V24" s="493"/>
      <c r="W24" s="493"/>
      <c r="X24" s="573"/>
      <c r="Y24" s="573"/>
      <c r="Z24" s="499"/>
      <c r="AA24" s="499"/>
      <c r="AB24" s="565"/>
      <c r="AC24" s="566"/>
      <c r="AD24" s="567"/>
    </row>
    <row r="25" spans="2:30" s="564" customFormat="1" ht="2.25" customHeight="1">
      <c r="B25" s="499"/>
      <c r="C25" s="490"/>
      <c r="D25" s="508"/>
      <c r="E25" s="508"/>
      <c r="F25" s="509"/>
      <c r="G25" s="510"/>
      <c r="H25" s="510"/>
      <c r="I25" s="510"/>
      <c r="J25" s="510"/>
      <c r="K25" s="510"/>
      <c r="L25" s="434"/>
      <c r="M25" s="434"/>
      <c r="N25" s="434"/>
      <c r="O25" s="434"/>
      <c r="P25" s="434"/>
      <c r="Q25" s="434"/>
      <c r="R25" s="434"/>
      <c r="S25" s="434"/>
      <c r="T25" s="434"/>
      <c r="U25" s="434"/>
      <c r="V25" s="434"/>
      <c r="W25" s="434"/>
      <c r="X25" s="434"/>
      <c r="Y25" s="434"/>
      <c r="Z25" s="499"/>
      <c r="AA25" s="499"/>
      <c r="AB25" s="565"/>
      <c r="AC25" s="566"/>
      <c r="AD25" s="567"/>
    </row>
    <row r="26" spans="2:30" s="564" customFormat="1" ht="24.95" customHeight="1">
      <c r="B26" s="499"/>
      <c r="C26" s="490"/>
      <c r="D26" s="2138" t="s">
        <v>766</v>
      </c>
      <c r="E26" s="2139"/>
      <c r="F26" s="2139"/>
      <c r="G26" s="2139"/>
      <c r="H26" s="2139"/>
      <c r="I26" s="2140"/>
      <c r="J26" s="2210" t="str">
        <f>IF(J21="","",ROUNDDOWN(J21/3,-3))</f>
        <v/>
      </c>
      <c r="K26" s="2211"/>
      <c r="L26" s="2211"/>
      <c r="M26" s="2211"/>
      <c r="N26" s="2211"/>
      <c r="O26" s="2211"/>
      <c r="P26" s="2211"/>
      <c r="Q26" s="2211"/>
      <c r="R26" s="2212"/>
      <c r="S26" s="511" t="s">
        <v>384</v>
      </c>
      <c r="T26" s="2213" t="s">
        <v>989</v>
      </c>
      <c r="U26" s="2213"/>
      <c r="V26" s="2213"/>
      <c r="W26" s="2213"/>
      <c r="X26" s="2213"/>
      <c r="Y26" s="2213"/>
      <c r="Z26" s="490"/>
      <c r="AA26" s="490"/>
      <c r="AB26" s="565"/>
      <c r="AC26" s="566"/>
      <c r="AD26" s="567"/>
    </row>
    <row r="27" spans="2:30" s="564" customFormat="1" ht="15" customHeight="1">
      <c r="B27" s="499"/>
      <c r="C27" s="490"/>
      <c r="D27" s="490"/>
      <c r="E27" s="490"/>
      <c r="F27" s="512"/>
      <c r="G27" s="512"/>
      <c r="H27" s="512"/>
      <c r="I27" s="512"/>
      <c r="J27" s="512"/>
      <c r="K27" s="512"/>
      <c r="L27" s="512"/>
      <c r="M27" s="512"/>
      <c r="N27" s="512"/>
      <c r="O27" s="512"/>
      <c r="P27" s="512"/>
      <c r="Q27" s="512"/>
      <c r="R27" s="512"/>
      <c r="S27" s="512"/>
      <c r="T27" s="512"/>
      <c r="U27" s="512"/>
      <c r="V27" s="512"/>
      <c r="W27" s="512"/>
      <c r="X27" s="573"/>
      <c r="Y27" s="573"/>
      <c r="Z27" s="499"/>
      <c r="AA27" s="499"/>
      <c r="AB27" s="565"/>
      <c r="AC27" s="566"/>
      <c r="AD27" s="567"/>
    </row>
    <row r="28" spans="2:30" s="497" customFormat="1" ht="15">
      <c r="B28" s="492"/>
      <c r="C28" s="493" t="s">
        <v>1012</v>
      </c>
      <c r="D28" s="494"/>
      <c r="E28" s="495"/>
      <c r="F28" s="495"/>
      <c r="G28" s="495"/>
      <c r="H28" s="495"/>
      <c r="I28" s="495"/>
      <c r="J28" s="495"/>
      <c r="K28" s="495"/>
      <c r="L28" s="495"/>
      <c r="M28" s="495"/>
      <c r="N28" s="495"/>
      <c r="O28" s="495"/>
      <c r="P28" s="495"/>
      <c r="Q28" s="495"/>
      <c r="R28" s="495"/>
      <c r="S28" s="495"/>
      <c r="T28" s="495"/>
      <c r="U28" s="496"/>
      <c r="V28" s="495"/>
      <c r="W28" s="495"/>
      <c r="X28" s="495"/>
      <c r="Y28" s="495"/>
      <c r="Z28" s="492"/>
      <c r="AA28" s="492"/>
      <c r="AB28" s="431"/>
      <c r="AC28" s="566"/>
      <c r="AD28" s="567"/>
    </row>
    <row r="29" spans="2:30" s="564" customFormat="1" ht="24.95" customHeight="1">
      <c r="B29" s="499"/>
      <c r="C29" s="490"/>
      <c r="D29" s="2138" t="s">
        <v>735</v>
      </c>
      <c r="E29" s="2139"/>
      <c r="F29" s="2139"/>
      <c r="G29" s="2139"/>
      <c r="H29" s="2139"/>
      <c r="I29" s="2140"/>
      <c r="J29" s="2222">
        <v>800000</v>
      </c>
      <c r="K29" s="2223"/>
      <c r="L29" s="2223"/>
      <c r="M29" s="2223"/>
      <c r="N29" s="2223"/>
      <c r="O29" s="2223"/>
      <c r="P29" s="2223"/>
      <c r="Q29" s="2223"/>
      <c r="R29" s="2224"/>
      <c r="S29" s="511" t="s">
        <v>384</v>
      </c>
      <c r="T29" s="2225" t="s">
        <v>888</v>
      </c>
      <c r="U29" s="2225"/>
      <c r="V29" s="2225"/>
      <c r="W29" s="2225"/>
      <c r="X29" s="2225"/>
      <c r="Y29" s="2225"/>
      <c r="Z29" s="499"/>
      <c r="AA29" s="499"/>
      <c r="AB29" s="565"/>
      <c r="AC29" s="566"/>
      <c r="AD29" s="567"/>
    </row>
    <row r="30" spans="2:30" s="564" customFormat="1" ht="15" customHeight="1">
      <c r="B30" s="499"/>
      <c r="C30" s="490"/>
      <c r="D30" s="490"/>
      <c r="E30" s="490"/>
      <c r="F30" s="512"/>
      <c r="G30" s="512"/>
      <c r="H30" s="512"/>
      <c r="I30" s="512"/>
      <c r="J30" s="512"/>
      <c r="K30" s="512"/>
      <c r="L30" s="512"/>
      <c r="M30" s="512"/>
      <c r="N30" s="512"/>
      <c r="O30" s="512"/>
      <c r="P30" s="512"/>
      <c r="Q30" s="512"/>
      <c r="R30" s="512"/>
      <c r="S30" s="512"/>
      <c r="T30" s="512"/>
      <c r="U30" s="512"/>
      <c r="V30" s="512"/>
      <c r="W30" s="512"/>
      <c r="X30" s="573"/>
      <c r="Y30" s="573"/>
      <c r="Z30" s="499"/>
      <c r="AA30" s="499"/>
      <c r="AB30" s="565"/>
      <c r="AC30" s="566"/>
      <c r="AD30" s="567"/>
    </row>
    <row r="31" spans="2:30" s="497" customFormat="1" ht="15">
      <c r="B31" s="492"/>
      <c r="C31" s="493" t="s">
        <v>1013</v>
      </c>
      <c r="D31" s="494"/>
      <c r="E31" s="495"/>
      <c r="F31" s="495"/>
      <c r="G31" s="495"/>
      <c r="H31" s="495"/>
      <c r="I31" s="495"/>
      <c r="J31" s="495"/>
      <c r="K31" s="495"/>
      <c r="L31" s="495"/>
      <c r="M31" s="495"/>
      <c r="N31" s="495"/>
      <c r="O31" s="495"/>
      <c r="P31" s="495"/>
      <c r="Q31" s="495"/>
      <c r="R31" s="495"/>
      <c r="S31" s="495"/>
      <c r="T31" s="495"/>
      <c r="U31" s="496"/>
      <c r="V31" s="495"/>
      <c r="W31" s="495"/>
      <c r="X31" s="495"/>
      <c r="Y31" s="495"/>
      <c r="Z31" s="492"/>
      <c r="AA31" s="492"/>
      <c r="AB31" s="431"/>
      <c r="AC31" s="566"/>
      <c r="AD31" s="567"/>
    </row>
    <row r="32" spans="2:30" s="564" customFormat="1" ht="25.5" customHeight="1">
      <c r="B32" s="499"/>
      <c r="C32" s="499"/>
      <c r="D32" s="2180" t="s">
        <v>773</v>
      </c>
      <c r="E32" s="2216"/>
      <c r="F32" s="2216"/>
      <c r="G32" s="2216"/>
      <c r="H32" s="2216"/>
      <c r="I32" s="2217"/>
      <c r="J32" s="2226" t="str">
        <f>IF(J26="","",MIN(J19,J26,J29))</f>
        <v/>
      </c>
      <c r="K32" s="2227"/>
      <c r="L32" s="2227"/>
      <c r="M32" s="2227"/>
      <c r="N32" s="2227"/>
      <c r="O32" s="2227"/>
      <c r="P32" s="2227"/>
      <c r="Q32" s="2227"/>
      <c r="R32" s="2228"/>
      <c r="S32" s="516" t="s">
        <v>384</v>
      </c>
      <c r="T32" s="2229" t="s">
        <v>990</v>
      </c>
      <c r="U32" s="2229"/>
      <c r="V32" s="2229"/>
      <c r="W32" s="2229"/>
      <c r="X32" s="2229"/>
      <c r="Y32" s="2229"/>
      <c r="Z32" s="2229"/>
      <c r="AA32" s="611"/>
      <c r="AB32" s="565"/>
      <c r="AC32" s="566"/>
      <c r="AD32" s="567"/>
    </row>
    <row r="33" spans="2:30" s="564" customFormat="1" ht="9.75" customHeight="1">
      <c r="B33" s="499"/>
      <c r="C33" s="499"/>
      <c r="D33" s="517"/>
      <c r="E33" s="517"/>
      <c r="F33" s="517"/>
      <c r="G33" s="517"/>
      <c r="H33" s="517"/>
      <c r="I33" s="517"/>
      <c r="J33" s="518"/>
      <c r="K33" s="518"/>
      <c r="L33" s="518"/>
      <c r="M33" s="518"/>
      <c r="N33" s="518"/>
      <c r="O33" s="518"/>
      <c r="P33" s="518"/>
      <c r="Q33" s="518"/>
      <c r="R33" s="518"/>
      <c r="S33" s="511"/>
      <c r="T33" s="519"/>
      <c r="U33" s="519"/>
      <c r="V33" s="519"/>
      <c r="W33" s="519"/>
      <c r="X33" s="519"/>
      <c r="Y33" s="519"/>
      <c r="Z33" s="499"/>
      <c r="AA33" s="499"/>
      <c r="AB33" s="565"/>
      <c r="AC33" s="566"/>
      <c r="AD33" s="567"/>
    </row>
    <row r="34" spans="2:30" s="564" customFormat="1" ht="39.950000000000003" customHeight="1">
      <c r="B34" s="499"/>
      <c r="C34" s="499"/>
      <c r="D34" s="2180" t="s">
        <v>774</v>
      </c>
      <c r="E34" s="2216"/>
      <c r="F34" s="2216"/>
      <c r="G34" s="2216"/>
      <c r="H34" s="2216"/>
      <c r="I34" s="2217"/>
      <c r="J34" s="2218" t="str">
        <f>IF(J32="","",J32*J14)</f>
        <v/>
      </c>
      <c r="K34" s="2219"/>
      <c r="L34" s="2219"/>
      <c r="M34" s="2219"/>
      <c r="N34" s="2219"/>
      <c r="O34" s="2219"/>
      <c r="P34" s="2219"/>
      <c r="Q34" s="2219"/>
      <c r="R34" s="2220"/>
      <c r="S34" s="516" t="s">
        <v>384</v>
      </c>
      <c r="T34" s="2221" t="s">
        <v>991</v>
      </c>
      <c r="U34" s="2221"/>
      <c r="V34" s="2221"/>
      <c r="W34" s="2221"/>
      <c r="X34" s="2221"/>
      <c r="Y34" s="2221"/>
      <c r="Z34" s="499"/>
      <c r="AA34" s="499"/>
      <c r="AB34" s="565"/>
      <c r="AC34" s="566"/>
      <c r="AD34" s="567"/>
    </row>
    <row r="35" spans="2:30" s="497" customFormat="1" ht="15">
      <c r="B35" s="492"/>
      <c r="C35" s="493"/>
      <c r="D35" s="494"/>
      <c r="E35" s="495"/>
      <c r="F35" s="495"/>
      <c r="G35" s="495"/>
      <c r="H35" s="495"/>
      <c r="I35" s="495"/>
      <c r="J35" s="495"/>
      <c r="K35" s="495"/>
      <c r="L35" s="495"/>
      <c r="M35" s="495"/>
      <c r="N35" s="495"/>
      <c r="O35" s="495"/>
      <c r="P35" s="495"/>
      <c r="Q35" s="495"/>
      <c r="R35" s="495"/>
      <c r="S35" s="495"/>
      <c r="T35" s="495"/>
      <c r="U35" s="496"/>
      <c r="V35" s="495"/>
      <c r="W35" s="495"/>
      <c r="X35" s="495"/>
      <c r="Y35" s="495"/>
      <c r="Z35" s="492"/>
      <c r="AA35" s="492"/>
      <c r="AB35" s="431"/>
      <c r="AC35" s="566"/>
      <c r="AD35" s="567"/>
    </row>
    <row r="36" spans="2:30" s="497" customFormat="1" ht="15">
      <c r="B36" s="492"/>
      <c r="C36" s="493"/>
      <c r="D36" s="494"/>
      <c r="E36" s="495"/>
      <c r="F36" s="495"/>
      <c r="G36" s="495"/>
      <c r="H36" s="495"/>
      <c r="I36" s="495"/>
      <c r="J36" s="495"/>
      <c r="K36" s="495"/>
      <c r="L36" s="495"/>
      <c r="M36" s="495"/>
      <c r="N36" s="495"/>
      <c r="O36" s="495"/>
      <c r="P36" s="495"/>
      <c r="Q36" s="495"/>
      <c r="R36" s="495"/>
      <c r="S36" s="495"/>
      <c r="T36" s="495"/>
      <c r="U36" s="496"/>
      <c r="V36" s="495"/>
      <c r="W36" s="495"/>
      <c r="X36" s="495"/>
      <c r="Y36" s="495"/>
      <c r="Z36" s="492"/>
      <c r="AA36" s="492"/>
      <c r="AB36" s="431"/>
      <c r="AC36" s="566"/>
      <c r="AD36" s="567"/>
    </row>
    <row r="37" spans="2:30" s="497" customFormat="1" ht="15">
      <c r="B37" s="492"/>
      <c r="C37" s="493"/>
      <c r="D37" s="494"/>
      <c r="E37" s="495"/>
      <c r="F37" s="495"/>
      <c r="G37" s="495"/>
      <c r="H37" s="495"/>
      <c r="I37" s="495"/>
      <c r="J37" s="495"/>
      <c r="K37" s="495"/>
      <c r="L37" s="495"/>
      <c r="M37" s="495"/>
      <c r="N37" s="495"/>
      <c r="O37" s="495"/>
      <c r="P37" s="495"/>
      <c r="Q37" s="495"/>
      <c r="R37" s="495"/>
      <c r="S37" s="495"/>
      <c r="T37" s="495"/>
      <c r="U37" s="496"/>
      <c r="V37" s="495"/>
      <c r="W37" s="495"/>
      <c r="X37" s="495"/>
      <c r="Y37" s="495"/>
      <c r="Z37" s="492"/>
      <c r="AA37" s="492"/>
      <c r="AB37" s="431"/>
      <c r="AC37" s="566"/>
      <c r="AD37" s="567"/>
    </row>
    <row r="38" spans="2:30" s="497" customFormat="1" ht="15">
      <c r="B38" s="492"/>
      <c r="C38" s="493"/>
      <c r="D38" s="494"/>
      <c r="E38" s="495"/>
      <c r="F38" s="495"/>
      <c r="G38" s="495"/>
      <c r="H38" s="495"/>
      <c r="I38" s="495"/>
      <c r="J38" s="495"/>
      <c r="K38" s="495"/>
      <c r="L38" s="495"/>
      <c r="M38" s="495"/>
      <c r="N38" s="495"/>
      <c r="O38" s="495"/>
      <c r="P38" s="495"/>
      <c r="Q38" s="495"/>
      <c r="R38" s="495"/>
      <c r="S38" s="495"/>
      <c r="T38" s="495"/>
      <c r="U38" s="496"/>
      <c r="V38" s="495"/>
      <c r="W38" s="495"/>
      <c r="X38" s="495"/>
      <c r="Y38" s="495"/>
      <c r="Z38" s="492"/>
      <c r="AA38" s="492"/>
      <c r="AB38" s="431"/>
      <c r="AC38" s="566"/>
      <c r="AD38" s="567"/>
    </row>
    <row r="39" spans="2:30" s="497" customFormat="1" ht="15">
      <c r="B39" s="492"/>
      <c r="C39" s="493"/>
      <c r="D39" s="494"/>
      <c r="E39" s="495"/>
      <c r="F39" s="495"/>
      <c r="G39" s="495"/>
      <c r="H39" s="495"/>
      <c r="I39" s="495"/>
      <c r="J39" s="495"/>
      <c r="K39" s="495"/>
      <c r="L39" s="495"/>
      <c r="M39" s="495"/>
      <c r="N39" s="495"/>
      <c r="O39" s="495"/>
      <c r="P39" s="495"/>
      <c r="Q39" s="495"/>
      <c r="R39" s="495"/>
      <c r="S39" s="495"/>
      <c r="T39" s="495"/>
      <c r="U39" s="496"/>
      <c r="V39" s="495"/>
      <c r="W39" s="495"/>
      <c r="X39" s="495"/>
      <c r="Y39" s="495"/>
      <c r="Z39" s="492"/>
      <c r="AA39" s="492"/>
      <c r="AB39" s="431"/>
      <c r="AC39" s="566"/>
      <c r="AD39" s="567"/>
    </row>
    <row r="40" spans="2:30" s="497" customFormat="1" ht="15">
      <c r="B40" s="492"/>
      <c r="C40" s="493"/>
      <c r="D40" s="494"/>
      <c r="E40" s="495"/>
      <c r="F40" s="495"/>
      <c r="G40" s="495"/>
      <c r="H40" s="495"/>
      <c r="I40" s="495"/>
      <c r="J40" s="495"/>
      <c r="K40" s="495"/>
      <c r="L40" s="495"/>
      <c r="M40" s="495"/>
      <c r="N40" s="495"/>
      <c r="O40" s="495"/>
      <c r="P40" s="495"/>
      <c r="Q40" s="495"/>
      <c r="R40" s="495"/>
      <c r="S40" s="495"/>
      <c r="T40" s="495"/>
      <c r="U40" s="496"/>
      <c r="V40" s="495"/>
      <c r="W40" s="495"/>
      <c r="X40" s="495"/>
      <c r="Y40" s="495"/>
      <c r="Z40" s="492"/>
      <c r="AA40" s="492"/>
      <c r="AB40" s="431"/>
      <c r="AC40" s="566"/>
      <c r="AD40" s="567"/>
    </row>
    <row r="41" spans="2:30" s="497" customFormat="1" ht="15">
      <c r="B41" s="492"/>
      <c r="C41" s="493"/>
      <c r="D41" s="494"/>
      <c r="E41" s="495"/>
      <c r="F41" s="495"/>
      <c r="G41" s="495"/>
      <c r="H41" s="495"/>
      <c r="I41" s="495"/>
      <c r="J41" s="495"/>
      <c r="K41" s="495"/>
      <c r="L41" s="495"/>
      <c r="M41" s="495"/>
      <c r="N41" s="495"/>
      <c r="O41" s="495"/>
      <c r="P41" s="495"/>
      <c r="Q41" s="495"/>
      <c r="R41" s="495"/>
      <c r="S41" s="495"/>
      <c r="T41" s="495"/>
      <c r="U41" s="496"/>
      <c r="V41" s="495"/>
      <c r="W41" s="495"/>
      <c r="X41" s="495"/>
      <c r="Y41" s="495"/>
      <c r="Z41" s="492"/>
      <c r="AA41" s="492"/>
      <c r="AB41" s="431"/>
      <c r="AC41" s="566"/>
      <c r="AD41" s="567"/>
    </row>
    <row r="42" spans="2:30" s="497" customFormat="1" ht="15">
      <c r="B42" s="492"/>
      <c r="C42" s="493"/>
      <c r="D42" s="494"/>
      <c r="E42" s="495"/>
      <c r="F42" s="495"/>
      <c r="G42" s="495"/>
      <c r="H42" s="495"/>
      <c r="I42" s="495"/>
      <c r="J42" s="495"/>
      <c r="K42" s="495"/>
      <c r="L42" s="495"/>
      <c r="M42" s="495"/>
      <c r="N42" s="495"/>
      <c r="O42" s="495"/>
      <c r="P42" s="495"/>
      <c r="Q42" s="495"/>
      <c r="R42" s="495"/>
      <c r="S42" s="495"/>
      <c r="T42" s="495"/>
      <c r="U42" s="496"/>
      <c r="V42" s="495"/>
      <c r="W42" s="495"/>
      <c r="X42" s="495"/>
      <c r="Y42" s="495"/>
      <c r="Z42" s="492"/>
      <c r="AA42" s="492"/>
      <c r="AB42" s="431"/>
      <c r="AC42" s="566"/>
      <c r="AD42" s="567"/>
    </row>
    <row r="43" spans="2:30" s="497" customFormat="1" ht="15">
      <c r="B43" s="492"/>
      <c r="C43" s="493"/>
      <c r="D43" s="494"/>
      <c r="E43" s="495"/>
      <c r="F43" s="495"/>
      <c r="G43" s="495"/>
      <c r="H43" s="495"/>
      <c r="I43" s="495"/>
      <c r="J43" s="495"/>
      <c r="K43" s="495"/>
      <c r="L43" s="495"/>
      <c r="M43" s="495"/>
      <c r="N43" s="495"/>
      <c r="O43" s="495"/>
      <c r="P43" s="495"/>
      <c r="Q43" s="495"/>
      <c r="R43" s="495"/>
      <c r="S43" s="495"/>
      <c r="T43" s="495"/>
      <c r="U43" s="496"/>
      <c r="V43" s="495"/>
      <c r="W43" s="495"/>
      <c r="X43" s="495"/>
      <c r="Y43" s="495"/>
      <c r="Z43" s="492"/>
      <c r="AA43" s="492"/>
      <c r="AB43" s="431"/>
      <c r="AC43" s="566"/>
      <c r="AD43" s="567"/>
    </row>
    <row r="44" spans="2:30" s="497" customFormat="1" ht="15">
      <c r="B44" s="492"/>
      <c r="C44" s="493"/>
      <c r="D44" s="494"/>
      <c r="E44" s="495"/>
      <c r="F44" s="495"/>
      <c r="G44" s="495"/>
      <c r="H44" s="495"/>
      <c r="I44" s="495"/>
      <c r="J44" s="495"/>
      <c r="K44" s="495"/>
      <c r="L44" s="495"/>
      <c r="M44" s="495"/>
      <c r="N44" s="495"/>
      <c r="O44" s="495"/>
      <c r="P44" s="495"/>
      <c r="Q44" s="495"/>
      <c r="R44" s="495"/>
      <c r="S44" s="495"/>
      <c r="T44" s="495"/>
      <c r="U44" s="496"/>
      <c r="V44" s="495"/>
      <c r="W44" s="495"/>
      <c r="X44" s="495"/>
      <c r="Y44" s="495"/>
      <c r="Z44" s="492"/>
      <c r="AA44" s="492"/>
      <c r="AB44" s="431"/>
      <c r="AC44" s="566"/>
      <c r="AD44" s="567"/>
    </row>
    <row r="45" spans="2:30" s="497" customFormat="1" ht="15">
      <c r="B45" s="492"/>
      <c r="C45" s="493"/>
      <c r="D45" s="494"/>
      <c r="E45" s="495"/>
      <c r="F45" s="495"/>
      <c r="G45" s="495"/>
      <c r="H45" s="495"/>
      <c r="I45" s="495"/>
      <c r="J45" s="495"/>
      <c r="K45" s="495"/>
      <c r="L45" s="495"/>
      <c r="M45" s="495"/>
      <c r="N45" s="495"/>
      <c r="O45" s="495"/>
      <c r="P45" s="495"/>
      <c r="Q45" s="495"/>
      <c r="R45" s="495"/>
      <c r="S45" s="495"/>
      <c r="T45" s="495"/>
      <c r="U45" s="496"/>
      <c r="V45" s="495"/>
      <c r="W45" s="495"/>
      <c r="X45" s="495"/>
      <c r="Y45" s="495"/>
      <c r="Z45" s="492"/>
      <c r="AA45" s="492"/>
      <c r="AB45" s="431"/>
      <c r="AC45" s="566"/>
      <c r="AD45" s="567"/>
    </row>
    <row r="46" spans="2:30" s="497" customFormat="1" ht="15">
      <c r="B46" s="492"/>
      <c r="C46" s="493"/>
      <c r="D46" s="494"/>
      <c r="E46" s="495"/>
      <c r="F46" s="495"/>
      <c r="G46" s="495"/>
      <c r="H46" s="495"/>
      <c r="I46" s="495"/>
      <c r="J46" s="495"/>
      <c r="K46" s="495"/>
      <c r="L46" s="495"/>
      <c r="M46" s="495"/>
      <c r="N46" s="495"/>
      <c r="O46" s="495"/>
      <c r="P46" s="495"/>
      <c r="Q46" s="495"/>
      <c r="R46" s="495"/>
      <c r="S46" s="495"/>
      <c r="T46" s="495"/>
      <c r="U46" s="496"/>
      <c r="V46" s="495"/>
      <c r="W46" s="495"/>
      <c r="X46" s="495"/>
      <c r="Y46" s="495"/>
      <c r="Z46" s="492"/>
      <c r="AA46" s="492"/>
      <c r="AB46" s="431"/>
      <c r="AC46" s="566"/>
      <c r="AD46" s="567"/>
    </row>
    <row r="47" spans="2:30" s="497" customFormat="1" ht="15">
      <c r="B47" s="492"/>
      <c r="C47" s="493"/>
      <c r="D47" s="494"/>
      <c r="E47" s="495"/>
      <c r="F47" s="495"/>
      <c r="G47" s="495"/>
      <c r="H47" s="495"/>
      <c r="I47" s="495"/>
      <c r="J47" s="495"/>
      <c r="K47" s="495"/>
      <c r="L47" s="495"/>
      <c r="M47" s="495"/>
      <c r="N47" s="495"/>
      <c r="O47" s="495"/>
      <c r="P47" s="495"/>
      <c r="Q47" s="495"/>
      <c r="R47" s="495"/>
      <c r="S47" s="495"/>
      <c r="T47" s="495"/>
      <c r="U47" s="496"/>
      <c r="V47" s="495"/>
      <c r="W47" s="495"/>
      <c r="X47" s="495"/>
      <c r="Y47" s="495"/>
      <c r="Z47" s="492"/>
      <c r="AA47" s="492"/>
      <c r="AB47" s="431"/>
      <c r="AC47" s="566"/>
      <c r="AD47" s="567"/>
    </row>
    <row r="48" spans="2:30" s="497" customFormat="1" ht="15">
      <c r="B48" s="492"/>
      <c r="C48" s="493"/>
      <c r="D48" s="494"/>
      <c r="E48" s="495"/>
      <c r="F48" s="495"/>
      <c r="G48" s="495"/>
      <c r="H48" s="495"/>
      <c r="I48" s="495"/>
      <c r="J48" s="495"/>
      <c r="K48" s="495"/>
      <c r="L48" s="495"/>
      <c r="M48" s="495"/>
      <c r="N48" s="495"/>
      <c r="O48" s="495"/>
      <c r="P48" s="495"/>
      <c r="Q48" s="495"/>
      <c r="R48" s="495"/>
      <c r="S48" s="495"/>
      <c r="T48" s="495"/>
      <c r="U48" s="496"/>
      <c r="V48" s="495"/>
      <c r="W48" s="495"/>
      <c r="X48" s="495"/>
      <c r="Y48" s="495"/>
      <c r="Z48" s="492"/>
      <c r="AA48" s="492"/>
      <c r="AB48" s="431"/>
      <c r="AC48" s="566"/>
      <c r="AD48" s="567"/>
    </row>
    <row r="49" spans="2:31" s="497" customFormat="1" ht="15">
      <c r="B49" s="492"/>
      <c r="C49" s="493"/>
      <c r="D49" s="494"/>
      <c r="E49" s="495"/>
      <c r="F49" s="495"/>
      <c r="G49" s="495"/>
      <c r="H49" s="495"/>
      <c r="I49" s="495"/>
      <c r="J49" s="495"/>
      <c r="K49" s="495"/>
      <c r="L49" s="495"/>
      <c r="M49" s="495"/>
      <c r="N49" s="495"/>
      <c r="O49" s="495"/>
      <c r="P49" s="495"/>
      <c r="Q49" s="495"/>
      <c r="R49" s="495"/>
      <c r="S49" s="495"/>
      <c r="T49" s="495"/>
      <c r="U49" s="496"/>
      <c r="V49" s="495"/>
      <c r="W49" s="495"/>
      <c r="X49" s="495"/>
      <c r="Y49" s="495"/>
      <c r="Z49" s="492"/>
      <c r="AA49" s="492"/>
      <c r="AB49" s="431"/>
      <c r="AC49" s="520"/>
      <c r="AD49" s="521"/>
    </row>
    <row r="50" spans="2:31" s="497" customFormat="1" ht="15">
      <c r="B50" s="492"/>
      <c r="C50" s="493"/>
      <c r="D50" s="494"/>
      <c r="E50" s="495"/>
      <c r="F50" s="495"/>
      <c r="G50" s="495"/>
      <c r="H50" s="495"/>
      <c r="I50" s="495"/>
      <c r="J50" s="495"/>
      <c r="K50" s="495"/>
      <c r="L50" s="495"/>
      <c r="M50" s="495"/>
      <c r="N50" s="495"/>
      <c r="O50" s="495"/>
      <c r="P50" s="495"/>
      <c r="Q50" s="495"/>
      <c r="R50" s="495"/>
      <c r="S50" s="495"/>
      <c r="T50" s="495"/>
      <c r="U50" s="496"/>
      <c r="V50" s="495"/>
      <c r="W50" s="495"/>
      <c r="X50" s="495"/>
      <c r="Y50" s="495"/>
      <c r="Z50" s="492"/>
      <c r="AA50" s="492"/>
      <c r="AB50" s="431"/>
      <c r="AC50" s="520"/>
      <c r="AD50" s="521"/>
    </row>
    <row r="51" spans="2:31" s="497" customFormat="1" ht="15">
      <c r="B51" s="492"/>
      <c r="C51" s="493"/>
      <c r="D51" s="494"/>
      <c r="E51" s="495"/>
      <c r="F51" s="495"/>
      <c r="G51" s="495"/>
      <c r="H51" s="495"/>
      <c r="I51" s="495"/>
      <c r="J51" s="495"/>
      <c r="K51" s="495"/>
      <c r="L51" s="495"/>
      <c r="M51" s="495"/>
      <c r="N51" s="495"/>
      <c r="O51" s="495"/>
      <c r="P51" s="495"/>
      <c r="Q51" s="495"/>
      <c r="R51" s="495"/>
      <c r="S51" s="495"/>
      <c r="T51" s="495"/>
      <c r="U51" s="496"/>
      <c r="V51" s="495"/>
      <c r="W51" s="495"/>
      <c r="X51" s="495"/>
      <c r="Y51" s="495"/>
      <c r="Z51" s="492"/>
      <c r="AA51" s="492"/>
      <c r="AB51" s="431"/>
      <c r="AC51" s="520"/>
      <c r="AD51" s="521"/>
    </row>
    <row r="52" spans="2:31" s="497" customFormat="1" ht="15">
      <c r="B52" s="492"/>
      <c r="C52" s="493"/>
      <c r="D52" s="494"/>
      <c r="E52" s="495"/>
      <c r="F52" s="495"/>
      <c r="G52" s="495"/>
      <c r="H52" s="495"/>
      <c r="I52" s="495"/>
      <c r="J52" s="495"/>
      <c r="K52" s="495"/>
      <c r="L52" s="495"/>
      <c r="M52" s="495"/>
      <c r="N52" s="495"/>
      <c r="O52" s="495"/>
      <c r="P52" s="495"/>
      <c r="Q52" s="495"/>
      <c r="R52" s="495"/>
      <c r="S52" s="495"/>
      <c r="T52" s="495"/>
      <c r="U52" s="496"/>
      <c r="V52" s="495"/>
      <c r="W52" s="495"/>
      <c r="X52" s="495"/>
      <c r="Y52" s="495"/>
      <c r="Z52" s="492"/>
      <c r="AA52" s="492"/>
      <c r="AB52" s="431"/>
      <c r="AC52" s="520"/>
      <c r="AD52" s="521"/>
    </row>
    <row r="53" spans="2:31" s="497" customFormat="1" ht="15">
      <c r="B53" s="492"/>
      <c r="C53" s="493"/>
      <c r="D53" s="494"/>
      <c r="E53" s="495"/>
      <c r="F53" s="495"/>
      <c r="G53" s="495"/>
      <c r="H53" s="495"/>
      <c r="I53" s="495"/>
      <c r="J53" s="495"/>
      <c r="K53" s="495"/>
      <c r="L53" s="495"/>
      <c r="M53" s="495"/>
      <c r="N53" s="495"/>
      <c r="O53" s="495"/>
      <c r="P53" s="495"/>
      <c r="Q53" s="495"/>
      <c r="R53" s="495"/>
      <c r="S53" s="495"/>
      <c r="T53" s="495"/>
      <c r="U53" s="496"/>
      <c r="V53" s="495"/>
      <c r="W53" s="495"/>
      <c r="X53" s="495"/>
      <c r="Y53" s="495"/>
      <c r="Z53" s="492"/>
      <c r="AA53" s="492"/>
      <c r="AB53" s="431"/>
      <c r="AC53" s="520"/>
      <c r="AD53" s="521"/>
    </row>
    <row r="54" spans="2:31" s="497" customFormat="1" ht="15">
      <c r="B54" s="492"/>
      <c r="C54" s="493"/>
      <c r="D54" s="494"/>
      <c r="E54" s="495"/>
      <c r="F54" s="495"/>
      <c r="G54" s="495"/>
      <c r="H54" s="495"/>
      <c r="I54" s="495"/>
      <c r="J54" s="495"/>
      <c r="K54" s="495"/>
      <c r="L54" s="495"/>
      <c r="M54" s="495"/>
      <c r="N54" s="495"/>
      <c r="O54" s="495"/>
      <c r="P54" s="495"/>
      <c r="Q54" s="495"/>
      <c r="R54" s="495"/>
      <c r="S54" s="495"/>
      <c r="T54" s="495"/>
      <c r="U54" s="496"/>
      <c r="V54" s="495"/>
      <c r="W54" s="495"/>
      <c r="X54" s="495"/>
      <c r="Y54" s="495"/>
      <c r="Z54" s="492"/>
      <c r="AA54" s="492"/>
      <c r="AB54" s="431"/>
      <c r="AC54" s="520"/>
      <c r="AD54" s="521"/>
    </row>
    <row r="55" spans="2:31" s="497" customFormat="1" ht="15">
      <c r="B55" s="492"/>
      <c r="C55" s="493"/>
      <c r="D55" s="494"/>
      <c r="E55" s="495"/>
      <c r="F55" s="495"/>
      <c r="G55" s="495"/>
      <c r="H55" s="495"/>
      <c r="I55" s="495"/>
      <c r="J55" s="495"/>
      <c r="K55" s="495"/>
      <c r="L55" s="495"/>
      <c r="M55" s="495"/>
      <c r="N55" s="495"/>
      <c r="O55" s="495"/>
      <c r="P55" s="495"/>
      <c r="Q55" s="495"/>
      <c r="R55" s="495"/>
      <c r="S55" s="495"/>
      <c r="T55" s="495"/>
      <c r="U55" s="496"/>
      <c r="V55" s="495"/>
      <c r="W55" s="495"/>
      <c r="X55" s="495"/>
      <c r="Y55" s="495"/>
      <c r="Z55" s="492"/>
      <c r="AA55" s="492"/>
      <c r="AB55" s="431"/>
      <c r="AC55" s="520"/>
      <c r="AD55" s="521"/>
    </row>
    <row r="56" spans="2:31" s="497" customFormat="1" ht="15">
      <c r="B56" s="492"/>
      <c r="C56" s="493"/>
      <c r="D56" s="494"/>
      <c r="E56" s="495"/>
      <c r="F56" s="495"/>
      <c r="G56" s="495"/>
      <c r="H56" s="495"/>
      <c r="I56" s="495"/>
      <c r="J56" s="495"/>
      <c r="K56" s="495"/>
      <c r="L56" s="495"/>
      <c r="M56" s="495"/>
      <c r="N56" s="495"/>
      <c r="O56" s="495"/>
      <c r="P56" s="495"/>
      <c r="Q56" s="495"/>
      <c r="R56" s="495"/>
      <c r="S56" s="495"/>
      <c r="T56" s="495"/>
      <c r="U56" s="496"/>
      <c r="V56" s="495"/>
      <c r="W56" s="495"/>
      <c r="X56" s="495"/>
      <c r="Y56" s="495"/>
      <c r="Z56" s="492"/>
      <c r="AA56" s="492"/>
      <c r="AB56" s="431"/>
      <c r="AC56" s="520"/>
      <c r="AD56" s="521"/>
    </row>
    <row r="57" spans="2:31" ht="12.75" customHeight="1">
      <c r="B57" s="484"/>
      <c r="C57" s="484"/>
      <c r="D57" s="484"/>
      <c r="E57" s="484"/>
      <c r="F57" s="484"/>
      <c r="G57" s="484"/>
      <c r="H57" s="484"/>
      <c r="I57" s="484"/>
      <c r="J57" s="484"/>
      <c r="K57" s="484"/>
      <c r="L57" s="484"/>
      <c r="M57" s="484"/>
      <c r="N57" s="484"/>
      <c r="O57" s="484"/>
      <c r="P57" s="484"/>
      <c r="Q57" s="484"/>
      <c r="R57" s="484"/>
      <c r="S57" s="484"/>
      <c r="T57" s="484"/>
      <c r="U57" s="484"/>
      <c r="V57" s="484"/>
      <c r="W57" s="484"/>
      <c r="X57" s="484"/>
      <c r="Y57" s="484"/>
      <c r="Z57" s="484"/>
      <c r="AA57" s="484"/>
      <c r="AC57" s="520"/>
      <c r="AD57" s="521"/>
    </row>
    <row r="58" spans="2:31" ht="20.100000000000001" customHeight="1">
      <c r="AC58" s="520"/>
      <c r="AD58" s="521"/>
    </row>
    <row r="59" spans="2:31" ht="20.100000000000001" customHeight="1">
      <c r="AC59" s="520"/>
      <c r="AD59" s="521"/>
    </row>
    <row r="60" spans="2:31" ht="20.100000000000001" customHeight="1">
      <c r="AC60" s="520"/>
      <c r="AD60" s="521"/>
    </row>
    <row r="61" spans="2:31" ht="20.100000000000001" customHeight="1">
      <c r="AC61" s="520"/>
      <c r="AD61" s="521"/>
    </row>
    <row r="62" spans="2:31" ht="20.100000000000001" customHeight="1">
      <c r="AC62" s="520"/>
      <c r="AD62" s="521"/>
      <c r="AE62" s="522"/>
    </row>
    <row r="63" spans="2:31" ht="20.100000000000001" customHeight="1">
      <c r="AC63" s="520"/>
      <c r="AD63" s="521"/>
    </row>
    <row r="64" spans="2:31" ht="20.100000000000001" customHeight="1">
      <c r="AC64" s="520"/>
      <c r="AD64" s="521"/>
    </row>
    <row r="65" spans="29:30" ht="20.100000000000001" customHeight="1">
      <c r="AC65" s="520"/>
      <c r="AD65" s="521"/>
    </row>
    <row r="66" spans="29:30" ht="20.100000000000001" customHeight="1">
      <c r="AC66" s="520"/>
      <c r="AD66" s="521"/>
    </row>
    <row r="67" spans="29:30" ht="20.100000000000001" customHeight="1">
      <c r="AC67" s="520"/>
      <c r="AD67" s="521"/>
    </row>
    <row r="68" spans="29:30" ht="20.100000000000001" customHeight="1">
      <c r="AC68" s="520"/>
      <c r="AD68" s="521"/>
    </row>
    <row r="69" spans="29:30" ht="20.100000000000001" customHeight="1">
      <c r="AC69" s="520"/>
      <c r="AD69" s="521"/>
    </row>
    <row r="70" spans="29:30" ht="20.100000000000001" customHeight="1">
      <c r="AC70" s="520"/>
      <c r="AD70" s="521"/>
    </row>
    <row r="71" spans="29:30" ht="20.100000000000001" customHeight="1">
      <c r="AC71" s="520"/>
      <c r="AD71" s="521"/>
    </row>
    <row r="72" spans="29:30" ht="20.100000000000001" customHeight="1">
      <c r="AC72" s="520"/>
      <c r="AD72" s="521"/>
    </row>
    <row r="73" spans="29:30" ht="20.100000000000001" customHeight="1">
      <c r="AC73" s="520"/>
      <c r="AD73" s="521"/>
    </row>
    <row r="74" spans="29:30" ht="20.100000000000001" customHeight="1">
      <c r="AC74" s="523"/>
      <c r="AD74" s="524"/>
    </row>
    <row r="75" spans="29:30" ht="20.100000000000001" customHeight="1">
      <c r="AC75" s="520"/>
      <c r="AD75" s="521"/>
    </row>
    <row r="76" spans="29:30" ht="20.100000000000001" customHeight="1">
      <c r="AC76" s="520"/>
      <c r="AD76" s="521"/>
    </row>
    <row r="77" spans="29:30" ht="20.100000000000001" customHeight="1">
      <c r="AC77" s="520"/>
      <c r="AD77" s="521"/>
    </row>
    <row r="78" spans="29:30" ht="20.100000000000001" customHeight="1">
      <c r="AC78" s="520"/>
      <c r="AD78" s="521"/>
    </row>
    <row r="79" spans="29:30" ht="20.100000000000001" customHeight="1">
      <c r="AC79" s="520"/>
      <c r="AD79" s="521"/>
    </row>
    <row r="80" spans="29:30" ht="20.100000000000001" customHeight="1">
      <c r="AC80" s="520"/>
      <c r="AD80" s="521"/>
    </row>
    <row r="81" spans="29:30" ht="20.100000000000001" customHeight="1">
      <c r="AC81" s="520"/>
      <c r="AD81" s="521"/>
    </row>
    <row r="82" spans="29:30" ht="20.100000000000001" customHeight="1">
      <c r="AC82" s="520"/>
      <c r="AD82" s="521"/>
    </row>
    <row r="83" spans="29:30" ht="20.100000000000001" customHeight="1">
      <c r="AC83" s="520"/>
      <c r="AD83" s="521"/>
    </row>
    <row r="91" spans="29:30" ht="20.100000000000001" customHeight="1">
      <c r="AD91" s="525"/>
    </row>
    <row r="92" spans="29:30" ht="20.100000000000001" customHeight="1">
      <c r="AD92" s="526"/>
    </row>
    <row r="156" spans="29:30" ht="20.100000000000001" customHeight="1">
      <c r="AC156" s="527"/>
      <c r="AD156" s="528"/>
    </row>
    <row r="157" spans="29:30" ht="20.100000000000001" customHeight="1">
      <c r="AC157" s="527"/>
      <c r="AD157" s="528"/>
    </row>
    <row r="158" spans="29:30" ht="20.100000000000001" customHeight="1">
      <c r="AC158" s="527"/>
      <c r="AD158" s="528"/>
    </row>
    <row r="159" spans="29:30" ht="20.100000000000001" customHeight="1">
      <c r="AC159" s="527"/>
      <c r="AD159" s="528"/>
    </row>
    <row r="160" spans="29:30" ht="20.100000000000001" customHeight="1">
      <c r="AC160" s="527"/>
      <c r="AD160" s="528"/>
    </row>
    <row r="161" spans="29:30" ht="20.100000000000001" customHeight="1">
      <c r="AC161" s="527"/>
      <c r="AD161" s="528"/>
    </row>
    <row r="162" spans="29:30" ht="20.100000000000001" customHeight="1">
      <c r="AC162" s="527"/>
      <c r="AD162" s="528"/>
    </row>
    <row r="163" spans="29:30" ht="20.100000000000001" customHeight="1">
      <c r="AC163" s="527"/>
      <c r="AD163" s="528"/>
    </row>
    <row r="164" spans="29:30" ht="20.100000000000001" customHeight="1">
      <c r="AC164" s="527"/>
      <c r="AD164" s="528"/>
    </row>
    <row r="165" spans="29:30" ht="20.100000000000001" customHeight="1">
      <c r="AC165" s="527"/>
      <c r="AD165" s="528"/>
    </row>
    <row r="166" spans="29:30" ht="20.100000000000001" customHeight="1">
      <c r="AC166" s="527"/>
      <c r="AD166" s="528"/>
    </row>
    <row r="167" spans="29:30" ht="20.100000000000001" customHeight="1">
      <c r="AC167" s="527"/>
      <c r="AD167" s="528"/>
    </row>
    <row r="168" spans="29:30" ht="20.100000000000001" customHeight="1">
      <c r="AC168" s="527"/>
      <c r="AD168" s="528"/>
    </row>
    <row r="169" spans="29:30" ht="20.100000000000001" customHeight="1">
      <c r="AC169" s="527"/>
      <c r="AD169" s="528"/>
    </row>
    <row r="170" spans="29:30" ht="20.100000000000001" customHeight="1">
      <c r="AC170" s="527"/>
      <c r="AD170" s="528"/>
    </row>
    <row r="171" spans="29:30" ht="20.100000000000001" customHeight="1">
      <c r="AC171" s="527"/>
      <c r="AD171" s="528"/>
    </row>
    <row r="172" spans="29:30" ht="20.100000000000001" customHeight="1">
      <c r="AC172" s="527"/>
      <c r="AD172" s="528"/>
    </row>
    <row r="173" spans="29:30" ht="20.100000000000001" customHeight="1">
      <c r="AC173" s="527"/>
      <c r="AD173" s="528"/>
    </row>
    <row r="174" spans="29:30" ht="20.100000000000001" customHeight="1">
      <c r="AC174" s="527"/>
      <c r="AD174" s="528"/>
    </row>
    <row r="175" spans="29:30" ht="20.100000000000001" customHeight="1">
      <c r="AC175" s="527"/>
      <c r="AD175" s="528"/>
    </row>
    <row r="176" spans="29:30" ht="20.100000000000001" customHeight="1">
      <c r="AC176" s="527"/>
      <c r="AD176" s="528"/>
    </row>
    <row r="177" spans="29:30" ht="20.100000000000001" customHeight="1">
      <c r="AC177" s="527"/>
      <c r="AD177" s="528"/>
    </row>
    <row r="178" spans="29:30" ht="20.100000000000001" customHeight="1">
      <c r="AC178" s="527"/>
      <c r="AD178" s="528"/>
    </row>
    <row r="179" spans="29:30" ht="20.100000000000001" customHeight="1">
      <c r="AC179" s="527"/>
      <c r="AD179" s="528"/>
    </row>
    <row r="180" spans="29:30" ht="20.100000000000001" customHeight="1">
      <c r="AC180" s="527"/>
      <c r="AD180" s="528"/>
    </row>
    <row r="181" spans="29:30" ht="20.100000000000001" customHeight="1">
      <c r="AC181" s="527"/>
      <c r="AD181" s="528"/>
    </row>
    <row r="182" spans="29:30" ht="20.100000000000001" customHeight="1">
      <c r="AC182" s="527"/>
      <c r="AD182" s="528"/>
    </row>
    <row r="183" spans="29:30" ht="20.100000000000001" customHeight="1">
      <c r="AC183" s="527"/>
      <c r="AD183" s="528"/>
    </row>
    <row r="184" spans="29:30" ht="20.100000000000001" customHeight="1">
      <c r="AC184" s="527"/>
      <c r="AD184" s="528"/>
    </row>
    <row r="185" spans="29:30" ht="20.100000000000001" customHeight="1">
      <c r="AC185" s="527"/>
      <c r="AD185" s="528"/>
    </row>
    <row r="186" spans="29:30" ht="20.100000000000001" customHeight="1">
      <c r="AC186" s="527"/>
      <c r="AD186" s="528"/>
    </row>
    <row r="187" spans="29:30" ht="20.100000000000001" customHeight="1">
      <c r="AC187" s="527"/>
      <c r="AD187" s="528"/>
    </row>
    <row r="188" spans="29:30" ht="20.100000000000001" customHeight="1">
      <c r="AC188" s="527"/>
      <c r="AD188" s="528"/>
    </row>
    <row r="189" spans="29:30" ht="20.100000000000001" customHeight="1">
      <c r="AC189" s="527"/>
      <c r="AD189" s="528"/>
    </row>
    <row r="190" spans="29:30" ht="20.100000000000001" customHeight="1">
      <c r="AC190" s="527"/>
      <c r="AD190" s="528"/>
    </row>
    <row r="191" spans="29:30" ht="20.100000000000001" customHeight="1">
      <c r="AC191" s="527"/>
      <c r="AD191" s="528"/>
    </row>
    <row r="192" spans="29:30" ht="20.100000000000001" customHeight="1">
      <c r="AC192" s="527"/>
      <c r="AD192" s="528"/>
    </row>
    <row r="193" spans="29:30" ht="20.100000000000001" customHeight="1">
      <c r="AC193" s="527"/>
      <c r="AD193" s="528"/>
    </row>
    <row r="194" spans="29:30" ht="20.100000000000001" customHeight="1">
      <c r="AC194" s="527"/>
      <c r="AD194" s="528"/>
    </row>
    <row r="195" spans="29:30" ht="20.100000000000001" customHeight="1">
      <c r="AC195" s="527"/>
      <c r="AD195" s="528"/>
    </row>
    <row r="196" spans="29:30" ht="20.100000000000001" customHeight="1">
      <c r="AC196" s="527"/>
      <c r="AD196" s="528"/>
    </row>
    <row r="197" spans="29:30" ht="20.100000000000001" customHeight="1">
      <c r="AC197" s="529"/>
      <c r="AD197" s="443"/>
    </row>
    <row r="198" spans="29:30" ht="20.100000000000001" customHeight="1">
      <c r="AC198" s="529"/>
      <c r="AD198" s="443"/>
    </row>
    <row r="199" spans="29:30" ht="20.100000000000001" customHeight="1">
      <c r="AC199" s="530"/>
      <c r="AD199" s="445"/>
    </row>
    <row r="200" spans="29:30" ht="20.100000000000001" customHeight="1">
      <c r="AC200" s="530"/>
      <c r="AD200" s="445"/>
    </row>
    <row r="201" spans="29:30" ht="20.100000000000001" customHeight="1">
      <c r="AC201" s="530"/>
      <c r="AD201" s="445"/>
    </row>
    <row r="202" spans="29:30" ht="20.100000000000001" customHeight="1">
      <c r="AC202" s="530"/>
      <c r="AD202" s="445"/>
    </row>
  </sheetData>
  <sheetProtection sheet="1" selectLockedCells="1"/>
  <mergeCells count="31">
    <mergeCell ref="D34:I34"/>
    <mergeCell ref="J34:R34"/>
    <mergeCell ref="T34:Y34"/>
    <mergeCell ref="D29:I29"/>
    <mergeCell ref="J29:R29"/>
    <mergeCell ref="T29:Y29"/>
    <mergeCell ref="D32:I32"/>
    <mergeCell ref="J32:R32"/>
    <mergeCell ref="T32:Z32"/>
    <mergeCell ref="D14:I14"/>
    <mergeCell ref="J14:V14"/>
    <mergeCell ref="E24:R24"/>
    <mergeCell ref="D26:I26"/>
    <mergeCell ref="J26:R26"/>
    <mergeCell ref="T26:Y26"/>
    <mergeCell ref="D8:I8"/>
    <mergeCell ref="J8:V8"/>
    <mergeCell ref="D9:I9"/>
    <mergeCell ref="J9:V9"/>
    <mergeCell ref="E23:R23"/>
    <mergeCell ref="D12:I12"/>
    <mergeCell ref="J12:V12"/>
    <mergeCell ref="D13:I13"/>
    <mergeCell ref="J13:V13"/>
    <mergeCell ref="D16:I16"/>
    <mergeCell ref="J16:R16"/>
    <mergeCell ref="D19:I19"/>
    <mergeCell ref="J19:R19"/>
    <mergeCell ref="T19:Y19"/>
    <mergeCell ref="D21:I21"/>
    <mergeCell ref="J21:R21"/>
  </mergeCells>
  <phoneticPr fontId="16"/>
  <conditionalFormatting sqref="AD91:AD92 AC156:AD202">
    <cfRule type="expression" priority="14">
      <formula>CELL("protect",AC91)=0</formula>
    </cfRule>
  </conditionalFormatting>
  <conditionalFormatting sqref="J12:V13 J21:R21">
    <cfRule type="containsBlanks" dxfId="19" priority="13">
      <formula>LEN(TRIM(J12))=0</formula>
    </cfRule>
  </conditionalFormatting>
  <conditionalFormatting sqref="B1:B3">
    <cfRule type="expression" dxfId="18" priority="12">
      <formula>_xlfn.ISFORMULA(B1)=TRUE</formula>
    </cfRule>
  </conditionalFormatting>
  <conditionalFormatting sqref="J9:V9">
    <cfRule type="containsBlanks" dxfId="17" priority="7">
      <formula>LEN(TRIM(J9))=0</formula>
    </cfRule>
  </conditionalFormatting>
  <conditionalFormatting sqref="J16:R16">
    <cfRule type="containsBlanks" dxfId="16" priority="6">
      <formula>LEN(TRIM(J16))=0</formula>
    </cfRule>
  </conditionalFormatting>
  <conditionalFormatting sqref="J14:V14">
    <cfRule type="containsBlanks" dxfId="15" priority="2">
      <formula>LEN(TRIM(J14))=0</formula>
    </cfRule>
    <cfRule type="expression" dxfId="14" priority="3">
      <formula>#REF!="■"</formula>
    </cfRule>
    <cfRule type="expression" dxfId="13" priority="4">
      <formula>#REF!="■"</formula>
    </cfRule>
  </conditionalFormatting>
  <conditionalFormatting sqref="AB21">
    <cfRule type="expression" dxfId="12" priority="1">
      <formula>_xlfn.ISFORMULA(AB21)=TRUE</formula>
    </cfRule>
  </conditionalFormatting>
  <dataValidations count="6">
    <dataValidation imeMode="disabled" allowBlank="1" showInputMessage="1" showErrorMessage="1" error="小数点以下は第一位まで、二位以下切り捨てで入力して下さい。" sqref="J26 J19" xr:uid="{65B7D903-FAFC-4886-BC03-2A907D8CF22D}"/>
    <dataValidation type="custom" imeMode="disabled" allowBlank="1" showInputMessage="1" showErrorMessage="1" error="小数点以下は第一位まで、二位以下切り捨てで入力して下さい。" sqref="L65498:R65498 HS65496:HY65496 RO65496:RU65496 ABK65496:ABQ65496 ALG65496:ALM65496 AVC65496:AVI65496 BEY65496:BFE65496 BOU65496:BPA65496 BYQ65496:BYW65496 CIM65496:CIS65496 CSI65496:CSO65496 DCE65496:DCK65496 DMA65496:DMG65496 DVW65496:DWC65496 EFS65496:EFY65496 EPO65496:EPU65496 EZK65496:EZQ65496 FJG65496:FJM65496 FTC65496:FTI65496 GCY65496:GDE65496 GMU65496:GNA65496 GWQ65496:GWW65496 HGM65496:HGS65496 HQI65496:HQO65496 IAE65496:IAK65496 IKA65496:IKG65496 ITW65496:IUC65496 JDS65496:JDY65496 JNO65496:JNU65496 JXK65496:JXQ65496 KHG65496:KHM65496 KRC65496:KRI65496 LAY65496:LBE65496 LKU65496:LLA65496 LUQ65496:LUW65496 MEM65496:MES65496 MOI65496:MOO65496 MYE65496:MYK65496 NIA65496:NIG65496 NRW65496:NSC65496 OBS65496:OBY65496 OLO65496:OLU65496 OVK65496:OVQ65496 PFG65496:PFM65496 PPC65496:PPI65496 PYY65496:PZE65496 QIU65496:QJA65496 QSQ65496:QSW65496 RCM65496:RCS65496 RMI65496:RMO65496 RWE65496:RWK65496 SGA65496:SGG65496 SPW65496:SQC65496 SZS65496:SZY65496 TJO65496:TJU65496 TTK65496:TTQ65496 UDG65496:UDM65496 UNC65496:UNI65496 UWY65496:UXE65496 VGU65496:VHA65496 VQQ65496:VQW65496 WAM65496:WAS65496 WKI65496:WKO65496 WUE65496:WUK65496 L131034:R131034 HS131032:HY131032 RO131032:RU131032 ABK131032:ABQ131032 ALG131032:ALM131032 AVC131032:AVI131032 BEY131032:BFE131032 BOU131032:BPA131032 BYQ131032:BYW131032 CIM131032:CIS131032 CSI131032:CSO131032 DCE131032:DCK131032 DMA131032:DMG131032 DVW131032:DWC131032 EFS131032:EFY131032 EPO131032:EPU131032 EZK131032:EZQ131032 FJG131032:FJM131032 FTC131032:FTI131032 GCY131032:GDE131032 GMU131032:GNA131032 GWQ131032:GWW131032 HGM131032:HGS131032 HQI131032:HQO131032 IAE131032:IAK131032 IKA131032:IKG131032 ITW131032:IUC131032 JDS131032:JDY131032 JNO131032:JNU131032 JXK131032:JXQ131032 KHG131032:KHM131032 KRC131032:KRI131032 LAY131032:LBE131032 LKU131032:LLA131032 LUQ131032:LUW131032 MEM131032:MES131032 MOI131032:MOO131032 MYE131032:MYK131032 NIA131032:NIG131032 NRW131032:NSC131032 OBS131032:OBY131032 OLO131032:OLU131032 OVK131032:OVQ131032 PFG131032:PFM131032 PPC131032:PPI131032 PYY131032:PZE131032 QIU131032:QJA131032 QSQ131032:QSW131032 RCM131032:RCS131032 RMI131032:RMO131032 RWE131032:RWK131032 SGA131032:SGG131032 SPW131032:SQC131032 SZS131032:SZY131032 TJO131032:TJU131032 TTK131032:TTQ131032 UDG131032:UDM131032 UNC131032:UNI131032 UWY131032:UXE131032 VGU131032:VHA131032 VQQ131032:VQW131032 WAM131032:WAS131032 WKI131032:WKO131032 WUE131032:WUK131032 L196570:R196570 HS196568:HY196568 RO196568:RU196568 ABK196568:ABQ196568 ALG196568:ALM196568 AVC196568:AVI196568 BEY196568:BFE196568 BOU196568:BPA196568 BYQ196568:BYW196568 CIM196568:CIS196568 CSI196568:CSO196568 DCE196568:DCK196568 DMA196568:DMG196568 DVW196568:DWC196568 EFS196568:EFY196568 EPO196568:EPU196568 EZK196568:EZQ196568 FJG196568:FJM196568 FTC196568:FTI196568 GCY196568:GDE196568 GMU196568:GNA196568 GWQ196568:GWW196568 HGM196568:HGS196568 HQI196568:HQO196568 IAE196568:IAK196568 IKA196568:IKG196568 ITW196568:IUC196568 JDS196568:JDY196568 JNO196568:JNU196568 JXK196568:JXQ196568 KHG196568:KHM196568 KRC196568:KRI196568 LAY196568:LBE196568 LKU196568:LLA196568 LUQ196568:LUW196568 MEM196568:MES196568 MOI196568:MOO196568 MYE196568:MYK196568 NIA196568:NIG196568 NRW196568:NSC196568 OBS196568:OBY196568 OLO196568:OLU196568 OVK196568:OVQ196568 PFG196568:PFM196568 PPC196568:PPI196568 PYY196568:PZE196568 QIU196568:QJA196568 QSQ196568:QSW196568 RCM196568:RCS196568 RMI196568:RMO196568 RWE196568:RWK196568 SGA196568:SGG196568 SPW196568:SQC196568 SZS196568:SZY196568 TJO196568:TJU196568 TTK196568:TTQ196568 UDG196568:UDM196568 UNC196568:UNI196568 UWY196568:UXE196568 VGU196568:VHA196568 VQQ196568:VQW196568 WAM196568:WAS196568 WKI196568:WKO196568 WUE196568:WUK196568 L262106:R262106 HS262104:HY262104 RO262104:RU262104 ABK262104:ABQ262104 ALG262104:ALM262104 AVC262104:AVI262104 BEY262104:BFE262104 BOU262104:BPA262104 BYQ262104:BYW262104 CIM262104:CIS262104 CSI262104:CSO262104 DCE262104:DCK262104 DMA262104:DMG262104 DVW262104:DWC262104 EFS262104:EFY262104 EPO262104:EPU262104 EZK262104:EZQ262104 FJG262104:FJM262104 FTC262104:FTI262104 GCY262104:GDE262104 GMU262104:GNA262104 GWQ262104:GWW262104 HGM262104:HGS262104 HQI262104:HQO262104 IAE262104:IAK262104 IKA262104:IKG262104 ITW262104:IUC262104 JDS262104:JDY262104 JNO262104:JNU262104 JXK262104:JXQ262104 KHG262104:KHM262104 KRC262104:KRI262104 LAY262104:LBE262104 LKU262104:LLA262104 LUQ262104:LUW262104 MEM262104:MES262104 MOI262104:MOO262104 MYE262104:MYK262104 NIA262104:NIG262104 NRW262104:NSC262104 OBS262104:OBY262104 OLO262104:OLU262104 OVK262104:OVQ262104 PFG262104:PFM262104 PPC262104:PPI262104 PYY262104:PZE262104 QIU262104:QJA262104 QSQ262104:QSW262104 RCM262104:RCS262104 RMI262104:RMO262104 RWE262104:RWK262104 SGA262104:SGG262104 SPW262104:SQC262104 SZS262104:SZY262104 TJO262104:TJU262104 TTK262104:TTQ262104 UDG262104:UDM262104 UNC262104:UNI262104 UWY262104:UXE262104 VGU262104:VHA262104 VQQ262104:VQW262104 WAM262104:WAS262104 WKI262104:WKO262104 WUE262104:WUK262104 L327642:R327642 HS327640:HY327640 RO327640:RU327640 ABK327640:ABQ327640 ALG327640:ALM327640 AVC327640:AVI327640 BEY327640:BFE327640 BOU327640:BPA327640 BYQ327640:BYW327640 CIM327640:CIS327640 CSI327640:CSO327640 DCE327640:DCK327640 DMA327640:DMG327640 DVW327640:DWC327640 EFS327640:EFY327640 EPO327640:EPU327640 EZK327640:EZQ327640 FJG327640:FJM327640 FTC327640:FTI327640 GCY327640:GDE327640 GMU327640:GNA327640 GWQ327640:GWW327640 HGM327640:HGS327640 HQI327640:HQO327640 IAE327640:IAK327640 IKA327640:IKG327640 ITW327640:IUC327640 JDS327640:JDY327640 JNO327640:JNU327640 JXK327640:JXQ327640 KHG327640:KHM327640 KRC327640:KRI327640 LAY327640:LBE327640 LKU327640:LLA327640 LUQ327640:LUW327640 MEM327640:MES327640 MOI327640:MOO327640 MYE327640:MYK327640 NIA327640:NIG327640 NRW327640:NSC327640 OBS327640:OBY327640 OLO327640:OLU327640 OVK327640:OVQ327640 PFG327640:PFM327640 PPC327640:PPI327640 PYY327640:PZE327640 QIU327640:QJA327640 QSQ327640:QSW327640 RCM327640:RCS327640 RMI327640:RMO327640 RWE327640:RWK327640 SGA327640:SGG327640 SPW327640:SQC327640 SZS327640:SZY327640 TJO327640:TJU327640 TTK327640:TTQ327640 UDG327640:UDM327640 UNC327640:UNI327640 UWY327640:UXE327640 VGU327640:VHA327640 VQQ327640:VQW327640 WAM327640:WAS327640 WKI327640:WKO327640 WUE327640:WUK327640 L393178:R393178 HS393176:HY393176 RO393176:RU393176 ABK393176:ABQ393176 ALG393176:ALM393176 AVC393176:AVI393176 BEY393176:BFE393176 BOU393176:BPA393176 BYQ393176:BYW393176 CIM393176:CIS393176 CSI393176:CSO393176 DCE393176:DCK393176 DMA393176:DMG393176 DVW393176:DWC393176 EFS393176:EFY393176 EPO393176:EPU393176 EZK393176:EZQ393176 FJG393176:FJM393176 FTC393176:FTI393176 GCY393176:GDE393176 GMU393176:GNA393176 GWQ393176:GWW393176 HGM393176:HGS393176 HQI393176:HQO393176 IAE393176:IAK393176 IKA393176:IKG393176 ITW393176:IUC393176 JDS393176:JDY393176 JNO393176:JNU393176 JXK393176:JXQ393176 KHG393176:KHM393176 KRC393176:KRI393176 LAY393176:LBE393176 LKU393176:LLA393176 LUQ393176:LUW393176 MEM393176:MES393176 MOI393176:MOO393176 MYE393176:MYK393176 NIA393176:NIG393176 NRW393176:NSC393176 OBS393176:OBY393176 OLO393176:OLU393176 OVK393176:OVQ393176 PFG393176:PFM393176 PPC393176:PPI393176 PYY393176:PZE393176 QIU393176:QJA393176 QSQ393176:QSW393176 RCM393176:RCS393176 RMI393176:RMO393176 RWE393176:RWK393176 SGA393176:SGG393176 SPW393176:SQC393176 SZS393176:SZY393176 TJO393176:TJU393176 TTK393176:TTQ393176 UDG393176:UDM393176 UNC393176:UNI393176 UWY393176:UXE393176 VGU393176:VHA393176 VQQ393176:VQW393176 WAM393176:WAS393176 WKI393176:WKO393176 WUE393176:WUK393176 L458714:R458714 HS458712:HY458712 RO458712:RU458712 ABK458712:ABQ458712 ALG458712:ALM458712 AVC458712:AVI458712 BEY458712:BFE458712 BOU458712:BPA458712 BYQ458712:BYW458712 CIM458712:CIS458712 CSI458712:CSO458712 DCE458712:DCK458712 DMA458712:DMG458712 DVW458712:DWC458712 EFS458712:EFY458712 EPO458712:EPU458712 EZK458712:EZQ458712 FJG458712:FJM458712 FTC458712:FTI458712 GCY458712:GDE458712 GMU458712:GNA458712 GWQ458712:GWW458712 HGM458712:HGS458712 HQI458712:HQO458712 IAE458712:IAK458712 IKA458712:IKG458712 ITW458712:IUC458712 JDS458712:JDY458712 JNO458712:JNU458712 JXK458712:JXQ458712 KHG458712:KHM458712 KRC458712:KRI458712 LAY458712:LBE458712 LKU458712:LLA458712 LUQ458712:LUW458712 MEM458712:MES458712 MOI458712:MOO458712 MYE458712:MYK458712 NIA458712:NIG458712 NRW458712:NSC458712 OBS458712:OBY458712 OLO458712:OLU458712 OVK458712:OVQ458712 PFG458712:PFM458712 PPC458712:PPI458712 PYY458712:PZE458712 QIU458712:QJA458712 QSQ458712:QSW458712 RCM458712:RCS458712 RMI458712:RMO458712 RWE458712:RWK458712 SGA458712:SGG458712 SPW458712:SQC458712 SZS458712:SZY458712 TJO458712:TJU458712 TTK458712:TTQ458712 UDG458712:UDM458712 UNC458712:UNI458712 UWY458712:UXE458712 VGU458712:VHA458712 VQQ458712:VQW458712 WAM458712:WAS458712 WKI458712:WKO458712 WUE458712:WUK458712 L524250:R524250 HS524248:HY524248 RO524248:RU524248 ABK524248:ABQ524248 ALG524248:ALM524248 AVC524248:AVI524248 BEY524248:BFE524248 BOU524248:BPA524248 BYQ524248:BYW524248 CIM524248:CIS524248 CSI524248:CSO524248 DCE524248:DCK524248 DMA524248:DMG524248 DVW524248:DWC524248 EFS524248:EFY524248 EPO524248:EPU524248 EZK524248:EZQ524248 FJG524248:FJM524248 FTC524248:FTI524248 GCY524248:GDE524248 GMU524248:GNA524248 GWQ524248:GWW524248 HGM524248:HGS524248 HQI524248:HQO524248 IAE524248:IAK524248 IKA524248:IKG524248 ITW524248:IUC524248 JDS524248:JDY524248 JNO524248:JNU524248 JXK524248:JXQ524248 KHG524248:KHM524248 KRC524248:KRI524248 LAY524248:LBE524248 LKU524248:LLA524248 LUQ524248:LUW524248 MEM524248:MES524248 MOI524248:MOO524248 MYE524248:MYK524248 NIA524248:NIG524248 NRW524248:NSC524248 OBS524248:OBY524248 OLO524248:OLU524248 OVK524248:OVQ524248 PFG524248:PFM524248 PPC524248:PPI524248 PYY524248:PZE524248 QIU524248:QJA524248 QSQ524248:QSW524248 RCM524248:RCS524248 RMI524248:RMO524248 RWE524248:RWK524248 SGA524248:SGG524248 SPW524248:SQC524248 SZS524248:SZY524248 TJO524248:TJU524248 TTK524248:TTQ524248 UDG524248:UDM524248 UNC524248:UNI524248 UWY524248:UXE524248 VGU524248:VHA524248 VQQ524248:VQW524248 WAM524248:WAS524248 WKI524248:WKO524248 WUE524248:WUK524248 L589786:R589786 HS589784:HY589784 RO589784:RU589784 ABK589784:ABQ589784 ALG589784:ALM589784 AVC589784:AVI589784 BEY589784:BFE589784 BOU589784:BPA589784 BYQ589784:BYW589784 CIM589784:CIS589784 CSI589784:CSO589784 DCE589784:DCK589784 DMA589784:DMG589784 DVW589784:DWC589784 EFS589784:EFY589784 EPO589784:EPU589784 EZK589784:EZQ589784 FJG589784:FJM589784 FTC589784:FTI589784 GCY589784:GDE589784 GMU589784:GNA589784 GWQ589784:GWW589784 HGM589784:HGS589784 HQI589784:HQO589784 IAE589784:IAK589784 IKA589784:IKG589784 ITW589784:IUC589784 JDS589784:JDY589784 JNO589784:JNU589784 JXK589784:JXQ589784 KHG589784:KHM589784 KRC589784:KRI589784 LAY589784:LBE589784 LKU589784:LLA589784 LUQ589784:LUW589784 MEM589784:MES589784 MOI589784:MOO589784 MYE589784:MYK589784 NIA589784:NIG589784 NRW589784:NSC589784 OBS589784:OBY589784 OLO589784:OLU589784 OVK589784:OVQ589784 PFG589784:PFM589784 PPC589784:PPI589784 PYY589784:PZE589784 QIU589784:QJA589784 QSQ589784:QSW589784 RCM589784:RCS589784 RMI589784:RMO589784 RWE589784:RWK589784 SGA589784:SGG589784 SPW589784:SQC589784 SZS589784:SZY589784 TJO589784:TJU589784 TTK589784:TTQ589784 UDG589784:UDM589784 UNC589784:UNI589784 UWY589784:UXE589784 VGU589784:VHA589784 VQQ589784:VQW589784 WAM589784:WAS589784 WKI589784:WKO589784 WUE589784:WUK589784 L655322:R655322 HS655320:HY655320 RO655320:RU655320 ABK655320:ABQ655320 ALG655320:ALM655320 AVC655320:AVI655320 BEY655320:BFE655320 BOU655320:BPA655320 BYQ655320:BYW655320 CIM655320:CIS655320 CSI655320:CSO655320 DCE655320:DCK655320 DMA655320:DMG655320 DVW655320:DWC655320 EFS655320:EFY655320 EPO655320:EPU655320 EZK655320:EZQ655320 FJG655320:FJM655320 FTC655320:FTI655320 GCY655320:GDE655320 GMU655320:GNA655320 GWQ655320:GWW655320 HGM655320:HGS655320 HQI655320:HQO655320 IAE655320:IAK655320 IKA655320:IKG655320 ITW655320:IUC655320 JDS655320:JDY655320 JNO655320:JNU655320 JXK655320:JXQ655320 KHG655320:KHM655320 KRC655320:KRI655320 LAY655320:LBE655320 LKU655320:LLA655320 LUQ655320:LUW655320 MEM655320:MES655320 MOI655320:MOO655320 MYE655320:MYK655320 NIA655320:NIG655320 NRW655320:NSC655320 OBS655320:OBY655320 OLO655320:OLU655320 OVK655320:OVQ655320 PFG655320:PFM655320 PPC655320:PPI655320 PYY655320:PZE655320 QIU655320:QJA655320 QSQ655320:QSW655320 RCM655320:RCS655320 RMI655320:RMO655320 RWE655320:RWK655320 SGA655320:SGG655320 SPW655320:SQC655320 SZS655320:SZY655320 TJO655320:TJU655320 TTK655320:TTQ655320 UDG655320:UDM655320 UNC655320:UNI655320 UWY655320:UXE655320 VGU655320:VHA655320 VQQ655320:VQW655320 WAM655320:WAS655320 WKI655320:WKO655320 WUE655320:WUK655320 L720858:R720858 HS720856:HY720856 RO720856:RU720856 ABK720856:ABQ720856 ALG720856:ALM720856 AVC720856:AVI720856 BEY720856:BFE720856 BOU720856:BPA720856 BYQ720856:BYW720856 CIM720856:CIS720856 CSI720856:CSO720856 DCE720856:DCK720856 DMA720856:DMG720856 DVW720856:DWC720856 EFS720856:EFY720856 EPO720856:EPU720856 EZK720856:EZQ720856 FJG720856:FJM720856 FTC720856:FTI720856 GCY720856:GDE720856 GMU720856:GNA720856 GWQ720856:GWW720856 HGM720856:HGS720856 HQI720856:HQO720856 IAE720856:IAK720856 IKA720856:IKG720856 ITW720856:IUC720856 JDS720856:JDY720856 JNO720856:JNU720856 JXK720856:JXQ720856 KHG720856:KHM720856 KRC720856:KRI720856 LAY720856:LBE720856 LKU720856:LLA720856 LUQ720856:LUW720856 MEM720856:MES720856 MOI720856:MOO720856 MYE720856:MYK720856 NIA720856:NIG720856 NRW720856:NSC720856 OBS720856:OBY720856 OLO720856:OLU720856 OVK720856:OVQ720856 PFG720856:PFM720856 PPC720856:PPI720856 PYY720856:PZE720856 QIU720856:QJA720856 QSQ720856:QSW720856 RCM720856:RCS720856 RMI720856:RMO720856 RWE720856:RWK720856 SGA720856:SGG720856 SPW720856:SQC720856 SZS720856:SZY720856 TJO720856:TJU720856 TTK720856:TTQ720856 UDG720856:UDM720856 UNC720856:UNI720856 UWY720856:UXE720856 VGU720856:VHA720856 VQQ720856:VQW720856 WAM720856:WAS720856 WKI720856:WKO720856 WUE720856:WUK720856 L786394:R786394 HS786392:HY786392 RO786392:RU786392 ABK786392:ABQ786392 ALG786392:ALM786392 AVC786392:AVI786392 BEY786392:BFE786392 BOU786392:BPA786392 BYQ786392:BYW786392 CIM786392:CIS786392 CSI786392:CSO786392 DCE786392:DCK786392 DMA786392:DMG786392 DVW786392:DWC786392 EFS786392:EFY786392 EPO786392:EPU786392 EZK786392:EZQ786392 FJG786392:FJM786392 FTC786392:FTI786392 GCY786392:GDE786392 GMU786392:GNA786392 GWQ786392:GWW786392 HGM786392:HGS786392 HQI786392:HQO786392 IAE786392:IAK786392 IKA786392:IKG786392 ITW786392:IUC786392 JDS786392:JDY786392 JNO786392:JNU786392 JXK786392:JXQ786392 KHG786392:KHM786392 KRC786392:KRI786392 LAY786392:LBE786392 LKU786392:LLA786392 LUQ786392:LUW786392 MEM786392:MES786392 MOI786392:MOO786392 MYE786392:MYK786392 NIA786392:NIG786392 NRW786392:NSC786392 OBS786392:OBY786392 OLO786392:OLU786392 OVK786392:OVQ786392 PFG786392:PFM786392 PPC786392:PPI786392 PYY786392:PZE786392 QIU786392:QJA786392 QSQ786392:QSW786392 RCM786392:RCS786392 RMI786392:RMO786392 RWE786392:RWK786392 SGA786392:SGG786392 SPW786392:SQC786392 SZS786392:SZY786392 TJO786392:TJU786392 TTK786392:TTQ786392 UDG786392:UDM786392 UNC786392:UNI786392 UWY786392:UXE786392 VGU786392:VHA786392 VQQ786392:VQW786392 WAM786392:WAS786392 WKI786392:WKO786392 WUE786392:WUK786392 L851930:R851930 HS851928:HY851928 RO851928:RU851928 ABK851928:ABQ851928 ALG851928:ALM851928 AVC851928:AVI851928 BEY851928:BFE851928 BOU851928:BPA851928 BYQ851928:BYW851928 CIM851928:CIS851928 CSI851928:CSO851928 DCE851928:DCK851928 DMA851928:DMG851928 DVW851928:DWC851928 EFS851928:EFY851928 EPO851928:EPU851928 EZK851928:EZQ851928 FJG851928:FJM851928 FTC851928:FTI851928 GCY851928:GDE851928 GMU851928:GNA851928 GWQ851928:GWW851928 HGM851928:HGS851928 HQI851928:HQO851928 IAE851928:IAK851928 IKA851928:IKG851928 ITW851928:IUC851928 JDS851928:JDY851928 JNO851928:JNU851928 JXK851928:JXQ851928 KHG851928:KHM851928 KRC851928:KRI851928 LAY851928:LBE851928 LKU851928:LLA851928 LUQ851928:LUW851928 MEM851928:MES851928 MOI851928:MOO851928 MYE851928:MYK851928 NIA851928:NIG851928 NRW851928:NSC851928 OBS851928:OBY851928 OLO851928:OLU851928 OVK851928:OVQ851928 PFG851928:PFM851928 PPC851928:PPI851928 PYY851928:PZE851928 QIU851928:QJA851928 QSQ851928:QSW851928 RCM851928:RCS851928 RMI851928:RMO851928 RWE851928:RWK851928 SGA851928:SGG851928 SPW851928:SQC851928 SZS851928:SZY851928 TJO851928:TJU851928 TTK851928:TTQ851928 UDG851928:UDM851928 UNC851928:UNI851928 UWY851928:UXE851928 VGU851928:VHA851928 VQQ851928:VQW851928 WAM851928:WAS851928 WKI851928:WKO851928 WUE851928:WUK851928 L917466:R917466 HS917464:HY917464 RO917464:RU917464 ABK917464:ABQ917464 ALG917464:ALM917464 AVC917464:AVI917464 BEY917464:BFE917464 BOU917464:BPA917464 BYQ917464:BYW917464 CIM917464:CIS917464 CSI917464:CSO917464 DCE917464:DCK917464 DMA917464:DMG917464 DVW917464:DWC917464 EFS917464:EFY917464 EPO917464:EPU917464 EZK917464:EZQ917464 FJG917464:FJM917464 FTC917464:FTI917464 GCY917464:GDE917464 GMU917464:GNA917464 GWQ917464:GWW917464 HGM917464:HGS917464 HQI917464:HQO917464 IAE917464:IAK917464 IKA917464:IKG917464 ITW917464:IUC917464 JDS917464:JDY917464 JNO917464:JNU917464 JXK917464:JXQ917464 KHG917464:KHM917464 KRC917464:KRI917464 LAY917464:LBE917464 LKU917464:LLA917464 LUQ917464:LUW917464 MEM917464:MES917464 MOI917464:MOO917464 MYE917464:MYK917464 NIA917464:NIG917464 NRW917464:NSC917464 OBS917464:OBY917464 OLO917464:OLU917464 OVK917464:OVQ917464 PFG917464:PFM917464 PPC917464:PPI917464 PYY917464:PZE917464 QIU917464:QJA917464 QSQ917464:QSW917464 RCM917464:RCS917464 RMI917464:RMO917464 RWE917464:RWK917464 SGA917464:SGG917464 SPW917464:SQC917464 SZS917464:SZY917464 TJO917464:TJU917464 TTK917464:TTQ917464 UDG917464:UDM917464 UNC917464:UNI917464 UWY917464:UXE917464 VGU917464:VHA917464 VQQ917464:VQW917464 WAM917464:WAS917464 WKI917464:WKO917464 WUE917464:WUK917464 L983002:R983002 HS983000:HY983000 RO983000:RU983000 ABK983000:ABQ983000 ALG983000:ALM983000 AVC983000:AVI983000 BEY983000:BFE983000 BOU983000:BPA983000 BYQ983000:BYW983000 CIM983000:CIS983000 CSI983000:CSO983000 DCE983000:DCK983000 DMA983000:DMG983000 DVW983000:DWC983000 EFS983000:EFY983000 EPO983000:EPU983000 EZK983000:EZQ983000 FJG983000:FJM983000 FTC983000:FTI983000 GCY983000:GDE983000 GMU983000:GNA983000 GWQ983000:GWW983000 HGM983000:HGS983000 HQI983000:HQO983000 IAE983000:IAK983000 IKA983000:IKG983000 ITW983000:IUC983000 JDS983000:JDY983000 JNO983000:JNU983000 JXK983000:JXQ983000 KHG983000:KHM983000 KRC983000:KRI983000 LAY983000:LBE983000 LKU983000:LLA983000 LUQ983000:LUW983000 MEM983000:MES983000 MOI983000:MOO983000 MYE983000:MYK983000 NIA983000:NIG983000 NRW983000:NSC983000 OBS983000:OBY983000 OLO983000:OLU983000 OVK983000:OVQ983000 PFG983000:PFM983000 PPC983000:PPI983000 PYY983000:PZE983000 QIU983000:QJA983000 QSQ983000:QSW983000 RCM983000:RCS983000 RMI983000:RMO983000 RWE983000:RWK983000 SGA983000:SGG983000 SPW983000:SQC983000 SZS983000:SZY983000 TJO983000:TJU983000 TTK983000:TTQ983000 UDG983000:UDM983000 UNC983000:UNI983000 UWY983000:UXE983000 VGU983000:VHA983000 VQQ983000:VQW983000 WAM983000:WAS983000 WKI983000:WKO983000 WUE983000:WUK983000" xr:uid="{7A371209-8B21-46F3-B36A-DF8B68D705E6}">
      <formula1>L65496-ROUNDDOWN(L65496,1)=0</formula1>
    </dataValidation>
    <dataValidation type="list" allowBlank="1" showInputMessage="1" showErrorMessage="1" sqref="Z65583:AA65583 IG65581 SC65581 ABY65581 ALU65581 AVQ65581 BFM65581 BPI65581 BZE65581 CJA65581 CSW65581 DCS65581 DMO65581 DWK65581 EGG65581 EQC65581 EZY65581 FJU65581 FTQ65581 GDM65581 GNI65581 GXE65581 HHA65581 HQW65581 IAS65581 IKO65581 IUK65581 JEG65581 JOC65581 JXY65581 KHU65581 KRQ65581 LBM65581 LLI65581 LVE65581 MFA65581 MOW65581 MYS65581 NIO65581 NSK65581 OCG65581 OMC65581 OVY65581 PFU65581 PPQ65581 PZM65581 QJI65581 QTE65581 RDA65581 RMW65581 RWS65581 SGO65581 SQK65581 TAG65581 TKC65581 TTY65581 UDU65581 UNQ65581 UXM65581 VHI65581 VRE65581 WBA65581 WKW65581 WUS65581 Z131119:AA131119 IG131117 SC131117 ABY131117 ALU131117 AVQ131117 BFM131117 BPI131117 BZE131117 CJA131117 CSW131117 DCS131117 DMO131117 DWK131117 EGG131117 EQC131117 EZY131117 FJU131117 FTQ131117 GDM131117 GNI131117 GXE131117 HHA131117 HQW131117 IAS131117 IKO131117 IUK131117 JEG131117 JOC131117 JXY131117 KHU131117 KRQ131117 LBM131117 LLI131117 LVE131117 MFA131117 MOW131117 MYS131117 NIO131117 NSK131117 OCG131117 OMC131117 OVY131117 PFU131117 PPQ131117 PZM131117 QJI131117 QTE131117 RDA131117 RMW131117 RWS131117 SGO131117 SQK131117 TAG131117 TKC131117 TTY131117 UDU131117 UNQ131117 UXM131117 VHI131117 VRE131117 WBA131117 WKW131117 WUS131117 Z196655:AA196655 IG196653 SC196653 ABY196653 ALU196653 AVQ196653 BFM196653 BPI196653 BZE196653 CJA196653 CSW196653 DCS196653 DMO196653 DWK196653 EGG196653 EQC196653 EZY196653 FJU196653 FTQ196653 GDM196653 GNI196653 GXE196653 HHA196653 HQW196653 IAS196653 IKO196653 IUK196653 JEG196653 JOC196653 JXY196653 KHU196653 KRQ196653 LBM196653 LLI196653 LVE196653 MFA196653 MOW196653 MYS196653 NIO196653 NSK196653 OCG196653 OMC196653 OVY196653 PFU196653 PPQ196653 PZM196653 QJI196653 QTE196653 RDA196653 RMW196653 RWS196653 SGO196653 SQK196653 TAG196653 TKC196653 TTY196653 UDU196653 UNQ196653 UXM196653 VHI196653 VRE196653 WBA196653 WKW196653 WUS196653 Z262191:AA262191 IG262189 SC262189 ABY262189 ALU262189 AVQ262189 BFM262189 BPI262189 BZE262189 CJA262189 CSW262189 DCS262189 DMO262189 DWK262189 EGG262189 EQC262189 EZY262189 FJU262189 FTQ262189 GDM262189 GNI262189 GXE262189 HHA262189 HQW262189 IAS262189 IKO262189 IUK262189 JEG262189 JOC262189 JXY262189 KHU262189 KRQ262189 LBM262189 LLI262189 LVE262189 MFA262189 MOW262189 MYS262189 NIO262189 NSK262189 OCG262189 OMC262189 OVY262189 PFU262189 PPQ262189 PZM262189 QJI262189 QTE262189 RDA262189 RMW262189 RWS262189 SGO262189 SQK262189 TAG262189 TKC262189 TTY262189 UDU262189 UNQ262189 UXM262189 VHI262189 VRE262189 WBA262189 WKW262189 WUS262189 Z327727:AA327727 IG327725 SC327725 ABY327725 ALU327725 AVQ327725 BFM327725 BPI327725 BZE327725 CJA327725 CSW327725 DCS327725 DMO327725 DWK327725 EGG327725 EQC327725 EZY327725 FJU327725 FTQ327725 GDM327725 GNI327725 GXE327725 HHA327725 HQW327725 IAS327725 IKO327725 IUK327725 JEG327725 JOC327725 JXY327725 KHU327725 KRQ327725 LBM327725 LLI327725 LVE327725 MFA327725 MOW327725 MYS327725 NIO327725 NSK327725 OCG327725 OMC327725 OVY327725 PFU327725 PPQ327725 PZM327725 QJI327725 QTE327725 RDA327725 RMW327725 RWS327725 SGO327725 SQK327725 TAG327725 TKC327725 TTY327725 UDU327725 UNQ327725 UXM327725 VHI327725 VRE327725 WBA327725 WKW327725 WUS327725 Z393263:AA393263 IG393261 SC393261 ABY393261 ALU393261 AVQ393261 BFM393261 BPI393261 BZE393261 CJA393261 CSW393261 DCS393261 DMO393261 DWK393261 EGG393261 EQC393261 EZY393261 FJU393261 FTQ393261 GDM393261 GNI393261 GXE393261 HHA393261 HQW393261 IAS393261 IKO393261 IUK393261 JEG393261 JOC393261 JXY393261 KHU393261 KRQ393261 LBM393261 LLI393261 LVE393261 MFA393261 MOW393261 MYS393261 NIO393261 NSK393261 OCG393261 OMC393261 OVY393261 PFU393261 PPQ393261 PZM393261 QJI393261 QTE393261 RDA393261 RMW393261 RWS393261 SGO393261 SQK393261 TAG393261 TKC393261 TTY393261 UDU393261 UNQ393261 UXM393261 VHI393261 VRE393261 WBA393261 WKW393261 WUS393261 Z458799:AA458799 IG458797 SC458797 ABY458797 ALU458797 AVQ458797 BFM458797 BPI458797 BZE458797 CJA458797 CSW458797 DCS458797 DMO458797 DWK458797 EGG458797 EQC458797 EZY458797 FJU458797 FTQ458797 GDM458797 GNI458797 GXE458797 HHA458797 HQW458797 IAS458797 IKO458797 IUK458797 JEG458797 JOC458797 JXY458797 KHU458797 KRQ458797 LBM458797 LLI458797 LVE458797 MFA458797 MOW458797 MYS458797 NIO458797 NSK458797 OCG458797 OMC458797 OVY458797 PFU458797 PPQ458797 PZM458797 QJI458797 QTE458797 RDA458797 RMW458797 RWS458797 SGO458797 SQK458797 TAG458797 TKC458797 TTY458797 UDU458797 UNQ458797 UXM458797 VHI458797 VRE458797 WBA458797 WKW458797 WUS458797 Z524335:AA524335 IG524333 SC524333 ABY524333 ALU524333 AVQ524333 BFM524333 BPI524333 BZE524333 CJA524333 CSW524333 DCS524333 DMO524333 DWK524333 EGG524333 EQC524333 EZY524333 FJU524333 FTQ524333 GDM524333 GNI524333 GXE524333 HHA524333 HQW524333 IAS524333 IKO524333 IUK524333 JEG524333 JOC524333 JXY524333 KHU524333 KRQ524333 LBM524333 LLI524333 LVE524333 MFA524333 MOW524333 MYS524333 NIO524333 NSK524333 OCG524333 OMC524333 OVY524333 PFU524333 PPQ524333 PZM524333 QJI524333 QTE524333 RDA524333 RMW524333 RWS524333 SGO524333 SQK524333 TAG524333 TKC524333 TTY524333 UDU524333 UNQ524333 UXM524333 VHI524333 VRE524333 WBA524333 WKW524333 WUS524333 Z589871:AA589871 IG589869 SC589869 ABY589869 ALU589869 AVQ589869 BFM589869 BPI589869 BZE589869 CJA589869 CSW589869 DCS589869 DMO589869 DWK589869 EGG589869 EQC589869 EZY589869 FJU589869 FTQ589869 GDM589869 GNI589869 GXE589869 HHA589869 HQW589869 IAS589869 IKO589869 IUK589869 JEG589869 JOC589869 JXY589869 KHU589869 KRQ589869 LBM589869 LLI589869 LVE589869 MFA589869 MOW589869 MYS589869 NIO589869 NSK589869 OCG589869 OMC589869 OVY589869 PFU589869 PPQ589869 PZM589869 QJI589869 QTE589869 RDA589869 RMW589869 RWS589869 SGO589869 SQK589869 TAG589869 TKC589869 TTY589869 UDU589869 UNQ589869 UXM589869 VHI589869 VRE589869 WBA589869 WKW589869 WUS589869 Z655407:AA655407 IG655405 SC655405 ABY655405 ALU655405 AVQ655405 BFM655405 BPI655405 BZE655405 CJA655405 CSW655405 DCS655405 DMO655405 DWK655405 EGG655405 EQC655405 EZY655405 FJU655405 FTQ655405 GDM655405 GNI655405 GXE655405 HHA655405 HQW655405 IAS655405 IKO655405 IUK655405 JEG655405 JOC655405 JXY655405 KHU655405 KRQ655405 LBM655405 LLI655405 LVE655405 MFA655405 MOW655405 MYS655405 NIO655405 NSK655405 OCG655405 OMC655405 OVY655405 PFU655405 PPQ655405 PZM655405 QJI655405 QTE655405 RDA655405 RMW655405 RWS655405 SGO655405 SQK655405 TAG655405 TKC655405 TTY655405 UDU655405 UNQ655405 UXM655405 VHI655405 VRE655405 WBA655405 WKW655405 WUS655405 Z720943:AA720943 IG720941 SC720941 ABY720941 ALU720941 AVQ720941 BFM720941 BPI720941 BZE720941 CJA720941 CSW720941 DCS720941 DMO720941 DWK720941 EGG720941 EQC720941 EZY720941 FJU720941 FTQ720941 GDM720941 GNI720941 GXE720941 HHA720941 HQW720941 IAS720941 IKO720941 IUK720941 JEG720941 JOC720941 JXY720941 KHU720941 KRQ720941 LBM720941 LLI720941 LVE720941 MFA720941 MOW720941 MYS720941 NIO720941 NSK720941 OCG720941 OMC720941 OVY720941 PFU720941 PPQ720941 PZM720941 QJI720941 QTE720941 RDA720941 RMW720941 RWS720941 SGO720941 SQK720941 TAG720941 TKC720941 TTY720941 UDU720941 UNQ720941 UXM720941 VHI720941 VRE720941 WBA720941 WKW720941 WUS720941 Z786479:AA786479 IG786477 SC786477 ABY786477 ALU786477 AVQ786477 BFM786477 BPI786477 BZE786477 CJA786477 CSW786477 DCS786477 DMO786477 DWK786477 EGG786477 EQC786477 EZY786477 FJU786477 FTQ786477 GDM786477 GNI786477 GXE786477 HHA786477 HQW786477 IAS786477 IKO786477 IUK786477 JEG786477 JOC786477 JXY786477 KHU786477 KRQ786477 LBM786477 LLI786477 LVE786477 MFA786477 MOW786477 MYS786477 NIO786477 NSK786477 OCG786477 OMC786477 OVY786477 PFU786477 PPQ786477 PZM786477 QJI786477 QTE786477 RDA786477 RMW786477 RWS786477 SGO786477 SQK786477 TAG786477 TKC786477 TTY786477 UDU786477 UNQ786477 UXM786477 VHI786477 VRE786477 WBA786477 WKW786477 WUS786477 Z852015:AA852015 IG852013 SC852013 ABY852013 ALU852013 AVQ852013 BFM852013 BPI852013 BZE852013 CJA852013 CSW852013 DCS852013 DMO852013 DWK852013 EGG852013 EQC852013 EZY852013 FJU852013 FTQ852013 GDM852013 GNI852013 GXE852013 HHA852013 HQW852013 IAS852013 IKO852013 IUK852013 JEG852013 JOC852013 JXY852013 KHU852013 KRQ852013 LBM852013 LLI852013 LVE852013 MFA852013 MOW852013 MYS852013 NIO852013 NSK852013 OCG852013 OMC852013 OVY852013 PFU852013 PPQ852013 PZM852013 QJI852013 QTE852013 RDA852013 RMW852013 RWS852013 SGO852013 SQK852013 TAG852013 TKC852013 TTY852013 UDU852013 UNQ852013 UXM852013 VHI852013 VRE852013 WBA852013 WKW852013 WUS852013 Z917551:AA917551 IG917549 SC917549 ABY917549 ALU917549 AVQ917549 BFM917549 BPI917549 BZE917549 CJA917549 CSW917549 DCS917549 DMO917549 DWK917549 EGG917549 EQC917549 EZY917549 FJU917549 FTQ917549 GDM917549 GNI917549 GXE917549 HHA917549 HQW917549 IAS917549 IKO917549 IUK917549 JEG917549 JOC917549 JXY917549 KHU917549 KRQ917549 LBM917549 LLI917549 LVE917549 MFA917549 MOW917549 MYS917549 NIO917549 NSK917549 OCG917549 OMC917549 OVY917549 PFU917549 PPQ917549 PZM917549 QJI917549 QTE917549 RDA917549 RMW917549 RWS917549 SGO917549 SQK917549 TAG917549 TKC917549 TTY917549 UDU917549 UNQ917549 UXM917549 VHI917549 VRE917549 WBA917549 WKW917549 WUS917549 Z983087:AA983087 IG983085 SC983085 ABY983085 ALU983085 AVQ983085 BFM983085 BPI983085 BZE983085 CJA983085 CSW983085 DCS983085 DMO983085 DWK983085 EGG983085 EQC983085 EZY983085 FJU983085 FTQ983085 GDM983085 GNI983085 GXE983085 HHA983085 HQW983085 IAS983085 IKO983085 IUK983085 JEG983085 JOC983085 JXY983085 KHU983085 KRQ983085 LBM983085 LLI983085 LVE983085 MFA983085 MOW983085 MYS983085 NIO983085 NSK983085 OCG983085 OMC983085 OVY983085 PFU983085 PPQ983085 PZM983085 QJI983085 QTE983085 RDA983085 RMW983085 RWS983085 SGO983085 SQK983085 TAG983085 TKC983085 TTY983085 UDU983085 UNQ983085 UXM983085 VHI983085 VRE983085 WBA983085 WKW983085 WUS983085 Z65581:AA65581 IG65579 SC65579 ABY65579 ALU65579 AVQ65579 BFM65579 BPI65579 BZE65579 CJA65579 CSW65579 DCS65579 DMO65579 DWK65579 EGG65579 EQC65579 EZY65579 FJU65579 FTQ65579 GDM65579 GNI65579 GXE65579 HHA65579 HQW65579 IAS65579 IKO65579 IUK65579 JEG65579 JOC65579 JXY65579 KHU65579 KRQ65579 LBM65579 LLI65579 LVE65579 MFA65579 MOW65579 MYS65579 NIO65579 NSK65579 OCG65579 OMC65579 OVY65579 PFU65579 PPQ65579 PZM65579 QJI65579 QTE65579 RDA65579 RMW65579 RWS65579 SGO65579 SQK65579 TAG65579 TKC65579 TTY65579 UDU65579 UNQ65579 UXM65579 VHI65579 VRE65579 WBA65579 WKW65579 WUS65579 Z131117:AA131117 IG131115 SC131115 ABY131115 ALU131115 AVQ131115 BFM131115 BPI131115 BZE131115 CJA131115 CSW131115 DCS131115 DMO131115 DWK131115 EGG131115 EQC131115 EZY131115 FJU131115 FTQ131115 GDM131115 GNI131115 GXE131115 HHA131115 HQW131115 IAS131115 IKO131115 IUK131115 JEG131115 JOC131115 JXY131115 KHU131115 KRQ131115 LBM131115 LLI131115 LVE131115 MFA131115 MOW131115 MYS131115 NIO131115 NSK131115 OCG131115 OMC131115 OVY131115 PFU131115 PPQ131115 PZM131115 QJI131115 QTE131115 RDA131115 RMW131115 RWS131115 SGO131115 SQK131115 TAG131115 TKC131115 TTY131115 UDU131115 UNQ131115 UXM131115 VHI131115 VRE131115 WBA131115 WKW131115 WUS131115 Z196653:AA196653 IG196651 SC196651 ABY196651 ALU196651 AVQ196651 BFM196651 BPI196651 BZE196651 CJA196651 CSW196651 DCS196651 DMO196651 DWK196651 EGG196651 EQC196651 EZY196651 FJU196651 FTQ196651 GDM196651 GNI196651 GXE196651 HHA196651 HQW196651 IAS196651 IKO196651 IUK196651 JEG196651 JOC196651 JXY196651 KHU196651 KRQ196651 LBM196651 LLI196651 LVE196651 MFA196651 MOW196651 MYS196651 NIO196651 NSK196651 OCG196651 OMC196651 OVY196651 PFU196651 PPQ196651 PZM196651 QJI196651 QTE196651 RDA196651 RMW196651 RWS196651 SGO196651 SQK196651 TAG196651 TKC196651 TTY196651 UDU196651 UNQ196651 UXM196651 VHI196651 VRE196651 WBA196651 WKW196651 WUS196651 Z262189:AA262189 IG262187 SC262187 ABY262187 ALU262187 AVQ262187 BFM262187 BPI262187 BZE262187 CJA262187 CSW262187 DCS262187 DMO262187 DWK262187 EGG262187 EQC262187 EZY262187 FJU262187 FTQ262187 GDM262187 GNI262187 GXE262187 HHA262187 HQW262187 IAS262187 IKO262187 IUK262187 JEG262187 JOC262187 JXY262187 KHU262187 KRQ262187 LBM262187 LLI262187 LVE262187 MFA262187 MOW262187 MYS262187 NIO262187 NSK262187 OCG262187 OMC262187 OVY262187 PFU262187 PPQ262187 PZM262187 QJI262187 QTE262187 RDA262187 RMW262187 RWS262187 SGO262187 SQK262187 TAG262187 TKC262187 TTY262187 UDU262187 UNQ262187 UXM262187 VHI262187 VRE262187 WBA262187 WKW262187 WUS262187 Z327725:AA327725 IG327723 SC327723 ABY327723 ALU327723 AVQ327723 BFM327723 BPI327723 BZE327723 CJA327723 CSW327723 DCS327723 DMO327723 DWK327723 EGG327723 EQC327723 EZY327723 FJU327723 FTQ327723 GDM327723 GNI327723 GXE327723 HHA327723 HQW327723 IAS327723 IKO327723 IUK327723 JEG327723 JOC327723 JXY327723 KHU327723 KRQ327723 LBM327723 LLI327723 LVE327723 MFA327723 MOW327723 MYS327723 NIO327723 NSK327723 OCG327723 OMC327723 OVY327723 PFU327723 PPQ327723 PZM327723 QJI327723 QTE327723 RDA327723 RMW327723 RWS327723 SGO327723 SQK327723 TAG327723 TKC327723 TTY327723 UDU327723 UNQ327723 UXM327723 VHI327723 VRE327723 WBA327723 WKW327723 WUS327723 Z393261:AA393261 IG393259 SC393259 ABY393259 ALU393259 AVQ393259 BFM393259 BPI393259 BZE393259 CJA393259 CSW393259 DCS393259 DMO393259 DWK393259 EGG393259 EQC393259 EZY393259 FJU393259 FTQ393259 GDM393259 GNI393259 GXE393259 HHA393259 HQW393259 IAS393259 IKO393259 IUK393259 JEG393259 JOC393259 JXY393259 KHU393259 KRQ393259 LBM393259 LLI393259 LVE393259 MFA393259 MOW393259 MYS393259 NIO393259 NSK393259 OCG393259 OMC393259 OVY393259 PFU393259 PPQ393259 PZM393259 QJI393259 QTE393259 RDA393259 RMW393259 RWS393259 SGO393259 SQK393259 TAG393259 TKC393259 TTY393259 UDU393259 UNQ393259 UXM393259 VHI393259 VRE393259 WBA393259 WKW393259 WUS393259 Z458797:AA458797 IG458795 SC458795 ABY458795 ALU458795 AVQ458795 BFM458795 BPI458795 BZE458795 CJA458795 CSW458795 DCS458795 DMO458795 DWK458795 EGG458795 EQC458795 EZY458795 FJU458795 FTQ458795 GDM458795 GNI458795 GXE458795 HHA458795 HQW458795 IAS458795 IKO458795 IUK458795 JEG458795 JOC458795 JXY458795 KHU458795 KRQ458795 LBM458795 LLI458795 LVE458795 MFA458795 MOW458795 MYS458795 NIO458795 NSK458795 OCG458795 OMC458795 OVY458795 PFU458795 PPQ458795 PZM458795 QJI458795 QTE458795 RDA458795 RMW458795 RWS458795 SGO458795 SQK458795 TAG458795 TKC458795 TTY458795 UDU458795 UNQ458795 UXM458795 VHI458795 VRE458795 WBA458795 WKW458795 WUS458795 Z524333:AA524333 IG524331 SC524331 ABY524331 ALU524331 AVQ524331 BFM524331 BPI524331 BZE524331 CJA524331 CSW524331 DCS524331 DMO524331 DWK524331 EGG524331 EQC524331 EZY524331 FJU524331 FTQ524331 GDM524331 GNI524331 GXE524331 HHA524331 HQW524331 IAS524331 IKO524331 IUK524331 JEG524331 JOC524331 JXY524331 KHU524331 KRQ524331 LBM524331 LLI524331 LVE524331 MFA524331 MOW524331 MYS524331 NIO524331 NSK524331 OCG524331 OMC524331 OVY524331 PFU524331 PPQ524331 PZM524331 QJI524331 QTE524331 RDA524331 RMW524331 RWS524331 SGO524331 SQK524331 TAG524331 TKC524331 TTY524331 UDU524331 UNQ524331 UXM524331 VHI524331 VRE524331 WBA524331 WKW524331 WUS524331 Z589869:AA589869 IG589867 SC589867 ABY589867 ALU589867 AVQ589867 BFM589867 BPI589867 BZE589867 CJA589867 CSW589867 DCS589867 DMO589867 DWK589867 EGG589867 EQC589867 EZY589867 FJU589867 FTQ589867 GDM589867 GNI589867 GXE589867 HHA589867 HQW589867 IAS589867 IKO589867 IUK589867 JEG589867 JOC589867 JXY589867 KHU589867 KRQ589867 LBM589867 LLI589867 LVE589867 MFA589867 MOW589867 MYS589867 NIO589867 NSK589867 OCG589867 OMC589867 OVY589867 PFU589867 PPQ589867 PZM589867 QJI589867 QTE589867 RDA589867 RMW589867 RWS589867 SGO589867 SQK589867 TAG589867 TKC589867 TTY589867 UDU589867 UNQ589867 UXM589867 VHI589867 VRE589867 WBA589867 WKW589867 WUS589867 Z655405:AA655405 IG655403 SC655403 ABY655403 ALU655403 AVQ655403 BFM655403 BPI655403 BZE655403 CJA655403 CSW655403 DCS655403 DMO655403 DWK655403 EGG655403 EQC655403 EZY655403 FJU655403 FTQ655403 GDM655403 GNI655403 GXE655403 HHA655403 HQW655403 IAS655403 IKO655403 IUK655403 JEG655403 JOC655403 JXY655403 KHU655403 KRQ655403 LBM655403 LLI655403 LVE655403 MFA655403 MOW655403 MYS655403 NIO655403 NSK655403 OCG655403 OMC655403 OVY655403 PFU655403 PPQ655403 PZM655403 QJI655403 QTE655403 RDA655403 RMW655403 RWS655403 SGO655403 SQK655403 TAG655403 TKC655403 TTY655403 UDU655403 UNQ655403 UXM655403 VHI655403 VRE655403 WBA655403 WKW655403 WUS655403 Z720941:AA720941 IG720939 SC720939 ABY720939 ALU720939 AVQ720939 BFM720939 BPI720939 BZE720939 CJA720939 CSW720939 DCS720939 DMO720939 DWK720939 EGG720939 EQC720939 EZY720939 FJU720939 FTQ720939 GDM720939 GNI720939 GXE720939 HHA720939 HQW720939 IAS720939 IKO720939 IUK720939 JEG720939 JOC720939 JXY720939 KHU720939 KRQ720939 LBM720939 LLI720939 LVE720939 MFA720939 MOW720939 MYS720939 NIO720939 NSK720939 OCG720939 OMC720939 OVY720939 PFU720939 PPQ720939 PZM720939 QJI720939 QTE720939 RDA720939 RMW720939 RWS720939 SGO720939 SQK720939 TAG720939 TKC720939 TTY720939 UDU720939 UNQ720939 UXM720939 VHI720939 VRE720939 WBA720939 WKW720939 WUS720939 Z786477:AA786477 IG786475 SC786475 ABY786475 ALU786475 AVQ786475 BFM786475 BPI786475 BZE786475 CJA786475 CSW786475 DCS786475 DMO786475 DWK786475 EGG786475 EQC786475 EZY786475 FJU786475 FTQ786475 GDM786475 GNI786475 GXE786475 HHA786475 HQW786475 IAS786475 IKO786475 IUK786475 JEG786475 JOC786475 JXY786475 KHU786475 KRQ786475 LBM786475 LLI786475 LVE786475 MFA786475 MOW786475 MYS786475 NIO786475 NSK786475 OCG786475 OMC786475 OVY786475 PFU786475 PPQ786475 PZM786475 QJI786475 QTE786475 RDA786475 RMW786475 RWS786475 SGO786475 SQK786475 TAG786475 TKC786475 TTY786475 UDU786475 UNQ786475 UXM786475 VHI786475 VRE786475 WBA786475 WKW786475 WUS786475 Z852013:AA852013 IG852011 SC852011 ABY852011 ALU852011 AVQ852011 BFM852011 BPI852011 BZE852011 CJA852011 CSW852011 DCS852011 DMO852011 DWK852011 EGG852011 EQC852011 EZY852011 FJU852011 FTQ852011 GDM852011 GNI852011 GXE852011 HHA852011 HQW852011 IAS852011 IKO852011 IUK852011 JEG852011 JOC852011 JXY852011 KHU852011 KRQ852011 LBM852011 LLI852011 LVE852011 MFA852011 MOW852011 MYS852011 NIO852011 NSK852011 OCG852011 OMC852011 OVY852011 PFU852011 PPQ852011 PZM852011 QJI852011 QTE852011 RDA852011 RMW852011 RWS852011 SGO852011 SQK852011 TAG852011 TKC852011 TTY852011 UDU852011 UNQ852011 UXM852011 VHI852011 VRE852011 WBA852011 WKW852011 WUS852011 Z917549:AA917549 IG917547 SC917547 ABY917547 ALU917547 AVQ917547 BFM917547 BPI917547 BZE917547 CJA917547 CSW917547 DCS917547 DMO917547 DWK917547 EGG917547 EQC917547 EZY917547 FJU917547 FTQ917547 GDM917547 GNI917547 GXE917547 HHA917547 HQW917547 IAS917547 IKO917547 IUK917547 JEG917547 JOC917547 JXY917547 KHU917547 KRQ917547 LBM917547 LLI917547 LVE917547 MFA917547 MOW917547 MYS917547 NIO917547 NSK917547 OCG917547 OMC917547 OVY917547 PFU917547 PPQ917547 PZM917547 QJI917547 QTE917547 RDA917547 RMW917547 RWS917547 SGO917547 SQK917547 TAG917547 TKC917547 TTY917547 UDU917547 UNQ917547 UXM917547 VHI917547 VRE917547 WBA917547 WKW917547 WUS917547 Z983085:AA983085 IG983083 SC983083 ABY983083 ALU983083 AVQ983083 BFM983083 BPI983083 BZE983083 CJA983083 CSW983083 DCS983083 DMO983083 DWK983083 EGG983083 EQC983083 EZY983083 FJU983083 FTQ983083 GDM983083 GNI983083 GXE983083 HHA983083 HQW983083 IAS983083 IKO983083 IUK983083 JEG983083 JOC983083 JXY983083 KHU983083 KRQ983083 LBM983083 LLI983083 LVE983083 MFA983083 MOW983083 MYS983083 NIO983083 NSK983083 OCG983083 OMC983083 OVY983083 PFU983083 PPQ983083 PZM983083 QJI983083 QTE983083 RDA983083 RMW983083 RWS983083 SGO983083 SQK983083 TAG983083 TKC983083 TTY983083 UDU983083 UNQ983083 UXM983083 VHI983083 VRE983083 WBA983083 WKW983083 WUS983083" xr:uid="{10CD2C4A-3FA3-4DDA-BF59-98D44B064592}">
      <formula1>"無,有"</formula1>
    </dataValidation>
    <dataValidation type="list" allowBlank="1" showInputMessage="1" showErrorMessage="1" sqref="WUE983003:WUK983003 L65501:R65501 HS65499:HY65499 RO65499:RU65499 ABK65499:ABQ65499 ALG65499:ALM65499 AVC65499:AVI65499 BEY65499:BFE65499 BOU65499:BPA65499 BYQ65499:BYW65499 CIM65499:CIS65499 CSI65499:CSO65499 DCE65499:DCK65499 DMA65499:DMG65499 DVW65499:DWC65499 EFS65499:EFY65499 EPO65499:EPU65499 EZK65499:EZQ65499 FJG65499:FJM65499 FTC65499:FTI65499 GCY65499:GDE65499 GMU65499:GNA65499 GWQ65499:GWW65499 HGM65499:HGS65499 HQI65499:HQO65499 IAE65499:IAK65499 IKA65499:IKG65499 ITW65499:IUC65499 JDS65499:JDY65499 JNO65499:JNU65499 JXK65499:JXQ65499 KHG65499:KHM65499 KRC65499:KRI65499 LAY65499:LBE65499 LKU65499:LLA65499 LUQ65499:LUW65499 MEM65499:MES65499 MOI65499:MOO65499 MYE65499:MYK65499 NIA65499:NIG65499 NRW65499:NSC65499 OBS65499:OBY65499 OLO65499:OLU65499 OVK65499:OVQ65499 PFG65499:PFM65499 PPC65499:PPI65499 PYY65499:PZE65499 QIU65499:QJA65499 QSQ65499:QSW65499 RCM65499:RCS65499 RMI65499:RMO65499 RWE65499:RWK65499 SGA65499:SGG65499 SPW65499:SQC65499 SZS65499:SZY65499 TJO65499:TJU65499 TTK65499:TTQ65499 UDG65499:UDM65499 UNC65499:UNI65499 UWY65499:UXE65499 VGU65499:VHA65499 VQQ65499:VQW65499 WAM65499:WAS65499 WKI65499:WKO65499 WUE65499:WUK65499 L131037:R131037 HS131035:HY131035 RO131035:RU131035 ABK131035:ABQ131035 ALG131035:ALM131035 AVC131035:AVI131035 BEY131035:BFE131035 BOU131035:BPA131035 BYQ131035:BYW131035 CIM131035:CIS131035 CSI131035:CSO131035 DCE131035:DCK131035 DMA131035:DMG131035 DVW131035:DWC131035 EFS131035:EFY131035 EPO131035:EPU131035 EZK131035:EZQ131035 FJG131035:FJM131035 FTC131035:FTI131035 GCY131035:GDE131035 GMU131035:GNA131035 GWQ131035:GWW131035 HGM131035:HGS131035 HQI131035:HQO131035 IAE131035:IAK131035 IKA131035:IKG131035 ITW131035:IUC131035 JDS131035:JDY131035 JNO131035:JNU131035 JXK131035:JXQ131035 KHG131035:KHM131035 KRC131035:KRI131035 LAY131035:LBE131035 LKU131035:LLA131035 LUQ131035:LUW131035 MEM131035:MES131035 MOI131035:MOO131035 MYE131035:MYK131035 NIA131035:NIG131035 NRW131035:NSC131035 OBS131035:OBY131035 OLO131035:OLU131035 OVK131035:OVQ131035 PFG131035:PFM131035 PPC131035:PPI131035 PYY131035:PZE131035 QIU131035:QJA131035 QSQ131035:QSW131035 RCM131035:RCS131035 RMI131035:RMO131035 RWE131035:RWK131035 SGA131035:SGG131035 SPW131035:SQC131035 SZS131035:SZY131035 TJO131035:TJU131035 TTK131035:TTQ131035 UDG131035:UDM131035 UNC131035:UNI131035 UWY131035:UXE131035 VGU131035:VHA131035 VQQ131035:VQW131035 WAM131035:WAS131035 WKI131035:WKO131035 WUE131035:WUK131035 L196573:R196573 HS196571:HY196571 RO196571:RU196571 ABK196571:ABQ196571 ALG196571:ALM196571 AVC196571:AVI196571 BEY196571:BFE196571 BOU196571:BPA196571 BYQ196571:BYW196571 CIM196571:CIS196571 CSI196571:CSO196571 DCE196571:DCK196571 DMA196571:DMG196571 DVW196571:DWC196571 EFS196571:EFY196571 EPO196571:EPU196571 EZK196571:EZQ196571 FJG196571:FJM196571 FTC196571:FTI196571 GCY196571:GDE196571 GMU196571:GNA196571 GWQ196571:GWW196571 HGM196571:HGS196571 HQI196571:HQO196571 IAE196571:IAK196571 IKA196571:IKG196571 ITW196571:IUC196571 JDS196571:JDY196571 JNO196571:JNU196571 JXK196571:JXQ196571 KHG196571:KHM196571 KRC196571:KRI196571 LAY196571:LBE196571 LKU196571:LLA196571 LUQ196571:LUW196571 MEM196571:MES196571 MOI196571:MOO196571 MYE196571:MYK196571 NIA196571:NIG196571 NRW196571:NSC196571 OBS196571:OBY196571 OLO196571:OLU196571 OVK196571:OVQ196571 PFG196571:PFM196571 PPC196571:PPI196571 PYY196571:PZE196571 QIU196571:QJA196571 QSQ196571:QSW196571 RCM196571:RCS196571 RMI196571:RMO196571 RWE196571:RWK196571 SGA196571:SGG196571 SPW196571:SQC196571 SZS196571:SZY196571 TJO196571:TJU196571 TTK196571:TTQ196571 UDG196571:UDM196571 UNC196571:UNI196571 UWY196571:UXE196571 VGU196571:VHA196571 VQQ196571:VQW196571 WAM196571:WAS196571 WKI196571:WKO196571 WUE196571:WUK196571 L262109:R262109 HS262107:HY262107 RO262107:RU262107 ABK262107:ABQ262107 ALG262107:ALM262107 AVC262107:AVI262107 BEY262107:BFE262107 BOU262107:BPA262107 BYQ262107:BYW262107 CIM262107:CIS262107 CSI262107:CSO262107 DCE262107:DCK262107 DMA262107:DMG262107 DVW262107:DWC262107 EFS262107:EFY262107 EPO262107:EPU262107 EZK262107:EZQ262107 FJG262107:FJM262107 FTC262107:FTI262107 GCY262107:GDE262107 GMU262107:GNA262107 GWQ262107:GWW262107 HGM262107:HGS262107 HQI262107:HQO262107 IAE262107:IAK262107 IKA262107:IKG262107 ITW262107:IUC262107 JDS262107:JDY262107 JNO262107:JNU262107 JXK262107:JXQ262107 KHG262107:KHM262107 KRC262107:KRI262107 LAY262107:LBE262107 LKU262107:LLA262107 LUQ262107:LUW262107 MEM262107:MES262107 MOI262107:MOO262107 MYE262107:MYK262107 NIA262107:NIG262107 NRW262107:NSC262107 OBS262107:OBY262107 OLO262107:OLU262107 OVK262107:OVQ262107 PFG262107:PFM262107 PPC262107:PPI262107 PYY262107:PZE262107 QIU262107:QJA262107 QSQ262107:QSW262107 RCM262107:RCS262107 RMI262107:RMO262107 RWE262107:RWK262107 SGA262107:SGG262107 SPW262107:SQC262107 SZS262107:SZY262107 TJO262107:TJU262107 TTK262107:TTQ262107 UDG262107:UDM262107 UNC262107:UNI262107 UWY262107:UXE262107 VGU262107:VHA262107 VQQ262107:VQW262107 WAM262107:WAS262107 WKI262107:WKO262107 WUE262107:WUK262107 L327645:R327645 HS327643:HY327643 RO327643:RU327643 ABK327643:ABQ327643 ALG327643:ALM327643 AVC327643:AVI327643 BEY327643:BFE327643 BOU327643:BPA327643 BYQ327643:BYW327643 CIM327643:CIS327643 CSI327643:CSO327643 DCE327643:DCK327643 DMA327643:DMG327643 DVW327643:DWC327643 EFS327643:EFY327643 EPO327643:EPU327643 EZK327643:EZQ327643 FJG327643:FJM327643 FTC327643:FTI327643 GCY327643:GDE327643 GMU327643:GNA327643 GWQ327643:GWW327643 HGM327643:HGS327643 HQI327643:HQO327643 IAE327643:IAK327643 IKA327643:IKG327643 ITW327643:IUC327643 JDS327643:JDY327643 JNO327643:JNU327643 JXK327643:JXQ327643 KHG327643:KHM327643 KRC327643:KRI327643 LAY327643:LBE327643 LKU327643:LLA327643 LUQ327643:LUW327643 MEM327643:MES327643 MOI327643:MOO327643 MYE327643:MYK327643 NIA327643:NIG327643 NRW327643:NSC327643 OBS327643:OBY327643 OLO327643:OLU327643 OVK327643:OVQ327643 PFG327643:PFM327643 PPC327643:PPI327643 PYY327643:PZE327643 QIU327643:QJA327643 QSQ327643:QSW327643 RCM327643:RCS327643 RMI327643:RMO327643 RWE327643:RWK327643 SGA327643:SGG327643 SPW327643:SQC327643 SZS327643:SZY327643 TJO327643:TJU327643 TTK327643:TTQ327643 UDG327643:UDM327643 UNC327643:UNI327643 UWY327643:UXE327643 VGU327643:VHA327643 VQQ327643:VQW327643 WAM327643:WAS327643 WKI327643:WKO327643 WUE327643:WUK327643 L393181:R393181 HS393179:HY393179 RO393179:RU393179 ABK393179:ABQ393179 ALG393179:ALM393179 AVC393179:AVI393179 BEY393179:BFE393179 BOU393179:BPA393179 BYQ393179:BYW393179 CIM393179:CIS393179 CSI393179:CSO393179 DCE393179:DCK393179 DMA393179:DMG393179 DVW393179:DWC393179 EFS393179:EFY393179 EPO393179:EPU393179 EZK393179:EZQ393179 FJG393179:FJM393179 FTC393179:FTI393179 GCY393179:GDE393179 GMU393179:GNA393179 GWQ393179:GWW393179 HGM393179:HGS393179 HQI393179:HQO393179 IAE393179:IAK393179 IKA393179:IKG393179 ITW393179:IUC393179 JDS393179:JDY393179 JNO393179:JNU393179 JXK393179:JXQ393179 KHG393179:KHM393179 KRC393179:KRI393179 LAY393179:LBE393179 LKU393179:LLA393179 LUQ393179:LUW393179 MEM393179:MES393179 MOI393179:MOO393179 MYE393179:MYK393179 NIA393179:NIG393179 NRW393179:NSC393179 OBS393179:OBY393179 OLO393179:OLU393179 OVK393179:OVQ393179 PFG393179:PFM393179 PPC393179:PPI393179 PYY393179:PZE393179 QIU393179:QJA393179 QSQ393179:QSW393179 RCM393179:RCS393179 RMI393179:RMO393179 RWE393179:RWK393179 SGA393179:SGG393179 SPW393179:SQC393179 SZS393179:SZY393179 TJO393179:TJU393179 TTK393179:TTQ393179 UDG393179:UDM393179 UNC393179:UNI393179 UWY393179:UXE393179 VGU393179:VHA393179 VQQ393179:VQW393179 WAM393179:WAS393179 WKI393179:WKO393179 WUE393179:WUK393179 L458717:R458717 HS458715:HY458715 RO458715:RU458715 ABK458715:ABQ458715 ALG458715:ALM458715 AVC458715:AVI458715 BEY458715:BFE458715 BOU458715:BPA458715 BYQ458715:BYW458715 CIM458715:CIS458715 CSI458715:CSO458715 DCE458715:DCK458715 DMA458715:DMG458715 DVW458715:DWC458715 EFS458715:EFY458715 EPO458715:EPU458715 EZK458715:EZQ458715 FJG458715:FJM458715 FTC458715:FTI458715 GCY458715:GDE458715 GMU458715:GNA458715 GWQ458715:GWW458715 HGM458715:HGS458715 HQI458715:HQO458715 IAE458715:IAK458715 IKA458715:IKG458715 ITW458715:IUC458715 JDS458715:JDY458715 JNO458715:JNU458715 JXK458715:JXQ458715 KHG458715:KHM458715 KRC458715:KRI458715 LAY458715:LBE458715 LKU458715:LLA458715 LUQ458715:LUW458715 MEM458715:MES458715 MOI458715:MOO458715 MYE458715:MYK458715 NIA458715:NIG458715 NRW458715:NSC458715 OBS458715:OBY458715 OLO458715:OLU458715 OVK458715:OVQ458715 PFG458715:PFM458715 PPC458715:PPI458715 PYY458715:PZE458715 QIU458715:QJA458715 QSQ458715:QSW458715 RCM458715:RCS458715 RMI458715:RMO458715 RWE458715:RWK458715 SGA458715:SGG458715 SPW458715:SQC458715 SZS458715:SZY458715 TJO458715:TJU458715 TTK458715:TTQ458715 UDG458715:UDM458715 UNC458715:UNI458715 UWY458715:UXE458715 VGU458715:VHA458715 VQQ458715:VQW458715 WAM458715:WAS458715 WKI458715:WKO458715 WUE458715:WUK458715 L524253:R524253 HS524251:HY524251 RO524251:RU524251 ABK524251:ABQ524251 ALG524251:ALM524251 AVC524251:AVI524251 BEY524251:BFE524251 BOU524251:BPA524251 BYQ524251:BYW524251 CIM524251:CIS524251 CSI524251:CSO524251 DCE524251:DCK524251 DMA524251:DMG524251 DVW524251:DWC524251 EFS524251:EFY524251 EPO524251:EPU524251 EZK524251:EZQ524251 FJG524251:FJM524251 FTC524251:FTI524251 GCY524251:GDE524251 GMU524251:GNA524251 GWQ524251:GWW524251 HGM524251:HGS524251 HQI524251:HQO524251 IAE524251:IAK524251 IKA524251:IKG524251 ITW524251:IUC524251 JDS524251:JDY524251 JNO524251:JNU524251 JXK524251:JXQ524251 KHG524251:KHM524251 KRC524251:KRI524251 LAY524251:LBE524251 LKU524251:LLA524251 LUQ524251:LUW524251 MEM524251:MES524251 MOI524251:MOO524251 MYE524251:MYK524251 NIA524251:NIG524251 NRW524251:NSC524251 OBS524251:OBY524251 OLO524251:OLU524251 OVK524251:OVQ524251 PFG524251:PFM524251 PPC524251:PPI524251 PYY524251:PZE524251 QIU524251:QJA524251 QSQ524251:QSW524251 RCM524251:RCS524251 RMI524251:RMO524251 RWE524251:RWK524251 SGA524251:SGG524251 SPW524251:SQC524251 SZS524251:SZY524251 TJO524251:TJU524251 TTK524251:TTQ524251 UDG524251:UDM524251 UNC524251:UNI524251 UWY524251:UXE524251 VGU524251:VHA524251 VQQ524251:VQW524251 WAM524251:WAS524251 WKI524251:WKO524251 WUE524251:WUK524251 L589789:R589789 HS589787:HY589787 RO589787:RU589787 ABK589787:ABQ589787 ALG589787:ALM589787 AVC589787:AVI589787 BEY589787:BFE589787 BOU589787:BPA589787 BYQ589787:BYW589787 CIM589787:CIS589787 CSI589787:CSO589787 DCE589787:DCK589787 DMA589787:DMG589787 DVW589787:DWC589787 EFS589787:EFY589787 EPO589787:EPU589787 EZK589787:EZQ589787 FJG589787:FJM589787 FTC589787:FTI589787 GCY589787:GDE589787 GMU589787:GNA589787 GWQ589787:GWW589787 HGM589787:HGS589787 HQI589787:HQO589787 IAE589787:IAK589787 IKA589787:IKG589787 ITW589787:IUC589787 JDS589787:JDY589787 JNO589787:JNU589787 JXK589787:JXQ589787 KHG589787:KHM589787 KRC589787:KRI589787 LAY589787:LBE589787 LKU589787:LLA589787 LUQ589787:LUW589787 MEM589787:MES589787 MOI589787:MOO589787 MYE589787:MYK589787 NIA589787:NIG589787 NRW589787:NSC589787 OBS589787:OBY589787 OLO589787:OLU589787 OVK589787:OVQ589787 PFG589787:PFM589787 PPC589787:PPI589787 PYY589787:PZE589787 QIU589787:QJA589787 QSQ589787:QSW589787 RCM589787:RCS589787 RMI589787:RMO589787 RWE589787:RWK589787 SGA589787:SGG589787 SPW589787:SQC589787 SZS589787:SZY589787 TJO589787:TJU589787 TTK589787:TTQ589787 UDG589787:UDM589787 UNC589787:UNI589787 UWY589787:UXE589787 VGU589787:VHA589787 VQQ589787:VQW589787 WAM589787:WAS589787 WKI589787:WKO589787 WUE589787:WUK589787 L655325:R655325 HS655323:HY655323 RO655323:RU655323 ABK655323:ABQ655323 ALG655323:ALM655323 AVC655323:AVI655323 BEY655323:BFE655323 BOU655323:BPA655323 BYQ655323:BYW655323 CIM655323:CIS655323 CSI655323:CSO655323 DCE655323:DCK655323 DMA655323:DMG655323 DVW655323:DWC655323 EFS655323:EFY655323 EPO655323:EPU655323 EZK655323:EZQ655323 FJG655323:FJM655323 FTC655323:FTI655323 GCY655323:GDE655323 GMU655323:GNA655323 GWQ655323:GWW655323 HGM655323:HGS655323 HQI655323:HQO655323 IAE655323:IAK655323 IKA655323:IKG655323 ITW655323:IUC655323 JDS655323:JDY655323 JNO655323:JNU655323 JXK655323:JXQ655323 KHG655323:KHM655323 KRC655323:KRI655323 LAY655323:LBE655323 LKU655323:LLA655323 LUQ655323:LUW655323 MEM655323:MES655323 MOI655323:MOO655323 MYE655323:MYK655323 NIA655323:NIG655323 NRW655323:NSC655323 OBS655323:OBY655323 OLO655323:OLU655323 OVK655323:OVQ655323 PFG655323:PFM655323 PPC655323:PPI655323 PYY655323:PZE655323 QIU655323:QJA655323 QSQ655323:QSW655323 RCM655323:RCS655323 RMI655323:RMO655323 RWE655323:RWK655323 SGA655323:SGG655323 SPW655323:SQC655323 SZS655323:SZY655323 TJO655323:TJU655323 TTK655323:TTQ655323 UDG655323:UDM655323 UNC655323:UNI655323 UWY655323:UXE655323 VGU655323:VHA655323 VQQ655323:VQW655323 WAM655323:WAS655323 WKI655323:WKO655323 WUE655323:WUK655323 L720861:R720861 HS720859:HY720859 RO720859:RU720859 ABK720859:ABQ720859 ALG720859:ALM720859 AVC720859:AVI720859 BEY720859:BFE720859 BOU720859:BPA720859 BYQ720859:BYW720859 CIM720859:CIS720859 CSI720859:CSO720859 DCE720859:DCK720859 DMA720859:DMG720859 DVW720859:DWC720859 EFS720859:EFY720859 EPO720859:EPU720859 EZK720859:EZQ720859 FJG720859:FJM720859 FTC720859:FTI720859 GCY720859:GDE720859 GMU720859:GNA720859 GWQ720859:GWW720859 HGM720859:HGS720859 HQI720859:HQO720859 IAE720859:IAK720859 IKA720859:IKG720859 ITW720859:IUC720859 JDS720859:JDY720859 JNO720859:JNU720859 JXK720859:JXQ720859 KHG720859:KHM720859 KRC720859:KRI720859 LAY720859:LBE720859 LKU720859:LLA720859 LUQ720859:LUW720859 MEM720859:MES720859 MOI720859:MOO720859 MYE720859:MYK720859 NIA720859:NIG720859 NRW720859:NSC720859 OBS720859:OBY720859 OLO720859:OLU720859 OVK720859:OVQ720859 PFG720859:PFM720859 PPC720859:PPI720859 PYY720859:PZE720859 QIU720859:QJA720859 QSQ720859:QSW720859 RCM720859:RCS720859 RMI720859:RMO720859 RWE720859:RWK720859 SGA720859:SGG720859 SPW720859:SQC720859 SZS720859:SZY720859 TJO720859:TJU720859 TTK720859:TTQ720859 UDG720859:UDM720859 UNC720859:UNI720859 UWY720859:UXE720859 VGU720859:VHA720859 VQQ720859:VQW720859 WAM720859:WAS720859 WKI720859:WKO720859 WUE720859:WUK720859 L786397:R786397 HS786395:HY786395 RO786395:RU786395 ABK786395:ABQ786395 ALG786395:ALM786395 AVC786395:AVI786395 BEY786395:BFE786395 BOU786395:BPA786395 BYQ786395:BYW786395 CIM786395:CIS786395 CSI786395:CSO786395 DCE786395:DCK786395 DMA786395:DMG786395 DVW786395:DWC786395 EFS786395:EFY786395 EPO786395:EPU786395 EZK786395:EZQ786395 FJG786395:FJM786395 FTC786395:FTI786395 GCY786395:GDE786395 GMU786395:GNA786395 GWQ786395:GWW786395 HGM786395:HGS786395 HQI786395:HQO786395 IAE786395:IAK786395 IKA786395:IKG786395 ITW786395:IUC786395 JDS786395:JDY786395 JNO786395:JNU786395 JXK786395:JXQ786395 KHG786395:KHM786395 KRC786395:KRI786395 LAY786395:LBE786395 LKU786395:LLA786395 LUQ786395:LUW786395 MEM786395:MES786395 MOI786395:MOO786395 MYE786395:MYK786395 NIA786395:NIG786395 NRW786395:NSC786395 OBS786395:OBY786395 OLO786395:OLU786395 OVK786395:OVQ786395 PFG786395:PFM786395 PPC786395:PPI786395 PYY786395:PZE786395 QIU786395:QJA786395 QSQ786395:QSW786395 RCM786395:RCS786395 RMI786395:RMO786395 RWE786395:RWK786395 SGA786395:SGG786395 SPW786395:SQC786395 SZS786395:SZY786395 TJO786395:TJU786395 TTK786395:TTQ786395 UDG786395:UDM786395 UNC786395:UNI786395 UWY786395:UXE786395 VGU786395:VHA786395 VQQ786395:VQW786395 WAM786395:WAS786395 WKI786395:WKO786395 WUE786395:WUK786395 L851933:R851933 HS851931:HY851931 RO851931:RU851931 ABK851931:ABQ851931 ALG851931:ALM851931 AVC851931:AVI851931 BEY851931:BFE851931 BOU851931:BPA851931 BYQ851931:BYW851931 CIM851931:CIS851931 CSI851931:CSO851931 DCE851931:DCK851931 DMA851931:DMG851931 DVW851931:DWC851931 EFS851931:EFY851931 EPO851931:EPU851931 EZK851931:EZQ851931 FJG851931:FJM851931 FTC851931:FTI851931 GCY851931:GDE851931 GMU851931:GNA851931 GWQ851931:GWW851931 HGM851931:HGS851931 HQI851931:HQO851931 IAE851931:IAK851931 IKA851931:IKG851931 ITW851931:IUC851931 JDS851931:JDY851931 JNO851931:JNU851931 JXK851931:JXQ851931 KHG851931:KHM851931 KRC851931:KRI851931 LAY851931:LBE851931 LKU851931:LLA851931 LUQ851931:LUW851931 MEM851931:MES851931 MOI851931:MOO851931 MYE851931:MYK851931 NIA851931:NIG851931 NRW851931:NSC851931 OBS851931:OBY851931 OLO851931:OLU851931 OVK851931:OVQ851931 PFG851931:PFM851931 PPC851931:PPI851931 PYY851931:PZE851931 QIU851931:QJA851931 QSQ851931:QSW851931 RCM851931:RCS851931 RMI851931:RMO851931 RWE851931:RWK851931 SGA851931:SGG851931 SPW851931:SQC851931 SZS851931:SZY851931 TJO851931:TJU851931 TTK851931:TTQ851931 UDG851931:UDM851931 UNC851931:UNI851931 UWY851931:UXE851931 VGU851931:VHA851931 VQQ851931:VQW851931 WAM851931:WAS851931 WKI851931:WKO851931 WUE851931:WUK851931 L917469:R917469 HS917467:HY917467 RO917467:RU917467 ABK917467:ABQ917467 ALG917467:ALM917467 AVC917467:AVI917467 BEY917467:BFE917467 BOU917467:BPA917467 BYQ917467:BYW917467 CIM917467:CIS917467 CSI917467:CSO917467 DCE917467:DCK917467 DMA917467:DMG917467 DVW917467:DWC917467 EFS917467:EFY917467 EPO917467:EPU917467 EZK917467:EZQ917467 FJG917467:FJM917467 FTC917467:FTI917467 GCY917467:GDE917467 GMU917467:GNA917467 GWQ917467:GWW917467 HGM917467:HGS917467 HQI917467:HQO917467 IAE917467:IAK917467 IKA917467:IKG917467 ITW917467:IUC917467 JDS917467:JDY917467 JNO917467:JNU917467 JXK917467:JXQ917467 KHG917467:KHM917467 KRC917467:KRI917467 LAY917467:LBE917467 LKU917467:LLA917467 LUQ917467:LUW917467 MEM917467:MES917467 MOI917467:MOO917467 MYE917467:MYK917467 NIA917467:NIG917467 NRW917467:NSC917467 OBS917467:OBY917467 OLO917467:OLU917467 OVK917467:OVQ917467 PFG917467:PFM917467 PPC917467:PPI917467 PYY917467:PZE917467 QIU917467:QJA917467 QSQ917467:QSW917467 RCM917467:RCS917467 RMI917467:RMO917467 RWE917467:RWK917467 SGA917467:SGG917467 SPW917467:SQC917467 SZS917467:SZY917467 TJO917467:TJU917467 TTK917467:TTQ917467 UDG917467:UDM917467 UNC917467:UNI917467 UWY917467:UXE917467 VGU917467:VHA917467 VQQ917467:VQW917467 WAM917467:WAS917467 WKI917467:WKO917467 WUE917467:WUK917467 L983005:R983005 HS983003:HY983003 RO983003:RU983003 ABK983003:ABQ983003 ALG983003:ALM983003 AVC983003:AVI983003 BEY983003:BFE983003 BOU983003:BPA983003 BYQ983003:BYW983003 CIM983003:CIS983003 CSI983003:CSO983003 DCE983003:DCK983003 DMA983003:DMG983003 DVW983003:DWC983003 EFS983003:EFY983003 EPO983003:EPU983003 EZK983003:EZQ983003 FJG983003:FJM983003 FTC983003:FTI983003 GCY983003:GDE983003 GMU983003:GNA983003 GWQ983003:GWW983003 HGM983003:HGS983003 HQI983003:HQO983003 IAE983003:IAK983003 IKA983003:IKG983003 ITW983003:IUC983003 JDS983003:JDY983003 JNO983003:JNU983003 JXK983003:JXQ983003 KHG983003:KHM983003 KRC983003:KRI983003 LAY983003:LBE983003 LKU983003:LLA983003 LUQ983003:LUW983003 MEM983003:MES983003 MOI983003:MOO983003 MYE983003:MYK983003 NIA983003:NIG983003 NRW983003:NSC983003 OBS983003:OBY983003 OLO983003:OLU983003 OVK983003:OVQ983003 PFG983003:PFM983003 PPC983003:PPI983003 PYY983003:PZE983003 QIU983003:QJA983003 QSQ983003:QSW983003 RCM983003:RCS983003 RMI983003:RMO983003 RWE983003:RWK983003 SGA983003:SGG983003 SPW983003:SQC983003 SZS983003:SZY983003 TJO983003:TJU983003 TTK983003:TTQ983003 UDG983003:UDM983003 UNC983003:UNI983003 UWY983003:UXE983003 VGU983003:VHA983003 VQQ983003:VQW983003 WAM983003:WAS983003 WKI983003:WKO983003" xr:uid="{BC8796FE-79AD-4B7A-BB4A-62C4D7F79165}">
      <formula1>"専用,ハイブリット"</formula1>
    </dataValidation>
    <dataValidation type="list" allowBlank="1" showInputMessage="1" showErrorMessage="1" sqref="L65495:M65495 HS65493:HT65493 RO65493:RP65493 ABK65493:ABL65493 ALG65493:ALH65493 AVC65493:AVD65493 BEY65493:BEZ65493 BOU65493:BOV65493 BYQ65493:BYR65493 CIM65493:CIN65493 CSI65493:CSJ65493 DCE65493:DCF65493 DMA65493:DMB65493 DVW65493:DVX65493 EFS65493:EFT65493 EPO65493:EPP65493 EZK65493:EZL65493 FJG65493:FJH65493 FTC65493:FTD65493 GCY65493:GCZ65493 GMU65493:GMV65493 GWQ65493:GWR65493 HGM65493:HGN65493 HQI65493:HQJ65493 IAE65493:IAF65493 IKA65493:IKB65493 ITW65493:ITX65493 JDS65493:JDT65493 JNO65493:JNP65493 JXK65493:JXL65493 KHG65493:KHH65493 KRC65493:KRD65493 LAY65493:LAZ65493 LKU65493:LKV65493 LUQ65493:LUR65493 MEM65493:MEN65493 MOI65493:MOJ65493 MYE65493:MYF65493 NIA65493:NIB65493 NRW65493:NRX65493 OBS65493:OBT65493 OLO65493:OLP65493 OVK65493:OVL65493 PFG65493:PFH65493 PPC65493:PPD65493 PYY65493:PYZ65493 QIU65493:QIV65493 QSQ65493:QSR65493 RCM65493:RCN65493 RMI65493:RMJ65493 RWE65493:RWF65493 SGA65493:SGB65493 SPW65493:SPX65493 SZS65493:SZT65493 TJO65493:TJP65493 TTK65493:TTL65493 UDG65493:UDH65493 UNC65493:UND65493 UWY65493:UWZ65493 VGU65493:VGV65493 VQQ65493:VQR65493 WAM65493:WAN65493 WKI65493:WKJ65493 WUE65493:WUF65493 L131031:M131031 HS131029:HT131029 RO131029:RP131029 ABK131029:ABL131029 ALG131029:ALH131029 AVC131029:AVD131029 BEY131029:BEZ131029 BOU131029:BOV131029 BYQ131029:BYR131029 CIM131029:CIN131029 CSI131029:CSJ131029 DCE131029:DCF131029 DMA131029:DMB131029 DVW131029:DVX131029 EFS131029:EFT131029 EPO131029:EPP131029 EZK131029:EZL131029 FJG131029:FJH131029 FTC131029:FTD131029 GCY131029:GCZ131029 GMU131029:GMV131029 GWQ131029:GWR131029 HGM131029:HGN131029 HQI131029:HQJ131029 IAE131029:IAF131029 IKA131029:IKB131029 ITW131029:ITX131029 JDS131029:JDT131029 JNO131029:JNP131029 JXK131029:JXL131029 KHG131029:KHH131029 KRC131029:KRD131029 LAY131029:LAZ131029 LKU131029:LKV131029 LUQ131029:LUR131029 MEM131029:MEN131029 MOI131029:MOJ131029 MYE131029:MYF131029 NIA131029:NIB131029 NRW131029:NRX131029 OBS131029:OBT131029 OLO131029:OLP131029 OVK131029:OVL131029 PFG131029:PFH131029 PPC131029:PPD131029 PYY131029:PYZ131029 QIU131029:QIV131029 QSQ131029:QSR131029 RCM131029:RCN131029 RMI131029:RMJ131029 RWE131029:RWF131029 SGA131029:SGB131029 SPW131029:SPX131029 SZS131029:SZT131029 TJO131029:TJP131029 TTK131029:TTL131029 UDG131029:UDH131029 UNC131029:UND131029 UWY131029:UWZ131029 VGU131029:VGV131029 VQQ131029:VQR131029 WAM131029:WAN131029 WKI131029:WKJ131029 WUE131029:WUF131029 L196567:M196567 HS196565:HT196565 RO196565:RP196565 ABK196565:ABL196565 ALG196565:ALH196565 AVC196565:AVD196565 BEY196565:BEZ196565 BOU196565:BOV196565 BYQ196565:BYR196565 CIM196565:CIN196565 CSI196565:CSJ196565 DCE196565:DCF196565 DMA196565:DMB196565 DVW196565:DVX196565 EFS196565:EFT196565 EPO196565:EPP196565 EZK196565:EZL196565 FJG196565:FJH196565 FTC196565:FTD196565 GCY196565:GCZ196565 GMU196565:GMV196565 GWQ196565:GWR196565 HGM196565:HGN196565 HQI196565:HQJ196565 IAE196565:IAF196565 IKA196565:IKB196565 ITW196565:ITX196565 JDS196565:JDT196565 JNO196565:JNP196565 JXK196565:JXL196565 KHG196565:KHH196565 KRC196565:KRD196565 LAY196565:LAZ196565 LKU196565:LKV196565 LUQ196565:LUR196565 MEM196565:MEN196565 MOI196565:MOJ196565 MYE196565:MYF196565 NIA196565:NIB196565 NRW196565:NRX196565 OBS196565:OBT196565 OLO196565:OLP196565 OVK196565:OVL196565 PFG196565:PFH196565 PPC196565:PPD196565 PYY196565:PYZ196565 QIU196565:QIV196565 QSQ196565:QSR196565 RCM196565:RCN196565 RMI196565:RMJ196565 RWE196565:RWF196565 SGA196565:SGB196565 SPW196565:SPX196565 SZS196565:SZT196565 TJO196565:TJP196565 TTK196565:TTL196565 UDG196565:UDH196565 UNC196565:UND196565 UWY196565:UWZ196565 VGU196565:VGV196565 VQQ196565:VQR196565 WAM196565:WAN196565 WKI196565:WKJ196565 WUE196565:WUF196565 L262103:M262103 HS262101:HT262101 RO262101:RP262101 ABK262101:ABL262101 ALG262101:ALH262101 AVC262101:AVD262101 BEY262101:BEZ262101 BOU262101:BOV262101 BYQ262101:BYR262101 CIM262101:CIN262101 CSI262101:CSJ262101 DCE262101:DCF262101 DMA262101:DMB262101 DVW262101:DVX262101 EFS262101:EFT262101 EPO262101:EPP262101 EZK262101:EZL262101 FJG262101:FJH262101 FTC262101:FTD262101 GCY262101:GCZ262101 GMU262101:GMV262101 GWQ262101:GWR262101 HGM262101:HGN262101 HQI262101:HQJ262101 IAE262101:IAF262101 IKA262101:IKB262101 ITW262101:ITX262101 JDS262101:JDT262101 JNO262101:JNP262101 JXK262101:JXL262101 KHG262101:KHH262101 KRC262101:KRD262101 LAY262101:LAZ262101 LKU262101:LKV262101 LUQ262101:LUR262101 MEM262101:MEN262101 MOI262101:MOJ262101 MYE262101:MYF262101 NIA262101:NIB262101 NRW262101:NRX262101 OBS262101:OBT262101 OLO262101:OLP262101 OVK262101:OVL262101 PFG262101:PFH262101 PPC262101:PPD262101 PYY262101:PYZ262101 QIU262101:QIV262101 QSQ262101:QSR262101 RCM262101:RCN262101 RMI262101:RMJ262101 RWE262101:RWF262101 SGA262101:SGB262101 SPW262101:SPX262101 SZS262101:SZT262101 TJO262101:TJP262101 TTK262101:TTL262101 UDG262101:UDH262101 UNC262101:UND262101 UWY262101:UWZ262101 VGU262101:VGV262101 VQQ262101:VQR262101 WAM262101:WAN262101 WKI262101:WKJ262101 WUE262101:WUF262101 L327639:M327639 HS327637:HT327637 RO327637:RP327637 ABK327637:ABL327637 ALG327637:ALH327637 AVC327637:AVD327637 BEY327637:BEZ327637 BOU327637:BOV327637 BYQ327637:BYR327637 CIM327637:CIN327637 CSI327637:CSJ327637 DCE327637:DCF327637 DMA327637:DMB327637 DVW327637:DVX327637 EFS327637:EFT327637 EPO327637:EPP327637 EZK327637:EZL327637 FJG327637:FJH327637 FTC327637:FTD327637 GCY327637:GCZ327637 GMU327637:GMV327637 GWQ327637:GWR327637 HGM327637:HGN327637 HQI327637:HQJ327637 IAE327637:IAF327637 IKA327637:IKB327637 ITW327637:ITX327637 JDS327637:JDT327637 JNO327637:JNP327637 JXK327637:JXL327637 KHG327637:KHH327637 KRC327637:KRD327637 LAY327637:LAZ327637 LKU327637:LKV327637 LUQ327637:LUR327637 MEM327637:MEN327637 MOI327637:MOJ327637 MYE327637:MYF327637 NIA327637:NIB327637 NRW327637:NRX327637 OBS327637:OBT327637 OLO327637:OLP327637 OVK327637:OVL327637 PFG327637:PFH327637 PPC327637:PPD327637 PYY327637:PYZ327637 QIU327637:QIV327637 QSQ327637:QSR327637 RCM327637:RCN327637 RMI327637:RMJ327637 RWE327637:RWF327637 SGA327637:SGB327637 SPW327637:SPX327637 SZS327637:SZT327637 TJO327637:TJP327637 TTK327637:TTL327637 UDG327637:UDH327637 UNC327637:UND327637 UWY327637:UWZ327637 VGU327637:VGV327637 VQQ327637:VQR327637 WAM327637:WAN327637 WKI327637:WKJ327637 WUE327637:WUF327637 L393175:M393175 HS393173:HT393173 RO393173:RP393173 ABK393173:ABL393173 ALG393173:ALH393173 AVC393173:AVD393173 BEY393173:BEZ393173 BOU393173:BOV393173 BYQ393173:BYR393173 CIM393173:CIN393173 CSI393173:CSJ393173 DCE393173:DCF393173 DMA393173:DMB393173 DVW393173:DVX393173 EFS393173:EFT393173 EPO393173:EPP393173 EZK393173:EZL393173 FJG393173:FJH393173 FTC393173:FTD393173 GCY393173:GCZ393173 GMU393173:GMV393173 GWQ393173:GWR393173 HGM393173:HGN393173 HQI393173:HQJ393173 IAE393173:IAF393173 IKA393173:IKB393173 ITW393173:ITX393173 JDS393173:JDT393173 JNO393173:JNP393173 JXK393173:JXL393173 KHG393173:KHH393173 KRC393173:KRD393173 LAY393173:LAZ393173 LKU393173:LKV393173 LUQ393173:LUR393173 MEM393173:MEN393173 MOI393173:MOJ393173 MYE393173:MYF393173 NIA393173:NIB393173 NRW393173:NRX393173 OBS393173:OBT393173 OLO393173:OLP393173 OVK393173:OVL393173 PFG393173:PFH393173 PPC393173:PPD393173 PYY393173:PYZ393173 QIU393173:QIV393173 QSQ393173:QSR393173 RCM393173:RCN393173 RMI393173:RMJ393173 RWE393173:RWF393173 SGA393173:SGB393173 SPW393173:SPX393173 SZS393173:SZT393173 TJO393173:TJP393173 TTK393173:TTL393173 UDG393173:UDH393173 UNC393173:UND393173 UWY393173:UWZ393173 VGU393173:VGV393173 VQQ393173:VQR393173 WAM393173:WAN393173 WKI393173:WKJ393173 WUE393173:WUF393173 L458711:M458711 HS458709:HT458709 RO458709:RP458709 ABK458709:ABL458709 ALG458709:ALH458709 AVC458709:AVD458709 BEY458709:BEZ458709 BOU458709:BOV458709 BYQ458709:BYR458709 CIM458709:CIN458709 CSI458709:CSJ458709 DCE458709:DCF458709 DMA458709:DMB458709 DVW458709:DVX458709 EFS458709:EFT458709 EPO458709:EPP458709 EZK458709:EZL458709 FJG458709:FJH458709 FTC458709:FTD458709 GCY458709:GCZ458709 GMU458709:GMV458709 GWQ458709:GWR458709 HGM458709:HGN458709 HQI458709:HQJ458709 IAE458709:IAF458709 IKA458709:IKB458709 ITW458709:ITX458709 JDS458709:JDT458709 JNO458709:JNP458709 JXK458709:JXL458709 KHG458709:KHH458709 KRC458709:KRD458709 LAY458709:LAZ458709 LKU458709:LKV458709 LUQ458709:LUR458709 MEM458709:MEN458709 MOI458709:MOJ458709 MYE458709:MYF458709 NIA458709:NIB458709 NRW458709:NRX458709 OBS458709:OBT458709 OLO458709:OLP458709 OVK458709:OVL458709 PFG458709:PFH458709 PPC458709:PPD458709 PYY458709:PYZ458709 QIU458709:QIV458709 QSQ458709:QSR458709 RCM458709:RCN458709 RMI458709:RMJ458709 RWE458709:RWF458709 SGA458709:SGB458709 SPW458709:SPX458709 SZS458709:SZT458709 TJO458709:TJP458709 TTK458709:TTL458709 UDG458709:UDH458709 UNC458709:UND458709 UWY458709:UWZ458709 VGU458709:VGV458709 VQQ458709:VQR458709 WAM458709:WAN458709 WKI458709:WKJ458709 WUE458709:WUF458709 L524247:M524247 HS524245:HT524245 RO524245:RP524245 ABK524245:ABL524245 ALG524245:ALH524245 AVC524245:AVD524245 BEY524245:BEZ524245 BOU524245:BOV524245 BYQ524245:BYR524245 CIM524245:CIN524245 CSI524245:CSJ524245 DCE524245:DCF524245 DMA524245:DMB524245 DVW524245:DVX524245 EFS524245:EFT524245 EPO524245:EPP524245 EZK524245:EZL524245 FJG524245:FJH524245 FTC524245:FTD524245 GCY524245:GCZ524245 GMU524245:GMV524245 GWQ524245:GWR524245 HGM524245:HGN524245 HQI524245:HQJ524245 IAE524245:IAF524245 IKA524245:IKB524245 ITW524245:ITX524245 JDS524245:JDT524245 JNO524245:JNP524245 JXK524245:JXL524245 KHG524245:KHH524245 KRC524245:KRD524245 LAY524245:LAZ524245 LKU524245:LKV524245 LUQ524245:LUR524245 MEM524245:MEN524245 MOI524245:MOJ524245 MYE524245:MYF524245 NIA524245:NIB524245 NRW524245:NRX524245 OBS524245:OBT524245 OLO524245:OLP524245 OVK524245:OVL524245 PFG524245:PFH524245 PPC524245:PPD524245 PYY524245:PYZ524245 QIU524245:QIV524245 QSQ524245:QSR524245 RCM524245:RCN524245 RMI524245:RMJ524245 RWE524245:RWF524245 SGA524245:SGB524245 SPW524245:SPX524245 SZS524245:SZT524245 TJO524245:TJP524245 TTK524245:TTL524245 UDG524245:UDH524245 UNC524245:UND524245 UWY524245:UWZ524245 VGU524245:VGV524245 VQQ524245:VQR524245 WAM524245:WAN524245 WKI524245:WKJ524245 WUE524245:WUF524245 L589783:M589783 HS589781:HT589781 RO589781:RP589781 ABK589781:ABL589781 ALG589781:ALH589781 AVC589781:AVD589781 BEY589781:BEZ589781 BOU589781:BOV589781 BYQ589781:BYR589781 CIM589781:CIN589781 CSI589781:CSJ589781 DCE589781:DCF589781 DMA589781:DMB589781 DVW589781:DVX589781 EFS589781:EFT589781 EPO589781:EPP589781 EZK589781:EZL589781 FJG589781:FJH589781 FTC589781:FTD589781 GCY589781:GCZ589781 GMU589781:GMV589781 GWQ589781:GWR589781 HGM589781:HGN589781 HQI589781:HQJ589781 IAE589781:IAF589781 IKA589781:IKB589781 ITW589781:ITX589781 JDS589781:JDT589781 JNO589781:JNP589781 JXK589781:JXL589781 KHG589781:KHH589781 KRC589781:KRD589781 LAY589781:LAZ589781 LKU589781:LKV589781 LUQ589781:LUR589781 MEM589781:MEN589781 MOI589781:MOJ589781 MYE589781:MYF589781 NIA589781:NIB589781 NRW589781:NRX589781 OBS589781:OBT589781 OLO589781:OLP589781 OVK589781:OVL589781 PFG589781:PFH589781 PPC589781:PPD589781 PYY589781:PYZ589781 QIU589781:QIV589781 QSQ589781:QSR589781 RCM589781:RCN589781 RMI589781:RMJ589781 RWE589781:RWF589781 SGA589781:SGB589781 SPW589781:SPX589781 SZS589781:SZT589781 TJO589781:TJP589781 TTK589781:TTL589781 UDG589781:UDH589781 UNC589781:UND589781 UWY589781:UWZ589781 VGU589781:VGV589781 VQQ589781:VQR589781 WAM589781:WAN589781 WKI589781:WKJ589781 WUE589781:WUF589781 L655319:M655319 HS655317:HT655317 RO655317:RP655317 ABK655317:ABL655317 ALG655317:ALH655317 AVC655317:AVD655317 BEY655317:BEZ655317 BOU655317:BOV655317 BYQ655317:BYR655317 CIM655317:CIN655317 CSI655317:CSJ655317 DCE655317:DCF655317 DMA655317:DMB655317 DVW655317:DVX655317 EFS655317:EFT655317 EPO655317:EPP655317 EZK655317:EZL655317 FJG655317:FJH655317 FTC655317:FTD655317 GCY655317:GCZ655317 GMU655317:GMV655317 GWQ655317:GWR655317 HGM655317:HGN655317 HQI655317:HQJ655317 IAE655317:IAF655317 IKA655317:IKB655317 ITW655317:ITX655317 JDS655317:JDT655317 JNO655317:JNP655317 JXK655317:JXL655317 KHG655317:KHH655317 KRC655317:KRD655317 LAY655317:LAZ655317 LKU655317:LKV655317 LUQ655317:LUR655317 MEM655317:MEN655317 MOI655317:MOJ655317 MYE655317:MYF655317 NIA655317:NIB655317 NRW655317:NRX655317 OBS655317:OBT655317 OLO655317:OLP655317 OVK655317:OVL655317 PFG655317:PFH655317 PPC655317:PPD655317 PYY655317:PYZ655317 QIU655317:QIV655317 QSQ655317:QSR655317 RCM655317:RCN655317 RMI655317:RMJ655317 RWE655317:RWF655317 SGA655317:SGB655317 SPW655317:SPX655317 SZS655317:SZT655317 TJO655317:TJP655317 TTK655317:TTL655317 UDG655317:UDH655317 UNC655317:UND655317 UWY655317:UWZ655317 VGU655317:VGV655317 VQQ655317:VQR655317 WAM655317:WAN655317 WKI655317:WKJ655317 WUE655317:WUF655317 L720855:M720855 HS720853:HT720853 RO720853:RP720853 ABK720853:ABL720853 ALG720853:ALH720853 AVC720853:AVD720853 BEY720853:BEZ720853 BOU720853:BOV720853 BYQ720853:BYR720853 CIM720853:CIN720853 CSI720853:CSJ720853 DCE720853:DCF720853 DMA720853:DMB720853 DVW720853:DVX720853 EFS720853:EFT720853 EPO720853:EPP720853 EZK720853:EZL720853 FJG720853:FJH720853 FTC720853:FTD720853 GCY720853:GCZ720853 GMU720853:GMV720853 GWQ720853:GWR720853 HGM720853:HGN720853 HQI720853:HQJ720853 IAE720853:IAF720853 IKA720853:IKB720853 ITW720853:ITX720853 JDS720853:JDT720853 JNO720853:JNP720853 JXK720853:JXL720853 KHG720853:KHH720853 KRC720853:KRD720853 LAY720853:LAZ720853 LKU720853:LKV720853 LUQ720853:LUR720853 MEM720853:MEN720853 MOI720853:MOJ720853 MYE720853:MYF720853 NIA720853:NIB720853 NRW720853:NRX720853 OBS720853:OBT720853 OLO720853:OLP720853 OVK720853:OVL720853 PFG720853:PFH720853 PPC720853:PPD720853 PYY720853:PYZ720853 QIU720853:QIV720853 QSQ720853:QSR720853 RCM720853:RCN720853 RMI720853:RMJ720853 RWE720853:RWF720853 SGA720853:SGB720853 SPW720853:SPX720853 SZS720853:SZT720853 TJO720853:TJP720853 TTK720853:TTL720853 UDG720853:UDH720853 UNC720853:UND720853 UWY720853:UWZ720853 VGU720853:VGV720853 VQQ720853:VQR720853 WAM720853:WAN720853 WKI720853:WKJ720853 WUE720853:WUF720853 L786391:M786391 HS786389:HT786389 RO786389:RP786389 ABK786389:ABL786389 ALG786389:ALH786389 AVC786389:AVD786389 BEY786389:BEZ786389 BOU786389:BOV786389 BYQ786389:BYR786389 CIM786389:CIN786389 CSI786389:CSJ786389 DCE786389:DCF786389 DMA786389:DMB786389 DVW786389:DVX786389 EFS786389:EFT786389 EPO786389:EPP786389 EZK786389:EZL786389 FJG786389:FJH786389 FTC786389:FTD786389 GCY786389:GCZ786389 GMU786389:GMV786389 GWQ786389:GWR786389 HGM786389:HGN786389 HQI786389:HQJ786389 IAE786389:IAF786389 IKA786389:IKB786389 ITW786389:ITX786389 JDS786389:JDT786389 JNO786389:JNP786389 JXK786389:JXL786389 KHG786389:KHH786389 KRC786389:KRD786389 LAY786389:LAZ786389 LKU786389:LKV786389 LUQ786389:LUR786389 MEM786389:MEN786389 MOI786389:MOJ786389 MYE786389:MYF786389 NIA786389:NIB786389 NRW786389:NRX786389 OBS786389:OBT786389 OLO786389:OLP786389 OVK786389:OVL786389 PFG786389:PFH786389 PPC786389:PPD786389 PYY786389:PYZ786389 QIU786389:QIV786389 QSQ786389:QSR786389 RCM786389:RCN786389 RMI786389:RMJ786389 RWE786389:RWF786389 SGA786389:SGB786389 SPW786389:SPX786389 SZS786389:SZT786389 TJO786389:TJP786389 TTK786389:TTL786389 UDG786389:UDH786389 UNC786389:UND786389 UWY786389:UWZ786389 VGU786389:VGV786389 VQQ786389:VQR786389 WAM786389:WAN786389 WKI786389:WKJ786389 WUE786389:WUF786389 L851927:M851927 HS851925:HT851925 RO851925:RP851925 ABK851925:ABL851925 ALG851925:ALH851925 AVC851925:AVD851925 BEY851925:BEZ851925 BOU851925:BOV851925 BYQ851925:BYR851925 CIM851925:CIN851925 CSI851925:CSJ851925 DCE851925:DCF851925 DMA851925:DMB851925 DVW851925:DVX851925 EFS851925:EFT851925 EPO851925:EPP851925 EZK851925:EZL851925 FJG851925:FJH851925 FTC851925:FTD851925 GCY851925:GCZ851925 GMU851925:GMV851925 GWQ851925:GWR851925 HGM851925:HGN851925 HQI851925:HQJ851925 IAE851925:IAF851925 IKA851925:IKB851925 ITW851925:ITX851925 JDS851925:JDT851925 JNO851925:JNP851925 JXK851925:JXL851925 KHG851925:KHH851925 KRC851925:KRD851925 LAY851925:LAZ851925 LKU851925:LKV851925 LUQ851925:LUR851925 MEM851925:MEN851925 MOI851925:MOJ851925 MYE851925:MYF851925 NIA851925:NIB851925 NRW851925:NRX851925 OBS851925:OBT851925 OLO851925:OLP851925 OVK851925:OVL851925 PFG851925:PFH851925 PPC851925:PPD851925 PYY851925:PYZ851925 QIU851925:QIV851925 QSQ851925:QSR851925 RCM851925:RCN851925 RMI851925:RMJ851925 RWE851925:RWF851925 SGA851925:SGB851925 SPW851925:SPX851925 SZS851925:SZT851925 TJO851925:TJP851925 TTK851925:TTL851925 UDG851925:UDH851925 UNC851925:UND851925 UWY851925:UWZ851925 VGU851925:VGV851925 VQQ851925:VQR851925 WAM851925:WAN851925 WKI851925:WKJ851925 WUE851925:WUF851925 L917463:M917463 HS917461:HT917461 RO917461:RP917461 ABK917461:ABL917461 ALG917461:ALH917461 AVC917461:AVD917461 BEY917461:BEZ917461 BOU917461:BOV917461 BYQ917461:BYR917461 CIM917461:CIN917461 CSI917461:CSJ917461 DCE917461:DCF917461 DMA917461:DMB917461 DVW917461:DVX917461 EFS917461:EFT917461 EPO917461:EPP917461 EZK917461:EZL917461 FJG917461:FJH917461 FTC917461:FTD917461 GCY917461:GCZ917461 GMU917461:GMV917461 GWQ917461:GWR917461 HGM917461:HGN917461 HQI917461:HQJ917461 IAE917461:IAF917461 IKA917461:IKB917461 ITW917461:ITX917461 JDS917461:JDT917461 JNO917461:JNP917461 JXK917461:JXL917461 KHG917461:KHH917461 KRC917461:KRD917461 LAY917461:LAZ917461 LKU917461:LKV917461 LUQ917461:LUR917461 MEM917461:MEN917461 MOI917461:MOJ917461 MYE917461:MYF917461 NIA917461:NIB917461 NRW917461:NRX917461 OBS917461:OBT917461 OLO917461:OLP917461 OVK917461:OVL917461 PFG917461:PFH917461 PPC917461:PPD917461 PYY917461:PYZ917461 QIU917461:QIV917461 QSQ917461:QSR917461 RCM917461:RCN917461 RMI917461:RMJ917461 RWE917461:RWF917461 SGA917461:SGB917461 SPW917461:SPX917461 SZS917461:SZT917461 TJO917461:TJP917461 TTK917461:TTL917461 UDG917461:UDH917461 UNC917461:UND917461 UWY917461:UWZ917461 VGU917461:VGV917461 VQQ917461:VQR917461 WAM917461:WAN917461 WKI917461:WKJ917461 WUE917461:WUF917461 L982999:M982999 HS982997:HT982997 RO982997:RP982997 ABK982997:ABL982997 ALG982997:ALH982997 AVC982997:AVD982997 BEY982997:BEZ982997 BOU982997:BOV982997 BYQ982997:BYR982997 CIM982997:CIN982997 CSI982997:CSJ982997 DCE982997:DCF982997 DMA982997:DMB982997 DVW982997:DVX982997 EFS982997:EFT982997 EPO982997:EPP982997 EZK982997:EZL982997 FJG982997:FJH982997 FTC982997:FTD982997 GCY982997:GCZ982997 GMU982997:GMV982997 GWQ982997:GWR982997 HGM982997:HGN982997 HQI982997:HQJ982997 IAE982997:IAF982997 IKA982997:IKB982997 ITW982997:ITX982997 JDS982997:JDT982997 JNO982997:JNP982997 JXK982997:JXL982997 KHG982997:KHH982997 KRC982997:KRD982997 LAY982997:LAZ982997 LKU982997:LKV982997 LUQ982997:LUR982997 MEM982997:MEN982997 MOI982997:MOJ982997 MYE982997:MYF982997 NIA982997:NIB982997 NRW982997:NRX982997 OBS982997:OBT982997 OLO982997:OLP982997 OVK982997:OVL982997 PFG982997:PFH982997 PPC982997:PPD982997 PYY982997:PYZ982997 QIU982997:QIV982997 QSQ982997:QSR982997 RCM982997:RCN982997 RMI982997:RMJ982997 RWE982997:RWF982997 SGA982997:SGB982997 SPW982997:SPX982997 SZS982997:SZT982997 TJO982997:TJP982997 TTK982997:TTL982997 UDG982997:UDH982997 UNC982997:UND982997 UWY982997:UWZ982997 VGU982997:VGV982997 VQQ982997:VQR982997 WAM982997:WAN982997 WKI982997:WKJ982997 WUE982997:WUF982997" xr:uid="{11535668-D9EA-496B-AB0C-48C94B96391D}">
      <formula1>"□,■"</formula1>
    </dataValidation>
    <dataValidation type="custom" imeMode="disabled" allowBlank="1" showInputMessage="1" showErrorMessage="1" error="整数で入力してください。" sqref="WVH983075:WVK983075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IV65563:IY65565 SR65563:SU65565 ACN65563:ACQ65565 AMJ65563:AMM65565 AWF65563:AWI65565 BGB65563:BGE65565 BPX65563:BQA65565 BZT65563:BZW65565 CJP65563:CJS65565 CTL65563:CTO65565 DDH65563:DDK65565 DND65563:DNG65565 DWZ65563:DXC65565 EGV65563:EGY65565 EQR65563:EQU65565 FAN65563:FAQ65565 FKJ65563:FKM65565 FUF65563:FUI65565 GEB65563:GEE65565 GNX65563:GOA65565 GXT65563:GXW65565 HHP65563:HHS65565 HRL65563:HRO65565 IBH65563:IBK65565 ILD65563:ILG65565 IUZ65563:IVC65565 JEV65563:JEY65565 JOR65563:JOU65565 JYN65563:JYQ65565 KIJ65563:KIM65565 KSF65563:KSI65565 LCB65563:LCE65565 LLX65563:LMA65565 LVT65563:LVW65565 MFP65563:MFS65565 MPL65563:MPO65565 MZH65563:MZK65565 NJD65563:NJG65565 NSZ65563:NTC65565 OCV65563:OCY65565 OMR65563:OMU65565 OWN65563:OWQ65565 PGJ65563:PGM65565 PQF65563:PQI65565 QAB65563:QAE65565 QJX65563:QKA65565 QTT65563:QTW65565 RDP65563:RDS65565 RNL65563:RNO65565 RXH65563:RXK65565 SHD65563:SHG65565 SQZ65563:SRC65565 TAV65563:TAY65565 TKR65563:TKU65565 TUN65563:TUQ65565 UEJ65563:UEM65565 UOF65563:UOI65565 UYB65563:UYE65565 VHX65563:VIA65565 VRT65563:VRW65565 WBP65563:WBS65565 WLL65563:WLO65565 WVH65563:WVK65565 IV131099:IY131101 SR131099:SU131101 ACN131099:ACQ131101 AMJ131099:AMM131101 AWF131099:AWI131101 BGB131099:BGE131101 BPX131099:BQA131101 BZT131099:BZW131101 CJP131099:CJS131101 CTL131099:CTO131101 DDH131099:DDK131101 DND131099:DNG131101 DWZ131099:DXC131101 EGV131099:EGY131101 EQR131099:EQU131101 FAN131099:FAQ131101 FKJ131099:FKM131101 FUF131099:FUI131101 GEB131099:GEE131101 GNX131099:GOA131101 GXT131099:GXW131101 HHP131099:HHS131101 HRL131099:HRO131101 IBH131099:IBK131101 ILD131099:ILG131101 IUZ131099:IVC131101 JEV131099:JEY131101 JOR131099:JOU131101 JYN131099:JYQ131101 KIJ131099:KIM131101 KSF131099:KSI131101 LCB131099:LCE131101 LLX131099:LMA131101 LVT131099:LVW131101 MFP131099:MFS131101 MPL131099:MPO131101 MZH131099:MZK131101 NJD131099:NJG131101 NSZ131099:NTC131101 OCV131099:OCY131101 OMR131099:OMU131101 OWN131099:OWQ131101 PGJ131099:PGM131101 PQF131099:PQI131101 QAB131099:QAE131101 QJX131099:QKA131101 QTT131099:QTW131101 RDP131099:RDS131101 RNL131099:RNO131101 RXH131099:RXK131101 SHD131099:SHG131101 SQZ131099:SRC131101 TAV131099:TAY131101 TKR131099:TKU131101 TUN131099:TUQ131101 UEJ131099:UEM131101 UOF131099:UOI131101 UYB131099:UYE131101 VHX131099:VIA131101 VRT131099:VRW131101 WBP131099:WBS131101 WLL131099:WLO131101 WVH131099:WVK131101 IV196635:IY196637 SR196635:SU196637 ACN196635:ACQ196637 AMJ196635:AMM196637 AWF196635:AWI196637 BGB196635:BGE196637 BPX196635:BQA196637 BZT196635:BZW196637 CJP196635:CJS196637 CTL196635:CTO196637 DDH196635:DDK196637 DND196635:DNG196637 DWZ196635:DXC196637 EGV196635:EGY196637 EQR196635:EQU196637 FAN196635:FAQ196637 FKJ196635:FKM196637 FUF196635:FUI196637 GEB196635:GEE196637 GNX196635:GOA196637 GXT196635:GXW196637 HHP196635:HHS196637 HRL196635:HRO196637 IBH196635:IBK196637 ILD196635:ILG196637 IUZ196635:IVC196637 JEV196635:JEY196637 JOR196635:JOU196637 JYN196635:JYQ196637 KIJ196635:KIM196637 KSF196635:KSI196637 LCB196635:LCE196637 LLX196635:LMA196637 LVT196635:LVW196637 MFP196635:MFS196637 MPL196635:MPO196637 MZH196635:MZK196637 NJD196635:NJG196637 NSZ196635:NTC196637 OCV196635:OCY196637 OMR196635:OMU196637 OWN196635:OWQ196637 PGJ196635:PGM196637 PQF196635:PQI196637 QAB196635:QAE196637 QJX196635:QKA196637 QTT196635:QTW196637 RDP196635:RDS196637 RNL196635:RNO196637 RXH196635:RXK196637 SHD196635:SHG196637 SQZ196635:SRC196637 TAV196635:TAY196637 TKR196635:TKU196637 TUN196635:TUQ196637 UEJ196635:UEM196637 UOF196635:UOI196637 UYB196635:UYE196637 VHX196635:VIA196637 VRT196635:VRW196637 WBP196635:WBS196637 WLL196635:WLO196637 WVH196635:WVK196637 IV262171:IY262173 SR262171:SU262173 ACN262171:ACQ262173 AMJ262171:AMM262173 AWF262171:AWI262173 BGB262171:BGE262173 BPX262171:BQA262173 BZT262171:BZW262173 CJP262171:CJS262173 CTL262171:CTO262173 DDH262171:DDK262173 DND262171:DNG262173 DWZ262171:DXC262173 EGV262171:EGY262173 EQR262171:EQU262173 FAN262171:FAQ262173 FKJ262171:FKM262173 FUF262171:FUI262173 GEB262171:GEE262173 GNX262171:GOA262173 GXT262171:GXW262173 HHP262171:HHS262173 HRL262171:HRO262173 IBH262171:IBK262173 ILD262171:ILG262173 IUZ262171:IVC262173 JEV262171:JEY262173 JOR262171:JOU262173 JYN262171:JYQ262173 KIJ262171:KIM262173 KSF262171:KSI262173 LCB262171:LCE262173 LLX262171:LMA262173 LVT262171:LVW262173 MFP262171:MFS262173 MPL262171:MPO262173 MZH262171:MZK262173 NJD262171:NJG262173 NSZ262171:NTC262173 OCV262171:OCY262173 OMR262171:OMU262173 OWN262171:OWQ262173 PGJ262171:PGM262173 PQF262171:PQI262173 QAB262171:QAE262173 QJX262171:QKA262173 QTT262171:QTW262173 RDP262171:RDS262173 RNL262171:RNO262173 RXH262171:RXK262173 SHD262171:SHG262173 SQZ262171:SRC262173 TAV262171:TAY262173 TKR262171:TKU262173 TUN262171:TUQ262173 UEJ262171:UEM262173 UOF262171:UOI262173 UYB262171:UYE262173 VHX262171:VIA262173 VRT262171:VRW262173 WBP262171:WBS262173 WLL262171:WLO262173 WVH262171:WVK262173 IV327707:IY327709 SR327707:SU327709 ACN327707:ACQ327709 AMJ327707:AMM327709 AWF327707:AWI327709 BGB327707:BGE327709 BPX327707:BQA327709 BZT327707:BZW327709 CJP327707:CJS327709 CTL327707:CTO327709 DDH327707:DDK327709 DND327707:DNG327709 DWZ327707:DXC327709 EGV327707:EGY327709 EQR327707:EQU327709 FAN327707:FAQ327709 FKJ327707:FKM327709 FUF327707:FUI327709 GEB327707:GEE327709 GNX327707:GOA327709 GXT327707:GXW327709 HHP327707:HHS327709 HRL327707:HRO327709 IBH327707:IBK327709 ILD327707:ILG327709 IUZ327707:IVC327709 JEV327707:JEY327709 JOR327707:JOU327709 JYN327707:JYQ327709 KIJ327707:KIM327709 KSF327707:KSI327709 LCB327707:LCE327709 LLX327707:LMA327709 LVT327707:LVW327709 MFP327707:MFS327709 MPL327707:MPO327709 MZH327707:MZK327709 NJD327707:NJG327709 NSZ327707:NTC327709 OCV327707:OCY327709 OMR327707:OMU327709 OWN327707:OWQ327709 PGJ327707:PGM327709 PQF327707:PQI327709 QAB327707:QAE327709 QJX327707:QKA327709 QTT327707:QTW327709 RDP327707:RDS327709 RNL327707:RNO327709 RXH327707:RXK327709 SHD327707:SHG327709 SQZ327707:SRC327709 TAV327707:TAY327709 TKR327707:TKU327709 TUN327707:TUQ327709 UEJ327707:UEM327709 UOF327707:UOI327709 UYB327707:UYE327709 VHX327707:VIA327709 VRT327707:VRW327709 WBP327707:WBS327709 WLL327707:WLO327709 WVH327707:WVK327709 IV393243:IY393245 SR393243:SU393245 ACN393243:ACQ393245 AMJ393243:AMM393245 AWF393243:AWI393245 BGB393243:BGE393245 BPX393243:BQA393245 BZT393243:BZW393245 CJP393243:CJS393245 CTL393243:CTO393245 DDH393243:DDK393245 DND393243:DNG393245 DWZ393243:DXC393245 EGV393243:EGY393245 EQR393243:EQU393245 FAN393243:FAQ393245 FKJ393243:FKM393245 FUF393243:FUI393245 GEB393243:GEE393245 GNX393243:GOA393245 GXT393243:GXW393245 HHP393243:HHS393245 HRL393243:HRO393245 IBH393243:IBK393245 ILD393243:ILG393245 IUZ393243:IVC393245 JEV393243:JEY393245 JOR393243:JOU393245 JYN393243:JYQ393245 KIJ393243:KIM393245 KSF393243:KSI393245 LCB393243:LCE393245 LLX393243:LMA393245 LVT393243:LVW393245 MFP393243:MFS393245 MPL393243:MPO393245 MZH393243:MZK393245 NJD393243:NJG393245 NSZ393243:NTC393245 OCV393243:OCY393245 OMR393243:OMU393245 OWN393243:OWQ393245 PGJ393243:PGM393245 PQF393243:PQI393245 QAB393243:QAE393245 QJX393243:QKA393245 QTT393243:QTW393245 RDP393243:RDS393245 RNL393243:RNO393245 RXH393243:RXK393245 SHD393243:SHG393245 SQZ393243:SRC393245 TAV393243:TAY393245 TKR393243:TKU393245 TUN393243:TUQ393245 UEJ393243:UEM393245 UOF393243:UOI393245 UYB393243:UYE393245 VHX393243:VIA393245 VRT393243:VRW393245 WBP393243:WBS393245 WLL393243:WLO393245 WVH393243:WVK393245 IV458779:IY458781 SR458779:SU458781 ACN458779:ACQ458781 AMJ458779:AMM458781 AWF458779:AWI458781 BGB458779:BGE458781 BPX458779:BQA458781 BZT458779:BZW458781 CJP458779:CJS458781 CTL458779:CTO458781 DDH458779:DDK458781 DND458779:DNG458781 DWZ458779:DXC458781 EGV458779:EGY458781 EQR458779:EQU458781 FAN458779:FAQ458781 FKJ458779:FKM458781 FUF458779:FUI458781 GEB458779:GEE458781 GNX458779:GOA458781 GXT458779:GXW458781 HHP458779:HHS458781 HRL458779:HRO458781 IBH458779:IBK458781 ILD458779:ILG458781 IUZ458779:IVC458781 JEV458779:JEY458781 JOR458779:JOU458781 JYN458779:JYQ458781 KIJ458779:KIM458781 KSF458779:KSI458781 LCB458779:LCE458781 LLX458779:LMA458781 LVT458779:LVW458781 MFP458779:MFS458781 MPL458779:MPO458781 MZH458779:MZK458781 NJD458779:NJG458781 NSZ458779:NTC458781 OCV458779:OCY458781 OMR458779:OMU458781 OWN458779:OWQ458781 PGJ458779:PGM458781 PQF458779:PQI458781 QAB458779:QAE458781 QJX458779:QKA458781 QTT458779:QTW458781 RDP458779:RDS458781 RNL458779:RNO458781 RXH458779:RXK458781 SHD458779:SHG458781 SQZ458779:SRC458781 TAV458779:TAY458781 TKR458779:TKU458781 TUN458779:TUQ458781 UEJ458779:UEM458781 UOF458779:UOI458781 UYB458779:UYE458781 VHX458779:VIA458781 VRT458779:VRW458781 WBP458779:WBS458781 WLL458779:WLO458781 WVH458779:WVK458781 IV524315:IY524317 SR524315:SU524317 ACN524315:ACQ524317 AMJ524315:AMM524317 AWF524315:AWI524317 BGB524315:BGE524317 BPX524315:BQA524317 BZT524315:BZW524317 CJP524315:CJS524317 CTL524315:CTO524317 DDH524315:DDK524317 DND524315:DNG524317 DWZ524315:DXC524317 EGV524315:EGY524317 EQR524315:EQU524317 FAN524315:FAQ524317 FKJ524315:FKM524317 FUF524315:FUI524317 GEB524315:GEE524317 GNX524315:GOA524317 GXT524315:GXW524317 HHP524315:HHS524317 HRL524315:HRO524317 IBH524315:IBK524317 ILD524315:ILG524317 IUZ524315:IVC524317 JEV524315:JEY524317 JOR524315:JOU524317 JYN524315:JYQ524317 KIJ524315:KIM524317 KSF524315:KSI524317 LCB524315:LCE524317 LLX524315:LMA524317 LVT524315:LVW524317 MFP524315:MFS524317 MPL524315:MPO524317 MZH524315:MZK524317 NJD524315:NJG524317 NSZ524315:NTC524317 OCV524315:OCY524317 OMR524315:OMU524317 OWN524315:OWQ524317 PGJ524315:PGM524317 PQF524315:PQI524317 QAB524315:QAE524317 QJX524315:QKA524317 QTT524315:QTW524317 RDP524315:RDS524317 RNL524315:RNO524317 RXH524315:RXK524317 SHD524315:SHG524317 SQZ524315:SRC524317 TAV524315:TAY524317 TKR524315:TKU524317 TUN524315:TUQ524317 UEJ524315:UEM524317 UOF524315:UOI524317 UYB524315:UYE524317 VHX524315:VIA524317 VRT524315:VRW524317 WBP524315:WBS524317 WLL524315:WLO524317 WVH524315:WVK524317 IV589851:IY589853 SR589851:SU589853 ACN589851:ACQ589853 AMJ589851:AMM589853 AWF589851:AWI589853 BGB589851:BGE589853 BPX589851:BQA589853 BZT589851:BZW589853 CJP589851:CJS589853 CTL589851:CTO589853 DDH589851:DDK589853 DND589851:DNG589853 DWZ589851:DXC589853 EGV589851:EGY589853 EQR589851:EQU589853 FAN589851:FAQ589853 FKJ589851:FKM589853 FUF589851:FUI589853 GEB589851:GEE589853 GNX589851:GOA589853 GXT589851:GXW589853 HHP589851:HHS589853 HRL589851:HRO589853 IBH589851:IBK589853 ILD589851:ILG589853 IUZ589851:IVC589853 JEV589851:JEY589853 JOR589851:JOU589853 JYN589851:JYQ589853 KIJ589851:KIM589853 KSF589851:KSI589853 LCB589851:LCE589853 LLX589851:LMA589853 LVT589851:LVW589853 MFP589851:MFS589853 MPL589851:MPO589853 MZH589851:MZK589853 NJD589851:NJG589853 NSZ589851:NTC589853 OCV589851:OCY589853 OMR589851:OMU589853 OWN589851:OWQ589853 PGJ589851:PGM589853 PQF589851:PQI589853 QAB589851:QAE589853 QJX589851:QKA589853 QTT589851:QTW589853 RDP589851:RDS589853 RNL589851:RNO589853 RXH589851:RXK589853 SHD589851:SHG589853 SQZ589851:SRC589853 TAV589851:TAY589853 TKR589851:TKU589853 TUN589851:TUQ589853 UEJ589851:UEM589853 UOF589851:UOI589853 UYB589851:UYE589853 VHX589851:VIA589853 VRT589851:VRW589853 WBP589851:WBS589853 WLL589851:WLO589853 WVH589851:WVK589853 IV655387:IY655389 SR655387:SU655389 ACN655387:ACQ655389 AMJ655387:AMM655389 AWF655387:AWI655389 BGB655387:BGE655389 BPX655387:BQA655389 BZT655387:BZW655389 CJP655387:CJS655389 CTL655387:CTO655389 DDH655387:DDK655389 DND655387:DNG655389 DWZ655387:DXC655389 EGV655387:EGY655389 EQR655387:EQU655389 FAN655387:FAQ655389 FKJ655387:FKM655389 FUF655387:FUI655389 GEB655387:GEE655389 GNX655387:GOA655389 GXT655387:GXW655389 HHP655387:HHS655389 HRL655387:HRO655389 IBH655387:IBK655389 ILD655387:ILG655389 IUZ655387:IVC655389 JEV655387:JEY655389 JOR655387:JOU655389 JYN655387:JYQ655389 KIJ655387:KIM655389 KSF655387:KSI655389 LCB655387:LCE655389 LLX655387:LMA655389 LVT655387:LVW655389 MFP655387:MFS655389 MPL655387:MPO655389 MZH655387:MZK655389 NJD655387:NJG655389 NSZ655387:NTC655389 OCV655387:OCY655389 OMR655387:OMU655389 OWN655387:OWQ655389 PGJ655387:PGM655389 PQF655387:PQI655389 QAB655387:QAE655389 QJX655387:QKA655389 QTT655387:QTW655389 RDP655387:RDS655389 RNL655387:RNO655389 RXH655387:RXK655389 SHD655387:SHG655389 SQZ655387:SRC655389 TAV655387:TAY655389 TKR655387:TKU655389 TUN655387:TUQ655389 UEJ655387:UEM655389 UOF655387:UOI655389 UYB655387:UYE655389 VHX655387:VIA655389 VRT655387:VRW655389 WBP655387:WBS655389 WLL655387:WLO655389 WVH655387:WVK655389 IV720923:IY720925 SR720923:SU720925 ACN720923:ACQ720925 AMJ720923:AMM720925 AWF720923:AWI720925 BGB720923:BGE720925 BPX720923:BQA720925 BZT720923:BZW720925 CJP720923:CJS720925 CTL720923:CTO720925 DDH720923:DDK720925 DND720923:DNG720925 DWZ720923:DXC720925 EGV720923:EGY720925 EQR720923:EQU720925 FAN720923:FAQ720925 FKJ720923:FKM720925 FUF720923:FUI720925 GEB720923:GEE720925 GNX720923:GOA720925 GXT720923:GXW720925 HHP720923:HHS720925 HRL720923:HRO720925 IBH720923:IBK720925 ILD720923:ILG720925 IUZ720923:IVC720925 JEV720923:JEY720925 JOR720923:JOU720925 JYN720923:JYQ720925 KIJ720923:KIM720925 KSF720923:KSI720925 LCB720923:LCE720925 LLX720923:LMA720925 LVT720923:LVW720925 MFP720923:MFS720925 MPL720923:MPO720925 MZH720923:MZK720925 NJD720923:NJG720925 NSZ720923:NTC720925 OCV720923:OCY720925 OMR720923:OMU720925 OWN720923:OWQ720925 PGJ720923:PGM720925 PQF720923:PQI720925 QAB720923:QAE720925 QJX720923:QKA720925 QTT720923:QTW720925 RDP720923:RDS720925 RNL720923:RNO720925 RXH720923:RXK720925 SHD720923:SHG720925 SQZ720923:SRC720925 TAV720923:TAY720925 TKR720923:TKU720925 TUN720923:TUQ720925 UEJ720923:UEM720925 UOF720923:UOI720925 UYB720923:UYE720925 VHX720923:VIA720925 VRT720923:VRW720925 WBP720923:WBS720925 WLL720923:WLO720925 WVH720923:WVK720925 IV786459:IY786461 SR786459:SU786461 ACN786459:ACQ786461 AMJ786459:AMM786461 AWF786459:AWI786461 BGB786459:BGE786461 BPX786459:BQA786461 BZT786459:BZW786461 CJP786459:CJS786461 CTL786459:CTO786461 DDH786459:DDK786461 DND786459:DNG786461 DWZ786459:DXC786461 EGV786459:EGY786461 EQR786459:EQU786461 FAN786459:FAQ786461 FKJ786459:FKM786461 FUF786459:FUI786461 GEB786459:GEE786461 GNX786459:GOA786461 GXT786459:GXW786461 HHP786459:HHS786461 HRL786459:HRO786461 IBH786459:IBK786461 ILD786459:ILG786461 IUZ786459:IVC786461 JEV786459:JEY786461 JOR786459:JOU786461 JYN786459:JYQ786461 KIJ786459:KIM786461 KSF786459:KSI786461 LCB786459:LCE786461 LLX786459:LMA786461 LVT786459:LVW786461 MFP786459:MFS786461 MPL786459:MPO786461 MZH786459:MZK786461 NJD786459:NJG786461 NSZ786459:NTC786461 OCV786459:OCY786461 OMR786459:OMU786461 OWN786459:OWQ786461 PGJ786459:PGM786461 PQF786459:PQI786461 QAB786459:QAE786461 QJX786459:QKA786461 QTT786459:QTW786461 RDP786459:RDS786461 RNL786459:RNO786461 RXH786459:RXK786461 SHD786459:SHG786461 SQZ786459:SRC786461 TAV786459:TAY786461 TKR786459:TKU786461 TUN786459:TUQ786461 UEJ786459:UEM786461 UOF786459:UOI786461 UYB786459:UYE786461 VHX786459:VIA786461 VRT786459:VRW786461 WBP786459:WBS786461 WLL786459:WLO786461 WVH786459:WVK786461 IV851995:IY851997 SR851995:SU851997 ACN851995:ACQ851997 AMJ851995:AMM851997 AWF851995:AWI851997 BGB851995:BGE851997 BPX851995:BQA851997 BZT851995:BZW851997 CJP851995:CJS851997 CTL851995:CTO851997 DDH851995:DDK851997 DND851995:DNG851997 DWZ851995:DXC851997 EGV851995:EGY851997 EQR851995:EQU851997 FAN851995:FAQ851997 FKJ851995:FKM851997 FUF851995:FUI851997 GEB851995:GEE851997 GNX851995:GOA851997 GXT851995:GXW851997 HHP851995:HHS851997 HRL851995:HRO851997 IBH851995:IBK851997 ILD851995:ILG851997 IUZ851995:IVC851997 JEV851995:JEY851997 JOR851995:JOU851997 JYN851995:JYQ851997 KIJ851995:KIM851997 KSF851995:KSI851997 LCB851995:LCE851997 LLX851995:LMA851997 LVT851995:LVW851997 MFP851995:MFS851997 MPL851995:MPO851997 MZH851995:MZK851997 NJD851995:NJG851997 NSZ851995:NTC851997 OCV851995:OCY851997 OMR851995:OMU851997 OWN851995:OWQ851997 PGJ851995:PGM851997 PQF851995:PQI851997 QAB851995:QAE851997 QJX851995:QKA851997 QTT851995:QTW851997 RDP851995:RDS851997 RNL851995:RNO851997 RXH851995:RXK851997 SHD851995:SHG851997 SQZ851995:SRC851997 TAV851995:TAY851997 TKR851995:TKU851997 TUN851995:TUQ851997 UEJ851995:UEM851997 UOF851995:UOI851997 UYB851995:UYE851997 VHX851995:VIA851997 VRT851995:VRW851997 WBP851995:WBS851997 WLL851995:WLO851997 WVH851995:WVK851997 IV917531:IY917533 SR917531:SU917533 ACN917531:ACQ917533 AMJ917531:AMM917533 AWF917531:AWI917533 BGB917531:BGE917533 BPX917531:BQA917533 BZT917531:BZW917533 CJP917531:CJS917533 CTL917531:CTO917533 DDH917531:DDK917533 DND917531:DNG917533 DWZ917531:DXC917533 EGV917531:EGY917533 EQR917531:EQU917533 FAN917531:FAQ917533 FKJ917531:FKM917533 FUF917531:FUI917533 GEB917531:GEE917533 GNX917531:GOA917533 GXT917531:GXW917533 HHP917531:HHS917533 HRL917531:HRO917533 IBH917531:IBK917533 ILD917531:ILG917533 IUZ917531:IVC917533 JEV917531:JEY917533 JOR917531:JOU917533 JYN917531:JYQ917533 KIJ917531:KIM917533 KSF917531:KSI917533 LCB917531:LCE917533 LLX917531:LMA917533 LVT917531:LVW917533 MFP917531:MFS917533 MPL917531:MPO917533 MZH917531:MZK917533 NJD917531:NJG917533 NSZ917531:NTC917533 OCV917531:OCY917533 OMR917531:OMU917533 OWN917531:OWQ917533 PGJ917531:PGM917533 PQF917531:PQI917533 QAB917531:QAE917533 QJX917531:QKA917533 QTT917531:QTW917533 RDP917531:RDS917533 RNL917531:RNO917533 RXH917531:RXK917533 SHD917531:SHG917533 SQZ917531:SRC917533 TAV917531:TAY917533 TKR917531:TKU917533 TUN917531:TUQ917533 UEJ917531:UEM917533 UOF917531:UOI917533 UYB917531:UYE917533 VHX917531:VIA917533 VRT917531:VRW917533 WBP917531:WBS917533 WLL917531:WLO917533 WVH917531:WVK917533 IV983067:IY983069 SR983067:SU983069 ACN983067:ACQ983069 AMJ983067:AMM983069 AWF983067:AWI983069 BGB983067:BGE983069 BPX983067:BQA983069 BZT983067:BZW983069 CJP983067:CJS983069 CTL983067:CTO983069 DDH983067:DDK983069 DND983067:DNG983069 DWZ983067:DXC983069 EGV983067:EGY983069 EQR983067:EQU983069 FAN983067:FAQ983069 FKJ983067:FKM983069 FUF983067:FUI983069 GEB983067:GEE983069 GNX983067:GOA983069 GXT983067:GXW983069 HHP983067:HHS983069 HRL983067:HRO983069 IBH983067:IBK983069 ILD983067:ILG983069 IUZ983067:IVC983069 JEV983067:JEY983069 JOR983067:JOU983069 JYN983067:JYQ983069 KIJ983067:KIM983069 KSF983067:KSI983069 LCB983067:LCE983069 LLX983067:LMA983069 LVT983067:LVW983069 MFP983067:MFS983069 MPL983067:MPO983069 MZH983067:MZK983069 NJD983067:NJG983069 NSZ983067:NTC983069 OCV983067:OCY983069 OMR983067:OMU983069 OWN983067:OWQ983069 PGJ983067:PGM983069 PQF983067:PQI983069 QAB983067:QAE983069 QJX983067:QKA983069 QTT983067:QTW983069 RDP983067:RDS983069 RNL983067:RNO983069 RXH983067:RXK983069 SHD983067:SHG983069 SQZ983067:SRC983069 TAV983067:TAY983069 TKR983067:TKU983069 TUN983067:TUQ983069 UEJ983067:UEM983069 UOF983067:UOI983069 UYB983067:UYE983069 VHX983067:VIA983069 VRT983067:VRW983069 WBP983067:WBS983069 WLL983067:WLO983069 WVH983067:WVK983069 IV65571:IY65571 SR65571:SU65571 ACN65571:ACQ65571 AMJ65571:AMM65571 AWF65571:AWI65571 BGB65571:BGE65571 BPX65571:BQA65571 BZT65571:BZW65571 CJP65571:CJS65571 CTL65571:CTO65571 DDH65571:DDK65571 DND65571:DNG65571 DWZ65571:DXC65571 EGV65571:EGY65571 EQR65571:EQU65571 FAN65571:FAQ65571 FKJ65571:FKM65571 FUF65571:FUI65571 GEB65571:GEE65571 GNX65571:GOA65571 GXT65571:GXW65571 HHP65571:HHS65571 HRL65571:HRO65571 IBH65571:IBK65571 ILD65571:ILG65571 IUZ65571:IVC65571 JEV65571:JEY65571 JOR65571:JOU65571 JYN65571:JYQ65571 KIJ65571:KIM65571 KSF65571:KSI65571 LCB65571:LCE65571 LLX65571:LMA65571 LVT65571:LVW65571 MFP65571:MFS65571 MPL65571:MPO65571 MZH65571:MZK65571 NJD65571:NJG65571 NSZ65571:NTC65571 OCV65571:OCY65571 OMR65571:OMU65571 OWN65571:OWQ65571 PGJ65571:PGM65571 PQF65571:PQI65571 QAB65571:QAE65571 QJX65571:QKA65571 QTT65571:QTW65571 RDP65571:RDS65571 RNL65571:RNO65571 RXH65571:RXK65571 SHD65571:SHG65571 SQZ65571:SRC65571 TAV65571:TAY65571 TKR65571:TKU65571 TUN65571:TUQ65571 UEJ65571:UEM65571 UOF65571:UOI65571 UYB65571:UYE65571 VHX65571:VIA65571 VRT65571:VRW65571 WBP65571:WBS65571 WLL65571:WLO65571 WVH65571:WVK65571 IV131107:IY131107 SR131107:SU131107 ACN131107:ACQ131107 AMJ131107:AMM131107 AWF131107:AWI131107 BGB131107:BGE131107 BPX131107:BQA131107 BZT131107:BZW131107 CJP131107:CJS131107 CTL131107:CTO131107 DDH131107:DDK131107 DND131107:DNG131107 DWZ131107:DXC131107 EGV131107:EGY131107 EQR131107:EQU131107 FAN131107:FAQ131107 FKJ131107:FKM131107 FUF131107:FUI131107 GEB131107:GEE131107 GNX131107:GOA131107 GXT131107:GXW131107 HHP131107:HHS131107 HRL131107:HRO131107 IBH131107:IBK131107 ILD131107:ILG131107 IUZ131107:IVC131107 JEV131107:JEY131107 JOR131107:JOU131107 JYN131107:JYQ131107 KIJ131107:KIM131107 KSF131107:KSI131107 LCB131107:LCE131107 LLX131107:LMA131107 LVT131107:LVW131107 MFP131107:MFS131107 MPL131107:MPO131107 MZH131107:MZK131107 NJD131107:NJG131107 NSZ131107:NTC131107 OCV131107:OCY131107 OMR131107:OMU131107 OWN131107:OWQ131107 PGJ131107:PGM131107 PQF131107:PQI131107 QAB131107:QAE131107 QJX131107:QKA131107 QTT131107:QTW131107 RDP131107:RDS131107 RNL131107:RNO131107 RXH131107:RXK131107 SHD131107:SHG131107 SQZ131107:SRC131107 TAV131107:TAY131107 TKR131107:TKU131107 TUN131107:TUQ131107 UEJ131107:UEM131107 UOF131107:UOI131107 UYB131107:UYE131107 VHX131107:VIA131107 VRT131107:VRW131107 WBP131107:WBS131107 WLL131107:WLO131107 WVH131107:WVK131107 IV196643:IY196643 SR196643:SU196643 ACN196643:ACQ196643 AMJ196643:AMM196643 AWF196643:AWI196643 BGB196643:BGE196643 BPX196643:BQA196643 BZT196643:BZW196643 CJP196643:CJS196643 CTL196643:CTO196643 DDH196643:DDK196643 DND196643:DNG196643 DWZ196643:DXC196643 EGV196643:EGY196643 EQR196643:EQU196643 FAN196643:FAQ196643 FKJ196643:FKM196643 FUF196643:FUI196643 GEB196643:GEE196643 GNX196643:GOA196643 GXT196643:GXW196643 HHP196643:HHS196643 HRL196643:HRO196643 IBH196643:IBK196643 ILD196643:ILG196643 IUZ196643:IVC196643 JEV196643:JEY196643 JOR196643:JOU196643 JYN196643:JYQ196643 KIJ196643:KIM196643 KSF196643:KSI196643 LCB196643:LCE196643 LLX196643:LMA196643 LVT196643:LVW196643 MFP196643:MFS196643 MPL196643:MPO196643 MZH196643:MZK196643 NJD196643:NJG196643 NSZ196643:NTC196643 OCV196643:OCY196643 OMR196643:OMU196643 OWN196643:OWQ196643 PGJ196643:PGM196643 PQF196643:PQI196643 QAB196643:QAE196643 QJX196643:QKA196643 QTT196643:QTW196643 RDP196643:RDS196643 RNL196643:RNO196643 RXH196643:RXK196643 SHD196643:SHG196643 SQZ196643:SRC196643 TAV196643:TAY196643 TKR196643:TKU196643 TUN196643:TUQ196643 UEJ196643:UEM196643 UOF196643:UOI196643 UYB196643:UYE196643 VHX196643:VIA196643 VRT196643:VRW196643 WBP196643:WBS196643 WLL196643:WLO196643 WVH196643:WVK196643 IV262179:IY262179 SR262179:SU262179 ACN262179:ACQ262179 AMJ262179:AMM262179 AWF262179:AWI262179 BGB262179:BGE262179 BPX262179:BQA262179 BZT262179:BZW262179 CJP262179:CJS262179 CTL262179:CTO262179 DDH262179:DDK262179 DND262179:DNG262179 DWZ262179:DXC262179 EGV262179:EGY262179 EQR262179:EQU262179 FAN262179:FAQ262179 FKJ262179:FKM262179 FUF262179:FUI262179 GEB262179:GEE262179 GNX262179:GOA262179 GXT262179:GXW262179 HHP262179:HHS262179 HRL262179:HRO262179 IBH262179:IBK262179 ILD262179:ILG262179 IUZ262179:IVC262179 JEV262179:JEY262179 JOR262179:JOU262179 JYN262179:JYQ262179 KIJ262179:KIM262179 KSF262179:KSI262179 LCB262179:LCE262179 LLX262179:LMA262179 LVT262179:LVW262179 MFP262179:MFS262179 MPL262179:MPO262179 MZH262179:MZK262179 NJD262179:NJG262179 NSZ262179:NTC262179 OCV262179:OCY262179 OMR262179:OMU262179 OWN262179:OWQ262179 PGJ262179:PGM262179 PQF262179:PQI262179 QAB262179:QAE262179 QJX262179:QKA262179 QTT262179:QTW262179 RDP262179:RDS262179 RNL262179:RNO262179 RXH262179:RXK262179 SHD262179:SHG262179 SQZ262179:SRC262179 TAV262179:TAY262179 TKR262179:TKU262179 TUN262179:TUQ262179 UEJ262179:UEM262179 UOF262179:UOI262179 UYB262179:UYE262179 VHX262179:VIA262179 VRT262179:VRW262179 WBP262179:WBS262179 WLL262179:WLO262179 WVH262179:WVK262179 IV327715:IY327715 SR327715:SU327715 ACN327715:ACQ327715 AMJ327715:AMM327715 AWF327715:AWI327715 BGB327715:BGE327715 BPX327715:BQA327715 BZT327715:BZW327715 CJP327715:CJS327715 CTL327715:CTO327715 DDH327715:DDK327715 DND327715:DNG327715 DWZ327715:DXC327715 EGV327715:EGY327715 EQR327715:EQU327715 FAN327715:FAQ327715 FKJ327715:FKM327715 FUF327715:FUI327715 GEB327715:GEE327715 GNX327715:GOA327715 GXT327715:GXW327715 HHP327715:HHS327715 HRL327715:HRO327715 IBH327715:IBK327715 ILD327715:ILG327715 IUZ327715:IVC327715 JEV327715:JEY327715 JOR327715:JOU327715 JYN327715:JYQ327715 KIJ327715:KIM327715 KSF327715:KSI327715 LCB327715:LCE327715 LLX327715:LMA327715 LVT327715:LVW327715 MFP327715:MFS327715 MPL327715:MPO327715 MZH327715:MZK327715 NJD327715:NJG327715 NSZ327715:NTC327715 OCV327715:OCY327715 OMR327715:OMU327715 OWN327715:OWQ327715 PGJ327715:PGM327715 PQF327715:PQI327715 QAB327715:QAE327715 QJX327715:QKA327715 QTT327715:QTW327715 RDP327715:RDS327715 RNL327715:RNO327715 RXH327715:RXK327715 SHD327715:SHG327715 SQZ327715:SRC327715 TAV327715:TAY327715 TKR327715:TKU327715 TUN327715:TUQ327715 UEJ327715:UEM327715 UOF327715:UOI327715 UYB327715:UYE327715 VHX327715:VIA327715 VRT327715:VRW327715 WBP327715:WBS327715 WLL327715:WLO327715 WVH327715:WVK327715 IV393251:IY393251 SR393251:SU393251 ACN393251:ACQ393251 AMJ393251:AMM393251 AWF393251:AWI393251 BGB393251:BGE393251 BPX393251:BQA393251 BZT393251:BZW393251 CJP393251:CJS393251 CTL393251:CTO393251 DDH393251:DDK393251 DND393251:DNG393251 DWZ393251:DXC393251 EGV393251:EGY393251 EQR393251:EQU393251 FAN393251:FAQ393251 FKJ393251:FKM393251 FUF393251:FUI393251 GEB393251:GEE393251 GNX393251:GOA393251 GXT393251:GXW393251 HHP393251:HHS393251 HRL393251:HRO393251 IBH393251:IBK393251 ILD393251:ILG393251 IUZ393251:IVC393251 JEV393251:JEY393251 JOR393251:JOU393251 JYN393251:JYQ393251 KIJ393251:KIM393251 KSF393251:KSI393251 LCB393251:LCE393251 LLX393251:LMA393251 LVT393251:LVW393251 MFP393251:MFS393251 MPL393251:MPO393251 MZH393251:MZK393251 NJD393251:NJG393251 NSZ393251:NTC393251 OCV393251:OCY393251 OMR393251:OMU393251 OWN393251:OWQ393251 PGJ393251:PGM393251 PQF393251:PQI393251 QAB393251:QAE393251 QJX393251:QKA393251 QTT393251:QTW393251 RDP393251:RDS393251 RNL393251:RNO393251 RXH393251:RXK393251 SHD393251:SHG393251 SQZ393251:SRC393251 TAV393251:TAY393251 TKR393251:TKU393251 TUN393251:TUQ393251 UEJ393251:UEM393251 UOF393251:UOI393251 UYB393251:UYE393251 VHX393251:VIA393251 VRT393251:VRW393251 WBP393251:WBS393251 WLL393251:WLO393251 WVH393251:WVK393251 IV458787:IY458787 SR458787:SU458787 ACN458787:ACQ458787 AMJ458787:AMM458787 AWF458787:AWI458787 BGB458787:BGE458787 BPX458787:BQA458787 BZT458787:BZW458787 CJP458787:CJS458787 CTL458787:CTO458787 DDH458787:DDK458787 DND458787:DNG458787 DWZ458787:DXC458787 EGV458787:EGY458787 EQR458787:EQU458787 FAN458787:FAQ458787 FKJ458787:FKM458787 FUF458787:FUI458787 GEB458787:GEE458787 GNX458787:GOA458787 GXT458787:GXW458787 HHP458787:HHS458787 HRL458787:HRO458787 IBH458787:IBK458787 ILD458787:ILG458787 IUZ458787:IVC458787 JEV458787:JEY458787 JOR458787:JOU458787 JYN458787:JYQ458787 KIJ458787:KIM458787 KSF458787:KSI458787 LCB458787:LCE458787 LLX458787:LMA458787 LVT458787:LVW458787 MFP458787:MFS458787 MPL458787:MPO458787 MZH458787:MZK458787 NJD458787:NJG458787 NSZ458787:NTC458787 OCV458787:OCY458787 OMR458787:OMU458787 OWN458787:OWQ458787 PGJ458787:PGM458787 PQF458787:PQI458787 QAB458787:QAE458787 QJX458787:QKA458787 QTT458787:QTW458787 RDP458787:RDS458787 RNL458787:RNO458787 RXH458787:RXK458787 SHD458787:SHG458787 SQZ458787:SRC458787 TAV458787:TAY458787 TKR458787:TKU458787 TUN458787:TUQ458787 UEJ458787:UEM458787 UOF458787:UOI458787 UYB458787:UYE458787 VHX458787:VIA458787 VRT458787:VRW458787 WBP458787:WBS458787 WLL458787:WLO458787 WVH458787:WVK458787 IV524323:IY524323 SR524323:SU524323 ACN524323:ACQ524323 AMJ524323:AMM524323 AWF524323:AWI524323 BGB524323:BGE524323 BPX524323:BQA524323 BZT524323:BZW524323 CJP524323:CJS524323 CTL524323:CTO524323 DDH524323:DDK524323 DND524323:DNG524323 DWZ524323:DXC524323 EGV524323:EGY524323 EQR524323:EQU524323 FAN524323:FAQ524323 FKJ524323:FKM524323 FUF524323:FUI524323 GEB524323:GEE524323 GNX524323:GOA524323 GXT524323:GXW524323 HHP524323:HHS524323 HRL524323:HRO524323 IBH524323:IBK524323 ILD524323:ILG524323 IUZ524323:IVC524323 JEV524323:JEY524323 JOR524323:JOU524323 JYN524323:JYQ524323 KIJ524323:KIM524323 KSF524323:KSI524323 LCB524323:LCE524323 LLX524323:LMA524323 LVT524323:LVW524323 MFP524323:MFS524323 MPL524323:MPO524323 MZH524323:MZK524323 NJD524323:NJG524323 NSZ524323:NTC524323 OCV524323:OCY524323 OMR524323:OMU524323 OWN524323:OWQ524323 PGJ524323:PGM524323 PQF524323:PQI524323 QAB524323:QAE524323 QJX524323:QKA524323 QTT524323:QTW524323 RDP524323:RDS524323 RNL524323:RNO524323 RXH524323:RXK524323 SHD524323:SHG524323 SQZ524323:SRC524323 TAV524323:TAY524323 TKR524323:TKU524323 TUN524323:TUQ524323 UEJ524323:UEM524323 UOF524323:UOI524323 UYB524323:UYE524323 VHX524323:VIA524323 VRT524323:VRW524323 WBP524323:WBS524323 WLL524323:WLO524323 WVH524323:WVK524323 IV589859:IY589859 SR589859:SU589859 ACN589859:ACQ589859 AMJ589859:AMM589859 AWF589859:AWI589859 BGB589859:BGE589859 BPX589859:BQA589859 BZT589859:BZW589859 CJP589859:CJS589859 CTL589859:CTO589859 DDH589859:DDK589859 DND589859:DNG589859 DWZ589859:DXC589859 EGV589859:EGY589859 EQR589859:EQU589859 FAN589859:FAQ589859 FKJ589859:FKM589859 FUF589859:FUI589859 GEB589859:GEE589859 GNX589859:GOA589859 GXT589859:GXW589859 HHP589859:HHS589859 HRL589859:HRO589859 IBH589859:IBK589859 ILD589859:ILG589859 IUZ589859:IVC589859 JEV589859:JEY589859 JOR589859:JOU589859 JYN589859:JYQ589859 KIJ589859:KIM589859 KSF589859:KSI589859 LCB589859:LCE589859 LLX589859:LMA589859 LVT589859:LVW589859 MFP589859:MFS589859 MPL589859:MPO589859 MZH589859:MZK589859 NJD589859:NJG589859 NSZ589859:NTC589859 OCV589859:OCY589859 OMR589859:OMU589859 OWN589859:OWQ589859 PGJ589859:PGM589859 PQF589859:PQI589859 QAB589859:QAE589859 QJX589859:QKA589859 QTT589859:QTW589859 RDP589859:RDS589859 RNL589859:RNO589859 RXH589859:RXK589859 SHD589859:SHG589859 SQZ589859:SRC589859 TAV589859:TAY589859 TKR589859:TKU589859 TUN589859:TUQ589859 UEJ589859:UEM589859 UOF589859:UOI589859 UYB589859:UYE589859 VHX589859:VIA589859 VRT589859:VRW589859 WBP589859:WBS589859 WLL589859:WLO589859 WVH589859:WVK589859 IV655395:IY655395 SR655395:SU655395 ACN655395:ACQ655395 AMJ655395:AMM655395 AWF655395:AWI655395 BGB655395:BGE655395 BPX655395:BQA655395 BZT655395:BZW655395 CJP655395:CJS655395 CTL655395:CTO655395 DDH655395:DDK655395 DND655395:DNG655395 DWZ655395:DXC655395 EGV655395:EGY655395 EQR655395:EQU655395 FAN655395:FAQ655395 FKJ655395:FKM655395 FUF655395:FUI655395 GEB655395:GEE655395 GNX655395:GOA655395 GXT655395:GXW655395 HHP655395:HHS655395 HRL655395:HRO655395 IBH655395:IBK655395 ILD655395:ILG655395 IUZ655395:IVC655395 JEV655395:JEY655395 JOR655395:JOU655395 JYN655395:JYQ655395 KIJ655395:KIM655395 KSF655395:KSI655395 LCB655395:LCE655395 LLX655395:LMA655395 LVT655395:LVW655395 MFP655395:MFS655395 MPL655395:MPO655395 MZH655395:MZK655395 NJD655395:NJG655395 NSZ655395:NTC655395 OCV655395:OCY655395 OMR655395:OMU655395 OWN655395:OWQ655395 PGJ655395:PGM655395 PQF655395:PQI655395 QAB655395:QAE655395 QJX655395:QKA655395 QTT655395:QTW655395 RDP655395:RDS655395 RNL655395:RNO655395 RXH655395:RXK655395 SHD655395:SHG655395 SQZ655395:SRC655395 TAV655395:TAY655395 TKR655395:TKU655395 TUN655395:TUQ655395 UEJ655395:UEM655395 UOF655395:UOI655395 UYB655395:UYE655395 VHX655395:VIA655395 VRT655395:VRW655395 WBP655395:WBS655395 WLL655395:WLO655395 WVH655395:WVK655395 IV720931:IY720931 SR720931:SU720931 ACN720931:ACQ720931 AMJ720931:AMM720931 AWF720931:AWI720931 BGB720931:BGE720931 BPX720931:BQA720931 BZT720931:BZW720931 CJP720931:CJS720931 CTL720931:CTO720931 DDH720931:DDK720931 DND720931:DNG720931 DWZ720931:DXC720931 EGV720931:EGY720931 EQR720931:EQU720931 FAN720931:FAQ720931 FKJ720931:FKM720931 FUF720931:FUI720931 GEB720931:GEE720931 GNX720931:GOA720931 GXT720931:GXW720931 HHP720931:HHS720931 HRL720931:HRO720931 IBH720931:IBK720931 ILD720931:ILG720931 IUZ720931:IVC720931 JEV720931:JEY720931 JOR720931:JOU720931 JYN720931:JYQ720931 KIJ720931:KIM720931 KSF720931:KSI720931 LCB720931:LCE720931 LLX720931:LMA720931 LVT720931:LVW720931 MFP720931:MFS720931 MPL720931:MPO720931 MZH720931:MZK720931 NJD720931:NJG720931 NSZ720931:NTC720931 OCV720931:OCY720931 OMR720931:OMU720931 OWN720931:OWQ720931 PGJ720931:PGM720931 PQF720931:PQI720931 QAB720931:QAE720931 QJX720931:QKA720931 QTT720931:QTW720931 RDP720931:RDS720931 RNL720931:RNO720931 RXH720931:RXK720931 SHD720931:SHG720931 SQZ720931:SRC720931 TAV720931:TAY720931 TKR720931:TKU720931 TUN720931:TUQ720931 UEJ720931:UEM720931 UOF720931:UOI720931 UYB720931:UYE720931 VHX720931:VIA720931 VRT720931:VRW720931 WBP720931:WBS720931 WLL720931:WLO720931 WVH720931:WVK720931 IV786467:IY786467 SR786467:SU786467 ACN786467:ACQ786467 AMJ786467:AMM786467 AWF786467:AWI786467 BGB786467:BGE786467 BPX786467:BQA786467 BZT786467:BZW786467 CJP786467:CJS786467 CTL786467:CTO786467 DDH786467:DDK786467 DND786467:DNG786467 DWZ786467:DXC786467 EGV786467:EGY786467 EQR786467:EQU786467 FAN786467:FAQ786467 FKJ786467:FKM786467 FUF786467:FUI786467 GEB786467:GEE786467 GNX786467:GOA786467 GXT786467:GXW786467 HHP786467:HHS786467 HRL786467:HRO786467 IBH786467:IBK786467 ILD786467:ILG786467 IUZ786467:IVC786467 JEV786467:JEY786467 JOR786467:JOU786467 JYN786467:JYQ786467 KIJ786467:KIM786467 KSF786467:KSI786467 LCB786467:LCE786467 LLX786467:LMA786467 LVT786467:LVW786467 MFP786467:MFS786467 MPL786467:MPO786467 MZH786467:MZK786467 NJD786467:NJG786467 NSZ786467:NTC786467 OCV786467:OCY786467 OMR786467:OMU786467 OWN786467:OWQ786467 PGJ786467:PGM786467 PQF786467:PQI786467 QAB786467:QAE786467 QJX786467:QKA786467 QTT786467:QTW786467 RDP786467:RDS786467 RNL786467:RNO786467 RXH786467:RXK786467 SHD786467:SHG786467 SQZ786467:SRC786467 TAV786467:TAY786467 TKR786467:TKU786467 TUN786467:TUQ786467 UEJ786467:UEM786467 UOF786467:UOI786467 UYB786467:UYE786467 VHX786467:VIA786467 VRT786467:VRW786467 WBP786467:WBS786467 WLL786467:WLO786467 WVH786467:WVK786467 IV852003:IY852003 SR852003:SU852003 ACN852003:ACQ852003 AMJ852003:AMM852003 AWF852003:AWI852003 BGB852003:BGE852003 BPX852003:BQA852003 BZT852003:BZW852003 CJP852003:CJS852003 CTL852003:CTO852003 DDH852003:DDK852003 DND852003:DNG852003 DWZ852003:DXC852003 EGV852003:EGY852003 EQR852003:EQU852003 FAN852003:FAQ852003 FKJ852003:FKM852003 FUF852003:FUI852003 GEB852003:GEE852003 GNX852003:GOA852003 GXT852003:GXW852003 HHP852003:HHS852003 HRL852003:HRO852003 IBH852003:IBK852003 ILD852003:ILG852003 IUZ852003:IVC852003 JEV852003:JEY852003 JOR852003:JOU852003 JYN852003:JYQ852003 KIJ852003:KIM852003 KSF852003:KSI852003 LCB852003:LCE852003 LLX852003:LMA852003 LVT852003:LVW852003 MFP852003:MFS852003 MPL852003:MPO852003 MZH852003:MZK852003 NJD852003:NJG852003 NSZ852003:NTC852003 OCV852003:OCY852003 OMR852003:OMU852003 OWN852003:OWQ852003 PGJ852003:PGM852003 PQF852003:PQI852003 QAB852003:QAE852003 QJX852003:QKA852003 QTT852003:QTW852003 RDP852003:RDS852003 RNL852003:RNO852003 RXH852003:RXK852003 SHD852003:SHG852003 SQZ852003:SRC852003 TAV852003:TAY852003 TKR852003:TKU852003 TUN852003:TUQ852003 UEJ852003:UEM852003 UOF852003:UOI852003 UYB852003:UYE852003 VHX852003:VIA852003 VRT852003:VRW852003 WBP852003:WBS852003 WLL852003:WLO852003 WVH852003:WVK852003 IV917539:IY917539 SR917539:SU917539 ACN917539:ACQ917539 AMJ917539:AMM917539 AWF917539:AWI917539 BGB917539:BGE917539 BPX917539:BQA917539 BZT917539:BZW917539 CJP917539:CJS917539 CTL917539:CTO917539 DDH917539:DDK917539 DND917539:DNG917539 DWZ917539:DXC917539 EGV917539:EGY917539 EQR917539:EQU917539 FAN917539:FAQ917539 FKJ917539:FKM917539 FUF917539:FUI917539 GEB917539:GEE917539 GNX917539:GOA917539 GXT917539:GXW917539 HHP917539:HHS917539 HRL917539:HRO917539 IBH917539:IBK917539 ILD917539:ILG917539 IUZ917539:IVC917539 JEV917539:JEY917539 JOR917539:JOU917539 JYN917539:JYQ917539 KIJ917539:KIM917539 KSF917539:KSI917539 LCB917539:LCE917539 LLX917539:LMA917539 LVT917539:LVW917539 MFP917539:MFS917539 MPL917539:MPO917539 MZH917539:MZK917539 NJD917539:NJG917539 NSZ917539:NTC917539 OCV917539:OCY917539 OMR917539:OMU917539 OWN917539:OWQ917539 PGJ917539:PGM917539 PQF917539:PQI917539 QAB917539:QAE917539 QJX917539:QKA917539 QTT917539:QTW917539 RDP917539:RDS917539 RNL917539:RNO917539 RXH917539:RXK917539 SHD917539:SHG917539 SQZ917539:SRC917539 TAV917539:TAY917539 TKR917539:TKU917539 TUN917539:TUQ917539 UEJ917539:UEM917539 UOF917539:UOI917539 UYB917539:UYE917539 VHX917539:VIA917539 VRT917539:VRW917539 WBP917539:WBS917539 WLL917539:WLO917539 WVH917539:WVK917539 IV983075:IY983075 SR983075:SU983075 ACN983075:ACQ983075 AMJ983075:AMM983075 AWF983075:AWI983075 BGB983075:BGE983075 BPX983075:BQA983075 BZT983075:BZW983075 CJP983075:CJS983075 CTL983075:CTO983075 DDH983075:DDK983075 DND983075:DNG983075 DWZ983075:DXC983075 EGV983075:EGY983075 EQR983075:EQU983075 FAN983075:FAQ983075 FKJ983075:FKM983075 FUF983075:FUI983075 GEB983075:GEE983075 GNX983075:GOA983075 GXT983075:GXW983075 HHP983075:HHS983075 HRL983075:HRO983075 IBH983075:IBK983075 ILD983075:ILG983075 IUZ983075:IVC983075 JEV983075:JEY983075 JOR983075:JOU983075 JYN983075:JYQ983075 KIJ983075:KIM983075 KSF983075:KSI983075 LCB983075:LCE983075 LLX983075:LMA983075 LVT983075:LVW983075 MFP983075:MFS983075 MPL983075:MPO983075 MZH983075:MZK983075 NJD983075:NJG983075 NSZ983075:NTC983075 OCV983075:OCY983075 OMR983075:OMU983075 OWN983075:OWQ983075 PGJ983075:PGM983075 PQF983075:PQI983075 QAB983075:QAE983075 QJX983075:QKA983075 QTT983075:QTW983075 RDP983075:RDS983075 RNL983075:RNO983075 RXH983075:RXK983075 SHD983075:SHG983075 SQZ983075:SRC983075 TAV983075:TAY983075 TKR983075:TKU983075 TUN983075:TUQ983075 UEJ983075:UEM983075 UOF983075:UOI983075 UYB983075:UYE983075 VHX983075:VIA983075 VRT983075:VRW983075 WBP983075:WBS983075 WLL983075:WLO983075 WUE21:WUK24 WKI21:WKO24 WAM21:WAS24 VQQ21:VQW24 VGU21:VHA24 UWY21:UXE24 UNC21:UNI24 UDG21:UDM24 TTK21:TTQ24 TJO21:TJU24 SZS21:SZY24 SPW21:SQC24 SGA21:SGG24 RWE21:RWK24 RMI21:RMO24 RCM21:RCS24 QSQ21:QSW24 QIU21:QJA24 PYY21:PZE24 PPC21:PPI24 PFG21:PFM24 OVK21:OVQ24 OLO21:OLU24 OBS21:OBY24 NRW21:NSC24 NIA21:NIG24 MYE21:MYK24 MOI21:MOO24 MEM21:MES24 LUQ21:LUW24 LKU21:LLA24 LAY21:LBE24 KRC21:KRI24 KHG21:KHM24 JXK21:JXQ24 JNO21:JNU24 JDS21:JDY24 ITW21:IUC24 IKA21:IKG24 IAE21:IAK24 HQI21:HQO24 HGM21:HGS24 GWQ21:GWW24 GMU21:GNA24 GCY21:GDE24 FTC21:FTI24 FJG21:FJM24 EZK21:EZQ24 EPO21:EPU24 EFS21:EFY24 DVW21:DWC24 DMA21:DMG24 DCE21:DCK24 CSI21:CSO24 CIM21:CIS24 BYQ21:BYW24 BOU21:BPA24 BEY21:BFE24 AVC21:AVI24 ALG21:ALM24 ABK21:ABQ24 RO21:RU24 ALG30:ALM30 ABK30:ABQ30 RO30:RU30 HS30:HY30 WUE30:WUK30 WKI30:WKO30 WAM30:WAS30 VQQ30:VQW30 VGU30:VHA30 UWY30:UXE30 UNC30:UNI30 UDG30:UDM30 TTK30:TTQ30 TJO30:TJU30 SZS30:SZY30 SPW30:SQC30 SGA30:SGG30 RWE30:RWK30 RMI30:RMO30 RCM30:RCS30 QSQ30:QSW30 QIU30:QJA30 PYY30:PZE30 PPC30:PPI30 PFG30:PFM30 OVK30:OVQ30 OLO30:OLU30 OBS30:OBY30 NRW30:NSC30 NIA30:NIG30 MYE30:MYK30 MOI30:MOO30 MEM30:MES30 LUQ30:LUW30 LKU30:LLA30 LAY30:LBE30 KRC30:KRI30 KHG30:KHM30 JXK30:JXQ30 JNO30:JNU30 JDS30:JDY30 ITW30:IUC30 IKA30:IKG30 IAE30:IAK30 HQI30:HQO30 HGM30:HGS30 GWQ30:GWW30 GMU30:GNA30 GCY30:GDE30 FTC30:FTI30 FJG30:FJM30 EZK30:EZQ30 EPO30:EPU30 EFS30:EFY30 DVW30:DWC30 DMA30:DMG30 DCE30:DCK30 CSI30:CSO30 CIM30:CIS30 BYQ30:BYW30 BOU30:BPA30 BEY30:BFE30 AVC30:AVI30 HS21:HY24 RO16:RU16 HS16:HY16 WUE16:WUK16 WKI16:WKO16 WAM16:WAS16 VQQ16:VQW16 VGU16:VHA16 UWY16:UXE16 UNC16:UNI16 UDG16:UDM16 TTK16:TTQ16 TJO16:TJU16 SZS16:SZY16 SPW16:SQC16 SGA16:SGG16 RWE16:RWK16 RMI16:RMO16 RCM16:RCS16 QSQ16:QSW16 QIU16:QJA16 PYY16:PZE16 PPC16:PPI16 PFG16:PFM16 OVK16:OVQ16 OLO16:OLU16 OBS16:OBY16 NRW16:NSC16 NIA16:NIG16 MYE16:MYK16 MOI16:MOO16 MEM16:MES16 LUQ16:LUW16 LKU16:LLA16 LAY16:LBE16 KRC16:KRI16 KHG16:KHM16 JXK16:JXQ16 JNO16:JNU16 JDS16:JDY16 ITW16:IUC16 IKA16:IKG16 IAE16:IAK16 HQI16:HQO16 HGM16:HGS16 GWQ16:GWW16 GMU16:GNA16 GCY16:GDE16 FTC16:FTI16 FJG16:FJM16 EZK16:EZQ16 EPO16:EPU16 EFS16:EFY16 DVW16:DWC16 DMA16:DMG16 DCE16:DCK16 CSI16:CSO16 CIM16:CIS16 BYQ16:BYW16 BOU16:BPA16 BEY16:BFE16 AVC16:AVI16 ALG16:ALM16 ABK16:ABQ16 ALG27:ALM27 AVC27:AVI27 BEY27:BFE27 BOU27:BPA27 BYQ27:BYW27 CIM27:CIS27 CSI27:CSO27 DCE27:DCK27 DMA27:DMG27 DVW27:DWC27 EFS27:EFY27 EPO27:EPU27 EZK27:EZQ27 FJG27:FJM27 FTC27:FTI27 GCY27:GDE27 GMU27:GNA27 GWQ27:GWW27 HGM27:HGS27 HQI27:HQO27 IAE27:IAK27 IKA27:IKG27 ITW27:IUC27 JDS27:JDY27 JNO27:JNU27 JXK27:JXQ27 KHG27:KHM27 KRC27:KRI27 LAY27:LBE27 LKU27:LLA27 LUQ27:LUW27 MEM27:MES27 MOI27:MOO27 MYE27:MYK27 NIA27:NIG27 NRW27:NSC27 OBS27:OBY27 OLO27:OLU27 OVK27:OVQ27 PFG27:PFM27 PPC27:PPI27 PYY27:PZE27 QIU27:QJA27 QSQ27:QSW27 RCM27:RCS27 RMI27:RMO27 RWE27:RWK27 SGA27:SGG27 SPW27:SQC27 SZS27:SZY27 TJO27:TJU27 TTK27:TTQ27 UDG27:UDM27 UNC27:UNI27 UWY27:UXE27 VGU27:VHA27 VQQ27:VQW27 WAM27:WAS27 WKI27:WKO27 WUE27:WUK27 HS27:HY27 RO27:RU27 ABK27:ABQ27" xr:uid="{D50B660A-B8F7-4A30-B54E-EBF25216C775}">
      <formula1>L16-ROUNDDOWN(L16,0)=0</formula1>
    </dataValidation>
  </dataValidations>
  <printOptions horizontalCentered="1"/>
  <pageMargins left="0.9055118110236221" right="0.47244094488188981" top="0.51181102362204722" bottom="0.19685039370078741" header="0.31496062992125984" footer="0.31496062992125984"/>
  <pageSetup paperSize="9" scale="89" orientation="portrait" cellComments="asDisplayed" r:id="rId1"/>
  <headerFooter scaleWithDoc="0">
    <oddFooter>&amp;R&amp;K848484R4中高層ZEH-M_ver.1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0C90F163-1216-4633-B767-9D008739D3EB}">
          <xm:sqref>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IQ65573:IQ65574 SM65573:SM65574 ACI65573:ACI65574 AME65573:AME65574 AWA65573:AWA65574 BFW65573:BFW65574 BPS65573:BPS65574 BZO65573:BZO65574 CJK65573:CJK65574 CTG65573:CTG65574 DDC65573:DDC65574 DMY65573:DMY65574 DWU65573:DWU65574 EGQ65573:EGQ65574 EQM65573:EQM65574 FAI65573:FAI65574 FKE65573:FKE65574 FUA65573:FUA65574 GDW65573:GDW65574 GNS65573:GNS65574 GXO65573:GXO65574 HHK65573:HHK65574 HRG65573:HRG65574 IBC65573:IBC65574 IKY65573:IKY65574 IUU65573:IUU65574 JEQ65573:JEQ65574 JOM65573:JOM65574 JYI65573:JYI65574 KIE65573:KIE65574 KSA65573:KSA65574 LBW65573:LBW65574 LLS65573:LLS65574 LVO65573:LVO65574 MFK65573:MFK65574 MPG65573:MPG65574 MZC65573:MZC65574 NIY65573:NIY65574 NSU65573:NSU65574 OCQ65573:OCQ65574 OMM65573:OMM65574 OWI65573:OWI65574 PGE65573:PGE65574 PQA65573:PQA65574 PZW65573:PZW65574 QJS65573:QJS65574 QTO65573:QTO65574 RDK65573:RDK65574 RNG65573:RNG65574 RXC65573:RXC65574 SGY65573:SGY65574 SQU65573:SQU65574 TAQ65573:TAQ65574 TKM65573:TKM65574 TUI65573:TUI65574 UEE65573:UEE65574 UOA65573:UOA65574 UXW65573:UXW65574 VHS65573:VHS65574 VRO65573:VRO65574 WBK65573:WBK65574 WLG65573:WLG65574 WVC65573:WVC65574 IQ131109:IQ131110 SM131109:SM131110 ACI131109:ACI131110 AME131109:AME131110 AWA131109:AWA131110 BFW131109:BFW131110 BPS131109:BPS131110 BZO131109:BZO131110 CJK131109:CJK131110 CTG131109:CTG131110 DDC131109:DDC131110 DMY131109:DMY131110 DWU131109:DWU131110 EGQ131109:EGQ131110 EQM131109:EQM131110 FAI131109:FAI131110 FKE131109:FKE131110 FUA131109:FUA131110 GDW131109:GDW131110 GNS131109:GNS131110 GXO131109:GXO131110 HHK131109:HHK131110 HRG131109:HRG131110 IBC131109:IBC131110 IKY131109:IKY131110 IUU131109:IUU131110 JEQ131109:JEQ131110 JOM131109:JOM131110 JYI131109:JYI131110 KIE131109:KIE131110 KSA131109:KSA131110 LBW131109:LBW131110 LLS131109:LLS131110 LVO131109:LVO131110 MFK131109:MFK131110 MPG131109:MPG131110 MZC131109:MZC131110 NIY131109:NIY131110 NSU131109:NSU131110 OCQ131109:OCQ131110 OMM131109:OMM131110 OWI131109:OWI131110 PGE131109:PGE131110 PQA131109:PQA131110 PZW131109:PZW131110 QJS131109:QJS131110 QTO131109:QTO131110 RDK131109:RDK131110 RNG131109:RNG131110 RXC131109:RXC131110 SGY131109:SGY131110 SQU131109:SQU131110 TAQ131109:TAQ131110 TKM131109:TKM131110 TUI131109:TUI131110 UEE131109:UEE131110 UOA131109:UOA131110 UXW131109:UXW131110 VHS131109:VHS131110 VRO131109:VRO131110 WBK131109:WBK131110 WLG131109:WLG131110 WVC131109:WVC131110 IQ196645:IQ196646 SM196645:SM196646 ACI196645:ACI196646 AME196645:AME196646 AWA196645:AWA196646 BFW196645:BFW196646 BPS196645:BPS196646 BZO196645:BZO196646 CJK196645:CJK196646 CTG196645:CTG196646 DDC196645:DDC196646 DMY196645:DMY196646 DWU196645:DWU196646 EGQ196645:EGQ196646 EQM196645:EQM196646 FAI196645:FAI196646 FKE196645:FKE196646 FUA196645:FUA196646 GDW196645:GDW196646 GNS196645:GNS196646 GXO196645:GXO196646 HHK196645:HHK196646 HRG196645:HRG196646 IBC196645:IBC196646 IKY196645:IKY196646 IUU196645:IUU196646 JEQ196645:JEQ196646 JOM196645:JOM196646 JYI196645:JYI196646 KIE196645:KIE196646 KSA196645:KSA196646 LBW196645:LBW196646 LLS196645:LLS196646 LVO196645:LVO196646 MFK196645:MFK196646 MPG196645:MPG196646 MZC196645:MZC196646 NIY196645:NIY196646 NSU196645:NSU196646 OCQ196645:OCQ196646 OMM196645:OMM196646 OWI196645:OWI196646 PGE196645:PGE196646 PQA196645:PQA196646 PZW196645:PZW196646 QJS196645:QJS196646 QTO196645:QTO196646 RDK196645:RDK196646 RNG196645:RNG196646 RXC196645:RXC196646 SGY196645:SGY196646 SQU196645:SQU196646 TAQ196645:TAQ196646 TKM196645:TKM196646 TUI196645:TUI196646 UEE196645:UEE196646 UOA196645:UOA196646 UXW196645:UXW196646 VHS196645:VHS196646 VRO196645:VRO196646 WBK196645:WBK196646 WLG196645:WLG196646 WVC196645:WVC196646 IQ262181:IQ262182 SM262181:SM262182 ACI262181:ACI262182 AME262181:AME262182 AWA262181:AWA262182 BFW262181:BFW262182 BPS262181:BPS262182 BZO262181:BZO262182 CJK262181:CJK262182 CTG262181:CTG262182 DDC262181:DDC262182 DMY262181:DMY262182 DWU262181:DWU262182 EGQ262181:EGQ262182 EQM262181:EQM262182 FAI262181:FAI262182 FKE262181:FKE262182 FUA262181:FUA262182 GDW262181:GDW262182 GNS262181:GNS262182 GXO262181:GXO262182 HHK262181:HHK262182 HRG262181:HRG262182 IBC262181:IBC262182 IKY262181:IKY262182 IUU262181:IUU262182 JEQ262181:JEQ262182 JOM262181:JOM262182 JYI262181:JYI262182 KIE262181:KIE262182 KSA262181:KSA262182 LBW262181:LBW262182 LLS262181:LLS262182 LVO262181:LVO262182 MFK262181:MFK262182 MPG262181:MPG262182 MZC262181:MZC262182 NIY262181:NIY262182 NSU262181:NSU262182 OCQ262181:OCQ262182 OMM262181:OMM262182 OWI262181:OWI262182 PGE262181:PGE262182 PQA262181:PQA262182 PZW262181:PZW262182 QJS262181:QJS262182 QTO262181:QTO262182 RDK262181:RDK262182 RNG262181:RNG262182 RXC262181:RXC262182 SGY262181:SGY262182 SQU262181:SQU262182 TAQ262181:TAQ262182 TKM262181:TKM262182 TUI262181:TUI262182 UEE262181:UEE262182 UOA262181:UOA262182 UXW262181:UXW262182 VHS262181:VHS262182 VRO262181:VRO262182 WBK262181:WBK262182 WLG262181:WLG262182 WVC262181:WVC262182 IQ327717:IQ327718 SM327717:SM327718 ACI327717:ACI327718 AME327717:AME327718 AWA327717:AWA327718 BFW327717:BFW327718 BPS327717:BPS327718 BZO327717:BZO327718 CJK327717:CJK327718 CTG327717:CTG327718 DDC327717:DDC327718 DMY327717:DMY327718 DWU327717:DWU327718 EGQ327717:EGQ327718 EQM327717:EQM327718 FAI327717:FAI327718 FKE327717:FKE327718 FUA327717:FUA327718 GDW327717:GDW327718 GNS327717:GNS327718 GXO327717:GXO327718 HHK327717:HHK327718 HRG327717:HRG327718 IBC327717:IBC327718 IKY327717:IKY327718 IUU327717:IUU327718 JEQ327717:JEQ327718 JOM327717:JOM327718 JYI327717:JYI327718 KIE327717:KIE327718 KSA327717:KSA327718 LBW327717:LBW327718 LLS327717:LLS327718 LVO327717:LVO327718 MFK327717:MFK327718 MPG327717:MPG327718 MZC327717:MZC327718 NIY327717:NIY327718 NSU327717:NSU327718 OCQ327717:OCQ327718 OMM327717:OMM327718 OWI327717:OWI327718 PGE327717:PGE327718 PQA327717:PQA327718 PZW327717:PZW327718 QJS327717:QJS327718 QTO327717:QTO327718 RDK327717:RDK327718 RNG327717:RNG327718 RXC327717:RXC327718 SGY327717:SGY327718 SQU327717:SQU327718 TAQ327717:TAQ327718 TKM327717:TKM327718 TUI327717:TUI327718 UEE327717:UEE327718 UOA327717:UOA327718 UXW327717:UXW327718 VHS327717:VHS327718 VRO327717:VRO327718 WBK327717:WBK327718 WLG327717:WLG327718 WVC327717:WVC327718 IQ393253:IQ393254 SM393253:SM393254 ACI393253:ACI393254 AME393253:AME393254 AWA393253:AWA393254 BFW393253:BFW393254 BPS393253:BPS393254 BZO393253:BZO393254 CJK393253:CJK393254 CTG393253:CTG393254 DDC393253:DDC393254 DMY393253:DMY393254 DWU393253:DWU393254 EGQ393253:EGQ393254 EQM393253:EQM393254 FAI393253:FAI393254 FKE393253:FKE393254 FUA393253:FUA393254 GDW393253:GDW393254 GNS393253:GNS393254 GXO393253:GXO393254 HHK393253:HHK393254 HRG393253:HRG393254 IBC393253:IBC393254 IKY393253:IKY393254 IUU393253:IUU393254 JEQ393253:JEQ393254 JOM393253:JOM393254 JYI393253:JYI393254 KIE393253:KIE393254 KSA393253:KSA393254 LBW393253:LBW393254 LLS393253:LLS393254 LVO393253:LVO393254 MFK393253:MFK393254 MPG393253:MPG393254 MZC393253:MZC393254 NIY393253:NIY393254 NSU393253:NSU393254 OCQ393253:OCQ393254 OMM393253:OMM393254 OWI393253:OWI393254 PGE393253:PGE393254 PQA393253:PQA393254 PZW393253:PZW393254 QJS393253:QJS393254 QTO393253:QTO393254 RDK393253:RDK393254 RNG393253:RNG393254 RXC393253:RXC393254 SGY393253:SGY393254 SQU393253:SQU393254 TAQ393253:TAQ393254 TKM393253:TKM393254 TUI393253:TUI393254 UEE393253:UEE393254 UOA393253:UOA393254 UXW393253:UXW393254 VHS393253:VHS393254 VRO393253:VRO393254 WBK393253:WBK393254 WLG393253:WLG393254 WVC393253:WVC393254 IQ458789:IQ458790 SM458789:SM458790 ACI458789:ACI458790 AME458789:AME458790 AWA458789:AWA458790 BFW458789:BFW458790 BPS458789:BPS458790 BZO458789:BZO458790 CJK458789:CJK458790 CTG458789:CTG458790 DDC458789:DDC458790 DMY458789:DMY458790 DWU458789:DWU458790 EGQ458789:EGQ458790 EQM458789:EQM458790 FAI458789:FAI458790 FKE458789:FKE458790 FUA458789:FUA458790 GDW458789:GDW458790 GNS458789:GNS458790 GXO458789:GXO458790 HHK458789:HHK458790 HRG458789:HRG458790 IBC458789:IBC458790 IKY458789:IKY458790 IUU458789:IUU458790 JEQ458789:JEQ458790 JOM458789:JOM458790 JYI458789:JYI458790 KIE458789:KIE458790 KSA458789:KSA458790 LBW458789:LBW458790 LLS458789:LLS458790 LVO458789:LVO458790 MFK458789:MFK458790 MPG458789:MPG458790 MZC458789:MZC458790 NIY458789:NIY458790 NSU458789:NSU458790 OCQ458789:OCQ458790 OMM458789:OMM458790 OWI458789:OWI458790 PGE458789:PGE458790 PQA458789:PQA458790 PZW458789:PZW458790 QJS458789:QJS458790 QTO458789:QTO458790 RDK458789:RDK458790 RNG458789:RNG458790 RXC458789:RXC458790 SGY458789:SGY458790 SQU458789:SQU458790 TAQ458789:TAQ458790 TKM458789:TKM458790 TUI458789:TUI458790 UEE458789:UEE458790 UOA458789:UOA458790 UXW458789:UXW458790 VHS458789:VHS458790 VRO458789:VRO458790 WBK458789:WBK458790 WLG458789:WLG458790 WVC458789:WVC458790 IQ524325:IQ524326 SM524325:SM524326 ACI524325:ACI524326 AME524325:AME524326 AWA524325:AWA524326 BFW524325:BFW524326 BPS524325:BPS524326 BZO524325:BZO524326 CJK524325:CJK524326 CTG524325:CTG524326 DDC524325:DDC524326 DMY524325:DMY524326 DWU524325:DWU524326 EGQ524325:EGQ524326 EQM524325:EQM524326 FAI524325:FAI524326 FKE524325:FKE524326 FUA524325:FUA524326 GDW524325:GDW524326 GNS524325:GNS524326 GXO524325:GXO524326 HHK524325:HHK524326 HRG524325:HRG524326 IBC524325:IBC524326 IKY524325:IKY524326 IUU524325:IUU524326 JEQ524325:JEQ524326 JOM524325:JOM524326 JYI524325:JYI524326 KIE524325:KIE524326 KSA524325:KSA524326 LBW524325:LBW524326 LLS524325:LLS524326 LVO524325:LVO524326 MFK524325:MFK524326 MPG524325:MPG524326 MZC524325:MZC524326 NIY524325:NIY524326 NSU524325:NSU524326 OCQ524325:OCQ524326 OMM524325:OMM524326 OWI524325:OWI524326 PGE524325:PGE524326 PQA524325:PQA524326 PZW524325:PZW524326 QJS524325:QJS524326 QTO524325:QTO524326 RDK524325:RDK524326 RNG524325:RNG524326 RXC524325:RXC524326 SGY524325:SGY524326 SQU524325:SQU524326 TAQ524325:TAQ524326 TKM524325:TKM524326 TUI524325:TUI524326 UEE524325:UEE524326 UOA524325:UOA524326 UXW524325:UXW524326 VHS524325:VHS524326 VRO524325:VRO524326 WBK524325:WBK524326 WLG524325:WLG524326 WVC524325:WVC524326 IQ589861:IQ589862 SM589861:SM589862 ACI589861:ACI589862 AME589861:AME589862 AWA589861:AWA589862 BFW589861:BFW589862 BPS589861:BPS589862 BZO589861:BZO589862 CJK589861:CJK589862 CTG589861:CTG589862 DDC589861:DDC589862 DMY589861:DMY589862 DWU589861:DWU589862 EGQ589861:EGQ589862 EQM589861:EQM589862 FAI589861:FAI589862 FKE589861:FKE589862 FUA589861:FUA589862 GDW589861:GDW589862 GNS589861:GNS589862 GXO589861:GXO589862 HHK589861:HHK589862 HRG589861:HRG589862 IBC589861:IBC589862 IKY589861:IKY589862 IUU589861:IUU589862 JEQ589861:JEQ589862 JOM589861:JOM589862 JYI589861:JYI589862 KIE589861:KIE589862 KSA589861:KSA589862 LBW589861:LBW589862 LLS589861:LLS589862 LVO589861:LVO589862 MFK589861:MFK589862 MPG589861:MPG589862 MZC589861:MZC589862 NIY589861:NIY589862 NSU589861:NSU589862 OCQ589861:OCQ589862 OMM589861:OMM589862 OWI589861:OWI589862 PGE589861:PGE589862 PQA589861:PQA589862 PZW589861:PZW589862 QJS589861:QJS589862 QTO589861:QTO589862 RDK589861:RDK589862 RNG589861:RNG589862 RXC589861:RXC589862 SGY589861:SGY589862 SQU589861:SQU589862 TAQ589861:TAQ589862 TKM589861:TKM589862 TUI589861:TUI589862 UEE589861:UEE589862 UOA589861:UOA589862 UXW589861:UXW589862 VHS589861:VHS589862 VRO589861:VRO589862 WBK589861:WBK589862 WLG589861:WLG589862 WVC589861:WVC589862 IQ655397:IQ655398 SM655397:SM655398 ACI655397:ACI655398 AME655397:AME655398 AWA655397:AWA655398 BFW655397:BFW655398 BPS655397:BPS655398 BZO655397:BZO655398 CJK655397:CJK655398 CTG655397:CTG655398 DDC655397:DDC655398 DMY655397:DMY655398 DWU655397:DWU655398 EGQ655397:EGQ655398 EQM655397:EQM655398 FAI655397:FAI655398 FKE655397:FKE655398 FUA655397:FUA655398 GDW655397:GDW655398 GNS655397:GNS655398 GXO655397:GXO655398 HHK655397:HHK655398 HRG655397:HRG655398 IBC655397:IBC655398 IKY655397:IKY655398 IUU655397:IUU655398 JEQ655397:JEQ655398 JOM655397:JOM655398 JYI655397:JYI655398 KIE655397:KIE655398 KSA655397:KSA655398 LBW655397:LBW655398 LLS655397:LLS655398 LVO655397:LVO655398 MFK655397:MFK655398 MPG655397:MPG655398 MZC655397:MZC655398 NIY655397:NIY655398 NSU655397:NSU655398 OCQ655397:OCQ655398 OMM655397:OMM655398 OWI655397:OWI655398 PGE655397:PGE655398 PQA655397:PQA655398 PZW655397:PZW655398 QJS655397:QJS655398 QTO655397:QTO655398 RDK655397:RDK655398 RNG655397:RNG655398 RXC655397:RXC655398 SGY655397:SGY655398 SQU655397:SQU655398 TAQ655397:TAQ655398 TKM655397:TKM655398 TUI655397:TUI655398 UEE655397:UEE655398 UOA655397:UOA655398 UXW655397:UXW655398 VHS655397:VHS655398 VRO655397:VRO655398 WBK655397:WBK655398 WLG655397:WLG655398 WVC655397:WVC655398 IQ720933:IQ720934 SM720933:SM720934 ACI720933:ACI720934 AME720933:AME720934 AWA720933:AWA720934 BFW720933:BFW720934 BPS720933:BPS720934 BZO720933:BZO720934 CJK720933:CJK720934 CTG720933:CTG720934 DDC720933:DDC720934 DMY720933:DMY720934 DWU720933:DWU720934 EGQ720933:EGQ720934 EQM720933:EQM720934 FAI720933:FAI720934 FKE720933:FKE720934 FUA720933:FUA720934 GDW720933:GDW720934 GNS720933:GNS720934 GXO720933:GXO720934 HHK720933:HHK720934 HRG720933:HRG720934 IBC720933:IBC720934 IKY720933:IKY720934 IUU720933:IUU720934 JEQ720933:JEQ720934 JOM720933:JOM720934 JYI720933:JYI720934 KIE720933:KIE720934 KSA720933:KSA720934 LBW720933:LBW720934 LLS720933:LLS720934 LVO720933:LVO720934 MFK720933:MFK720934 MPG720933:MPG720934 MZC720933:MZC720934 NIY720933:NIY720934 NSU720933:NSU720934 OCQ720933:OCQ720934 OMM720933:OMM720934 OWI720933:OWI720934 PGE720933:PGE720934 PQA720933:PQA720934 PZW720933:PZW720934 QJS720933:QJS720934 QTO720933:QTO720934 RDK720933:RDK720934 RNG720933:RNG720934 RXC720933:RXC720934 SGY720933:SGY720934 SQU720933:SQU720934 TAQ720933:TAQ720934 TKM720933:TKM720934 TUI720933:TUI720934 UEE720933:UEE720934 UOA720933:UOA720934 UXW720933:UXW720934 VHS720933:VHS720934 VRO720933:VRO720934 WBK720933:WBK720934 WLG720933:WLG720934 WVC720933:WVC720934 IQ786469:IQ786470 SM786469:SM786470 ACI786469:ACI786470 AME786469:AME786470 AWA786469:AWA786470 BFW786469:BFW786470 BPS786469:BPS786470 BZO786469:BZO786470 CJK786469:CJK786470 CTG786469:CTG786470 DDC786469:DDC786470 DMY786469:DMY786470 DWU786469:DWU786470 EGQ786469:EGQ786470 EQM786469:EQM786470 FAI786469:FAI786470 FKE786469:FKE786470 FUA786469:FUA786470 GDW786469:GDW786470 GNS786469:GNS786470 GXO786469:GXO786470 HHK786469:HHK786470 HRG786469:HRG786470 IBC786469:IBC786470 IKY786469:IKY786470 IUU786469:IUU786470 JEQ786469:JEQ786470 JOM786469:JOM786470 JYI786469:JYI786470 KIE786469:KIE786470 KSA786469:KSA786470 LBW786469:LBW786470 LLS786469:LLS786470 LVO786469:LVO786470 MFK786469:MFK786470 MPG786469:MPG786470 MZC786469:MZC786470 NIY786469:NIY786470 NSU786469:NSU786470 OCQ786469:OCQ786470 OMM786469:OMM786470 OWI786469:OWI786470 PGE786469:PGE786470 PQA786469:PQA786470 PZW786469:PZW786470 QJS786469:QJS786470 QTO786469:QTO786470 RDK786469:RDK786470 RNG786469:RNG786470 RXC786469:RXC786470 SGY786469:SGY786470 SQU786469:SQU786470 TAQ786469:TAQ786470 TKM786469:TKM786470 TUI786469:TUI786470 UEE786469:UEE786470 UOA786469:UOA786470 UXW786469:UXW786470 VHS786469:VHS786470 VRO786469:VRO786470 WBK786469:WBK786470 WLG786469:WLG786470 WVC786469:WVC786470 IQ852005:IQ852006 SM852005:SM852006 ACI852005:ACI852006 AME852005:AME852006 AWA852005:AWA852006 BFW852005:BFW852006 BPS852005:BPS852006 BZO852005:BZO852006 CJK852005:CJK852006 CTG852005:CTG852006 DDC852005:DDC852006 DMY852005:DMY852006 DWU852005:DWU852006 EGQ852005:EGQ852006 EQM852005:EQM852006 FAI852005:FAI852006 FKE852005:FKE852006 FUA852005:FUA852006 GDW852005:GDW852006 GNS852005:GNS852006 GXO852005:GXO852006 HHK852005:HHK852006 HRG852005:HRG852006 IBC852005:IBC852006 IKY852005:IKY852006 IUU852005:IUU852006 JEQ852005:JEQ852006 JOM852005:JOM852006 JYI852005:JYI852006 KIE852005:KIE852006 KSA852005:KSA852006 LBW852005:LBW852006 LLS852005:LLS852006 LVO852005:LVO852006 MFK852005:MFK852006 MPG852005:MPG852006 MZC852005:MZC852006 NIY852005:NIY852006 NSU852005:NSU852006 OCQ852005:OCQ852006 OMM852005:OMM852006 OWI852005:OWI852006 PGE852005:PGE852006 PQA852005:PQA852006 PZW852005:PZW852006 QJS852005:QJS852006 QTO852005:QTO852006 RDK852005:RDK852006 RNG852005:RNG852006 RXC852005:RXC852006 SGY852005:SGY852006 SQU852005:SQU852006 TAQ852005:TAQ852006 TKM852005:TKM852006 TUI852005:TUI852006 UEE852005:UEE852006 UOA852005:UOA852006 UXW852005:UXW852006 VHS852005:VHS852006 VRO852005:VRO852006 WBK852005:WBK852006 WLG852005:WLG852006 WVC852005:WVC852006 IQ917541:IQ917542 SM917541:SM917542 ACI917541:ACI917542 AME917541:AME917542 AWA917541:AWA917542 BFW917541:BFW917542 BPS917541:BPS917542 BZO917541:BZO917542 CJK917541:CJK917542 CTG917541:CTG917542 DDC917541:DDC917542 DMY917541:DMY917542 DWU917541:DWU917542 EGQ917541:EGQ917542 EQM917541:EQM917542 FAI917541:FAI917542 FKE917541:FKE917542 FUA917541:FUA917542 GDW917541:GDW917542 GNS917541:GNS917542 GXO917541:GXO917542 HHK917541:HHK917542 HRG917541:HRG917542 IBC917541:IBC917542 IKY917541:IKY917542 IUU917541:IUU917542 JEQ917541:JEQ917542 JOM917541:JOM917542 JYI917541:JYI917542 KIE917541:KIE917542 KSA917541:KSA917542 LBW917541:LBW917542 LLS917541:LLS917542 LVO917541:LVO917542 MFK917541:MFK917542 MPG917541:MPG917542 MZC917541:MZC917542 NIY917541:NIY917542 NSU917541:NSU917542 OCQ917541:OCQ917542 OMM917541:OMM917542 OWI917541:OWI917542 PGE917541:PGE917542 PQA917541:PQA917542 PZW917541:PZW917542 QJS917541:QJS917542 QTO917541:QTO917542 RDK917541:RDK917542 RNG917541:RNG917542 RXC917541:RXC917542 SGY917541:SGY917542 SQU917541:SQU917542 TAQ917541:TAQ917542 TKM917541:TKM917542 TUI917541:TUI917542 UEE917541:UEE917542 UOA917541:UOA917542 UXW917541:UXW917542 VHS917541:VHS917542 VRO917541:VRO917542 WBK917541:WBK917542 WLG917541:WLG917542 WVC917541:WVC917542 IQ983077:IQ983078 SM983077:SM983078 ACI983077:ACI983078 AME983077:AME983078 AWA983077:AWA983078 BFW983077:BFW983078 BPS983077:BPS983078 BZO983077:BZO983078 CJK983077:CJK983078 CTG983077:CTG983078 DDC983077:DDC983078 DMY983077:DMY983078 DWU983077:DWU983078 EGQ983077:EGQ983078 EQM983077:EQM983078 FAI983077:FAI983078 FKE983077:FKE983078 FUA983077:FUA983078 GDW983077:GDW983078 GNS983077:GNS983078 GXO983077:GXO983078 HHK983077:HHK983078 HRG983077:HRG983078 IBC983077:IBC983078 IKY983077:IKY983078 IUU983077:IUU983078 JEQ983077:JEQ983078 JOM983077:JOM983078 JYI983077:JYI983078 KIE983077:KIE983078 KSA983077:KSA983078 LBW983077:LBW983078 LLS983077:LLS983078 LVO983077:LVO983078 MFK983077:MFK983078 MPG983077:MPG983078 MZC983077:MZC983078 NIY983077:NIY983078 NSU983077:NSU983078 OCQ983077:OCQ983078 OMM983077:OMM983078 OWI983077:OWI983078 PGE983077:PGE983078 PQA983077:PQA983078 PZW983077:PZW983078 QJS983077:QJS983078 QTO983077:QTO983078 RDK983077:RDK983078 RNG983077:RNG983078 RXC983077:RXC983078 SGY983077:SGY983078 SQU983077:SQU983078 TAQ983077:TAQ983078 TKM983077:TKM983078 TUI983077:TUI983078 UEE983077:UEE983078 UOA983077:UOA983078 UXW983077:UXW983078 VHS983077:VHS983078 VRO983077:VRO983078 WBK983077:WBK983078 WLG983077:WLG983078 WVC983077:WVC983078 IL65555 SH65555 ACD65555 ALZ65555 AVV65555 BFR65555 BPN65555 BZJ65555 CJF65555 CTB65555 DCX65555 DMT65555 DWP65555 EGL65555 EQH65555 FAD65555 FJZ65555 FTV65555 GDR65555 GNN65555 GXJ65555 HHF65555 HRB65555 IAX65555 IKT65555 IUP65555 JEL65555 JOH65555 JYD65555 KHZ65555 KRV65555 LBR65555 LLN65555 LVJ65555 MFF65555 MPB65555 MYX65555 NIT65555 NSP65555 OCL65555 OMH65555 OWD65555 PFZ65555 PPV65555 PZR65555 QJN65555 QTJ65555 RDF65555 RNB65555 RWX65555 SGT65555 SQP65555 TAL65555 TKH65555 TUD65555 UDZ65555 UNV65555 UXR65555 VHN65555 VRJ65555 WBF65555 WLB65555 WUX65555 IL131091 SH131091 ACD131091 ALZ131091 AVV131091 BFR131091 BPN131091 BZJ131091 CJF131091 CTB131091 DCX131091 DMT131091 DWP131091 EGL131091 EQH131091 FAD131091 FJZ131091 FTV131091 GDR131091 GNN131091 GXJ131091 HHF131091 HRB131091 IAX131091 IKT131091 IUP131091 JEL131091 JOH131091 JYD131091 KHZ131091 KRV131091 LBR131091 LLN131091 LVJ131091 MFF131091 MPB131091 MYX131091 NIT131091 NSP131091 OCL131091 OMH131091 OWD131091 PFZ131091 PPV131091 PZR131091 QJN131091 QTJ131091 RDF131091 RNB131091 RWX131091 SGT131091 SQP131091 TAL131091 TKH131091 TUD131091 UDZ131091 UNV131091 UXR131091 VHN131091 VRJ131091 WBF131091 WLB131091 WUX131091 IL196627 SH196627 ACD196627 ALZ196627 AVV196627 BFR196627 BPN196627 BZJ196627 CJF196627 CTB196627 DCX196627 DMT196627 DWP196627 EGL196627 EQH196627 FAD196627 FJZ196627 FTV196627 GDR196627 GNN196627 GXJ196627 HHF196627 HRB196627 IAX196627 IKT196627 IUP196627 JEL196627 JOH196627 JYD196627 KHZ196627 KRV196627 LBR196627 LLN196627 LVJ196627 MFF196627 MPB196627 MYX196627 NIT196627 NSP196627 OCL196627 OMH196627 OWD196627 PFZ196627 PPV196627 PZR196627 QJN196627 QTJ196627 RDF196627 RNB196627 RWX196627 SGT196627 SQP196627 TAL196627 TKH196627 TUD196627 UDZ196627 UNV196627 UXR196627 VHN196627 VRJ196627 WBF196627 WLB196627 WUX196627 IL262163 SH262163 ACD262163 ALZ262163 AVV262163 BFR262163 BPN262163 BZJ262163 CJF262163 CTB262163 DCX262163 DMT262163 DWP262163 EGL262163 EQH262163 FAD262163 FJZ262163 FTV262163 GDR262163 GNN262163 GXJ262163 HHF262163 HRB262163 IAX262163 IKT262163 IUP262163 JEL262163 JOH262163 JYD262163 KHZ262163 KRV262163 LBR262163 LLN262163 LVJ262163 MFF262163 MPB262163 MYX262163 NIT262163 NSP262163 OCL262163 OMH262163 OWD262163 PFZ262163 PPV262163 PZR262163 QJN262163 QTJ262163 RDF262163 RNB262163 RWX262163 SGT262163 SQP262163 TAL262163 TKH262163 TUD262163 UDZ262163 UNV262163 UXR262163 VHN262163 VRJ262163 WBF262163 WLB262163 WUX262163 IL327699 SH327699 ACD327699 ALZ327699 AVV327699 BFR327699 BPN327699 BZJ327699 CJF327699 CTB327699 DCX327699 DMT327699 DWP327699 EGL327699 EQH327699 FAD327699 FJZ327699 FTV327699 GDR327699 GNN327699 GXJ327699 HHF327699 HRB327699 IAX327699 IKT327699 IUP327699 JEL327699 JOH327699 JYD327699 KHZ327699 KRV327699 LBR327699 LLN327699 LVJ327699 MFF327699 MPB327699 MYX327699 NIT327699 NSP327699 OCL327699 OMH327699 OWD327699 PFZ327699 PPV327699 PZR327699 QJN327699 QTJ327699 RDF327699 RNB327699 RWX327699 SGT327699 SQP327699 TAL327699 TKH327699 TUD327699 UDZ327699 UNV327699 UXR327699 VHN327699 VRJ327699 WBF327699 WLB327699 WUX327699 IL393235 SH393235 ACD393235 ALZ393235 AVV393235 BFR393235 BPN393235 BZJ393235 CJF393235 CTB393235 DCX393235 DMT393235 DWP393235 EGL393235 EQH393235 FAD393235 FJZ393235 FTV393235 GDR393235 GNN393235 GXJ393235 HHF393235 HRB393235 IAX393235 IKT393235 IUP393235 JEL393235 JOH393235 JYD393235 KHZ393235 KRV393235 LBR393235 LLN393235 LVJ393235 MFF393235 MPB393235 MYX393235 NIT393235 NSP393235 OCL393235 OMH393235 OWD393235 PFZ393235 PPV393235 PZR393235 QJN393235 QTJ393235 RDF393235 RNB393235 RWX393235 SGT393235 SQP393235 TAL393235 TKH393235 TUD393235 UDZ393235 UNV393235 UXR393235 VHN393235 VRJ393235 WBF393235 WLB393235 WUX393235 IL458771 SH458771 ACD458771 ALZ458771 AVV458771 BFR458771 BPN458771 BZJ458771 CJF458771 CTB458771 DCX458771 DMT458771 DWP458771 EGL458771 EQH458771 FAD458771 FJZ458771 FTV458771 GDR458771 GNN458771 GXJ458771 HHF458771 HRB458771 IAX458771 IKT458771 IUP458771 JEL458771 JOH458771 JYD458771 KHZ458771 KRV458771 LBR458771 LLN458771 LVJ458771 MFF458771 MPB458771 MYX458771 NIT458771 NSP458771 OCL458771 OMH458771 OWD458771 PFZ458771 PPV458771 PZR458771 QJN458771 QTJ458771 RDF458771 RNB458771 RWX458771 SGT458771 SQP458771 TAL458771 TKH458771 TUD458771 UDZ458771 UNV458771 UXR458771 VHN458771 VRJ458771 WBF458771 WLB458771 WUX458771 IL524307 SH524307 ACD524307 ALZ524307 AVV524307 BFR524307 BPN524307 BZJ524307 CJF524307 CTB524307 DCX524307 DMT524307 DWP524307 EGL524307 EQH524307 FAD524307 FJZ524307 FTV524307 GDR524307 GNN524307 GXJ524307 HHF524307 HRB524307 IAX524307 IKT524307 IUP524307 JEL524307 JOH524307 JYD524307 KHZ524307 KRV524307 LBR524307 LLN524307 LVJ524307 MFF524307 MPB524307 MYX524307 NIT524307 NSP524307 OCL524307 OMH524307 OWD524307 PFZ524307 PPV524307 PZR524307 QJN524307 QTJ524307 RDF524307 RNB524307 RWX524307 SGT524307 SQP524307 TAL524307 TKH524307 TUD524307 UDZ524307 UNV524307 UXR524307 VHN524307 VRJ524307 WBF524307 WLB524307 WUX524307 IL589843 SH589843 ACD589843 ALZ589843 AVV589843 BFR589843 BPN589843 BZJ589843 CJF589843 CTB589843 DCX589843 DMT589843 DWP589843 EGL589843 EQH589843 FAD589843 FJZ589843 FTV589843 GDR589843 GNN589843 GXJ589843 HHF589843 HRB589843 IAX589843 IKT589843 IUP589843 JEL589843 JOH589843 JYD589843 KHZ589843 KRV589843 LBR589843 LLN589843 LVJ589843 MFF589843 MPB589843 MYX589843 NIT589843 NSP589843 OCL589843 OMH589843 OWD589843 PFZ589843 PPV589843 PZR589843 QJN589843 QTJ589843 RDF589843 RNB589843 RWX589843 SGT589843 SQP589843 TAL589843 TKH589843 TUD589843 UDZ589843 UNV589843 UXR589843 VHN589843 VRJ589843 WBF589843 WLB589843 WUX589843 IL655379 SH655379 ACD655379 ALZ655379 AVV655379 BFR655379 BPN655379 BZJ655379 CJF655379 CTB655379 DCX655379 DMT655379 DWP655379 EGL655379 EQH655379 FAD655379 FJZ655379 FTV655379 GDR655379 GNN655379 GXJ655379 HHF655379 HRB655379 IAX655379 IKT655379 IUP655379 JEL655379 JOH655379 JYD655379 KHZ655379 KRV655379 LBR655379 LLN655379 LVJ655379 MFF655379 MPB655379 MYX655379 NIT655379 NSP655379 OCL655379 OMH655379 OWD655379 PFZ655379 PPV655379 PZR655379 QJN655379 QTJ655379 RDF655379 RNB655379 RWX655379 SGT655379 SQP655379 TAL655379 TKH655379 TUD655379 UDZ655379 UNV655379 UXR655379 VHN655379 VRJ655379 WBF655379 WLB655379 WUX655379 IL720915 SH720915 ACD720915 ALZ720915 AVV720915 BFR720915 BPN720915 BZJ720915 CJF720915 CTB720915 DCX720915 DMT720915 DWP720915 EGL720915 EQH720915 FAD720915 FJZ720915 FTV720915 GDR720915 GNN720915 GXJ720915 HHF720915 HRB720915 IAX720915 IKT720915 IUP720915 JEL720915 JOH720915 JYD720915 KHZ720915 KRV720915 LBR720915 LLN720915 LVJ720915 MFF720915 MPB720915 MYX720915 NIT720915 NSP720915 OCL720915 OMH720915 OWD720915 PFZ720915 PPV720915 PZR720915 QJN720915 QTJ720915 RDF720915 RNB720915 RWX720915 SGT720915 SQP720915 TAL720915 TKH720915 TUD720915 UDZ720915 UNV720915 UXR720915 VHN720915 VRJ720915 WBF720915 WLB720915 WUX720915 IL786451 SH786451 ACD786451 ALZ786451 AVV786451 BFR786451 BPN786451 BZJ786451 CJF786451 CTB786451 DCX786451 DMT786451 DWP786451 EGL786451 EQH786451 FAD786451 FJZ786451 FTV786451 GDR786451 GNN786451 GXJ786451 HHF786451 HRB786451 IAX786451 IKT786451 IUP786451 JEL786451 JOH786451 JYD786451 KHZ786451 KRV786451 LBR786451 LLN786451 LVJ786451 MFF786451 MPB786451 MYX786451 NIT786451 NSP786451 OCL786451 OMH786451 OWD786451 PFZ786451 PPV786451 PZR786451 QJN786451 QTJ786451 RDF786451 RNB786451 RWX786451 SGT786451 SQP786451 TAL786451 TKH786451 TUD786451 UDZ786451 UNV786451 UXR786451 VHN786451 VRJ786451 WBF786451 WLB786451 WUX786451 IL851987 SH851987 ACD851987 ALZ851987 AVV851987 BFR851987 BPN851987 BZJ851987 CJF851987 CTB851987 DCX851987 DMT851987 DWP851987 EGL851987 EQH851987 FAD851987 FJZ851987 FTV851987 GDR851987 GNN851987 GXJ851987 HHF851987 HRB851987 IAX851987 IKT851987 IUP851987 JEL851987 JOH851987 JYD851987 KHZ851987 KRV851987 LBR851987 LLN851987 LVJ851987 MFF851987 MPB851987 MYX851987 NIT851987 NSP851987 OCL851987 OMH851987 OWD851987 PFZ851987 PPV851987 PZR851987 QJN851987 QTJ851987 RDF851987 RNB851987 RWX851987 SGT851987 SQP851987 TAL851987 TKH851987 TUD851987 UDZ851987 UNV851987 UXR851987 VHN851987 VRJ851987 WBF851987 WLB851987 WUX851987 IL917523 SH917523 ACD917523 ALZ917523 AVV917523 BFR917523 BPN917523 BZJ917523 CJF917523 CTB917523 DCX917523 DMT917523 DWP917523 EGL917523 EQH917523 FAD917523 FJZ917523 FTV917523 GDR917523 GNN917523 GXJ917523 HHF917523 HRB917523 IAX917523 IKT917523 IUP917523 JEL917523 JOH917523 JYD917523 KHZ917523 KRV917523 LBR917523 LLN917523 LVJ917523 MFF917523 MPB917523 MYX917523 NIT917523 NSP917523 OCL917523 OMH917523 OWD917523 PFZ917523 PPV917523 PZR917523 QJN917523 QTJ917523 RDF917523 RNB917523 RWX917523 SGT917523 SQP917523 TAL917523 TKH917523 TUD917523 UDZ917523 UNV917523 UXR917523 VHN917523 VRJ917523 WBF917523 WLB917523 WUX917523 IL983059 SH983059 ACD983059 ALZ983059 AVV983059 BFR983059 BPN983059 BZJ983059 CJF983059 CTB983059 DCX983059 DMT983059 DWP983059 EGL983059 EQH983059 FAD983059 FJZ983059 FTV983059 GDR983059 GNN983059 GXJ983059 HHF983059 HRB983059 IAX983059 IKT983059 IUP983059 JEL983059 JOH983059 JYD983059 KHZ983059 KRV983059 LBR983059 LLN983059 LVJ983059 MFF983059 MPB983059 MYX983059 NIT983059 NSP983059 OCL983059 OMH983059 OWD983059 PFZ983059 PPV983059 PZR983059 QJN983059 QTJ983059 RDF983059 RNB983059 RWX983059 SGT983059 SQP983059 TAL983059 TKH983059 TUD983059 UDZ983059 UNV983059 UXR983059 VHN983059 VRJ983059 WBF983059 WLB983059 WUX983059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IL65577:IN65577 SH65577:SJ65577 ACD65577:ACF65577 ALZ65577:AMB65577 AVV65577:AVX65577 BFR65577:BFT65577 BPN65577:BPP65577 BZJ65577:BZL65577 CJF65577:CJH65577 CTB65577:CTD65577 DCX65577:DCZ65577 DMT65577:DMV65577 DWP65577:DWR65577 EGL65577:EGN65577 EQH65577:EQJ65577 FAD65577:FAF65577 FJZ65577:FKB65577 FTV65577:FTX65577 GDR65577:GDT65577 GNN65577:GNP65577 GXJ65577:GXL65577 HHF65577:HHH65577 HRB65577:HRD65577 IAX65577:IAZ65577 IKT65577:IKV65577 IUP65577:IUR65577 JEL65577:JEN65577 JOH65577:JOJ65577 JYD65577:JYF65577 KHZ65577:KIB65577 KRV65577:KRX65577 LBR65577:LBT65577 LLN65577:LLP65577 LVJ65577:LVL65577 MFF65577:MFH65577 MPB65577:MPD65577 MYX65577:MYZ65577 NIT65577:NIV65577 NSP65577:NSR65577 OCL65577:OCN65577 OMH65577:OMJ65577 OWD65577:OWF65577 PFZ65577:PGB65577 PPV65577:PPX65577 PZR65577:PZT65577 QJN65577:QJP65577 QTJ65577:QTL65577 RDF65577:RDH65577 RNB65577:RND65577 RWX65577:RWZ65577 SGT65577:SGV65577 SQP65577:SQR65577 TAL65577:TAN65577 TKH65577:TKJ65577 TUD65577:TUF65577 UDZ65577:UEB65577 UNV65577:UNX65577 UXR65577:UXT65577 VHN65577:VHP65577 VRJ65577:VRL65577 WBF65577:WBH65577 WLB65577:WLD65577 WUX65577:WUZ65577 IL131113:IN131113 SH131113:SJ131113 ACD131113:ACF131113 ALZ131113:AMB131113 AVV131113:AVX131113 BFR131113:BFT131113 BPN131113:BPP131113 BZJ131113:BZL131113 CJF131113:CJH131113 CTB131113:CTD131113 DCX131113:DCZ131113 DMT131113:DMV131113 DWP131113:DWR131113 EGL131113:EGN131113 EQH131113:EQJ131113 FAD131113:FAF131113 FJZ131113:FKB131113 FTV131113:FTX131113 GDR131113:GDT131113 GNN131113:GNP131113 GXJ131113:GXL131113 HHF131113:HHH131113 HRB131113:HRD131113 IAX131113:IAZ131113 IKT131113:IKV131113 IUP131113:IUR131113 JEL131113:JEN131113 JOH131113:JOJ131113 JYD131113:JYF131113 KHZ131113:KIB131113 KRV131113:KRX131113 LBR131113:LBT131113 LLN131113:LLP131113 LVJ131113:LVL131113 MFF131113:MFH131113 MPB131113:MPD131113 MYX131113:MYZ131113 NIT131113:NIV131113 NSP131113:NSR131113 OCL131113:OCN131113 OMH131113:OMJ131113 OWD131113:OWF131113 PFZ131113:PGB131113 PPV131113:PPX131113 PZR131113:PZT131113 QJN131113:QJP131113 QTJ131113:QTL131113 RDF131113:RDH131113 RNB131113:RND131113 RWX131113:RWZ131113 SGT131113:SGV131113 SQP131113:SQR131113 TAL131113:TAN131113 TKH131113:TKJ131113 TUD131113:TUF131113 UDZ131113:UEB131113 UNV131113:UNX131113 UXR131113:UXT131113 VHN131113:VHP131113 VRJ131113:VRL131113 WBF131113:WBH131113 WLB131113:WLD131113 WUX131113:WUZ131113 IL196649:IN196649 SH196649:SJ196649 ACD196649:ACF196649 ALZ196649:AMB196649 AVV196649:AVX196649 BFR196649:BFT196649 BPN196649:BPP196649 BZJ196649:BZL196649 CJF196649:CJH196649 CTB196649:CTD196649 DCX196649:DCZ196649 DMT196649:DMV196649 DWP196649:DWR196649 EGL196649:EGN196649 EQH196649:EQJ196649 FAD196649:FAF196649 FJZ196649:FKB196649 FTV196649:FTX196649 GDR196649:GDT196649 GNN196649:GNP196649 GXJ196649:GXL196649 HHF196649:HHH196649 HRB196649:HRD196649 IAX196649:IAZ196649 IKT196649:IKV196649 IUP196649:IUR196649 JEL196649:JEN196649 JOH196649:JOJ196649 JYD196649:JYF196649 KHZ196649:KIB196649 KRV196649:KRX196649 LBR196649:LBT196649 LLN196649:LLP196649 LVJ196649:LVL196649 MFF196649:MFH196649 MPB196649:MPD196649 MYX196649:MYZ196649 NIT196649:NIV196649 NSP196649:NSR196649 OCL196649:OCN196649 OMH196649:OMJ196649 OWD196649:OWF196649 PFZ196649:PGB196649 PPV196649:PPX196649 PZR196649:PZT196649 QJN196649:QJP196649 QTJ196649:QTL196649 RDF196649:RDH196649 RNB196649:RND196649 RWX196649:RWZ196649 SGT196649:SGV196649 SQP196649:SQR196649 TAL196649:TAN196649 TKH196649:TKJ196649 TUD196649:TUF196649 UDZ196649:UEB196649 UNV196649:UNX196649 UXR196649:UXT196649 VHN196649:VHP196649 VRJ196649:VRL196649 WBF196649:WBH196649 WLB196649:WLD196649 WUX196649:WUZ196649 IL262185:IN262185 SH262185:SJ262185 ACD262185:ACF262185 ALZ262185:AMB262185 AVV262185:AVX262185 BFR262185:BFT262185 BPN262185:BPP262185 BZJ262185:BZL262185 CJF262185:CJH262185 CTB262185:CTD262185 DCX262185:DCZ262185 DMT262185:DMV262185 DWP262185:DWR262185 EGL262185:EGN262185 EQH262185:EQJ262185 FAD262185:FAF262185 FJZ262185:FKB262185 FTV262185:FTX262185 GDR262185:GDT262185 GNN262185:GNP262185 GXJ262185:GXL262185 HHF262185:HHH262185 HRB262185:HRD262185 IAX262185:IAZ262185 IKT262185:IKV262185 IUP262185:IUR262185 JEL262185:JEN262185 JOH262185:JOJ262185 JYD262185:JYF262185 KHZ262185:KIB262185 KRV262185:KRX262185 LBR262185:LBT262185 LLN262185:LLP262185 LVJ262185:LVL262185 MFF262185:MFH262185 MPB262185:MPD262185 MYX262185:MYZ262185 NIT262185:NIV262185 NSP262185:NSR262185 OCL262185:OCN262185 OMH262185:OMJ262185 OWD262185:OWF262185 PFZ262185:PGB262185 PPV262185:PPX262185 PZR262185:PZT262185 QJN262185:QJP262185 QTJ262185:QTL262185 RDF262185:RDH262185 RNB262185:RND262185 RWX262185:RWZ262185 SGT262185:SGV262185 SQP262185:SQR262185 TAL262185:TAN262185 TKH262185:TKJ262185 TUD262185:TUF262185 UDZ262185:UEB262185 UNV262185:UNX262185 UXR262185:UXT262185 VHN262185:VHP262185 VRJ262185:VRL262185 WBF262185:WBH262185 WLB262185:WLD262185 WUX262185:WUZ262185 IL327721:IN327721 SH327721:SJ327721 ACD327721:ACF327721 ALZ327721:AMB327721 AVV327721:AVX327721 BFR327721:BFT327721 BPN327721:BPP327721 BZJ327721:BZL327721 CJF327721:CJH327721 CTB327721:CTD327721 DCX327721:DCZ327721 DMT327721:DMV327721 DWP327721:DWR327721 EGL327721:EGN327721 EQH327721:EQJ327721 FAD327721:FAF327721 FJZ327721:FKB327721 FTV327721:FTX327721 GDR327721:GDT327721 GNN327721:GNP327721 GXJ327721:GXL327721 HHF327721:HHH327721 HRB327721:HRD327721 IAX327721:IAZ327721 IKT327721:IKV327721 IUP327721:IUR327721 JEL327721:JEN327721 JOH327721:JOJ327721 JYD327721:JYF327721 KHZ327721:KIB327721 KRV327721:KRX327721 LBR327721:LBT327721 LLN327721:LLP327721 LVJ327721:LVL327721 MFF327721:MFH327721 MPB327721:MPD327721 MYX327721:MYZ327721 NIT327721:NIV327721 NSP327721:NSR327721 OCL327721:OCN327721 OMH327721:OMJ327721 OWD327721:OWF327721 PFZ327721:PGB327721 PPV327721:PPX327721 PZR327721:PZT327721 QJN327721:QJP327721 QTJ327721:QTL327721 RDF327721:RDH327721 RNB327721:RND327721 RWX327721:RWZ327721 SGT327721:SGV327721 SQP327721:SQR327721 TAL327721:TAN327721 TKH327721:TKJ327721 TUD327721:TUF327721 UDZ327721:UEB327721 UNV327721:UNX327721 UXR327721:UXT327721 VHN327721:VHP327721 VRJ327721:VRL327721 WBF327721:WBH327721 WLB327721:WLD327721 WUX327721:WUZ327721 IL393257:IN393257 SH393257:SJ393257 ACD393257:ACF393257 ALZ393257:AMB393257 AVV393257:AVX393257 BFR393257:BFT393257 BPN393257:BPP393257 BZJ393257:BZL393257 CJF393257:CJH393257 CTB393257:CTD393257 DCX393257:DCZ393257 DMT393257:DMV393257 DWP393257:DWR393257 EGL393257:EGN393257 EQH393257:EQJ393257 FAD393257:FAF393257 FJZ393257:FKB393257 FTV393257:FTX393257 GDR393257:GDT393257 GNN393257:GNP393257 GXJ393257:GXL393257 HHF393257:HHH393257 HRB393257:HRD393257 IAX393257:IAZ393257 IKT393257:IKV393257 IUP393257:IUR393257 JEL393257:JEN393257 JOH393257:JOJ393257 JYD393257:JYF393257 KHZ393257:KIB393257 KRV393257:KRX393257 LBR393257:LBT393257 LLN393257:LLP393257 LVJ393257:LVL393257 MFF393257:MFH393257 MPB393257:MPD393257 MYX393257:MYZ393257 NIT393257:NIV393257 NSP393257:NSR393257 OCL393257:OCN393257 OMH393257:OMJ393257 OWD393257:OWF393257 PFZ393257:PGB393257 PPV393257:PPX393257 PZR393257:PZT393257 QJN393257:QJP393257 QTJ393257:QTL393257 RDF393257:RDH393257 RNB393257:RND393257 RWX393257:RWZ393257 SGT393257:SGV393257 SQP393257:SQR393257 TAL393257:TAN393257 TKH393257:TKJ393257 TUD393257:TUF393257 UDZ393257:UEB393257 UNV393257:UNX393257 UXR393257:UXT393257 VHN393257:VHP393257 VRJ393257:VRL393257 WBF393257:WBH393257 WLB393257:WLD393257 WUX393257:WUZ393257 IL458793:IN458793 SH458793:SJ458793 ACD458793:ACF458793 ALZ458793:AMB458793 AVV458793:AVX458793 BFR458793:BFT458793 BPN458793:BPP458793 BZJ458793:BZL458793 CJF458793:CJH458793 CTB458793:CTD458793 DCX458793:DCZ458793 DMT458793:DMV458793 DWP458793:DWR458793 EGL458793:EGN458793 EQH458793:EQJ458793 FAD458793:FAF458793 FJZ458793:FKB458793 FTV458793:FTX458793 GDR458793:GDT458793 GNN458793:GNP458793 GXJ458793:GXL458793 HHF458793:HHH458793 HRB458793:HRD458793 IAX458793:IAZ458793 IKT458793:IKV458793 IUP458793:IUR458793 JEL458793:JEN458793 JOH458793:JOJ458793 JYD458793:JYF458793 KHZ458793:KIB458793 KRV458793:KRX458793 LBR458793:LBT458793 LLN458793:LLP458793 LVJ458793:LVL458793 MFF458793:MFH458793 MPB458793:MPD458793 MYX458793:MYZ458793 NIT458793:NIV458793 NSP458793:NSR458793 OCL458793:OCN458793 OMH458793:OMJ458793 OWD458793:OWF458793 PFZ458793:PGB458793 PPV458793:PPX458793 PZR458793:PZT458793 QJN458793:QJP458793 QTJ458793:QTL458793 RDF458793:RDH458793 RNB458793:RND458793 RWX458793:RWZ458793 SGT458793:SGV458793 SQP458793:SQR458793 TAL458793:TAN458793 TKH458793:TKJ458793 TUD458793:TUF458793 UDZ458793:UEB458793 UNV458793:UNX458793 UXR458793:UXT458793 VHN458793:VHP458793 VRJ458793:VRL458793 WBF458793:WBH458793 WLB458793:WLD458793 WUX458793:WUZ458793 IL524329:IN524329 SH524329:SJ524329 ACD524329:ACF524329 ALZ524329:AMB524329 AVV524329:AVX524329 BFR524329:BFT524329 BPN524329:BPP524329 BZJ524329:BZL524329 CJF524329:CJH524329 CTB524329:CTD524329 DCX524329:DCZ524329 DMT524329:DMV524329 DWP524329:DWR524329 EGL524329:EGN524329 EQH524329:EQJ524329 FAD524329:FAF524329 FJZ524329:FKB524329 FTV524329:FTX524329 GDR524329:GDT524329 GNN524329:GNP524329 GXJ524329:GXL524329 HHF524329:HHH524329 HRB524329:HRD524329 IAX524329:IAZ524329 IKT524329:IKV524329 IUP524329:IUR524329 JEL524329:JEN524329 JOH524329:JOJ524329 JYD524329:JYF524329 KHZ524329:KIB524329 KRV524329:KRX524329 LBR524329:LBT524329 LLN524329:LLP524329 LVJ524329:LVL524329 MFF524329:MFH524329 MPB524329:MPD524329 MYX524329:MYZ524329 NIT524329:NIV524329 NSP524329:NSR524329 OCL524329:OCN524329 OMH524329:OMJ524329 OWD524329:OWF524329 PFZ524329:PGB524329 PPV524329:PPX524329 PZR524329:PZT524329 QJN524329:QJP524329 QTJ524329:QTL524329 RDF524329:RDH524329 RNB524329:RND524329 RWX524329:RWZ524329 SGT524329:SGV524329 SQP524329:SQR524329 TAL524329:TAN524329 TKH524329:TKJ524329 TUD524329:TUF524329 UDZ524329:UEB524329 UNV524329:UNX524329 UXR524329:UXT524329 VHN524329:VHP524329 VRJ524329:VRL524329 WBF524329:WBH524329 WLB524329:WLD524329 WUX524329:WUZ524329 IL589865:IN589865 SH589865:SJ589865 ACD589865:ACF589865 ALZ589865:AMB589865 AVV589865:AVX589865 BFR589865:BFT589865 BPN589865:BPP589865 BZJ589865:BZL589865 CJF589865:CJH589865 CTB589865:CTD589865 DCX589865:DCZ589865 DMT589865:DMV589865 DWP589865:DWR589865 EGL589865:EGN589865 EQH589865:EQJ589865 FAD589865:FAF589865 FJZ589865:FKB589865 FTV589865:FTX589865 GDR589865:GDT589865 GNN589865:GNP589865 GXJ589865:GXL589865 HHF589865:HHH589865 HRB589865:HRD589865 IAX589865:IAZ589865 IKT589865:IKV589865 IUP589865:IUR589865 JEL589865:JEN589865 JOH589865:JOJ589865 JYD589865:JYF589865 KHZ589865:KIB589865 KRV589865:KRX589865 LBR589865:LBT589865 LLN589865:LLP589865 LVJ589865:LVL589865 MFF589865:MFH589865 MPB589865:MPD589865 MYX589865:MYZ589865 NIT589865:NIV589865 NSP589865:NSR589865 OCL589865:OCN589865 OMH589865:OMJ589865 OWD589865:OWF589865 PFZ589865:PGB589865 PPV589865:PPX589865 PZR589865:PZT589865 QJN589865:QJP589865 QTJ589865:QTL589865 RDF589865:RDH589865 RNB589865:RND589865 RWX589865:RWZ589865 SGT589865:SGV589865 SQP589865:SQR589865 TAL589865:TAN589865 TKH589865:TKJ589865 TUD589865:TUF589865 UDZ589865:UEB589865 UNV589865:UNX589865 UXR589865:UXT589865 VHN589865:VHP589865 VRJ589865:VRL589865 WBF589865:WBH589865 WLB589865:WLD589865 WUX589865:WUZ589865 IL655401:IN655401 SH655401:SJ655401 ACD655401:ACF655401 ALZ655401:AMB655401 AVV655401:AVX655401 BFR655401:BFT655401 BPN655401:BPP655401 BZJ655401:BZL655401 CJF655401:CJH655401 CTB655401:CTD655401 DCX655401:DCZ655401 DMT655401:DMV655401 DWP655401:DWR655401 EGL655401:EGN655401 EQH655401:EQJ655401 FAD655401:FAF655401 FJZ655401:FKB655401 FTV655401:FTX655401 GDR655401:GDT655401 GNN655401:GNP655401 GXJ655401:GXL655401 HHF655401:HHH655401 HRB655401:HRD655401 IAX655401:IAZ655401 IKT655401:IKV655401 IUP655401:IUR655401 JEL655401:JEN655401 JOH655401:JOJ655401 JYD655401:JYF655401 KHZ655401:KIB655401 KRV655401:KRX655401 LBR655401:LBT655401 LLN655401:LLP655401 LVJ655401:LVL655401 MFF655401:MFH655401 MPB655401:MPD655401 MYX655401:MYZ655401 NIT655401:NIV655401 NSP655401:NSR655401 OCL655401:OCN655401 OMH655401:OMJ655401 OWD655401:OWF655401 PFZ655401:PGB655401 PPV655401:PPX655401 PZR655401:PZT655401 QJN655401:QJP655401 QTJ655401:QTL655401 RDF655401:RDH655401 RNB655401:RND655401 RWX655401:RWZ655401 SGT655401:SGV655401 SQP655401:SQR655401 TAL655401:TAN655401 TKH655401:TKJ655401 TUD655401:TUF655401 UDZ655401:UEB655401 UNV655401:UNX655401 UXR655401:UXT655401 VHN655401:VHP655401 VRJ655401:VRL655401 WBF655401:WBH655401 WLB655401:WLD655401 WUX655401:WUZ655401 IL720937:IN720937 SH720937:SJ720937 ACD720937:ACF720937 ALZ720937:AMB720937 AVV720937:AVX720937 BFR720937:BFT720937 BPN720937:BPP720937 BZJ720937:BZL720937 CJF720937:CJH720937 CTB720937:CTD720937 DCX720937:DCZ720937 DMT720937:DMV720937 DWP720937:DWR720937 EGL720937:EGN720937 EQH720937:EQJ720937 FAD720937:FAF720937 FJZ720937:FKB720937 FTV720937:FTX720937 GDR720937:GDT720937 GNN720937:GNP720937 GXJ720937:GXL720937 HHF720937:HHH720937 HRB720937:HRD720937 IAX720937:IAZ720937 IKT720937:IKV720937 IUP720937:IUR720937 JEL720937:JEN720937 JOH720937:JOJ720937 JYD720937:JYF720937 KHZ720937:KIB720937 KRV720937:KRX720937 LBR720937:LBT720937 LLN720937:LLP720937 LVJ720937:LVL720937 MFF720937:MFH720937 MPB720937:MPD720937 MYX720937:MYZ720937 NIT720937:NIV720937 NSP720937:NSR720937 OCL720937:OCN720937 OMH720937:OMJ720937 OWD720937:OWF720937 PFZ720937:PGB720937 PPV720937:PPX720937 PZR720937:PZT720937 QJN720937:QJP720937 QTJ720937:QTL720937 RDF720937:RDH720937 RNB720937:RND720937 RWX720937:RWZ720937 SGT720937:SGV720937 SQP720937:SQR720937 TAL720937:TAN720937 TKH720937:TKJ720937 TUD720937:TUF720937 UDZ720937:UEB720937 UNV720937:UNX720937 UXR720937:UXT720937 VHN720937:VHP720937 VRJ720937:VRL720937 WBF720937:WBH720937 WLB720937:WLD720937 WUX720937:WUZ720937 IL786473:IN786473 SH786473:SJ786473 ACD786473:ACF786473 ALZ786473:AMB786473 AVV786473:AVX786473 BFR786473:BFT786473 BPN786473:BPP786473 BZJ786473:BZL786473 CJF786473:CJH786473 CTB786473:CTD786473 DCX786473:DCZ786473 DMT786473:DMV786473 DWP786473:DWR786473 EGL786473:EGN786473 EQH786473:EQJ786473 FAD786473:FAF786473 FJZ786473:FKB786473 FTV786473:FTX786473 GDR786473:GDT786473 GNN786473:GNP786473 GXJ786473:GXL786473 HHF786473:HHH786473 HRB786473:HRD786473 IAX786473:IAZ786473 IKT786473:IKV786473 IUP786473:IUR786473 JEL786473:JEN786473 JOH786473:JOJ786473 JYD786473:JYF786473 KHZ786473:KIB786473 KRV786473:KRX786473 LBR786473:LBT786473 LLN786473:LLP786473 LVJ786473:LVL786473 MFF786473:MFH786473 MPB786473:MPD786473 MYX786473:MYZ786473 NIT786473:NIV786473 NSP786473:NSR786473 OCL786473:OCN786473 OMH786473:OMJ786473 OWD786473:OWF786473 PFZ786473:PGB786473 PPV786473:PPX786473 PZR786473:PZT786473 QJN786473:QJP786473 QTJ786473:QTL786473 RDF786473:RDH786473 RNB786473:RND786473 RWX786473:RWZ786473 SGT786473:SGV786473 SQP786473:SQR786473 TAL786473:TAN786473 TKH786473:TKJ786473 TUD786473:TUF786473 UDZ786473:UEB786473 UNV786473:UNX786473 UXR786473:UXT786473 VHN786473:VHP786473 VRJ786473:VRL786473 WBF786473:WBH786473 WLB786473:WLD786473 WUX786473:WUZ786473 IL852009:IN852009 SH852009:SJ852009 ACD852009:ACF852009 ALZ852009:AMB852009 AVV852009:AVX852009 BFR852009:BFT852009 BPN852009:BPP852009 BZJ852009:BZL852009 CJF852009:CJH852009 CTB852009:CTD852009 DCX852009:DCZ852009 DMT852009:DMV852009 DWP852009:DWR852009 EGL852009:EGN852009 EQH852009:EQJ852009 FAD852009:FAF852009 FJZ852009:FKB852009 FTV852009:FTX852009 GDR852009:GDT852009 GNN852009:GNP852009 GXJ852009:GXL852009 HHF852009:HHH852009 HRB852009:HRD852009 IAX852009:IAZ852009 IKT852009:IKV852009 IUP852009:IUR852009 JEL852009:JEN852009 JOH852009:JOJ852009 JYD852009:JYF852009 KHZ852009:KIB852009 KRV852009:KRX852009 LBR852009:LBT852009 LLN852009:LLP852009 LVJ852009:LVL852009 MFF852009:MFH852009 MPB852009:MPD852009 MYX852009:MYZ852009 NIT852009:NIV852009 NSP852009:NSR852009 OCL852009:OCN852009 OMH852009:OMJ852009 OWD852009:OWF852009 PFZ852009:PGB852009 PPV852009:PPX852009 PZR852009:PZT852009 QJN852009:QJP852009 QTJ852009:QTL852009 RDF852009:RDH852009 RNB852009:RND852009 RWX852009:RWZ852009 SGT852009:SGV852009 SQP852009:SQR852009 TAL852009:TAN852009 TKH852009:TKJ852009 TUD852009:TUF852009 UDZ852009:UEB852009 UNV852009:UNX852009 UXR852009:UXT852009 VHN852009:VHP852009 VRJ852009:VRL852009 WBF852009:WBH852009 WLB852009:WLD852009 WUX852009:WUZ852009 IL917545:IN917545 SH917545:SJ917545 ACD917545:ACF917545 ALZ917545:AMB917545 AVV917545:AVX917545 BFR917545:BFT917545 BPN917545:BPP917545 BZJ917545:BZL917545 CJF917545:CJH917545 CTB917545:CTD917545 DCX917545:DCZ917545 DMT917545:DMV917545 DWP917545:DWR917545 EGL917545:EGN917545 EQH917545:EQJ917545 FAD917545:FAF917545 FJZ917545:FKB917545 FTV917545:FTX917545 GDR917545:GDT917545 GNN917545:GNP917545 GXJ917545:GXL917545 HHF917545:HHH917545 HRB917545:HRD917545 IAX917545:IAZ917545 IKT917545:IKV917545 IUP917545:IUR917545 JEL917545:JEN917545 JOH917545:JOJ917545 JYD917545:JYF917545 KHZ917545:KIB917545 KRV917545:KRX917545 LBR917545:LBT917545 LLN917545:LLP917545 LVJ917545:LVL917545 MFF917545:MFH917545 MPB917545:MPD917545 MYX917545:MYZ917545 NIT917545:NIV917545 NSP917545:NSR917545 OCL917545:OCN917545 OMH917545:OMJ917545 OWD917545:OWF917545 PFZ917545:PGB917545 PPV917545:PPX917545 PZR917545:PZT917545 QJN917545:QJP917545 QTJ917545:QTL917545 RDF917545:RDH917545 RNB917545:RND917545 RWX917545:RWZ917545 SGT917545:SGV917545 SQP917545:SQR917545 TAL917545:TAN917545 TKH917545:TKJ917545 TUD917545:TUF917545 UDZ917545:UEB917545 UNV917545:UNX917545 UXR917545:UXT917545 VHN917545:VHP917545 VRJ917545:VRL917545 WBF917545:WBH917545 WLB917545:WLD917545 WUX917545:WUZ917545 IL983081:IN983081 SH983081:SJ983081 ACD983081:ACF983081 ALZ983081:AMB983081 AVV983081:AVX983081 BFR983081:BFT983081 BPN983081:BPP983081 BZJ983081:BZL983081 CJF983081:CJH983081 CTB983081:CTD983081 DCX983081:DCZ983081 DMT983081:DMV983081 DWP983081:DWR983081 EGL983081:EGN983081 EQH983081:EQJ983081 FAD983081:FAF983081 FJZ983081:FKB983081 FTV983081:FTX983081 GDR983081:GDT983081 GNN983081:GNP983081 GXJ983081:GXL983081 HHF983081:HHH983081 HRB983081:HRD983081 IAX983081:IAZ983081 IKT983081:IKV983081 IUP983081:IUR983081 JEL983081:JEN983081 JOH983081:JOJ983081 JYD983081:JYF983081 KHZ983081:KIB983081 KRV983081:KRX983081 LBR983081:LBT983081 LLN983081:LLP983081 LVJ983081:LVL983081 MFF983081:MFH983081 MPB983081:MPD983081 MYX983081:MYZ983081 NIT983081:NIV983081 NSP983081:NSR983081 OCL983081:OCN983081 OMH983081:OMJ983081 OWD983081:OWF983081 PFZ983081:PGB983081 PPV983081:PPX983081 PZR983081:PZT983081 QJN983081:QJP983081 QTJ983081:QTL983081 RDF983081:RDH983081 RNB983081:RND983081 RWX983081:RWZ983081 SGT983081:SGV983081 SQP983081:SQR983081 TAL983081:TAN983081 TKH983081:TKJ983081 TUD983081:TUF983081 UDZ983081:UEB983081 UNV983081:UNX983081 UXR983081:UXT983081 VHN983081:VHP983081 VRJ983081:VRL983081 WBF983081:WBH983081 WLB983081:WLD983081 WUX983081:WUZ983081 IQ65575:IS65576 SM65575:SO65576 ACI65575:ACK65576 AME65575:AMG65576 AWA65575:AWC65576 BFW65575:BFY65576 BPS65575:BPU65576 BZO65575:BZQ65576 CJK65575:CJM65576 CTG65575:CTI65576 DDC65575:DDE65576 DMY65575:DNA65576 DWU65575:DWW65576 EGQ65575:EGS65576 EQM65575:EQO65576 FAI65575:FAK65576 FKE65575:FKG65576 FUA65575:FUC65576 GDW65575:GDY65576 GNS65575:GNU65576 GXO65575:GXQ65576 HHK65575:HHM65576 HRG65575:HRI65576 IBC65575:IBE65576 IKY65575:ILA65576 IUU65575:IUW65576 JEQ65575:JES65576 JOM65575:JOO65576 JYI65575:JYK65576 KIE65575:KIG65576 KSA65575:KSC65576 LBW65575:LBY65576 LLS65575:LLU65576 LVO65575:LVQ65576 MFK65575:MFM65576 MPG65575:MPI65576 MZC65575:MZE65576 NIY65575:NJA65576 NSU65575:NSW65576 OCQ65575:OCS65576 OMM65575:OMO65576 OWI65575:OWK65576 PGE65575:PGG65576 PQA65575:PQC65576 PZW65575:PZY65576 QJS65575:QJU65576 QTO65575:QTQ65576 RDK65575:RDM65576 RNG65575:RNI65576 RXC65575:RXE65576 SGY65575:SHA65576 SQU65575:SQW65576 TAQ65575:TAS65576 TKM65575:TKO65576 TUI65575:TUK65576 UEE65575:UEG65576 UOA65575:UOC65576 UXW65575:UXY65576 VHS65575:VHU65576 VRO65575:VRQ65576 WBK65575:WBM65576 WLG65575:WLI65576 WVC65575:WVE65576 IQ131111:IS131112 SM131111:SO131112 ACI131111:ACK131112 AME131111:AMG131112 AWA131111:AWC131112 BFW131111:BFY131112 BPS131111:BPU131112 BZO131111:BZQ131112 CJK131111:CJM131112 CTG131111:CTI131112 DDC131111:DDE131112 DMY131111:DNA131112 DWU131111:DWW131112 EGQ131111:EGS131112 EQM131111:EQO131112 FAI131111:FAK131112 FKE131111:FKG131112 FUA131111:FUC131112 GDW131111:GDY131112 GNS131111:GNU131112 GXO131111:GXQ131112 HHK131111:HHM131112 HRG131111:HRI131112 IBC131111:IBE131112 IKY131111:ILA131112 IUU131111:IUW131112 JEQ131111:JES131112 JOM131111:JOO131112 JYI131111:JYK131112 KIE131111:KIG131112 KSA131111:KSC131112 LBW131111:LBY131112 LLS131111:LLU131112 LVO131111:LVQ131112 MFK131111:MFM131112 MPG131111:MPI131112 MZC131111:MZE131112 NIY131111:NJA131112 NSU131111:NSW131112 OCQ131111:OCS131112 OMM131111:OMO131112 OWI131111:OWK131112 PGE131111:PGG131112 PQA131111:PQC131112 PZW131111:PZY131112 QJS131111:QJU131112 QTO131111:QTQ131112 RDK131111:RDM131112 RNG131111:RNI131112 RXC131111:RXE131112 SGY131111:SHA131112 SQU131111:SQW131112 TAQ131111:TAS131112 TKM131111:TKO131112 TUI131111:TUK131112 UEE131111:UEG131112 UOA131111:UOC131112 UXW131111:UXY131112 VHS131111:VHU131112 VRO131111:VRQ131112 WBK131111:WBM131112 WLG131111:WLI131112 WVC131111:WVE131112 IQ196647:IS196648 SM196647:SO196648 ACI196647:ACK196648 AME196647:AMG196648 AWA196647:AWC196648 BFW196647:BFY196648 BPS196647:BPU196648 BZO196647:BZQ196648 CJK196647:CJM196648 CTG196647:CTI196648 DDC196647:DDE196648 DMY196647:DNA196648 DWU196647:DWW196648 EGQ196647:EGS196648 EQM196647:EQO196648 FAI196647:FAK196648 FKE196647:FKG196648 FUA196647:FUC196648 GDW196647:GDY196648 GNS196647:GNU196648 GXO196647:GXQ196648 HHK196647:HHM196648 HRG196647:HRI196648 IBC196647:IBE196648 IKY196647:ILA196648 IUU196647:IUW196648 JEQ196647:JES196648 JOM196647:JOO196648 JYI196647:JYK196648 KIE196647:KIG196648 KSA196647:KSC196648 LBW196647:LBY196648 LLS196647:LLU196648 LVO196647:LVQ196648 MFK196647:MFM196648 MPG196647:MPI196648 MZC196647:MZE196648 NIY196647:NJA196648 NSU196647:NSW196648 OCQ196647:OCS196648 OMM196647:OMO196648 OWI196647:OWK196648 PGE196647:PGG196648 PQA196647:PQC196648 PZW196647:PZY196648 QJS196647:QJU196648 QTO196647:QTQ196648 RDK196647:RDM196648 RNG196647:RNI196648 RXC196647:RXE196648 SGY196647:SHA196648 SQU196647:SQW196648 TAQ196647:TAS196648 TKM196647:TKO196648 TUI196647:TUK196648 UEE196647:UEG196648 UOA196647:UOC196648 UXW196647:UXY196648 VHS196647:VHU196648 VRO196647:VRQ196648 WBK196647:WBM196648 WLG196647:WLI196648 WVC196647:WVE196648 IQ262183:IS262184 SM262183:SO262184 ACI262183:ACK262184 AME262183:AMG262184 AWA262183:AWC262184 BFW262183:BFY262184 BPS262183:BPU262184 BZO262183:BZQ262184 CJK262183:CJM262184 CTG262183:CTI262184 DDC262183:DDE262184 DMY262183:DNA262184 DWU262183:DWW262184 EGQ262183:EGS262184 EQM262183:EQO262184 FAI262183:FAK262184 FKE262183:FKG262184 FUA262183:FUC262184 GDW262183:GDY262184 GNS262183:GNU262184 GXO262183:GXQ262184 HHK262183:HHM262184 HRG262183:HRI262184 IBC262183:IBE262184 IKY262183:ILA262184 IUU262183:IUW262184 JEQ262183:JES262184 JOM262183:JOO262184 JYI262183:JYK262184 KIE262183:KIG262184 KSA262183:KSC262184 LBW262183:LBY262184 LLS262183:LLU262184 LVO262183:LVQ262184 MFK262183:MFM262184 MPG262183:MPI262184 MZC262183:MZE262184 NIY262183:NJA262184 NSU262183:NSW262184 OCQ262183:OCS262184 OMM262183:OMO262184 OWI262183:OWK262184 PGE262183:PGG262184 PQA262183:PQC262184 PZW262183:PZY262184 QJS262183:QJU262184 QTO262183:QTQ262184 RDK262183:RDM262184 RNG262183:RNI262184 RXC262183:RXE262184 SGY262183:SHA262184 SQU262183:SQW262184 TAQ262183:TAS262184 TKM262183:TKO262184 TUI262183:TUK262184 UEE262183:UEG262184 UOA262183:UOC262184 UXW262183:UXY262184 VHS262183:VHU262184 VRO262183:VRQ262184 WBK262183:WBM262184 WLG262183:WLI262184 WVC262183:WVE262184 IQ327719:IS327720 SM327719:SO327720 ACI327719:ACK327720 AME327719:AMG327720 AWA327719:AWC327720 BFW327719:BFY327720 BPS327719:BPU327720 BZO327719:BZQ327720 CJK327719:CJM327720 CTG327719:CTI327720 DDC327719:DDE327720 DMY327719:DNA327720 DWU327719:DWW327720 EGQ327719:EGS327720 EQM327719:EQO327720 FAI327719:FAK327720 FKE327719:FKG327720 FUA327719:FUC327720 GDW327719:GDY327720 GNS327719:GNU327720 GXO327719:GXQ327720 HHK327719:HHM327720 HRG327719:HRI327720 IBC327719:IBE327720 IKY327719:ILA327720 IUU327719:IUW327720 JEQ327719:JES327720 JOM327719:JOO327720 JYI327719:JYK327720 KIE327719:KIG327720 KSA327719:KSC327720 LBW327719:LBY327720 LLS327719:LLU327720 LVO327719:LVQ327720 MFK327719:MFM327720 MPG327719:MPI327720 MZC327719:MZE327720 NIY327719:NJA327720 NSU327719:NSW327720 OCQ327719:OCS327720 OMM327719:OMO327720 OWI327719:OWK327720 PGE327719:PGG327720 PQA327719:PQC327720 PZW327719:PZY327720 QJS327719:QJU327720 QTO327719:QTQ327720 RDK327719:RDM327720 RNG327719:RNI327720 RXC327719:RXE327720 SGY327719:SHA327720 SQU327719:SQW327720 TAQ327719:TAS327720 TKM327719:TKO327720 TUI327719:TUK327720 UEE327719:UEG327720 UOA327719:UOC327720 UXW327719:UXY327720 VHS327719:VHU327720 VRO327719:VRQ327720 WBK327719:WBM327720 WLG327719:WLI327720 WVC327719:WVE327720 IQ393255:IS393256 SM393255:SO393256 ACI393255:ACK393256 AME393255:AMG393256 AWA393255:AWC393256 BFW393255:BFY393256 BPS393255:BPU393256 BZO393255:BZQ393256 CJK393255:CJM393256 CTG393255:CTI393256 DDC393255:DDE393256 DMY393255:DNA393256 DWU393255:DWW393256 EGQ393255:EGS393256 EQM393255:EQO393256 FAI393255:FAK393256 FKE393255:FKG393256 FUA393255:FUC393256 GDW393255:GDY393256 GNS393255:GNU393256 GXO393255:GXQ393256 HHK393255:HHM393256 HRG393255:HRI393256 IBC393255:IBE393256 IKY393255:ILA393256 IUU393255:IUW393256 JEQ393255:JES393256 JOM393255:JOO393256 JYI393255:JYK393256 KIE393255:KIG393256 KSA393255:KSC393256 LBW393255:LBY393256 LLS393255:LLU393256 LVO393255:LVQ393256 MFK393255:MFM393256 MPG393255:MPI393256 MZC393255:MZE393256 NIY393255:NJA393256 NSU393255:NSW393256 OCQ393255:OCS393256 OMM393255:OMO393256 OWI393255:OWK393256 PGE393255:PGG393256 PQA393255:PQC393256 PZW393255:PZY393256 QJS393255:QJU393256 QTO393255:QTQ393256 RDK393255:RDM393256 RNG393255:RNI393256 RXC393255:RXE393256 SGY393255:SHA393256 SQU393255:SQW393256 TAQ393255:TAS393256 TKM393255:TKO393256 TUI393255:TUK393256 UEE393255:UEG393256 UOA393255:UOC393256 UXW393255:UXY393256 VHS393255:VHU393256 VRO393255:VRQ393256 WBK393255:WBM393256 WLG393255:WLI393256 WVC393255:WVE393256 IQ458791:IS458792 SM458791:SO458792 ACI458791:ACK458792 AME458791:AMG458792 AWA458791:AWC458792 BFW458791:BFY458792 BPS458791:BPU458792 BZO458791:BZQ458792 CJK458791:CJM458792 CTG458791:CTI458792 DDC458791:DDE458792 DMY458791:DNA458792 DWU458791:DWW458792 EGQ458791:EGS458792 EQM458791:EQO458792 FAI458791:FAK458792 FKE458791:FKG458792 FUA458791:FUC458792 GDW458791:GDY458792 GNS458791:GNU458792 GXO458791:GXQ458792 HHK458791:HHM458792 HRG458791:HRI458792 IBC458791:IBE458792 IKY458791:ILA458792 IUU458791:IUW458792 JEQ458791:JES458792 JOM458791:JOO458792 JYI458791:JYK458792 KIE458791:KIG458792 KSA458791:KSC458792 LBW458791:LBY458792 LLS458791:LLU458792 LVO458791:LVQ458792 MFK458791:MFM458792 MPG458791:MPI458792 MZC458791:MZE458792 NIY458791:NJA458792 NSU458791:NSW458792 OCQ458791:OCS458792 OMM458791:OMO458792 OWI458791:OWK458792 PGE458791:PGG458792 PQA458791:PQC458792 PZW458791:PZY458792 QJS458791:QJU458792 QTO458791:QTQ458792 RDK458791:RDM458792 RNG458791:RNI458792 RXC458791:RXE458792 SGY458791:SHA458792 SQU458791:SQW458792 TAQ458791:TAS458792 TKM458791:TKO458792 TUI458791:TUK458792 UEE458791:UEG458792 UOA458791:UOC458792 UXW458791:UXY458792 VHS458791:VHU458792 VRO458791:VRQ458792 WBK458791:WBM458792 WLG458791:WLI458792 WVC458791:WVE458792 IQ524327:IS524328 SM524327:SO524328 ACI524327:ACK524328 AME524327:AMG524328 AWA524327:AWC524328 BFW524327:BFY524328 BPS524327:BPU524328 BZO524327:BZQ524328 CJK524327:CJM524328 CTG524327:CTI524328 DDC524327:DDE524328 DMY524327:DNA524328 DWU524327:DWW524328 EGQ524327:EGS524328 EQM524327:EQO524328 FAI524327:FAK524328 FKE524327:FKG524328 FUA524327:FUC524328 GDW524327:GDY524328 GNS524327:GNU524328 GXO524327:GXQ524328 HHK524327:HHM524328 HRG524327:HRI524328 IBC524327:IBE524328 IKY524327:ILA524328 IUU524327:IUW524328 JEQ524327:JES524328 JOM524327:JOO524328 JYI524327:JYK524328 KIE524327:KIG524328 KSA524327:KSC524328 LBW524327:LBY524328 LLS524327:LLU524328 LVO524327:LVQ524328 MFK524327:MFM524328 MPG524327:MPI524328 MZC524327:MZE524328 NIY524327:NJA524328 NSU524327:NSW524328 OCQ524327:OCS524328 OMM524327:OMO524328 OWI524327:OWK524328 PGE524327:PGG524328 PQA524327:PQC524328 PZW524327:PZY524328 QJS524327:QJU524328 QTO524327:QTQ524328 RDK524327:RDM524328 RNG524327:RNI524328 RXC524327:RXE524328 SGY524327:SHA524328 SQU524327:SQW524328 TAQ524327:TAS524328 TKM524327:TKO524328 TUI524327:TUK524328 UEE524327:UEG524328 UOA524327:UOC524328 UXW524327:UXY524328 VHS524327:VHU524328 VRO524327:VRQ524328 WBK524327:WBM524328 WLG524327:WLI524328 WVC524327:WVE524328 IQ589863:IS589864 SM589863:SO589864 ACI589863:ACK589864 AME589863:AMG589864 AWA589863:AWC589864 BFW589863:BFY589864 BPS589863:BPU589864 BZO589863:BZQ589864 CJK589863:CJM589864 CTG589863:CTI589864 DDC589863:DDE589864 DMY589863:DNA589864 DWU589863:DWW589864 EGQ589863:EGS589864 EQM589863:EQO589864 FAI589863:FAK589864 FKE589863:FKG589864 FUA589863:FUC589864 GDW589863:GDY589864 GNS589863:GNU589864 GXO589863:GXQ589864 HHK589863:HHM589864 HRG589863:HRI589864 IBC589863:IBE589864 IKY589863:ILA589864 IUU589863:IUW589864 JEQ589863:JES589864 JOM589863:JOO589864 JYI589863:JYK589864 KIE589863:KIG589864 KSA589863:KSC589864 LBW589863:LBY589864 LLS589863:LLU589864 LVO589863:LVQ589864 MFK589863:MFM589864 MPG589863:MPI589864 MZC589863:MZE589864 NIY589863:NJA589864 NSU589863:NSW589864 OCQ589863:OCS589864 OMM589863:OMO589864 OWI589863:OWK589864 PGE589863:PGG589864 PQA589863:PQC589864 PZW589863:PZY589864 QJS589863:QJU589864 QTO589863:QTQ589864 RDK589863:RDM589864 RNG589863:RNI589864 RXC589863:RXE589864 SGY589863:SHA589864 SQU589863:SQW589864 TAQ589863:TAS589864 TKM589863:TKO589864 TUI589863:TUK589864 UEE589863:UEG589864 UOA589863:UOC589864 UXW589863:UXY589864 VHS589863:VHU589864 VRO589863:VRQ589864 WBK589863:WBM589864 WLG589863:WLI589864 WVC589863:WVE589864 IQ655399:IS655400 SM655399:SO655400 ACI655399:ACK655400 AME655399:AMG655400 AWA655399:AWC655400 BFW655399:BFY655400 BPS655399:BPU655400 BZO655399:BZQ655400 CJK655399:CJM655400 CTG655399:CTI655400 DDC655399:DDE655400 DMY655399:DNA655400 DWU655399:DWW655400 EGQ655399:EGS655400 EQM655399:EQO655400 FAI655399:FAK655400 FKE655399:FKG655400 FUA655399:FUC655400 GDW655399:GDY655400 GNS655399:GNU655400 GXO655399:GXQ655400 HHK655399:HHM655400 HRG655399:HRI655400 IBC655399:IBE655400 IKY655399:ILA655400 IUU655399:IUW655400 JEQ655399:JES655400 JOM655399:JOO655400 JYI655399:JYK655400 KIE655399:KIG655400 KSA655399:KSC655400 LBW655399:LBY655400 LLS655399:LLU655400 LVO655399:LVQ655400 MFK655399:MFM655400 MPG655399:MPI655400 MZC655399:MZE655400 NIY655399:NJA655400 NSU655399:NSW655400 OCQ655399:OCS655400 OMM655399:OMO655400 OWI655399:OWK655400 PGE655399:PGG655400 PQA655399:PQC655400 PZW655399:PZY655400 QJS655399:QJU655400 QTO655399:QTQ655400 RDK655399:RDM655400 RNG655399:RNI655400 RXC655399:RXE655400 SGY655399:SHA655400 SQU655399:SQW655400 TAQ655399:TAS655400 TKM655399:TKO655400 TUI655399:TUK655400 UEE655399:UEG655400 UOA655399:UOC655400 UXW655399:UXY655400 VHS655399:VHU655400 VRO655399:VRQ655400 WBK655399:WBM655400 WLG655399:WLI655400 WVC655399:WVE655400 IQ720935:IS720936 SM720935:SO720936 ACI720935:ACK720936 AME720935:AMG720936 AWA720935:AWC720936 BFW720935:BFY720936 BPS720935:BPU720936 BZO720935:BZQ720936 CJK720935:CJM720936 CTG720935:CTI720936 DDC720935:DDE720936 DMY720935:DNA720936 DWU720935:DWW720936 EGQ720935:EGS720936 EQM720935:EQO720936 FAI720935:FAK720936 FKE720935:FKG720936 FUA720935:FUC720936 GDW720935:GDY720936 GNS720935:GNU720936 GXO720935:GXQ720936 HHK720935:HHM720936 HRG720935:HRI720936 IBC720935:IBE720936 IKY720935:ILA720936 IUU720935:IUW720936 JEQ720935:JES720936 JOM720935:JOO720936 JYI720935:JYK720936 KIE720935:KIG720936 KSA720935:KSC720936 LBW720935:LBY720936 LLS720935:LLU720936 LVO720935:LVQ720936 MFK720935:MFM720936 MPG720935:MPI720936 MZC720935:MZE720936 NIY720935:NJA720936 NSU720935:NSW720936 OCQ720935:OCS720936 OMM720935:OMO720936 OWI720935:OWK720936 PGE720935:PGG720936 PQA720935:PQC720936 PZW720935:PZY720936 QJS720935:QJU720936 QTO720935:QTQ720936 RDK720935:RDM720936 RNG720935:RNI720936 RXC720935:RXE720936 SGY720935:SHA720936 SQU720935:SQW720936 TAQ720935:TAS720936 TKM720935:TKO720936 TUI720935:TUK720936 UEE720935:UEG720936 UOA720935:UOC720936 UXW720935:UXY720936 VHS720935:VHU720936 VRO720935:VRQ720936 WBK720935:WBM720936 WLG720935:WLI720936 WVC720935:WVE720936 IQ786471:IS786472 SM786471:SO786472 ACI786471:ACK786472 AME786471:AMG786472 AWA786471:AWC786472 BFW786471:BFY786472 BPS786471:BPU786472 BZO786471:BZQ786472 CJK786471:CJM786472 CTG786471:CTI786472 DDC786471:DDE786472 DMY786471:DNA786472 DWU786471:DWW786472 EGQ786471:EGS786472 EQM786471:EQO786472 FAI786471:FAK786472 FKE786471:FKG786472 FUA786471:FUC786472 GDW786471:GDY786472 GNS786471:GNU786472 GXO786471:GXQ786472 HHK786471:HHM786472 HRG786471:HRI786472 IBC786471:IBE786472 IKY786471:ILA786472 IUU786471:IUW786472 JEQ786471:JES786472 JOM786471:JOO786472 JYI786471:JYK786472 KIE786471:KIG786472 KSA786471:KSC786472 LBW786471:LBY786472 LLS786471:LLU786472 LVO786471:LVQ786472 MFK786471:MFM786472 MPG786471:MPI786472 MZC786471:MZE786472 NIY786471:NJA786472 NSU786471:NSW786472 OCQ786471:OCS786472 OMM786471:OMO786472 OWI786471:OWK786472 PGE786471:PGG786472 PQA786471:PQC786472 PZW786471:PZY786472 QJS786471:QJU786472 QTO786471:QTQ786472 RDK786471:RDM786472 RNG786471:RNI786472 RXC786471:RXE786472 SGY786471:SHA786472 SQU786471:SQW786472 TAQ786471:TAS786472 TKM786471:TKO786472 TUI786471:TUK786472 UEE786471:UEG786472 UOA786471:UOC786472 UXW786471:UXY786472 VHS786471:VHU786472 VRO786471:VRQ786472 WBK786471:WBM786472 WLG786471:WLI786472 WVC786471:WVE786472 IQ852007:IS852008 SM852007:SO852008 ACI852007:ACK852008 AME852007:AMG852008 AWA852007:AWC852008 BFW852007:BFY852008 BPS852007:BPU852008 BZO852007:BZQ852008 CJK852007:CJM852008 CTG852007:CTI852008 DDC852007:DDE852008 DMY852007:DNA852008 DWU852007:DWW852008 EGQ852007:EGS852008 EQM852007:EQO852008 FAI852007:FAK852008 FKE852007:FKG852008 FUA852007:FUC852008 GDW852007:GDY852008 GNS852007:GNU852008 GXO852007:GXQ852008 HHK852007:HHM852008 HRG852007:HRI852008 IBC852007:IBE852008 IKY852007:ILA852008 IUU852007:IUW852008 JEQ852007:JES852008 JOM852007:JOO852008 JYI852007:JYK852008 KIE852007:KIG852008 KSA852007:KSC852008 LBW852007:LBY852008 LLS852007:LLU852008 LVO852007:LVQ852008 MFK852007:MFM852008 MPG852007:MPI852008 MZC852007:MZE852008 NIY852007:NJA852008 NSU852007:NSW852008 OCQ852007:OCS852008 OMM852007:OMO852008 OWI852007:OWK852008 PGE852007:PGG852008 PQA852007:PQC852008 PZW852007:PZY852008 QJS852007:QJU852008 QTO852007:QTQ852008 RDK852007:RDM852008 RNG852007:RNI852008 RXC852007:RXE852008 SGY852007:SHA852008 SQU852007:SQW852008 TAQ852007:TAS852008 TKM852007:TKO852008 TUI852007:TUK852008 UEE852007:UEG852008 UOA852007:UOC852008 UXW852007:UXY852008 VHS852007:VHU852008 VRO852007:VRQ852008 WBK852007:WBM852008 WLG852007:WLI852008 WVC852007:WVE852008 IQ917543:IS917544 SM917543:SO917544 ACI917543:ACK917544 AME917543:AMG917544 AWA917543:AWC917544 BFW917543:BFY917544 BPS917543:BPU917544 BZO917543:BZQ917544 CJK917543:CJM917544 CTG917543:CTI917544 DDC917543:DDE917544 DMY917543:DNA917544 DWU917543:DWW917544 EGQ917543:EGS917544 EQM917543:EQO917544 FAI917543:FAK917544 FKE917543:FKG917544 FUA917543:FUC917544 GDW917543:GDY917544 GNS917543:GNU917544 GXO917543:GXQ917544 HHK917543:HHM917544 HRG917543:HRI917544 IBC917543:IBE917544 IKY917543:ILA917544 IUU917543:IUW917544 JEQ917543:JES917544 JOM917543:JOO917544 JYI917543:JYK917544 KIE917543:KIG917544 KSA917543:KSC917544 LBW917543:LBY917544 LLS917543:LLU917544 LVO917543:LVQ917544 MFK917543:MFM917544 MPG917543:MPI917544 MZC917543:MZE917544 NIY917543:NJA917544 NSU917543:NSW917544 OCQ917543:OCS917544 OMM917543:OMO917544 OWI917543:OWK917544 PGE917543:PGG917544 PQA917543:PQC917544 PZW917543:PZY917544 QJS917543:QJU917544 QTO917543:QTQ917544 RDK917543:RDM917544 RNG917543:RNI917544 RXC917543:RXE917544 SGY917543:SHA917544 SQU917543:SQW917544 TAQ917543:TAS917544 TKM917543:TKO917544 TUI917543:TUK917544 UEE917543:UEG917544 UOA917543:UOC917544 UXW917543:UXY917544 VHS917543:VHU917544 VRO917543:VRQ917544 WBK917543:WBM917544 WLG917543:WLI917544 WVC917543:WVE917544 IQ983079:IS983080 SM983079:SO983080 ACI983079:ACK983080 AME983079:AMG983080 AWA983079:AWC983080 BFW983079:BFY983080 BPS983079:BPU983080 BZO983079:BZQ983080 CJK983079:CJM983080 CTG983079:CTI983080 DDC983079:DDE983080 DMY983079:DNA983080 DWU983079:DWW983080 EGQ983079:EGS983080 EQM983079:EQO983080 FAI983079:FAK983080 FKE983079:FKG983080 FUA983079:FUC983080 GDW983079:GDY983080 GNS983079:GNU983080 GXO983079:GXQ983080 HHK983079:HHM983080 HRG983079:HRI983080 IBC983079:IBE983080 IKY983079:ILA983080 IUU983079:IUW983080 JEQ983079:JES983080 JOM983079:JOO983080 JYI983079:JYK983080 KIE983079:KIG983080 KSA983079:KSC983080 LBW983079:LBY983080 LLS983079:LLU983080 LVO983079:LVQ983080 MFK983079:MFM983080 MPG983079:MPI983080 MZC983079:MZE983080 NIY983079:NJA983080 NSU983079:NSW983080 OCQ983079:OCS983080 OMM983079:OMO983080 OWI983079:OWK983080 PGE983079:PGG983080 PQA983079:PQC983080 PZW983079:PZY983080 QJS983079:QJU983080 QTO983079:QTQ983080 RDK983079:RDM983080 RNG983079:RNI983080 RXC983079:RXE983080 SGY983079:SHA983080 SQU983079:SQW983080 TAQ983079:TAS983080 TKM983079:TKO983080 TUI983079:TUK983080 UEE983079:UEG983080 UOA983079:UOC983080 UXW983079:UXY983080 VHS983079:VHU983080 VRO983079:VRQ983080 WBK983079:WBM983080 WLG983079:WLI983080 WVC983079:WVE983080 P65540 HW65538 RS65538 ABO65538 ALK65538 AVG65538 BFC65538 BOY65538 BYU65538 CIQ65538 CSM65538 DCI65538 DME65538 DWA65538 EFW65538 EPS65538 EZO65538 FJK65538 FTG65538 GDC65538 GMY65538 GWU65538 HGQ65538 HQM65538 IAI65538 IKE65538 IUA65538 JDW65538 JNS65538 JXO65538 KHK65538 KRG65538 LBC65538 LKY65538 LUU65538 MEQ65538 MOM65538 MYI65538 NIE65538 NSA65538 OBW65538 OLS65538 OVO65538 PFK65538 PPG65538 PZC65538 QIY65538 QSU65538 RCQ65538 RMM65538 RWI65538 SGE65538 SQA65538 SZW65538 TJS65538 TTO65538 UDK65538 UNG65538 UXC65538 VGY65538 VQU65538 WAQ65538 WKM65538 WUI65538 P131076 HW131074 RS131074 ABO131074 ALK131074 AVG131074 BFC131074 BOY131074 BYU131074 CIQ131074 CSM131074 DCI131074 DME131074 DWA131074 EFW131074 EPS131074 EZO131074 FJK131074 FTG131074 GDC131074 GMY131074 GWU131074 HGQ131074 HQM131074 IAI131074 IKE131074 IUA131074 JDW131074 JNS131074 JXO131074 KHK131074 KRG131074 LBC131074 LKY131074 LUU131074 MEQ131074 MOM131074 MYI131074 NIE131074 NSA131074 OBW131074 OLS131074 OVO131074 PFK131074 PPG131074 PZC131074 QIY131074 QSU131074 RCQ131074 RMM131074 RWI131074 SGE131074 SQA131074 SZW131074 TJS131074 TTO131074 UDK131074 UNG131074 UXC131074 VGY131074 VQU131074 WAQ131074 WKM131074 WUI131074 P196612 HW196610 RS196610 ABO196610 ALK196610 AVG196610 BFC196610 BOY196610 BYU196610 CIQ196610 CSM196610 DCI196610 DME196610 DWA196610 EFW196610 EPS196610 EZO196610 FJK196610 FTG196610 GDC196610 GMY196610 GWU196610 HGQ196610 HQM196610 IAI196610 IKE196610 IUA196610 JDW196610 JNS196610 JXO196610 KHK196610 KRG196610 LBC196610 LKY196610 LUU196610 MEQ196610 MOM196610 MYI196610 NIE196610 NSA196610 OBW196610 OLS196610 OVO196610 PFK196610 PPG196610 PZC196610 QIY196610 QSU196610 RCQ196610 RMM196610 RWI196610 SGE196610 SQA196610 SZW196610 TJS196610 TTO196610 UDK196610 UNG196610 UXC196610 VGY196610 VQU196610 WAQ196610 WKM196610 WUI196610 P262148 HW262146 RS262146 ABO262146 ALK262146 AVG262146 BFC262146 BOY262146 BYU262146 CIQ262146 CSM262146 DCI262146 DME262146 DWA262146 EFW262146 EPS262146 EZO262146 FJK262146 FTG262146 GDC262146 GMY262146 GWU262146 HGQ262146 HQM262146 IAI262146 IKE262146 IUA262146 JDW262146 JNS262146 JXO262146 KHK262146 KRG262146 LBC262146 LKY262146 LUU262146 MEQ262146 MOM262146 MYI262146 NIE262146 NSA262146 OBW262146 OLS262146 OVO262146 PFK262146 PPG262146 PZC262146 QIY262146 QSU262146 RCQ262146 RMM262146 RWI262146 SGE262146 SQA262146 SZW262146 TJS262146 TTO262146 UDK262146 UNG262146 UXC262146 VGY262146 VQU262146 WAQ262146 WKM262146 WUI262146 P327684 HW327682 RS327682 ABO327682 ALK327682 AVG327682 BFC327682 BOY327682 BYU327682 CIQ327682 CSM327682 DCI327682 DME327682 DWA327682 EFW327682 EPS327682 EZO327682 FJK327682 FTG327682 GDC327682 GMY327682 GWU327682 HGQ327682 HQM327682 IAI327682 IKE327682 IUA327682 JDW327682 JNS327682 JXO327682 KHK327682 KRG327682 LBC327682 LKY327682 LUU327682 MEQ327682 MOM327682 MYI327682 NIE327682 NSA327682 OBW327682 OLS327682 OVO327682 PFK327682 PPG327682 PZC327682 QIY327682 QSU327682 RCQ327682 RMM327682 RWI327682 SGE327682 SQA327682 SZW327682 TJS327682 TTO327682 UDK327682 UNG327682 UXC327682 VGY327682 VQU327682 WAQ327682 WKM327682 WUI327682 P393220 HW393218 RS393218 ABO393218 ALK393218 AVG393218 BFC393218 BOY393218 BYU393218 CIQ393218 CSM393218 DCI393218 DME393218 DWA393218 EFW393218 EPS393218 EZO393218 FJK393218 FTG393218 GDC393218 GMY393218 GWU393218 HGQ393218 HQM393218 IAI393218 IKE393218 IUA393218 JDW393218 JNS393218 JXO393218 KHK393218 KRG393218 LBC393218 LKY393218 LUU393218 MEQ393218 MOM393218 MYI393218 NIE393218 NSA393218 OBW393218 OLS393218 OVO393218 PFK393218 PPG393218 PZC393218 QIY393218 QSU393218 RCQ393218 RMM393218 RWI393218 SGE393218 SQA393218 SZW393218 TJS393218 TTO393218 UDK393218 UNG393218 UXC393218 VGY393218 VQU393218 WAQ393218 WKM393218 WUI393218 P458756 HW458754 RS458754 ABO458754 ALK458754 AVG458754 BFC458754 BOY458754 BYU458754 CIQ458754 CSM458754 DCI458754 DME458754 DWA458754 EFW458754 EPS458754 EZO458754 FJK458754 FTG458754 GDC458754 GMY458754 GWU458754 HGQ458754 HQM458754 IAI458754 IKE458754 IUA458754 JDW458754 JNS458754 JXO458754 KHK458754 KRG458754 LBC458754 LKY458754 LUU458754 MEQ458754 MOM458754 MYI458754 NIE458754 NSA458754 OBW458754 OLS458754 OVO458754 PFK458754 PPG458754 PZC458754 QIY458754 QSU458754 RCQ458754 RMM458754 RWI458754 SGE458754 SQA458754 SZW458754 TJS458754 TTO458754 UDK458754 UNG458754 UXC458754 VGY458754 VQU458754 WAQ458754 WKM458754 WUI458754 P524292 HW524290 RS524290 ABO524290 ALK524290 AVG524290 BFC524290 BOY524290 BYU524290 CIQ524290 CSM524290 DCI524290 DME524290 DWA524290 EFW524290 EPS524290 EZO524290 FJK524290 FTG524290 GDC524290 GMY524290 GWU524290 HGQ524290 HQM524290 IAI524290 IKE524290 IUA524290 JDW524290 JNS524290 JXO524290 KHK524290 KRG524290 LBC524290 LKY524290 LUU524290 MEQ524290 MOM524290 MYI524290 NIE524290 NSA524290 OBW524290 OLS524290 OVO524290 PFK524290 PPG524290 PZC524290 QIY524290 QSU524290 RCQ524290 RMM524290 RWI524290 SGE524290 SQA524290 SZW524290 TJS524290 TTO524290 UDK524290 UNG524290 UXC524290 VGY524290 VQU524290 WAQ524290 WKM524290 WUI524290 P589828 HW589826 RS589826 ABO589826 ALK589826 AVG589826 BFC589826 BOY589826 BYU589826 CIQ589826 CSM589826 DCI589826 DME589826 DWA589826 EFW589826 EPS589826 EZO589826 FJK589826 FTG589826 GDC589826 GMY589826 GWU589826 HGQ589826 HQM589826 IAI589826 IKE589826 IUA589826 JDW589826 JNS589826 JXO589826 KHK589826 KRG589826 LBC589826 LKY589826 LUU589826 MEQ589826 MOM589826 MYI589826 NIE589826 NSA589826 OBW589826 OLS589826 OVO589826 PFK589826 PPG589826 PZC589826 QIY589826 QSU589826 RCQ589826 RMM589826 RWI589826 SGE589826 SQA589826 SZW589826 TJS589826 TTO589826 UDK589826 UNG589826 UXC589826 VGY589826 VQU589826 WAQ589826 WKM589826 WUI589826 P655364 HW655362 RS655362 ABO655362 ALK655362 AVG655362 BFC655362 BOY655362 BYU655362 CIQ655362 CSM655362 DCI655362 DME655362 DWA655362 EFW655362 EPS655362 EZO655362 FJK655362 FTG655362 GDC655362 GMY655362 GWU655362 HGQ655362 HQM655362 IAI655362 IKE655362 IUA655362 JDW655362 JNS655362 JXO655362 KHK655362 KRG655362 LBC655362 LKY655362 LUU655362 MEQ655362 MOM655362 MYI655362 NIE655362 NSA655362 OBW655362 OLS655362 OVO655362 PFK655362 PPG655362 PZC655362 QIY655362 QSU655362 RCQ655362 RMM655362 RWI655362 SGE655362 SQA655362 SZW655362 TJS655362 TTO655362 UDK655362 UNG655362 UXC655362 VGY655362 VQU655362 WAQ655362 WKM655362 WUI655362 P720900 HW720898 RS720898 ABO720898 ALK720898 AVG720898 BFC720898 BOY720898 BYU720898 CIQ720898 CSM720898 DCI720898 DME720898 DWA720898 EFW720898 EPS720898 EZO720898 FJK720898 FTG720898 GDC720898 GMY720898 GWU720898 HGQ720898 HQM720898 IAI720898 IKE720898 IUA720898 JDW720898 JNS720898 JXO720898 KHK720898 KRG720898 LBC720898 LKY720898 LUU720898 MEQ720898 MOM720898 MYI720898 NIE720898 NSA720898 OBW720898 OLS720898 OVO720898 PFK720898 PPG720898 PZC720898 QIY720898 QSU720898 RCQ720898 RMM720898 RWI720898 SGE720898 SQA720898 SZW720898 TJS720898 TTO720898 UDK720898 UNG720898 UXC720898 VGY720898 VQU720898 WAQ720898 WKM720898 WUI720898 P786436 HW786434 RS786434 ABO786434 ALK786434 AVG786434 BFC786434 BOY786434 BYU786434 CIQ786434 CSM786434 DCI786434 DME786434 DWA786434 EFW786434 EPS786434 EZO786434 FJK786434 FTG786434 GDC786434 GMY786434 GWU786434 HGQ786434 HQM786434 IAI786434 IKE786434 IUA786434 JDW786434 JNS786434 JXO786434 KHK786434 KRG786434 LBC786434 LKY786434 LUU786434 MEQ786434 MOM786434 MYI786434 NIE786434 NSA786434 OBW786434 OLS786434 OVO786434 PFK786434 PPG786434 PZC786434 QIY786434 QSU786434 RCQ786434 RMM786434 RWI786434 SGE786434 SQA786434 SZW786434 TJS786434 TTO786434 UDK786434 UNG786434 UXC786434 VGY786434 VQU786434 WAQ786434 WKM786434 WUI786434 P851972 HW851970 RS851970 ABO851970 ALK851970 AVG851970 BFC851970 BOY851970 BYU851970 CIQ851970 CSM851970 DCI851970 DME851970 DWA851970 EFW851970 EPS851970 EZO851970 FJK851970 FTG851970 GDC851970 GMY851970 GWU851970 HGQ851970 HQM851970 IAI851970 IKE851970 IUA851970 JDW851970 JNS851970 JXO851970 KHK851970 KRG851970 LBC851970 LKY851970 LUU851970 MEQ851970 MOM851970 MYI851970 NIE851970 NSA851970 OBW851970 OLS851970 OVO851970 PFK851970 PPG851970 PZC851970 QIY851970 QSU851970 RCQ851970 RMM851970 RWI851970 SGE851970 SQA851970 SZW851970 TJS851970 TTO851970 UDK851970 UNG851970 UXC851970 VGY851970 VQU851970 WAQ851970 WKM851970 WUI851970 P917508 HW917506 RS917506 ABO917506 ALK917506 AVG917506 BFC917506 BOY917506 BYU917506 CIQ917506 CSM917506 DCI917506 DME917506 DWA917506 EFW917506 EPS917506 EZO917506 FJK917506 FTG917506 GDC917506 GMY917506 GWU917506 HGQ917506 HQM917506 IAI917506 IKE917506 IUA917506 JDW917506 JNS917506 JXO917506 KHK917506 KRG917506 LBC917506 LKY917506 LUU917506 MEQ917506 MOM917506 MYI917506 NIE917506 NSA917506 OBW917506 OLS917506 OVO917506 PFK917506 PPG917506 PZC917506 QIY917506 QSU917506 RCQ917506 RMM917506 RWI917506 SGE917506 SQA917506 SZW917506 TJS917506 TTO917506 UDK917506 UNG917506 UXC917506 VGY917506 VQU917506 WAQ917506 WKM917506 WUI917506 P983044 HW983042 RS983042 ABO983042 ALK983042 AVG983042 BFC983042 BOY983042 BYU983042 CIQ983042 CSM983042 DCI983042 DME983042 DWA983042 EFW983042 EPS983042 EZO983042 FJK983042 FTG983042 GDC983042 GMY983042 GWU983042 HGQ983042 HQM983042 IAI983042 IKE983042 IUA983042 JDW983042 JNS983042 JXO983042 KHK983042 KRG983042 LBC983042 LKY983042 LUU983042 MEQ983042 MOM983042 MYI983042 NIE983042 NSA983042 OBW983042 OLS983042 OVO983042 PFK983042 PPG983042 PZC983042 QIY983042 QSU983042 RCQ983042 RMM983042 RWI983042 SGE983042 SQA983042 SZW983042 TJS983042 TTO983042 UDK983042 UNG983042 UXC983042 VGY983042 VQU983042 WAQ983042 WKM983042 WUI983042 IQ65566:IS65567 SM65566:SO65567 ACI65566:ACK65567 AME65566:AMG65567 AWA65566:AWC65567 BFW65566:BFY65567 BPS65566:BPU65567 BZO65566:BZQ65567 CJK65566:CJM65567 CTG65566:CTI65567 DDC65566:DDE65567 DMY65566:DNA65567 DWU65566:DWW65567 EGQ65566:EGS65567 EQM65566:EQO65567 FAI65566:FAK65567 FKE65566:FKG65567 FUA65566:FUC65567 GDW65566:GDY65567 GNS65566:GNU65567 GXO65566:GXQ65567 HHK65566:HHM65567 HRG65566:HRI65567 IBC65566:IBE65567 IKY65566:ILA65567 IUU65566:IUW65567 JEQ65566:JES65567 JOM65566:JOO65567 JYI65566:JYK65567 KIE65566:KIG65567 KSA65566:KSC65567 LBW65566:LBY65567 LLS65566:LLU65567 LVO65566:LVQ65567 MFK65566:MFM65567 MPG65566:MPI65567 MZC65566:MZE65567 NIY65566:NJA65567 NSU65566:NSW65567 OCQ65566:OCS65567 OMM65566:OMO65567 OWI65566:OWK65567 PGE65566:PGG65567 PQA65566:PQC65567 PZW65566:PZY65567 QJS65566:QJU65567 QTO65566:QTQ65567 RDK65566:RDM65567 RNG65566:RNI65567 RXC65566:RXE65567 SGY65566:SHA65567 SQU65566:SQW65567 TAQ65566:TAS65567 TKM65566:TKO65567 TUI65566:TUK65567 UEE65566:UEG65567 UOA65566:UOC65567 UXW65566:UXY65567 VHS65566:VHU65567 VRO65566:VRQ65567 WBK65566:WBM65567 WLG65566:WLI65567 WVC65566:WVE65567 IQ131102:IS131103 SM131102:SO131103 ACI131102:ACK131103 AME131102:AMG131103 AWA131102:AWC131103 BFW131102:BFY131103 BPS131102:BPU131103 BZO131102:BZQ131103 CJK131102:CJM131103 CTG131102:CTI131103 DDC131102:DDE131103 DMY131102:DNA131103 DWU131102:DWW131103 EGQ131102:EGS131103 EQM131102:EQO131103 FAI131102:FAK131103 FKE131102:FKG131103 FUA131102:FUC131103 GDW131102:GDY131103 GNS131102:GNU131103 GXO131102:GXQ131103 HHK131102:HHM131103 HRG131102:HRI131103 IBC131102:IBE131103 IKY131102:ILA131103 IUU131102:IUW131103 JEQ131102:JES131103 JOM131102:JOO131103 JYI131102:JYK131103 KIE131102:KIG131103 KSA131102:KSC131103 LBW131102:LBY131103 LLS131102:LLU131103 LVO131102:LVQ131103 MFK131102:MFM131103 MPG131102:MPI131103 MZC131102:MZE131103 NIY131102:NJA131103 NSU131102:NSW131103 OCQ131102:OCS131103 OMM131102:OMO131103 OWI131102:OWK131103 PGE131102:PGG131103 PQA131102:PQC131103 PZW131102:PZY131103 QJS131102:QJU131103 QTO131102:QTQ131103 RDK131102:RDM131103 RNG131102:RNI131103 RXC131102:RXE131103 SGY131102:SHA131103 SQU131102:SQW131103 TAQ131102:TAS131103 TKM131102:TKO131103 TUI131102:TUK131103 UEE131102:UEG131103 UOA131102:UOC131103 UXW131102:UXY131103 VHS131102:VHU131103 VRO131102:VRQ131103 WBK131102:WBM131103 WLG131102:WLI131103 WVC131102:WVE131103 IQ196638:IS196639 SM196638:SO196639 ACI196638:ACK196639 AME196638:AMG196639 AWA196638:AWC196639 BFW196638:BFY196639 BPS196638:BPU196639 BZO196638:BZQ196639 CJK196638:CJM196639 CTG196638:CTI196639 DDC196638:DDE196639 DMY196638:DNA196639 DWU196638:DWW196639 EGQ196638:EGS196639 EQM196638:EQO196639 FAI196638:FAK196639 FKE196638:FKG196639 FUA196638:FUC196639 GDW196638:GDY196639 GNS196638:GNU196639 GXO196638:GXQ196639 HHK196638:HHM196639 HRG196638:HRI196639 IBC196638:IBE196639 IKY196638:ILA196639 IUU196638:IUW196639 JEQ196638:JES196639 JOM196638:JOO196639 JYI196638:JYK196639 KIE196638:KIG196639 KSA196638:KSC196639 LBW196638:LBY196639 LLS196638:LLU196639 LVO196638:LVQ196639 MFK196638:MFM196639 MPG196638:MPI196639 MZC196638:MZE196639 NIY196638:NJA196639 NSU196638:NSW196639 OCQ196638:OCS196639 OMM196638:OMO196639 OWI196638:OWK196639 PGE196638:PGG196639 PQA196638:PQC196639 PZW196638:PZY196639 QJS196638:QJU196639 QTO196638:QTQ196639 RDK196638:RDM196639 RNG196638:RNI196639 RXC196638:RXE196639 SGY196638:SHA196639 SQU196638:SQW196639 TAQ196638:TAS196639 TKM196638:TKO196639 TUI196638:TUK196639 UEE196638:UEG196639 UOA196638:UOC196639 UXW196638:UXY196639 VHS196638:VHU196639 VRO196638:VRQ196639 WBK196638:WBM196639 WLG196638:WLI196639 WVC196638:WVE196639 IQ262174:IS262175 SM262174:SO262175 ACI262174:ACK262175 AME262174:AMG262175 AWA262174:AWC262175 BFW262174:BFY262175 BPS262174:BPU262175 BZO262174:BZQ262175 CJK262174:CJM262175 CTG262174:CTI262175 DDC262174:DDE262175 DMY262174:DNA262175 DWU262174:DWW262175 EGQ262174:EGS262175 EQM262174:EQO262175 FAI262174:FAK262175 FKE262174:FKG262175 FUA262174:FUC262175 GDW262174:GDY262175 GNS262174:GNU262175 GXO262174:GXQ262175 HHK262174:HHM262175 HRG262174:HRI262175 IBC262174:IBE262175 IKY262174:ILA262175 IUU262174:IUW262175 JEQ262174:JES262175 JOM262174:JOO262175 JYI262174:JYK262175 KIE262174:KIG262175 KSA262174:KSC262175 LBW262174:LBY262175 LLS262174:LLU262175 LVO262174:LVQ262175 MFK262174:MFM262175 MPG262174:MPI262175 MZC262174:MZE262175 NIY262174:NJA262175 NSU262174:NSW262175 OCQ262174:OCS262175 OMM262174:OMO262175 OWI262174:OWK262175 PGE262174:PGG262175 PQA262174:PQC262175 PZW262174:PZY262175 QJS262174:QJU262175 QTO262174:QTQ262175 RDK262174:RDM262175 RNG262174:RNI262175 RXC262174:RXE262175 SGY262174:SHA262175 SQU262174:SQW262175 TAQ262174:TAS262175 TKM262174:TKO262175 TUI262174:TUK262175 UEE262174:UEG262175 UOA262174:UOC262175 UXW262174:UXY262175 VHS262174:VHU262175 VRO262174:VRQ262175 WBK262174:WBM262175 WLG262174:WLI262175 WVC262174:WVE262175 IQ327710:IS327711 SM327710:SO327711 ACI327710:ACK327711 AME327710:AMG327711 AWA327710:AWC327711 BFW327710:BFY327711 BPS327710:BPU327711 BZO327710:BZQ327711 CJK327710:CJM327711 CTG327710:CTI327711 DDC327710:DDE327711 DMY327710:DNA327711 DWU327710:DWW327711 EGQ327710:EGS327711 EQM327710:EQO327711 FAI327710:FAK327711 FKE327710:FKG327711 FUA327710:FUC327711 GDW327710:GDY327711 GNS327710:GNU327711 GXO327710:GXQ327711 HHK327710:HHM327711 HRG327710:HRI327711 IBC327710:IBE327711 IKY327710:ILA327711 IUU327710:IUW327711 JEQ327710:JES327711 JOM327710:JOO327711 JYI327710:JYK327711 KIE327710:KIG327711 KSA327710:KSC327711 LBW327710:LBY327711 LLS327710:LLU327711 LVO327710:LVQ327711 MFK327710:MFM327711 MPG327710:MPI327711 MZC327710:MZE327711 NIY327710:NJA327711 NSU327710:NSW327711 OCQ327710:OCS327711 OMM327710:OMO327711 OWI327710:OWK327711 PGE327710:PGG327711 PQA327710:PQC327711 PZW327710:PZY327711 QJS327710:QJU327711 QTO327710:QTQ327711 RDK327710:RDM327711 RNG327710:RNI327711 RXC327710:RXE327711 SGY327710:SHA327711 SQU327710:SQW327711 TAQ327710:TAS327711 TKM327710:TKO327711 TUI327710:TUK327711 UEE327710:UEG327711 UOA327710:UOC327711 UXW327710:UXY327711 VHS327710:VHU327711 VRO327710:VRQ327711 WBK327710:WBM327711 WLG327710:WLI327711 WVC327710:WVE327711 IQ393246:IS393247 SM393246:SO393247 ACI393246:ACK393247 AME393246:AMG393247 AWA393246:AWC393247 BFW393246:BFY393247 BPS393246:BPU393247 BZO393246:BZQ393247 CJK393246:CJM393247 CTG393246:CTI393247 DDC393246:DDE393247 DMY393246:DNA393247 DWU393246:DWW393247 EGQ393246:EGS393247 EQM393246:EQO393247 FAI393246:FAK393247 FKE393246:FKG393247 FUA393246:FUC393247 GDW393246:GDY393247 GNS393246:GNU393247 GXO393246:GXQ393247 HHK393246:HHM393247 HRG393246:HRI393247 IBC393246:IBE393247 IKY393246:ILA393247 IUU393246:IUW393247 JEQ393246:JES393247 JOM393246:JOO393247 JYI393246:JYK393247 KIE393246:KIG393247 KSA393246:KSC393247 LBW393246:LBY393247 LLS393246:LLU393247 LVO393246:LVQ393247 MFK393246:MFM393247 MPG393246:MPI393247 MZC393246:MZE393247 NIY393246:NJA393247 NSU393246:NSW393247 OCQ393246:OCS393247 OMM393246:OMO393247 OWI393246:OWK393247 PGE393246:PGG393247 PQA393246:PQC393247 PZW393246:PZY393247 QJS393246:QJU393247 QTO393246:QTQ393247 RDK393246:RDM393247 RNG393246:RNI393247 RXC393246:RXE393247 SGY393246:SHA393247 SQU393246:SQW393247 TAQ393246:TAS393247 TKM393246:TKO393247 TUI393246:TUK393247 UEE393246:UEG393247 UOA393246:UOC393247 UXW393246:UXY393247 VHS393246:VHU393247 VRO393246:VRQ393247 WBK393246:WBM393247 WLG393246:WLI393247 WVC393246:WVE393247 IQ458782:IS458783 SM458782:SO458783 ACI458782:ACK458783 AME458782:AMG458783 AWA458782:AWC458783 BFW458782:BFY458783 BPS458782:BPU458783 BZO458782:BZQ458783 CJK458782:CJM458783 CTG458782:CTI458783 DDC458782:DDE458783 DMY458782:DNA458783 DWU458782:DWW458783 EGQ458782:EGS458783 EQM458782:EQO458783 FAI458782:FAK458783 FKE458782:FKG458783 FUA458782:FUC458783 GDW458782:GDY458783 GNS458782:GNU458783 GXO458782:GXQ458783 HHK458782:HHM458783 HRG458782:HRI458783 IBC458782:IBE458783 IKY458782:ILA458783 IUU458782:IUW458783 JEQ458782:JES458783 JOM458782:JOO458783 JYI458782:JYK458783 KIE458782:KIG458783 KSA458782:KSC458783 LBW458782:LBY458783 LLS458782:LLU458783 LVO458782:LVQ458783 MFK458782:MFM458783 MPG458782:MPI458783 MZC458782:MZE458783 NIY458782:NJA458783 NSU458782:NSW458783 OCQ458782:OCS458783 OMM458782:OMO458783 OWI458782:OWK458783 PGE458782:PGG458783 PQA458782:PQC458783 PZW458782:PZY458783 QJS458782:QJU458783 QTO458782:QTQ458783 RDK458782:RDM458783 RNG458782:RNI458783 RXC458782:RXE458783 SGY458782:SHA458783 SQU458782:SQW458783 TAQ458782:TAS458783 TKM458782:TKO458783 TUI458782:TUK458783 UEE458782:UEG458783 UOA458782:UOC458783 UXW458782:UXY458783 VHS458782:VHU458783 VRO458782:VRQ458783 WBK458782:WBM458783 WLG458782:WLI458783 WVC458782:WVE458783 IQ524318:IS524319 SM524318:SO524319 ACI524318:ACK524319 AME524318:AMG524319 AWA524318:AWC524319 BFW524318:BFY524319 BPS524318:BPU524319 BZO524318:BZQ524319 CJK524318:CJM524319 CTG524318:CTI524319 DDC524318:DDE524319 DMY524318:DNA524319 DWU524318:DWW524319 EGQ524318:EGS524319 EQM524318:EQO524319 FAI524318:FAK524319 FKE524318:FKG524319 FUA524318:FUC524319 GDW524318:GDY524319 GNS524318:GNU524319 GXO524318:GXQ524319 HHK524318:HHM524319 HRG524318:HRI524319 IBC524318:IBE524319 IKY524318:ILA524319 IUU524318:IUW524319 JEQ524318:JES524319 JOM524318:JOO524319 JYI524318:JYK524319 KIE524318:KIG524319 KSA524318:KSC524319 LBW524318:LBY524319 LLS524318:LLU524319 LVO524318:LVQ524319 MFK524318:MFM524319 MPG524318:MPI524319 MZC524318:MZE524319 NIY524318:NJA524319 NSU524318:NSW524319 OCQ524318:OCS524319 OMM524318:OMO524319 OWI524318:OWK524319 PGE524318:PGG524319 PQA524318:PQC524319 PZW524318:PZY524319 QJS524318:QJU524319 QTO524318:QTQ524319 RDK524318:RDM524319 RNG524318:RNI524319 RXC524318:RXE524319 SGY524318:SHA524319 SQU524318:SQW524319 TAQ524318:TAS524319 TKM524318:TKO524319 TUI524318:TUK524319 UEE524318:UEG524319 UOA524318:UOC524319 UXW524318:UXY524319 VHS524318:VHU524319 VRO524318:VRQ524319 WBK524318:WBM524319 WLG524318:WLI524319 WVC524318:WVE524319 IQ589854:IS589855 SM589854:SO589855 ACI589854:ACK589855 AME589854:AMG589855 AWA589854:AWC589855 BFW589854:BFY589855 BPS589854:BPU589855 BZO589854:BZQ589855 CJK589854:CJM589855 CTG589854:CTI589855 DDC589854:DDE589855 DMY589854:DNA589855 DWU589854:DWW589855 EGQ589854:EGS589855 EQM589854:EQO589855 FAI589854:FAK589855 FKE589854:FKG589855 FUA589854:FUC589855 GDW589854:GDY589855 GNS589854:GNU589855 GXO589854:GXQ589855 HHK589854:HHM589855 HRG589854:HRI589855 IBC589854:IBE589855 IKY589854:ILA589855 IUU589854:IUW589855 JEQ589854:JES589855 JOM589854:JOO589855 JYI589854:JYK589855 KIE589854:KIG589855 KSA589854:KSC589855 LBW589854:LBY589855 LLS589854:LLU589855 LVO589854:LVQ589855 MFK589854:MFM589855 MPG589854:MPI589855 MZC589854:MZE589855 NIY589854:NJA589855 NSU589854:NSW589855 OCQ589854:OCS589855 OMM589854:OMO589855 OWI589854:OWK589855 PGE589854:PGG589855 PQA589854:PQC589855 PZW589854:PZY589855 QJS589854:QJU589855 QTO589854:QTQ589855 RDK589854:RDM589855 RNG589854:RNI589855 RXC589854:RXE589855 SGY589854:SHA589855 SQU589854:SQW589855 TAQ589854:TAS589855 TKM589854:TKO589855 TUI589854:TUK589855 UEE589854:UEG589855 UOA589854:UOC589855 UXW589854:UXY589855 VHS589854:VHU589855 VRO589854:VRQ589855 WBK589854:WBM589855 WLG589854:WLI589855 WVC589854:WVE589855 IQ655390:IS655391 SM655390:SO655391 ACI655390:ACK655391 AME655390:AMG655391 AWA655390:AWC655391 BFW655390:BFY655391 BPS655390:BPU655391 BZO655390:BZQ655391 CJK655390:CJM655391 CTG655390:CTI655391 DDC655390:DDE655391 DMY655390:DNA655391 DWU655390:DWW655391 EGQ655390:EGS655391 EQM655390:EQO655391 FAI655390:FAK655391 FKE655390:FKG655391 FUA655390:FUC655391 GDW655390:GDY655391 GNS655390:GNU655391 GXO655390:GXQ655391 HHK655390:HHM655391 HRG655390:HRI655391 IBC655390:IBE655391 IKY655390:ILA655391 IUU655390:IUW655391 JEQ655390:JES655391 JOM655390:JOO655391 JYI655390:JYK655391 KIE655390:KIG655391 KSA655390:KSC655391 LBW655390:LBY655391 LLS655390:LLU655391 LVO655390:LVQ655391 MFK655390:MFM655391 MPG655390:MPI655391 MZC655390:MZE655391 NIY655390:NJA655391 NSU655390:NSW655391 OCQ655390:OCS655391 OMM655390:OMO655391 OWI655390:OWK655391 PGE655390:PGG655391 PQA655390:PQC655391 PZW655390:PZY655391 QJS655390:QJU655391 QTO655390:QTQ655391 RDK655390:RDM655391 RNG655390:RNI655391 RXC655390:RXE655391 SGY655390:SHA655391 SQU655390:SQW655391 TAQ655390:TAS655391 TKM655390:TKO655391 TUI655390:TUK655391 UEE655390:UEG655391 UOA655390:UOC655391 UXW655390:UXY655391 VHS655390:VHU655391 VRO655390:VRQ655391 WBK655390:WBM655391 WLG655390:WLI655391 WVC655390:WVE655391 IQ720926:IS720927 SM720926:SO720927 ACI720926:ACK720927 AME720926:AMG720927 AWA720926:AWC720927 BFW720926:BFY720927 BPS720926:BPU720927 BZO720926:BZQ720927 CJK720926:CJM720927 CTG720926:CTI720927 DDC720926:DDE720927 DMY720926:DNA720927 DWU720926:DWW720927 EGQ720926:EGS720927 EQM720926:EQO720927 FAI720926:FAK720927 FKE720926:FKG720927 FUA720926:FUC720927 GDW720926:GDY720927 GNS720926:GNU720927 GXO720926:GXQ720927 HHK720926:HHM720927 HRG720926:HRI720927 IBC720926:IBE720927 IKY720926:ILA720927 IUU720926:IUW720927 JEQ720926:JES720927 JOM720926:JOO720927 JYI720926:JYK720927 KIE720926:KIG720927 KSA720926:KSC720927 LBW720926:LBY720927 LLS720926:LLU720927 LVO720926:LVQ720927 MFK720926:MFM720927 MPG720926:MPI720927 MZC720926:MZE720927 NIY720926:NJA720927 NSU720926:NSW720927 OCQ720926:OCS720927 OMM720926:OMO720927 OWI720926:OWK720927 PGE720926:PGG720927 PQA720926:PQC720927 PZW720926:PZY720927 QJS720926:QJU720927 QTO720926:QTQ720927 RDK720926:RDM720927 RNG720926:RNI720927 RXC720926:RXE720927 SGY720926:SHA720927 SQU720926:SQW720927 TAQ720926:TAS720927 TKM720926:TKO720927 TUI720926:TUK720927 UEE720926:UEG720927 UOA720926:UOC720927 UXW720926:UXY720927 VHS720926:VHU720927 VRO720926:VRQ720927 WBK720926:WBM720927 WLG720926:WLI720927 WVC720926:WVE720927 IQ786462:IS786463 SM786462:SO786463 ACI786462:ACK786463 AME786462:AMG786463 AWA786462:AWC786463 BFW786462:BFY786463 BPS786462:BPU786463 BZO786462:BZQ786463 CJK786462:CJM786463 CTG786462:CTI786463 DDC786462:DDE786463 DMY786462:DNA786463 DWU786462:DWW786463 EGQ786462:EGS786463 EQM786462:EQO786463 FAI786462:FAK786463 FKE786462:FKG786463 FUA786462:FUC786463 GDW786462:GDY786463 GNS786462:GNU786463 GXO786462:GXQ786463 HHK786462:HHM786463 HRG786462:HRI786463 IBC786462:IBE786463 IKY786462:ILA786463 IUU786462:IUW786463 JEQ786462:JES786463 JOM786462:JOO786463 JYI786462:JYK786463 KIE786462:KIG786463 KSA786462:KSC786463 LBW786462:LBY786463 LLS786462:LLU786463 LVO786462:LVQ786463 MFK786462:MFM786463 MPG786462:MPI786463 MZC786462:MZE786463 NIY786462:NJA786463 NSU786462:NSW786463 OCQ786462:OCS786463 OMM786462:OMO786463 OWI786462:OWK786463 PGE786462:PGG786463 PQA786462:PQC786463 PZW786462:PZY786463 QJS786462:QJU786463 QTO786462:QTQ786463 RDK786462:RDM786463 RNG786462:RNI786463 RXC786462:RXE786463 SGY786462:SHA786463 SQU786462:SQW786463 TAQ786462:TAS786463 TKM786462:TKO786463 TUI786462:TUK786463 UEE786462:UEG786463 UOA786462:UOC786463 UXW786462:UXY786463 VHS786462:VHU786463 VRO786462:VRQ786463 WBK786462:WBM786463 WLG786462:WLI786463 WVC786462:WVE786463 IQ851998:IS851999 SM851998:SO851999 ACI851998:ACK851999 AME851998:AMG851999 AWA851998:AWC851999 BFW851998:BFY851999 BPS851998:BPU851999 BZO851998:BZQ851999 CJK851998:CJM851999 CTG851998:CTI851999 DDC851998:DDE851999 DMY851998:DNA851999 DWU851998:DWW851999 EGQ851998:EGS851999 EQM851998:EQO851999 FAI851998:FAK851999 FKE851998:FKG851999 FUA851998:FUC851999 GDW851998:GDY851999 GNS851998:GNU851999 GXO851998:GXQ851999 HHK851998:HHM851999 HRG851998:HRI851999 IBC851998:IBE851999 IKY851998:ILA851999 IUU851998:IUW851999 JEQ851998:JES851999 JOM851998:JOO851999 JYI851998:JYK851999 KIE851998:KIG851999 KSA851998:KSC851999 LBW851998:LBY851999 LLS851998:LLU851999 LVO851998:LVQ851999 MFK851998:MFM851999 MPG851998:MPI851999 MZC851998:MZE851999 NIY851998:NJA851999 NSU851998:NSW851999 OCQ851998:OCS851999 OMM851998:OMO851999 OWI851998:OWK851999 PGE851998:PGG851999 PQA851998:PQC851999 PZW851998:PZY851999 QJS851998:QJU851999 QTO851998:QTQ851999 RDK851998:RDM851999 RNG851998:RNI851999 RXC851998:RXE851999 SGY851998:SHA851999 SQU851998:SQW851999 TAQ851998:TAS851999 TKM851998:TKO851999 TUI851998:TUK851999 UEE851998:UEG851999 UOA851998:UOC851999 UXW851998:UXY851999 VHS851998:VHU851999 VRO851998:VRQ851999 WBK851998:WBM851999 WLG851998:WLI851999 WVC851998:WVE851999 IQ917534:IS917535 SM917534:SO917535 ACI917534:ACK917535 AME917534:AMG917535 AWA917534:AWC917535 BFW917534:BFY917535 BPS917534:BPU917535 BZO917534:BZQ917535 CJK917534:CJM917535 CTG917534:CTI917535 DDC917534:DDE917535 DMY917534:DNA917535 DWU917534:DWW917535 EGQ917534:EGS917535 EQM917534:EQO917535 FAI917534:FAK917535 FKE917534:FKG917535 FUA917534:FUC917535 GDW917534:GDY917535 GNS917534:GNU917535 GXO917534:GXQ917535 HHK917534:HHM917535 HRG917534:HRI917535 IBC917534:IBE917535 IKY917534:ILA917535 IUU917534:IUW917535 JEQ917534:JES917535 JOM917534:JOO917535 JYI917534:JYK917535 KIE917534:KIG917535 KSA917534:KSC917535 LBW917534:LBY917535 LLS917534:LLU917535 LVO917534:LVQ917535 MFK917534:MFM917535 MPG917534:MPI917535 MZC917534:MZE917535 NIY917534:NJA917535 NSU917534:NSW917535 OCQ917534:OCS917535 OMM917534:OMO917535 OWI917534:OWK917535 PGE917534:PGG917535 PQA917534:PQC917535 PZW917534:PZY917535 QJS917534:QJU917535 QTO917534:QTQ917535 RDK917534:RDM917535 RNG917534:RNI917535 RXC917534:RXE917535 SGY917534:SHA917535 SQU917534:SQW917535 TAQ917534:TAS917535 TKM917534:TKO917535 TUI917534:TUK917535 UEE917534:UEG917535 UOA917534:UOC917535 UXW917534:UXY917535 VHS917534:VHU917535 VRO917534:VRQ917535 WBK917534:WBM917535 WLG917534:WLI917535 WVC917534:WVE917535 IQ983070:IS983071 SM983070:SO983071 ACI983070:ACK983071 AME983070:AMG983071 AWA983070:AWC983071 BFW983070:BFY983071 BPS983070:BPU983071 BZO983070:BZQ983071 CJK983070:CJM983071 CTG983070:CTI983071 DDC983070:DDE983071 DMY983070:DNA983071 DWU983070:DWW983071 EGQ983070:EGS983071 EQM983070:EQO983071 FAI983070:FAK983071 FKE983070:FKG983071 FUA983070:FUC983071 GDW983070:GDY983071 GNS983070:GNU983071 GXO983070:GXQ983071 HHK983070:HHM983071 HRG983070:HRI983071 IBC983070:IBE983071 IKY983070:ILA983071 IUU983070:IUW983071 JEQ983070:JES983071 JOM983070:JOO983071 JYI983070:JYK983071 KIE983070:KIG983071 KSA983070:KSC983071 LBW983070:LBY983071 LLS983070:LLU983071 LVO983070:LVQ983071 MFK983070:MFM983071 MPG983070:MPI983071 MZC983070:MZE983071 NIY983070:NJA983071 NSU983070:NSW983071 OCQ983070:OCS983071 OMM983070:OMO983071 OWI983070:OWK983071 PGE983070:PGG983071 PQA983070:PQC983071 PZW983070:PZY983071 QJS983070:QJU983071 QTO983070:QTQ983071 RDK983070:RDM983071 RNG983070:RNI983071 RXC983070:RXE983071 SGY983070:SHA983071 SQU983070:SQW983071 TAQ983070:TAS983071 TKM983070:TKO983071 TUI983070:TUK983071 UEE983070:UEG983071 UOA983070:UOC983071 UXW983070:UXY983071 VHS983070:VHU983071 VRO983070:VRQ983071 WBK983070:WBM983071 WLG983070:WLI983071 WVC983070:WVE983071 IQ65571:IS65571 SM65571:SO65571 ACI65571:ACK65571 AME65571:AMG65571 AWA65571:AWC65571 BFW65571:BFY65571 BPS65571:BPU65571 BZO65571:BZQ65571 CJK65571:CJM65571 CTG65571:CTI65571 DDC65571:DDE65571 DMY65571:DNA65571 DWU65571:DWW65571 EGQ65571:EGS65571 EQM65571:EQO65571 FAI65571:FAK65571 FKE65571:FKG65571 FUA65571:FUC65571 GDW65571:GDY65571 GNS65571:GNU65571 GXO65571:GXQ65571 HHK65571:HHM65571 HRG65571:HRI65571 IBC65571:IBE65571 IKY65571:ILA65571 IUU65571:IUW65571 JEQ65571:JES65571 JOM65571:JOO65571 JYI65571:JYK65571 KIE65571:KIG65571 KSA65571:KSC65571 LBW65571:LBY65571 LLS65571:LLU65571 LVO65571:LVQ65571 MFK65571:MFM65571 MPG65571:MPI65571 MZC65571:MZE65571 NIY65571:NJA65571 NSU65571:NSW65571 OCQ65571:OCS65571 OMM65571:OMO65571 OWI65571:OWK65571 PGE65571:PGG65571 PQA65571:PQC65571 PZW65571:PZY65571 QJS65571:QJU65571 QTO65571:QTQ65571 RDK65571:RDM65571 RNG65571:RNI65571 RXC65571:RXE65571 SGY65571:SHA65571 SQU65571:SQW65571 TAQ65571:TAS65571 TKM65571:TKO65571 TUI65571:TUK65571 UEE65571:UEG65571 UOA65571:UOC65571 UXW65571:UXY65571 VHS65571:VHU65571 VRO65571:VRQ65571 WBK65571:WBM65571 WLG65571:WLI65571 WVC65571:WVE65571 IQ131107:IS131107 SM131107:SO131107 ACI131107:ACK131107 AME131107:AMG131107 AWA131107:AWC131107 BFW131107:BFY131107 BPS131107:BPU131107 BZO131107:BZQ131107 CJK131107:CJM131107 CTG131107:CTI131107 DDC131107:DDE131107 DMY131107:DNA131107 DWU131107:DWW131107 EGQ131107:EGS131107 EQM131107:EQO131107 FAI131107:FAK131107 FKE131107:FKG131107 FUA131107:FUC131107 GDW131107:GDY131107 GNS131107:GNU131107 GXO131107:GXQ131107 HHK131107:HHM131107 HRG131107:HRI131107 IBC131107:IBE131107 IKY131107:ILA131107 IUU131107:IUW131107 JEQ131107:JES131107 JOM131107:JOO131107 JYI131107:JYK131107 KIE131107:KIG131107 KSA131107:KSC131107 LBW131107:LBY131107 LLS131107:LLU131107 LVO131107:LVQ131107 MFK131107:MFM131107 MPG131107:MPI131107 MZC131107:MZE131107 NIY131107:NJA131107 NSU131107:NSW131107 OCQ131107:OCS131107 OMM131107:OMO131107 OWI131107:OWK131107 PGE131107:PGG131107 PQA131107:PQC131107 PZW131107:PZY131107 QJS131107:QJU131107 QTO131107:QTQ131107 RDK131107:RDM131107 RNG131107:RNI131107 RXC131107:RXE131107 SGY131107:SHA131107 SQU131107:SQW131107 TAQ131107:TAS131107 TKM131107:TKO131107 TUI131107:TUK131107 UEE131107:UEG131107 UOA131107:UOC131107 UXW131107:UXY131107 VHS131107:VHU131107 VRO131107:VRQ131107 WBK131107:WBM131107 WLG131107:WLI131107 WVC131107:WVE131107 IQ196643:IS196643 SM196643:SO196643 ACI196643:ACK196643 AME196643:AMG196643 AWA196643:AWC196643 BFW196643:BFY196643 BPS196643:BPU196643 BZO196643:BZQ196643 CJK196643:CJM196643 CTG196643:CTI196643 DDC196643:DDE196643 DMY196643:DNA196643 DWU196643:DWW196643 EGQ196643:EGS196643 EQM196643:EQO196643 FAI196643:FAK196643 FKE196643:FKG196643 FUA196643:FUC196643 GDW196643:GDY196643 GNS196643:GNU196643 GXO196643:GXQ196643 HHK196643:HHM196643 HRG196643:HRI196643 IBC196643:IBE196643 IKY196643:ILA196643 IUU196643:IUW196643 JEQ196643:JES196643 JOM196643:JOO196643 JYI196643:JYK196643 KIE196643:KIG196643 KSA196643:KSC196643 LBW196643:LBY196643 LLS196643:LLU196643 LVO196643:LVQ196643 MFK196643:MFM196643 MPG196643:MPI196643 MZC196643:MZE196643 NIY196643:NJA196643 NSU196643:NSW196643 OCQ196643:OCS196643 OMM196643:OMO196643 OWI196643:OWK196643 PGE196643:PGG196643 PQA196643:PQC196643 PZW196643:PZY196643 QJS196643:QJU196643 QTO196643:QTQ196643 RDK196643:RDM196643 RNG196643:RNI196643 RXC196643:RXE196643 SGY196643:SHA196643 SQU196643:SQW196643 TAQ196643:TAS196643 TKM196643:TKO196643 TUI196643:TUK196643 UEE196643:UEG196643 UOA196643:UOC196643 UXW196643:UXY196643 VHS196643:VHU196643 VRO196643:VRQ196643 WBK196643:WBM196643 WLG196643:WLI196643 WVC196643:WVE196643 IQ262179:IS262179 SM262179:SO262179 ACI262179:ACK262179 AME262179:AMG262179 AWA262179:AWC262179 BFW262179:BFY262179 BPS262179:BPU262179 BZO262179:BZQ262179 CJK262179:CJM262179 CTG262179:CTI262179 DDC262179:DDE262179 DMY262179:DNA262179 DWU262179:DWW262179 EGQ262179:EGS262179 EQM262179:EQO262179 FAI262179:FAK262179 FKE262179:FKG262179 FUA262179:FUC262179 GDW262179:GDY262179 GNS262179:GNU262179 GXO262179:GXQ262179 HHK262179:HHM262179 HRG262179:HRI262179 IBC262179:IBE262179 IKY262179:ILA262179 IUU262179:IUW262179 JEQ262179:JES262179 JOM262179:JOO262179 JYI262179:JYK262179 KIE262179:KIG262179 KSA262179:KSC262179 LBW262179:LBY262179 LLS262179:LLU262179 LVO262179:LVQ262179 MFK262179:MFM262179 MPG262179:MPI262179 MZC262179:MZE262179 NIY262179:NJA262179 NSU262179:NSW262179 OCQ262179:OCS262179 OMM262179:OMO262179 OWI262179:OWK262179 PGE262179:PGG262179 PQA262179:PQC262179 PZW262179:PZY262179 QJS262179:QJU262179 QTO262179:QTQ262179 RDK262179:RDM262179 RNG262179:RNI262179 RXC262179:RXE262179 SGY262179:SHA262179 SQU262179:SQW262179 TAQ262179:TAS262179 TKM262179:TKO262179 TUI262179:TUK262179 UEE262179:UEG262179 UOA262179:UOC262179 UXW262179:UXY262179 VHS262179:VHU262179 VRO262179:VRQ262179 WBK262179:WBM262179 WLG262179:WLI262179 WVC262179:WVE262179 IQ327715:IS327715 SM327715:SO327715 ACI327715:ACK327715 AME327715:AMG327715 AWA327715:AWC327715 BFW327715:BFY327715 BPS327715:BPU327715 BZO327715:BZQ327715 CJK327715:CJM327715 CTG327715:CTI327715 DDC327715:DDE327715 DMY327715:DNA327715 DWU327715:DWW327715 EGQ327715:EGS327715 EQM327715:EQO327715 FAI327715:FAK327715 FKE327715:FKG327715 FUA327715:FUC327715 GDW327715:GDY327715 GNS327715:GNU327715 GXO327715:GXQ327715 HHK327715:HHM327715 HRG327715:HRI327715 IBC327715:IBE327715 IKY327715:ILA327715 IUU327715:IUW327715 JEQ327715:JES327715 JOM327715:JOO327715 JYI327715:JYK327715 KIE327715:KIG327715 KSA327715:KSC327715 LBW327715:LBY327715 LLS327715:LLU327715 LVO327715:LVQ327715 MFK327715:MFM327715 MPG327715:MPI327715 MZC327715:MZE327715 NIY327715:NJA327715 NSU327715:NSW327715 OCQ327715:OCS327715 OMM327715:OMO327715 OWI327715:OWK327715 PGE327715:PGG327715 PQA327715:PQC327715 PZW327715:PZY327715 QJS327715:QJU327715 QTO327715:QTQ327715 RDK327715:RDM327715 RNG327715:RNI327715 RXC327715:RXE327715 SGY327715:SHA327715 SQU327715:SQW327715 TAQ327715:TAS327715 TKM327715:TKO327715 TUI327715:TUK327715 UEE327715:UEG327715 UOA327715:UOC327715 UXW327715:UXY327715 VHS327715:VHU327715 VRO327715:VRQ327715 WBK327715:WBM327715 WLG327715:WLI327715 WVC327715:WVE327715 IQ393251:IS393251 SM393251:SO393251 ACI393251:ACK393251 AME393251:AMG393251 AWA393251:AWC393251 BFW393251:BFY393251 BPS393251:BPU393251 BZO393251:BZQ393251 CJK393251:CJM393251 CTG393251:CTI393251 DDC393251:DDE393251 DMY393251:DNA393251 DWU393251:DWW393251 EGQ393251:EGS393251 EQM393251:EQO393251 FAI393251:FAK393251 FKE393251:FKG393251 FUA393251:FUC393251 GDW393251:GDY393251 GNS393251:GNU393251 GXO393251:GXQ393251 HHK393251:HHM393251 HRG393251:HRI393251 IBC393251:IBE393251 IKY393251:ILA393251 IUU393251:IUW393251 JEQ393251:JES393251 JOM393251:JOO393251 JYI393251:JYK393251 KIE393251:KIG393251 KSA393251:KSC393251 LBW393251:LBY393251 LLS393251:LLU393251 LVO393251:LVQ393251 MFK393251:MFM393251 MPG393251:MPI393251 MZC393251:MZE393251 NIY393251:NJA393251 NSU393251:NSW393251 OCQ393251:OCS393251 OMM393251:OMO393251 OWI393251:OWK393251 PGE393251:PGG393251 PQA393251:PQC393251 PZW393251:PZY393251 QJS393251:QJU393251 QTO393251:QTQ393251 RDK393251:RDM393251 RNG393251:RNI393251 RXC393251:RXE393251 SGY393251:SHA393251 SQU393251:SQW393251 TAQ393251:TAS393251 TKM393251:TKO393251 TUI393251:TUK393251 UEE393251:UEG393251 UOA393251:UOC393251 UXW393251:UXY393251 VHS393251:VHU393251 VRO393251:VRQ393251 WBK393251:WBM393251 WLG393251:WLI393251 WVC393251:WVE393251 IQ458787:IS458787 SM458787:SO458787 ACI458787:ACK458787 AME458787:AMG458787 AWA458787:AWC458787 BFW458787:BFY458787 BPS458787:BPU458787 BZO458787:BZQ458787 CJK458787:CJM458787 CTG458787:CTI458787 DDC458787:DDE458787 DMY458787:DNA458787 DWU458787:DWW458787 EGQ458787:EGS458787 EQM458787:EQO458787 FAI458787:FAK458787 FKE458787:FKG458787 FUA458787:FUC458787 GDW458787:GDY458787 GNS458787:GNU458787 GXO458787:GXQ458787 HHK458787:HHM458787 HRG458787:HRI458787 IBC458787:IBE458787 IKY458787:ILA458787 IUU458787:IUW458787 JEQ458787:JES458787 JOM458787:JOO458787 JYI458787:JYK458787 KIE458787:KIG458787 KSA458787:KSC458787 LBW458787:LBY458787 LLS458787:LLU458787 LVO458787:LVQ458787 MFK458787:MFM458787 MPG458787:MPI458787 MZC458787:MZE458787 NIY458787:NJA458787 NSU458787:NSW458787 OCQ458787:OCS458787 OMM458787:OMO458787 OWI458787:OWK458787 PGE458787:PGG458787 PQA458787:PQC458787 PZW458787:PZY458787 QJS458787:QJU458787 QTO458787:QTQ458787 RDK458787:RDM458787 RNG458787:RNI458787 RXC458787:RXE458787 SGY458787:SHA458787 SQU458787:SQW458787 TAQ458787:TAS458787 TKM458787:TKO458787 TUI458787:TUK458787 UEE458787:UEG458787 UOA458787:UOC458787 UXW458787:UXY458787 VHS458787:VHU458787 VRO458787:VRQ458787 WBK458787:WBM458787 WLG458787:WLI458787 WVC458787:WVE458787 IQ524323:IS524323 SM524323:SO524323 ACI524323:ACK524323 AME524323:AMG524323 AWA524323:AWC524323 BFW524323:BFY524323 BPS524323:BPU524323 BZO524323:BZQ524323 CJK524323:CJM524323 CTG524323:CTI524323 DDC524323:DDE524323 DMY524323:DNA524323 DWU524323:DWW524323 EGQ524323:EGS524323 EQM524323:EQO524323 FAI524323:FAK524323 FKE524323:FKG524323 FUA524323:FUC524323 GDW524323:GDY524323 GNS524323:GNU524323 GXO524323:GXQ524323 HHK524323:HHM524323 HRG524323:HRI524323 IBC524323:IBE524323 IKY524323:ILA524323 IUU524323:IUW524323 JEQ524323:JES524323 JOM524323:JOO524323 JYI524323:JYK524323 KIE524323:KIG524323 KSA524323:KSC524323 LBW524323:LBY524323 LLS524323:LLU524323 LVO524323:LVQ524323 MFK524323:MFM524323 MPG524323:MPI524323 MZC524323:MZE524323 NIY524323:NJA524323 NSU524323:NSW524323 OCQ524323:OCS524323 OMM524323:OMO524323 OWI524323:OWK524323 PGE524323:PGG524323 PQA524323:PQC524323 PZW524323:PZY524323 QJS524323:QJU524323 QTO524323:QTQ524323 RDK524323:RDM524323 RNG524323:RNI524323 RXC524323:RXE524323 SGY524323:SHA524323 SQU524323:SQW524323 TAQ524323:TAS524323 TKM524323:TKO524323 TUI524323:TUK524323 UEE524323:UEG524323 UOA524323:UOC524323 UXW524323:UXY524323 VHS524323:VHU524323 VRO524323:VRQ524323 WBK524323:WBM524323 WLG524323:WLI524323 WVC524323:WVE524323 IQ589859:IS589859 SM589859:SO589859 ACI589859:ACK589859 AME589859:AMG589859 AWA589859:AWC589859 BFW589859:BFY589859 BPS589859:BPU589859 BZO589859:BZQ589859 CJK589859:CJM589859 CTG589859:CTI589859 DDC589859:DDE589859 DMY589859:DNA589859 DWU589859:DWW589859 EGQ589859:EGS589859 EQM589859:EQO589859 FAI589859:FAK589859 FKE589859:FKG589859 FUA589859:FUC589859 GDW589859:GDY589859 GNS589859:GNU589859 GXO589859:GXQ589859 HHK589859:HHM589859 HRG589859:HRI589859 IBC589859:IBE589859 IKY589859:ILA589859 IUU589859:IUW589859 JEQ589859:JES589859 JOM589859:JOO589859 JYI589859:JYK589859 KIE589859:KIG589859 KSA589859:KSC589859 LBW589859:LBY589859 LLS589859:LLU589859 LVO589859:LVQ589859 MFK589859:MFM589859 MPG589859:MPI589859 MZC589859:MZE589859 NIY589859:NJA589859 NSU589859:NSW589859 OCQ589859:OCS589859 OMM589859:OMO589859 OWI589859:OWK589859 PGE589859:PGG589859 PQA589859:PQC589859 PZW589859:PZY589859 QJS589859:QJU589859 QTO589859:QTQ589859 RDK589859:RDM589859 RNG589859:RNI589859 RXC589859:RXE589859 SGY589859:SHA589859 SQU589859:SQW589859 TAQ589859:TAS589859 TKM589859:TKO589859 TUI589859:TUK589859 UEE589859:UEG589859 UOA589859:UOC589859 UXW589859:UXY589859 VHS589859:VHU589859 VRO589859:VRQ589859 WBK589859:WBM589859 WLG589859:WLI589859 WVC589859:WVE589859 IQ655395:IS655395 SM655395:SO655395 ACI655395:ACK655395 AME655395:AMG655395 AWA655395:AWC655395 BFW655395:BFY655395 BPS655395:BPU655395 BZO655395:BZQ655395 CJK655395:CJM655395 CTG655395:CTI655395 DDC655395:DDE655395 DMY655395:DNA655395 DWU655395:DWW655395 EGQ655395:EGS655395 EQM655395:EQO655395 FAI655395:FAK655395 FKE655395:FKG655395 FUA655395:FUC655395 GDW655395:GDY655395 GNS655395:GNU655395 GXO655395:GXQ655395 HHK655395:HHM655395 HRG655395:HRI655395 IBC655395:IBE655395 IKY655395:ILA655395 IUU655395:IUW655395 JEQ655395:JES655395 JOM655395:JOO655395 JYI655395:JYK655395 KIE655395:KIG655395 KSA655395:KSC655395 LBW655395:LBY655395 LLS655395:LLU655395 LVO655395:LVQ655395 MFK655395:MFM655395 MPG655395:MPI655395 MZC655395:MZE655395 NIY655395:NJA655395 NSU655395:NSW655395 OCQ655395:OCS655395 OMM655395:OMO655395 OWI655395:OWK655395 PGE655395:PGG655395 PQA655395:PQC655395 PZW655395:PZY655395 QJS655395:QJU655395 QTO655395:QTQ655395 RDK655395:RDM655395 RNG655395:RNI655395 RXC655395:RXE655395 SGY655395:SHA655395 SQU655395:SQW655395 TAQ655395:TAS655395 TKM655395:TKO655395 TUI655395:TUK655395 UEE655395:UEG655395 UOA655395:UOC655395 UXW655395:UXY655395 VHS655395:VHU655395 VRO655395:VRQ655395 WBK655395:WBM655395 WLG655395:WLI655395 WVC655395:WVE655395 IQ720931:IS720931 SM720931:SO720931 ACI720931:ACK720931 AME720931:AMG720931 AWA720931:AWC720931 BFW720931:BFY720931 BPS720931:BPU720931 BZO720931:BZQ720931 CJK720931:CJM720931 CTG720931:CTI720931 DDC720931:DDE720931 DMY720931:DNA720931 DWU720931:DWW720931 EGQ720931:EGS720931 EQM720931:EQO720931 FAI720931:FAK720931 FKE720931:FKG720931 FUA720931:FUC720931 GDW720931:GDY720931 GNS720931:GNU720931 GXO720931:GXQ720931 HHK720931:HHM720931 HRG720931:HRI720931 IBC720931:IBE720931 IKY720931:ILA720931 IUU720931:IUW720931 JEQ720931:JES720931 JOM720931:JOO720931 JYI720931:JYK720931 KIE720931:KIG720931 KSA720931:KSC720931 LBW720931:LBY720931 LLS720931:LLU720931 LVO720931:LVQ720931 MFK720931:MFM720931 MPG720931:MPI720931 MZC720931:MZE720931 NIY720931:NJA720931 NSU720931:NSW720931 OCQ720931:OCS720931 OMM720931:OMO720931 OWI720931:OWK720931 PGE720931:PGG720931 PQA720931:PQC720931 PZW720931:PZY720931 QJS720931:QJU720931 QTO720931:QTQ720931 RDK720931:RDM720931 RNG720931:RNI720931 RXC720931:RXE720931 SGY720931:SHA720931 SQU720931:SQW720931 TAQ720931:TAS720931 TKM720931:TKO720931 TUI720931:TUK720931 UEE720931:UEG720931 UOA720931:UOC720931 UXW720931:UXY720931 VHS720931:VHU720931 VRO720931:VRQ720931 WBK720931:WBM720931 WLG720931:WLI720931 WVC720931:WVE720931 IQ786467:IS786467 SM786467:SO786467 ACI786467:ACK786467 AME786467:AMG786467 AWA786467:AWC786467 BFW786467:BFY786467 BPS786467:BPU786467 BZO786467:BZQ786467 CJK786467:CJM786467 CTG786467:CTI786467 DDC786467:DDE786467 DMY786467:DNA786467 DWU786467:DWW786467 EGQ786467:EGS786467 EQM786467:EQO786467 FAI786467:FAK786467 FKE786467:FKG786467 FUA786467:FUC786467 GDW786467:GDY786467 GNS786467:GNU786467 GXO786467:GXQ786467 HHK786467:HHM786467 HRG786467:HRI786467 IBC786467:IBE786467 IKY786467:ILA786467 IUU786467:IUW786467 JEQ786467:JES786467 JOM786467:JOO786467 JYI786467:JYK786467 KIE786467:KIG786467 KSA786467:KSC786467 LBW786467:LBY786467 LLS786467:LLU786467 LVO786467:LVQ786467 MFK786467:MFM786467 MPG786467:MPI786467 MZC786467:MZE786467 NIY786467:NJA786467 NSU786467:NSW786467 OCQ786467:OCS786467 OMM786467:OMO786467 OWI786467:OWK786467 PGE786467:PGG786467 PQA786467:PQC786467 PZW786467:PZY786467 QJS786467:QJU786467 QTO786467:QTQ786467 RDK786467:RDM786467 RNG786467:RNI786467 RXC786467:RXE786467 SGY786467:SHA786467 SQU786467:SQW786467 TAQ786467:TAS786467 TKM786467:TKO786467 TUI786467:TUK786467 UEE786467:UEG786467 UOA786467:UOC786467 UXW786467:UXY786467 VHS786467:VHU786467 VRO786467:VRQ786467 WBK786467:WBM786467 WLG786467:WLI786467 WVC786467:WVE786467 IQ852003:IS852003 SM852003:SO852003 ACI852003:ACK852003 AME852003:AMG852003 AWA852003:AWC852003 BFW852003:BFY852003 BPS852003:BPU852003 BZO852003:BZQ852003 CJK852003:CJM852003 CTG852003:CTI852003 DDC852003:DDE852003 DMY852003:DNA852003 DWU852003:DWW852003 EGQ852003:EGS852003 EQM852003:EQO852003 FAI852003:FAK852003 FKE852003:FKG852003 FUA852003:FUC852003 GDW852003:GDY852003 GNS852003:GNU852003 GXO852003:GXQ852003 HHK852003:HHM852003 HRG852003:HRI852003 IBC852003:IBE852003 IKY852003:ILA852003 IUU852003:IUW852003 JEQ852003:JES852003 JOM852003:JOO852003 JYI852003:JYK852003 KIE852003:KIG852003 KSA852003:KSC852003 LBW852003:LBY852003 LLS852003:LLU852003 LVO852003:LVQ852003 MFK852003:MFM852003 MPG852003:MPI852003 MZC852003:MZE852003 NIY852003:NJA852003 NSU852003:NSW852003 OCQ852003:OCS852003 OMM852003:OMO852003 OWI852003:OWK852003 PGE852003:PGG852003 PQA852003:PQC852003 PZW852003:PZY852003 QJS852003:QJU852003 QTO852003:QTQ852003 RDK852003:RDM852003 RNG852003:RNI852003 RXC852003:RXE852003 SGY852003:SHA852003 SQU852003:SQW852003 TAQ852003:TAS852003 TKM852003:TKO852003 TUI852003:TUK852003 UEE852003:UEG852003 UOA852003:UOC852003 UXW852003:UXY852003 VHS852003:VHU852003 VRO852003:VRQ852003 WBK852003:WBM852003 WLG852003:WLI852003 WVC852003:WVE852003 IQ917539:IS917539 SM917539:SO917539 ACI917539:ACK917539 AME917539:AMG917539 AWA917539:AWC917539 BFW917539:BFY917539 BPS917539:BPU917539 BZO917539:BZQ917539 CJK917539:CJM917539 CTG917539:CTI917539 DDC917539:DDE917539 DMY917539:DNA917539 DWU917539:DWW917539 EGQ917539:EGS917539 EQM917539:EQO917539 FAI917539:FAK917539 FKE917539:FKG917539 FUA917539:FUC917539 GDW917539:GDY917539 GNS917539:GNU917539 GXO917539:GXQ917539 HHK917539:HHM917539 HRG917539:HRI917539 IBC917539:IBE917539 IKY917539:ILA917539 IUU917539:IUW917539 JEQ917539:JES917539 JOM917539:JOO917539 JYI917539:JYK917539 KIE917539:KIG917539 KSA917539:KSC917539 LBW917539:LBY917539 LLS917539:LLU917539 LVO917539:LVQ917539 MFK917539:MFM917539 MPG917539:MPI917539 MZC917539:MZE917539 NIY917539:NJA917539 NSU917539:NSW917539 OCQ917539:OCS917539 OMM917539:OMO917539 OWI917539:OWK917539 PGE917539:PGG917539 PQA917539:PQC917539 PZW917539:PZY917539 QJS917539:QJU917539 QTO917539:QTQ917539 RDK917539:RDM917539 RNG917539:RNI917539 RXC917539:RXE917539 SGY917539:SHA917539 SQU917539:SQW917539 TAQ917539:TAS917539 TKM917539:TKO917539 TUI917539:TUK917539 UEE917539:UEG917539 UOA917539:UOC917539 UXW917539:UXY917539 VHS917539:VHU917539 VRO917539:VRQ917539 WBK917539:WBM917539 WLG917539:WLI917539 WVC917539:WVE917539 IQ983075:IS983075 SM983075:SO983075 ACI983075:ACK983075 AME983075:AMG983075 AWA983075:AWC983075 BFW983075:BFY983075 BPS983075:BPU983075 BZO983075:BZQ983075 CJK983075:CJM983075 CTG983075:CTI983075 DDC983075:DDE983075 DMY983075:DNA983075 DWU983075:DWW983075 EGQ983075:EGS983075 EQM983075:EQO983075 FAI983075:FAK983075 FKE983075:FKG983075 FUA983075:FUC983075 GDW983075:GDY983075 GNS983075:GNU983075 GXO983075:GXQ983075 HHK983075:HHM983075 HRG983075:HRI983075 IBC983075:IBE983075 IKY983075:ILA983075 IUU983075:IUW983075 JEQ983075:JES983075 JOM983075:JOO983075 JYI983075:JYK983075 KIE983075:KIG983075 KSA983075:KSC983075 LBW983075:LBY983075 LLS983075:LLU983075 LVO983075:LVQ983075 MFK983075:MFM983075 MPG983075:MPI983075 MZC983075:MZE983075 NIY983075:NJA983075 NSU983075:NSW983075 OCQ983075:OCS983075 OMM983075:OMO983075 OWI983075:OWK983075 PGE983075:PGG983075 PQA983075:PQC983075 PZW983075:PZY983075 QJS983075:QJU983075 QTO983075:QTQ983075 RDK983075:RDM983075 RNG983075:RNI983075 RXC983075:RXE983075 SGY983075:SHA983075 SQU983075:SQW983075 TAQ983075:TAS983075 TKM983075:TKO983075 TUI983075:TUK983075 UEE983075:UEG983075 UOA983075:UOC983075 UXW983075:UXY983075 VHS983075:VHU983075 VRO983075:VRQ983075 WBK983075:WBM983075 WLG983075:WLI983075 WVC983075:WVE983075 IQ65565 SM65565 ACI65565 AME65565 AWA65565 BFW65565 BPS65565 BZO65565 CJK65565 CTG65565 DDC65565 DMY65565 DWU65565 EGQ65565 EQM65565 FAI65565 FKE65565 FUA65565 GDW65565 GNS65565 GXO65565 HHK65565 HRG65565 IBC65565 IKY65565 IUU65565 JEQ65565 JOM65565 JYI65565 KIE65565 KSA65565 LBW65565 LLS65565 LVO65565 MFK65565 MPG65565 MZC65565 NIY65565 NSU65565 OCQ65565 OMM65565 OWI65565 PGE65565 PQA65565 PZW65565 QJS65565 QTO65565 RDK65565 RNG65565 RXC65565 SGY65565 SQU65565 TAQ65565 TKM65565 TUI65565 UEE65565 UOA65565 UXW65565 VHS65565 VRO65565 WBK65565 WLG65565 WVC65565 IQ131101 SM131101 ACI131101 AME131101 AWA131101 BFW131101 BPS131101 BZO131101 CJK131101 CTG131101 DDC131101 DMY131101 DWU131101 EGQ131101 EQM131101 FAI131101 FKE131101 FUA131101 GDW131101 GNS131101 GXO131101 HHK131101 HRG131101 IBC131101 IKY131101 IUU131101 JEQ131101 JOM131101 JYI131101 KIE131101 KSA131101 LBW131101 LLS131101 LVO131101 MFK131101 MPG131101 MZC131101 NIY131101 NSU131101 OCQ131101 OMM131101 OWI131101 PGE131101 PQA131101 PZW131101 QJS131101 QTO131101 RDK131101 RNG131101 RXC131101 SGY131101 SQU131101 TAQ131101 TKM131101 TUI131101 UEE131101 UOA131101 UXW131101 VHS131101 VRO131101 WBK131101 WLG131101 WVC131101 IQ196637 SM196637 ACI196637 AME196637 AWA196637 BFW196637 BPS196637 BZO196637 CJK196637 CTG196637 DDC196637 DMY196637 DWU196637 EGQ196637 EQM196637 FAI196637 FKE196637 FUA196637 GDW196637 GNS196637 GXO196637 HHK196637 HRG196637 IBC196637 IKY196637 IUU196637 JEQ196637 JOM196637 JYI196637 KIE196637 KSA196637 LBW196637 LLS196637 LVO196637 MFK196637 MPG196637 MZC196637 NIY196637 NSU196637 OCQ196637 OMM196637 OWI196637 PGE196637 PQA196637 PZW196637 QJS196637 QTO196637 RDK196637 RNG196637 RXC196637 SGY196637 SQU196637 TAQ196637 TKM196637 TUI196637 UEE196637 UOA196637 UXW196637 VHS196637 VRO196637 WBK196637 WLG196637 WVC196637 IQ262173 SM262173 ACI262173 AME262173 AWA262173 BFW262173 BPS262173 BZO262173 CJK262173 CTG262173 DDC262173 DMY262173 DWU262173 EGQ262173 EQM262173 FAI262173 FKE262173 FUA262173 GDW262173 GNS262173 GXO262173 HHK262173 HRG262173 IBC262173 IKY262173 IUU262173 JEQ262173 JOM262173 JYI262173 KIE262173 KSA262173 LBW262173 LLS262173 LVO262173 MFK262173 MPG262173 MZC262173 NIY262173 NSU262173 OCQ262173 OMM262173 OWI262173 PGE262173 PQA262173 PZW262173 QJS262173 QTO262173 RDK262173 RNG262173 RXC262173 SGY262173 SQU262173 TAQ262173 TKM262173 TUI262173 UEE262173 UOA262173 UXW262173 VHS262173 VRO262173 WBK262173 WLG262173 WVC262173 IQ327709 SM327709 ACI327709 AME327709 AWA327709 BFW327709 BPS327709 BZO327709 CJK327709 CTG327709 DDC327709 DMY327709 DWU327709 EGQ327709 EQM327709 FAI327709 FKE327709 FUA327709 GDW327709 GNS327709 GXO327709 HHK327709 HRG327709 IBC327709 IKY327709 IUU327709 JEQ327709 JOM327709 JYI327709 KIE327709 KSA327709 LBW327709 LLS327709 LVO327709 MFK327709 MPG327709 MZC327709 NIY327709 NSU327709 OCQ327709 OMM327709 OWI327709 PGE327709 PQA327709 PZW327709 QJS327709 QTO327709 RDK327709 RNG327709 RXC327709 SGY327709 SQU327709 TAQ327709 TKM327709 TUI327709 UEE327709 UOA327709 UXW327709 VHS327709 VRO327709 WBK327709 WLG327709 WVC327709 IQ393245 SM393245 ACI393245 AME393245 AWA393245 BFW393245 BPS393245 BZO393245 CJK393245 CTG393245 DDC393245 DMY393245 DWU393245 EGQ393245 EQM393245 FAI393245 FKE393245 FUA393245 GDW393245 GNS393245 GXO393245 HHK393245 HRG393245 IBC393245 IKY393245 IUU393245 JEQ393245 JOM393245 JYI393245 KIE393245 KSA393245 LBW393245 LLS393245 LVO393245 MFK393245 MPG393245 MZC393245 NIY393245 NSU393245 OCQ393245 OMM393245 OWI393245 PGE393245 PQA393245 PZW393245 QJS393245 QTO393245 RDK393245 RNG393245 RXC393245 SGY393245 SQU393245 TAQ393245 TKM393245 TUI393245 UEE393245 UOA393245 UXW393245 VHS393245 VRO393245 WBK393245 WLG393245 WVC393245 IQ458781 SM458781 ACI458781 AME458781 AWA458781 BFW458781 BPS458781 BZO458781 CJK458781 CTG458781 DDC458781 DMY458781 DWU458781 EGQ458781 EQM458781 FAI458781 FKE458781 FUA458781 GDW458781 GNS458781 GXO458781 HHK458781 HRG458781 IBC458781 IKY458781 IUU458781 JEQ458781 JOM458781 JYI458781 KIE458781 KSA458781 LBW458781 LLS458781 LVO458781 MFK458781 MPG458781 MZC458781 NIY458781 NSU458781 OCQ458781 OMM458781 OWI458781 PGE458781 PQA458781 PZW458781 QJS458781 QTO458781 RDK458781 RNG458781 RXC458781 SGY458781 SQU458781 TAQ458781 TKM458781 TUI458781 UEE458781 UOA458781 UXW458781 VHS458781 VRO458781 WBK458781 WLG458781 WVC458781 IQ524317 SM524317 ACI524317 AME524317 AWA524317 BFW524317 BPS524317 BZO524317 CJK524317 CTG524317 DDC524317 DMY524317 DWU524317 EGQ524317 EQM524317 FAI524317 FKE524317 FUA524317 GDW524317 GNS524317 GXO524317 HHK524317 HRG524317 IBC524317 IKY524317 IUU524317 JEQ524317 JOM524317 JYI524317 KIE524317 KSA524317 LBW524317 LLS524317 LVO524317 MFK524317 MPG524317 MZC524317 NIY524317 NSU524317 OCQ524317 OMM524317 OWI524317 PGE524317 PQA524317 PZW524317 QJS524317 QTO524317 RDK524317 RNG524317 RXC524317 SGY524317 SQU524317 TAQ524317 TKM524317 TUI524317 UEE524317 UOA524317 UXW524317 VHS524317 VRO524317 WBK524317 WLG524317 WVC524317 IQ589853 SM589853 ACI589853 AME589853 AWA589853 BFW589853 BPS589853 BZO589853 CJK589853 CTG589853 DDC589853 DMY589853 DWU589853 EGQ589853 EQM589853 FAI589853 FKE589853 FUA589853 GDW589853 GNS589853 GXO589853 HHK589853 HRG589853 IBC589853 IKY589853 IUU589853 JEQ589853 JOM589853 JYI589853 KIE589853 KSA589853 LBW589853 LLS589853 LVO589853 MFK589853 MPG589853 MZC589853 NIY589853 NSU589853 OCQ589853 OMM589853 OWI589853 PGE589853 PQA589853 PZW589853 QJS589853 QTO589853 RDK589853 RNG589853 RXC589853 SGY589853 SQU589853 TAQ589853 TKM589853 TUI589853 UEE589853 UOA589853 UXW589853 VHS589853 VRO589853 WBK589853 WLG589853 WVC589853 IQ655389 SM655389 ACI655389 AME655389 AWA655389 BFW655389 BPS655389 BZO655389 CJK655389 CTG655389 DDC655389 DMY655389 DWU655389 EGQ655389 EQM655389 FAI655389 FKE655389 FUA655389 GDW655389 GNS655389 GXO655389 HHK655389 HRG655389 IBC655389 IKY655389 IUU655389 JEQ655389 JOM655389 JYI655389 KIE655389 KSA655389 LBW655389 LLS655389 LVO655389 MFK655389 MPG655389 MZC655389 NIY655389 NSU655389 OCQ655389 OMM655389 OWI655389 PGE655389 PQA655389 PZW655389 QJS655389 QTO655389 RDK655389 RNG655389 RXC655389 SGY655389 SQU655389 TAQ655389 TKM655389 TUI655389 UEE655389 UOA655389 UXW655389 VHS655389 VRO655389 WBK655389 WLG655389 WVC655389 IQ720925 SM720925 ACI720925 AME720925 AWA720925 BFW720925 BPS720925 BZO720925 CJK720925 CTG720925 DDC720925 DMY720925 DWU720925 EGQ720925 EQM720925 FAI720925 FKE720925 FUA720925 GDW720925 GNS720925 GXO720925 HHK720925 HRG720925 IBC720925 IKY720925 IUU720925 JEQ720925 JOM720925 JYI720925 KIE720925 KSA720925 LBW720925 LLS720925 LVO720925 MFK720925 MPG720925 MZC720925 NIY720925 NSU720925 OCQ720925 OMM720925 OWI720925 PGE720925 PQA720925 PZW720925 QJS720925 QTO720925 RDK720925 RNG720925 RXC720925 SGY720925 SQU720925 TAQ720925 TKM720925 TUI720925 UEE720925 UOA720925 UXW720925 VHS720925 VRO720925 WBK720925 WLG720925 WVC720925 IQ786461 SM786461 ACI786461 AME786461 AWA786461 BFW786461 BPS786461 BZO786461 CJK786461 CTG786461 DDC786461 DMY786461 DWU786461 EGQ786461 EQM786461 FAI786461 FKE786461 FUA786461 GDW786461 GNS786461 GXO786461 HHK786461 HRG786461 IBC786461 IKY786461 IUU786461 JEQ786461 JOM786461 JYI786461 KIE786461 KSA786461 LBW786461 LLS786461 LVO786461 MFK786461 MPG786461 MZC786461 NIY786461 NSU786461 OCQ786461 OMM786461 OWI786461 PGE786461 PQA786461 PZW786461 QJS786461 QTO786461 RDK786461 RNG786461 RXC786461 SGY786461 SQU786461 TAQ786461 TKM786461 TUI786461 UEE786461 UOA786461 UXW786461 VHS786461 VRO786461 WBK786461 WLG786461 WVC786461 IQ851997 SM851997 ACI851997 AME851997 AWA851997 BFW851997 BPS851997 BZO851997 CJK851997 CTG851997 DDC851997 DMY851997 DWU851997 EGQ851997 EQM851997 FAI851997 FKE851997 FUA851997 GDW851997 GNS851997 GXO851997 HHK851997 HRG851997 IBC851997 IKY851997 IUU851997 JEQ851997 JOM851997 JYI851997 KIE851997 KSA851997 LBW851997 LLS851997 LVO851997 MFK851997 MPG851997 MZC851997 NIY851997 NSU851997 OCQ851997 OMM851997 OWI851997 PGE851997 PQA851997 PZW851997 QJS851997 QTO851997 RDK851997 RNG851997 RXC851997 SGY851997 SQU851997 TAQ851997 TKM851997 TUI851997 UEE851997 UOA851997 UXW851997 VHS851997 VRO851997 WBK851997 WLG851997 WVC851997 IQ917533 SM917533 ACI917533 AME917533 AWA917533 BFW917533 BPS917533 BZO917533 CJK917533 CTG917533 DDC917533 DMY917533 DWU917533 EGQ917533 EQM917533 FAI917533 FKE917533 FUA917533 GDW917533 GNS917533 GXO917533 HHK917533 HRG917533 IBC917533 IKY917533 IUU917533 JEQ917533 JOM917533 JYI917533 KIE917533 KSA917533 LBW917533 LLS917533 LVO917533 MFK917533 MPG917533 MZC917533 NIY917533 NSU917533 OCQ917533 OMM917533 OWI917533 PGE917533 PQA917533 PZW917533 QJS917533 QTO917533 RDK917533 RNG917533 RXC917533 SGY917533 SQU917533 TAQ917533 TKM917533 TUI917533 UEE917533 UOA917533 UXW917533 VHS917533 VRO917533 WBK917533 WLG917533 WVC917533 IQ983069 SM983069 ACI983069 AME983069 AWA983069 BFW983069 BPS983069 BZO983069 CJK983069 CTG983069 DDC983069 DMY983069 DWU983069 EGQ983069 EQM983069 FAI983069 FKE983069 FUA983069 GDW983069 GNS983069 GXO983069 HHK983069 HRG983069 IBC983069 IKY983069 IUU983069 JEQ983069 JOM983069 JYI983069 KIE983069 KSA983069 LBW983069 LLS983069 LVO983069 MFK983069 MPG983069 MZC983069 NIY983069 NSU983069 OCQ983069 OMM983069 OWI983069 PGE983069 PQA983069 PZW983069 QJS983069 QTO983069 RDK983069 RNG983069 RXC983069 SGY983069 SQU983069 TAQ983069 TKM983069 TUI983069 UEE983069 UOA983069 UXW983069 VHS983069 VRO983069 WBK983069 WLG983069 WVC983069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IV65580 SR65580 ACN65580 AMJ65580 AWF65580 BGB65580 BPX65580 BZT65580 CJP65580 CTL65580 DDH65580 DND65580 DWZ65580 EGV65580 EQR65580 FAN65580 FKJ65580 FUF65580 GEB65580 GNX65580 GXT65580 HHP65580 HRL65580 IBH65580 ILD65580 IUZ65580 JEV65580 JOR65580 JYN65580 KIJ65580 KSF65580 LCB65580 LLX65580 LVT65580 MFP65580 MPL65580 MZH65580 NJD65580 NSZ65580 OCV65580 OMR65580 OWN65580 PGJ65580 PQF65580 QAB65580 QJX65580 QTT65580 RDP65580 RNL65580 RXH65580 SHD65580 SQZ65580 TAV65580 TKR65580 TUN65580 UEJ65580 UOF65580 UYB65580 VHX65580 VRT65580 WBP65580 WLL65580 WVH65580 IV131116 SR131116 ACN131116 AMJ131116 AWF131116 BGB131116 BPX131116 BZT131116 CJP131116 CTL131116 DDH131116 DND131116 DWZ131116 EGV131116 EQR131116 FAN131116 FKJ131116 FUF131116 GEB131116 GNX131116 GXT131116 HHP131116 HRL131116 IBH131116 ILD131116 IUZ131116 JEV131116 JOR131116 JYN131116 KIJ131116 KSF131116 LCB131116 LLX131116 LVT131116 MFP131116 MPL131116 MZH131116 NJD131116 NSZ131116 OCV131116 OMR131116 OWN131116 PGJ131116 PQF131116 QAB131116 QJX131116 QTT131116 RDP131116 RNL131116 RXH131116 SHD131116 SQZ131116 TAV131116 TKR131116 TUN131116 UEJ131116 UOF131116 UYB131116 VHX131116 VRT131116 WBP131116 WLL131116 WVH131116 IV196652 SR196652 ACN196652 AMJ196652 AWF196652 BGB196652 BPX196652 BZT196652 CJP196652 CTL196652 DDH196652 DND196652 DWZ196652 EGV196652 EQR196652 FAN196652 FKJ196652 FUF196652 GEB196652 GNX196652 GXT196652 HHP196652 HRL196652 IBH196652 ILD196652 IUZ196652 JEV196652 JOR196652 JYN196652 KIJ196652 KSF196652 LCB196652 LLX196652 LVT196652 MFP196652 MPL196652 MZH196652 NJD196652 NSZ196652 OCV196652 OMR196652 OWN196652 PGJ196652 PQF196652 QAB196652 QJX196652 QTT196652 RDP196652 RNL196652 RXH196652 SHD196652 SQZ196652 TAV196652 TKR196652 TUN196652 UEJ196652 UOF196652 UYB196652 VHX196652 VRT196652 WBP196652 WLL196652 WVH196652 IV262188 SR262188 ACN262188 AMJ262188 AWF262188 BGB262188 BPX262188 BZT262188 CJP262188 CTL262188 DDH262188 DND262188 DWZ262188 EGV262188 EQR262188 FAN262188 FKJ262188 FUF262188 GEB262188 GNX262188 GXT262188 HHP262188 HRL262188 IBH262188 ILD262188 IUZ262188 JEV262188 JOR262188 JYN262188 KIJ262188 KSF262188 LCB262188 LLX262188 LVT262188 MFP262188 MPL262188 MZH262188 NJD262188 NSZ262188 OCV262188 OMR262188 OWN262188 PGJ262188 PQF262188 QAB262188 QJX262188 QTT262188 RDP262188 RNL262188 RXH262188 SHD262188 SQZ262188 TAV262188 TKR262188 TUN262188 UEJ262188 UOF262188 UYB262188 VHX262188 VRT262188 WBP262188 WLL262188 WVH262188 IV327724 SR327724 ACN327724 AMJ327724 AWF327724 BGB327724 BPX327724 BZT327724 CJP327724 CTL327724 DDH327724 DND327724 DWZ327724 EGV327724 EQR327724 FAN327724 FKJ327724 FUF327724 GEB327724 GNX327724 GXT327724 HHP327724 HRL327724 IBH327724 ILD327724 IUZ327724 JEV327724 JOR327724 JYN327724 KIJ327724 KSF327724 LCB327724 LLX327724 LVT327724 MFP327724 MPL327724 MZH327724 NJD327724 NSZ327724 OCV327724 OMR327724 OWN327724 PGJ327724 PQF327724 QAB327724 QJX327724 QTT327724 RDP327724 RNL327724 RXH327724 SHD327724 SQZ327724 TAV327724 TKR327724 TUN327724 UEJ327724 UOF327724 UYB327724 VHX327724 VRT327724 WBP327724 WLL327724 WVH327724 IV393260 SR393260 ACN393260 AMJ393260 AWF393260 BGB393260 BPX393260 BZT393260 CJP393260 CTL393260 DDH393260 DND393260 DWZ393260 EGV393260 EQR393260 FAN393260 FKJ393260 FUF393260 GEB393260 GNX393260 GXT393260 HHP393260 HRL393260 IBH393260 ILD393260 IUZ393260 JEV393260 JOR393260 JYN393260 KIJ393260 KSF393260 LCB393260 LLX393260 LVT393260 MFP393260 MPL393260 MZH393260 NJD393260 NSZ393260 OCV393260 OMR393260 OWN393260 PGJ393260 PQF393260 QAB393260 QJX393260 QTT393260 RDP393260 RNL393260 RXH393260 SHD393260 SQZ393260 TAV393260 TKR393260 TUN393260 UEJ393260 UOF393260 UYB393260 VHX393260 VRT393260 WBP393260 WLL393260 WVH393260 IV458796 SR458796 ACN458796 AMJ458796 AWF458796 BGB458796 BPX458796 BZT458796 CJP458796 CTL458796 DDH458796 DND458796 DWZ458796 EGV458796 EQR458796 FAN458796 FKJ458796 FUF458796 GEB458796 GNX458796 GXT458796 HHP458796 HRL458796 IBH458796 ILD458796 IUZ458796 JEV458796 JOR458796 JYN458796 KIJ458796 KSF458796 LCB458796 LLX458796 LVT458796 MFP458796 MPL458796 MZH458796 NJD458796 NSZ458796 OCV458796 OMR458796 OWN458796 PGJ458796 PQF458796 QAB458796 QJX458796 QTT458796 RDP458796 RNL458796 RXH458796 SHD458796 SQZ458796 TAV458796 TKR458796 TUN458796 UEJ458796 UOF458796 UYB458796 VHX458796 VRT458796 WBP458796 WLL458796 WVH458796 IV524332 SR524332 ACN524332 AMJ524332 AWF524332 BGB524332 BPX524332 BZT524332 CJP524332 CTL524332 DDH524332 DND524332 DWZ524332 EGV524332 EQR524332 FAN524332 FKJ524332 FUF524332 GEB524332 GNX524332 GXT524332 HHP524332 HRL524332 IBH524332 ILD524332 IUZ524332 JEV524332 JOR524332 JYN524332 KIJ524332 KSF524332 LCB524332 LLX524332 LVT524332 MFP524332 MPL524332 MZH524332 NJD524332 NSZ524332 OCV524332 OMR524332 OWN524332 PGJ524332 PQF524332 QAB524332 QJX524332 QTT524332 RDP524332 RNL524332 RXH524332 SHD524332 SQZ524332 TAV524332 TKR524332 TUN524332 UEJ524332 UOF524332 UYB524332 VHX524332 VRT524332 WBP524332 WLL524332 WVH524332 IV589868 SR589868 ACN589868 AMJ589868 AWF589868 BGB589868 BPX589868 BZT589868 CJP589868 CTL589868 DDH589868 DND589868 DWZ589868 EGV589868 EQR589868 FAN589868 FKJ589868 FUF589868 GEB589868 GNX589868 GXT589868 HHP589868 HRL589868 IBH589868 ILD589868 IUZ589868 JEV589868 JOR589868 JYN589868 KIJ589868 KSF589868 LCB589868 LLX589868 LVT589868 MFP589868 MPL589868 MZH589868 NJD589868 NSZ589868 OCV589868 OMR589868 OWN589868 PGJ589868 PQF589868 QAB589868 QJX589868 QTT589868 RDP589868 RNL589868 RXH589868 SHD589868 SQZ589868 TAV589868 TKR589868 TUN589868 UEJ589868 UOF589868 UYB589868 VHX589868 VRT589868 WBP589868 WLL589868 WVH589868 IV655404 SR655404 ACN655404 AMJ655404 AWF655404 BGB655404 BPX655404 BZT655404 CJP655404 CTL655404 DDH655404 DND655404 DWZ655404 EGV655404 EQR655404 FAN655404 FKJ655404 FUF655404 GEB655404 GNX655404 GXT655404 HHP655404 HRL655404 IBH655404 ILD655404 IUZ655404 JEV655404 JOR655404 JYN655404 KIJ655404 KSF655404 LCB655404 LLX655404 LVT655404 MFP655404 MPL655404 MZH655404 NJD655404 NSZ655404 OCV655404 OMR655404 OWN655404 PGJ655404 PQF655404 QAB655404 QJX655404 QTT655404 RDP655404 RNL655404 RXH655404 SHD655404 SQZ655404 TAV655404 TKR655404 TUN655404 UEJ655404 UOF655404 UYB655404 VHX655404 VRT655404 WBP655404 WLL655404 WVH655404 IV720940 SR720940 ACN720940 AMJ720940 AWF720940 BGB720940 BPX720940 BZT720940 CJP720940 CTL720940 DDH720940 DND720940 DWZ720940 EGV720940 EQR720940 FAN720940 FKJ720940 FUF720940 GEB720940 GNX720940 GXT720940 HHP720940 HRL720940 IBH720940 ILD720940 IUZ720940 JEV720940 JOR720940 JYN720940 KIJ720940 KSF720940 LCB720940 LLX720940 LVT720940 MFP720940 MPL720940 MZH720940 NJD720940 NSZ720940 OCV720940 OMR720940 OWN720940 PGJ720940 PQF720940 QAB720940 QJX720940 QTT720940 RDP720940 RNL720940 RXH720940 SHD720940 SQZ720940 TAV720940 TKR720940 TUN720940 UEJ720940 UOF720940 UYB720940 VHX720940 VRT720940 WBP720940 WLL720940 WVH720940 IV786476 SR786476 ACN786476 AMJ786476 AWF786476 BGB786476 BPX786476 BZT786476 CJP786476 CTL786476 DDH786476 DND786476 DWZ786476 EGV786476 EQR786476 FAN786476 FKJ786476 FUF786476 GEB786476 GNX786476 GXT786476 HHP786476 HRL786476 IBH786476 ILD786476 IUZ786476 JEV786476 JOR786476 JYN786476 KIJ786476 KSF786476 LCB786476 LLX786476 LVT786476 MFP786476 MPL786476 MZH786476 NJD786476 NSZ786476 OCV786476 OMR786476 OWN786476 PGJ786476 PQF786476 QAB786476 QJX786476 QTT786476 RDP786476 RNL786476 RXH786476 SHD786476 SQZ786476 TAV786476 TKR786476 TUN786476 UEJ786476 UOF786476 UYB786476 VHX786476 VRT786476 WBP786476 WLL786476 WVH786476 IV852012 SR852012 ACN852012 AMJ852012 AWF852012 BGB852012 BPX852012 BZT852012 CJP852012 CTL852012 DDH852012 DND852012 DWZ852012 EGV852012 EQR852012 FAN852012 FKJ852012 FUF852012 GEB852012 GNX852012 GXT852012 HHP852012 HRL852012 IBH852012 ILD852012 IUZ852012 JEV852012 JOR852012 JYN852012 KIJ852012 KSF852012 LCB852012 LLX852012 LVT852012 MFP852012 MPL852012 MZH852012 NJD852012 NSZ852012 OCV852012 OMR852012 OWN852012 PGJ852012 PQF852012 QAB852012 QJX852012 QTT852012 RDP852012 RNL852012 RXH852012 SHD852012 SQZ852012 TAV852012 TKR852012 TUN852012 UEJ852012 UOF852012 UYB852012 VHX852012 VRT852012 WBP852012 WLL852012 WVH852012 IV917548 SR917548 ACN917548 AMJ917548 AWF917548 BGB917548 BPX917548 BZT917548 CJP917548 CTL917548 DDH917548 DND917548 DWZ917548 EGV917548 EQR917548 FAN917548 FKJ917548 FUF917548 GEB917548 GNX917548 GXT917548 HHP917548 HRL917548 IBH917548 ILD917548 IUZ917548 JEV917548 JOR917548 JYN917548 KIJ917548 KSF917548 LCB917548 LLX917548 LVT917548 MFP917548 MPL917548 MZH917548 NJD917548 NSZ917548 OCV917548 OMR917548 OWN917548 PGJ917548 PQF917548 QAB917548 QJX917548 QTT917548 RDP917548 RNL917548 RXH917548 SHD917548 SQZ917548 TAV917548 TKR917548 TUN917548 UEJ917548 UOF917548 UYB917548 VHX917548 VRT917548 WBP917548 WLL917548 WVH917548 IV983084 SR983084 ACN983084 AMJ983084 AWF983084 BGB983084 BPX983084 BZT983084 CJP983084 CTL983084 DDH983084 DND983084 DWZ983084 EGV983084 EQR983084 FAN983084 FKJ983084 FUF983084 GEB983084 GNX983084 GXT983084 HHP983084 HRL983084 IBH983084 ILD983084 IUZ983084 JEV983084 JOR983084 JYN983084 KIJ983084 KSF983084 LCB983084 LLX983084 LVT983084 MFP983084 MPL983084 MZH983084 NJD983084 NSZ983084 OCV983084 OMR983084 OWN983084 PGJ983084 PQF983084 QAB983084 QJX983084 QTT983084 RDP983084 RNL983084 RXH983084 SHD983084 SQZ983084 TAV983084 TKR983084 TUN983084 UEJ983084 UOF983084 UYB983084 VHX983084 VRT983084 WBP983084 WLL983084 WVH983084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IL65538 SH65538 ACD65538 ALZ65538 AVV65538 BFR65538 BPN65538 BZJ65538 CJF65538 CTB65538 DCX65538 DMT65538 DWP65538 EGL65538 EQH65538 FAD65538 FJZ65538 FTV65538 GDR65538 GNN65538 GXJ65538 HHF65538 HRB65538 IAX65538 IKT65538 IUP65538 JEL65538 JOH65538 JYD65538 KHZ65538 KRV65538 LBR65538 LLN65538 LVJ65538 MFF65538 MPB65538 MYX65538 NIT65538 NSP65538 OCL65538 OMH65538 OWD65538 PFZ65538 PPV65538 PZR65538 QJN65538 QTJ65538 RDF65538 RNB65538 RWX65538 SGT65538 SQP65538 TAL65538 TKH65538 TUD65538 UDZ65538 UNV65538 UXR65538 VHN65538 VRJ65538 WBF65538 WLB65538 WUX65538 IL131074 SH131074 ACD131074 ALZ131074 AVV131074 BFR131074 BPN131074 BZJ131074 CJF131074 CTB131074 DCX131074 DMT131074 DWP131074 EGL131074 EQH131074 FAD131074 FJZ131074 FTV131074 GDR131074 GNN131074 GXJ131074 HHF131074 HRB131074 IAX131074 IKT131074 IUP131074 JEL131074 JOH131074 JYD131074 KHZ131074 KRV131074 LBR131074 LLN131074 LVJ131074 MFF131074 MPB131074 MYX131074 NIT131074 NSP131074 OCL131074 OMH131074 OWD131074 PFZ131074 PPV131074 PZR131074 QJN131074 QTJ131074 RDF131074 RNB131074 RWX131074 SGT131074 SQP131074 TAL131074 TKH131074 TUD131074 UDZ131074 UNV131074 UXR131074 VHN131074 VRJ131074 WBF131074 WLB131074 WUX131074 IL196610 SH196610 ACD196610 ALZ196610 AVV196610 BFR196610 BPN196610 BZJ196610 CJF196610 CTB196610 DCX196610 DMT196610 DWP196610 EGL196610 EQH196610 FAD196610 FJZ196610 FTV196610 GDR196610 GNN196610 GXJ196610 HHF196610 HRB196610 IAX196610 IKT196610 IUP196610 JEL196610 JOH196610 JYD196610 KHZ196610 KRV196610 LBR196610 LLN196610 LVJ196610 MFF196610 MPB196610 MYX196610 NIT196610 NSP196610 OCL196610 OMH196610 OWD196610 PFZ196610 PPV196610 PZR196610 QJN196610 QTJ196610 RDF196610 RNB196610 RWX196610 SGT196610 SQP196610 TAL196610 TKH196610 TUD196610 UDZ196610 UNV196610 UXR196610 VHN196610 VRJ196610 WBF196610 WLB196610 WUX196610 IL262146 SH262146 ACD262146 ALZ262146 AVV262146 BFR262146 BPN262146 BZJ262146 CJF262146 CTB262146 DCX262146 DMT262146 DWP262146 EGL262146 EQH262146 FAD262146 FJZ262146 FTV262146 GDR262146 GNN262146 GXJ262146 HHF262146 HRB262146 IAX262146 IKT262146 IUP262146 JEL262146 JOH262146 JYD262146 KHZ262146 KRV262146 LBR262146 LLN262146 LVJ262146 MFF262146 MPB262146 MYX262146 NIT262146 NSP262146 OCL262146 OMH262146 OWD262146 PFZ262146 PPV262146 PZR262146 QJN262146 QTJ262146 RDF262146 RNB262146 RWX262146 SGT262146 SQP262146 TAL262146 TKH262146 TUD262146 UDZ262146 UNV262146 UXR262146 VHN262146 VRJ262146 WBF262146 WLB262146 WUX262146 IL327682 SH327682 ACD327682 ALZ327682 AVV327682 BFR327682 BPN327682 BZJ327682 CJF327682 CTB327682 DCX327682 DMT327682 DWP327682 EGL327682 EQH327682 FAD327682 FJZ327682 FTV327682 GDR327682 GNN327682 GXJ327682 HHF327682 HRB327682 IAX327682 IKT327682 IUP327682 JEL327682 JOH327682 JYD327682 KHZ327682 KRV327682 LBR327682 LLN327682 LVJ327682 MFF327682 MPB327682 MYX327682 NIT327682 NSP327682 OCL327682 OMH327682 OWD327682 PFZ327682 PPV327682 PZR327682 QJN327682 QTJ327682 RDF327682 RNB327682 RWX327682 SGT327682 SQP327682 TAL327682 TKH327682 TUD327682 UDZ327682 UNV327682 UXR327682 VHN327682 VRJ327682 WBF327682 WLB327682 WUX327682 IL393218 SH393218 ACD393218 ALZ393218 AVV393218 BFR393218 BPN393218 BZJ393218 CJF393218 CTB393218 DCX393218 DMT393218 DWP393218 EGL393218 EQH393218 FAD393218 FJZ393218 FTV393218 GDR393218 GNN393218 GXJ393218 HHF393218 HRB393218 IAX393218 IKT393218 IUP393218 JEL393218 JOH393218 JYD393218 KHZ393218 KRV393218 LBR393218 LLN393218 LVJ393218 MFF393218 MPB393218 MYX393218 NIT393218 NSP393218 OCL393218 OMH393218 OWD393218 PFZ393218 PPV393218 PZR393218 QJN393218 QTJ393218 RDF393218 RNB393218 RWX393218 SGT393218 SQP393218 TAL393218 TKH393218 TUD393218 UDZ393218 UNV393218 UXR393218 VHN393218 VRJ393218 WBF393218 WLB393218 WUX393218 IL458754 SH458754 ACD458754 ALZ458754 AVV458754 BFR458754 BPN458754 BZJ458754 CJF458754 CTB458754 DCX458754 DMT458754 DWP458754 EGL458754 EQH458754 FAD458754 FJZ458754 FTV458754 GDR458754 GNN458754 GXJ458754 HHF458754 HRB458754 IAX458754 IKT458754 IUP458754 JEL458754 JOH458754 JYD458754 KHZ458754 KRV458754 LBR458754 LLN458754 LVJ458754 MFF458754 MPB458754 MYX458754 NIT458754 NSP458754 OCL458754 OMH458754 OWD458754 PFZ458754 PPV458754 PZR458754 QJN458754 QTJ458754 RDF458754 RNB458754 RWX458754 SGT458754 SQP458754 TAL458754 TKH458754 TUD458754 UDZ458754 UNV458754 UXR458754 VHN458754 VRJ458754 WBF458754 WLB458754 WUX458754 IL524290 SH524290 ACD524290 ALZ524290 AVV524290 BFR524290 BPN524290 BZJ524290 CJF524290 CTB524290 DCX524290 DMT524290 DWP524290 EGL524290 EQH524290 FAD524290 FJZ524290 FTV524290 GDR524290 GNN524290 GXJ524290 HHF524290 HRB524290 IAX524290 IKT524290 IUP524290 JEL524290 JOH524290 JYD524290 KHZ524290 KRV524290 LBR524290 LLN524290 LVJ524290 MFF524290 MPB524290 MYX524290 NIT524290 NSP524290 OCL524290 OMH524290 OWD524290 PFZ524290 PPV524290 PZR524290 QJN524290 QTJ524290 RDF524290 RNB524290 RWX524290 SGT524290 SQP524290 TAL524290 TKH524290 TUD524290 UDZ524290 UNV524290 UXR524290 VHN524290 VRJ524290 WBF524290 WLB524290 WUX524290 IL589826 SH589826 ACD589826 ALZ589826 AVV589826 BFR589826 BPN589826 BZJ589826 CJF589826 CTB589826 DCX589826 DMT589826 DWP589826 EGL589826 EQH589826 FAD589826 FJZ589826 FTV589826 GDR589826 GNN589826 GXJ589826 HHF589826 HRB589826 IAX589826 IKT589826 IUP589826 JEL589826 JOH589826 JYD589826 KHZ589826 KRV589826 LBR589826 LLN589826 LVJ589826 MFF589826 MPB589826 MYX589826 NIT589826 NSP589826 OCL589826 OMH589826 OWD589826 PFZ589826 PPV589826 PZR589826 QJN589826 QTJ589826 RDF589826 RNB589826 RWX589826 SGT589826 SQP589826 TAL589826 TKH589826 TUD589826 UDZ589826 UNV589826 UXR589826 VHN589826 VRJ589826 WBF589826 WLB589826 WUX589826 IL655362 SH655362 ACD655362 ALZ655362 AVV655362 BFR655362 BPN655362 BZJ655362 CJF655362 CTB655362 DCX655362 DMT655362 DWP655362 EGL655362 EQH655362 FAD655362 FJZ655362 FTV655362 GDR655362 GNN655362 GXJ655362 HHF655362 HRB655362 IAX655362 IKT655362 IUP655362 JEL655362 JOH655362 JYD655362 KHZ655362 KRV655362 LBR655362 LLN655362 LVJ655362 MFF655362 MPB655362 MYX655362 NIT655362 NSP655362 OCL655362 OMH655362 OWD655362 PFZ655362 PPV655362 PZR655362 QJN655362 QTJ655362 RDF655362 RNB655362 RWX655362 SGT655362 SQP655362 TAL655362 TKH655362 TUD655362 UDZ655362 UNV655362 UXR655362 VHN655362 VRJ655362 WBF655362 WLB655362 WUX655362 IL720898 SH720898 ACD720898 ALZ720898 AVV720898 BFR720898 BPN720898 BZJ720898 CJF720898 CTB720898 DCX720898 DMT720898 DWP720898 EGL720898 EQH720898 FAD720898 FJZ720898 FTV720898 GDR720898 GNN720898 GXJ720898 HHF720898 HRB720898 IAX720898 IKT720898 IUP720898 JEL720898 JOH720898 JYD720898 KHZ720898 KRV720898 LBR720898 LLN720898 LVJ720898 MFF720898 MPB720898 MYX720898 NIT720898 NSP720898 OCL720898 OMH720898 OWD720898 PFZ720898 PPV720898 PZR720898 QJN720898 QTJ720898 RDF720898 RNB720898 RWX720898 SGT720898 SQP720898 TAL720898 TKH720898 TUD720898 UDZ720898 UNV720898 UXR720898 VHN720898 VRJ720898 WBF720898 WLB720898 WUX720898 IL786434 SH786434 ACD786434 ALZ786434 AVV786434 BFR786434 BPN786434 BZJ786434 CJF786434 CTB786434 DCX786434 DMT786434 DWP786434 EGL786434 EQH786434 FAD786434 FJZ786434 FTV786434 GDR786434 GNN786434 GXJ786434 HHF786434 HRB786434 IAX786434 IKT786434 IUP786434 JEL786434 JOH786434 JYD786434 KHZ786434 KRV786434 LBR786434 LLN786434 LVJ786434 MFF786434 MPB786434 MYX786434 NIT786434 NSP786434 OCL786434 OMH786434 OWD786434 PFZ786434 PPV786434 PZR786434 QJN786434 QTJ786434 RDF786434 RNB786434 RWX786434 SGT786434 SQP786434 TAL786434 TKH786434 TUD786434 UDZ786434 UNV786434 UXR786434 VHN786434 VRJ786434 WBF786434 WLB786434 WUX786434 IL851970 SH851970 ACD851970 ALZ851970 AVV851970 BFR851970 BPN851970 BZJ851970 CJF851970 CTB851970 DCX851970 DMT851970 DWP851970 EGL851970 EQH851970 FAD851970 FJZ851970 FTV851970 GDR851970 GNN851970 GXJ851970 HHF851970 HRB851970 IAX851970 IKT851970 IUP851970 JEL851970 JOH851970 JYD851970 KHZ851970 KRV851970 LBR851970 LLN851970 LVJ851970 MFF851970 MPB851970 MYX851970 NIT851970 NSP851970 OCL851970 OMH851970 OWD851970 PFZ851970 PPV851970 PZR851970 QJN851970 QTJ851970 RDF851970 RNB851970 RWX851970 SGT851970 SQP851970 TAL851970 TKH851970 TUD851970 UDZ851970 UNV851970 UXR851970 VHN851970 VRJ851970 WBF851970 WLB851970 WUX851970 IL917506 SH917506 ACD917506 ALZ917506 AVV917506 BFR917506 BPN917506 BZJ917506 CJF917506 CTB917506 DCX917506 DMT917506 DWP917506 EGL917506 EQH917506 FAD917506 FJZ917506 FTV917506 GDR917506 GNN917506 GXJ917506 HHF917506 HRB917506 IAX917506 IKT917506 IUP917506 JEL917506 JOH917506 JYD917506 KHZ917506 KRV917506 LBR917506 LLN917506 LVJ917506 MFF917506 MPB917506 MYX917506 NIT917506 NSP917506 OCL917506 OMH917506 OWD917506 PFZ917506 PPV917506 PZR917506 QJN917506 QTJ917506 RDF917506 RNB917506 RWX917506 SGT917506 SQP917506 TAL917506 TKH917506 TUD917506 UDZ917506 UNV917506 UXR917506 VHN917506 VRJ917506 WBF917506 WLB917506 WUX917506 IL983042 SH983042 ACD983042 ALZ983042 AVV983042 BFR983042 BPN983042 BZJ983042 CJF983042 CTB983042 DCX983042 DMT983042 DWP983042 EGL983042 EQH983042 FAD983042 FJZ983042 FTV983042 GDR983042 GNN983042 GXJ983042 HHF983042 HRB983042 IAX983042 IKT983042 IUP983042 JEL983042 JOH983042 JYD983042 KHZ983042 KRV983042 LBR983042 LLN983042 LVJ983042 MFF983042 MPB983042 MYX983042 NIT983042 NSP983042 OCL983042 OMH983042 OWD983042 PFZ983042 PPV983042 PZR983042 QJN983042 QTJ983042 RDF983042 RNB983042 RWX983042 SGT983042 SQP983042 TAL983042 TKH983042 TUD983042 UDZ983042 UNV983042 UXR983042 VHN983042 VRJ983042 WBF983042 WLB983042 WUX983042</xm:sqref>
        </x14:dataValidation>
        <x14:dataValidation imeMode="hiragana" allowBlank="1" showInputMessage="1" showErrorMessage="1" xr:uid="{6D70DDD0-57DA-4427-9572-9AAD472E42DD}">
          <xm:sqref>L65558:AA65559 HS65556:IK65557 RO65556:SG65557 ABK65556:ACC65557 ALG65556:ALY65557 AVC65556:AVU65557 BEY65556:BFQ65557 BOU65556:BPM65557 BYQ65556:BZI65557 CIM65556:CJE65557 CSI65556:CTA65557 DCE65556:DCW65557 DMA65556:DMS65557 DVW65556:DWO65557 EFS65556:EGK65557 EPO65556:EQG65557 EZK65556:FAC65557 FJG65556:FJY65557 FTC65556:FTU65557 GCY65556:GDQ65557 GMU65556:GNM65557 GWQ65556:GXI65557 HGM65556:HHE65557 HQI65556:HRA65557 IAE65556:IAW65557 IKA65556:IKS65557 ITW65556:IUO65557 JDS65556:JEK65557 JNO65556:JOG65557 JXK65556:JYC65557 KHG65556:KHY65557 KRC65556:KRU65557 LAY65556:LBQ65557 LKU65556:LLM65557 LUQ65556:LVI65557 MEM65556:MFE65557 MOI65556:MPA65557 MYE65556:MYW65557 NIA65556:NIS65557 NRW65556:NSO65557 OBS65556:OCK65557 OLO65556:OMG65557 OVK65556:OWC65557 PFG65556:PFY65557 PPC65556:PPU65557 PYY65556:PZQ65557 QIU65556:QJM65557 QSQ65556:QTI65557 RCM65556:RDE65557 RMI65556:RNA65557 RWE65556:RWW65557 SGA65556:SGS65557 SPW65556:SQO65557 SZS65556:TAK65557 TJO65556:TKG65557 TTK65556:TUC65557 UDG65556:UDY65557 UNC65556:UNU65557 UWY65556:UXQ65557 VGU65556:VHM65557 VQQ65556:VRI65557 WAM65556:WBE65557 WKI65556:WLA65557 WUE65556:WUW65557 L131094:AA131095 HS131092:IK131093 RO131092:SG131093 ABK131092:ACC131093 ALG131092:ALY131093 AVC131092:AVU131093 BEY131092:BFQ131093 BOU131092:BPM131093 BYQ131092:BZI131093 CIM131092:CJE131093 CSI131092:CTA131093 DCE131092:DCW131093 DMA131092:DMS131093 DVW131092:DWO131093 EFS131092:EGK131093 EPO131092:EQG131093 EZK131092:FAC131093 FJG131092:FJY131093 FTC131092:FTU131093 GCY131092:GDQ131093 GMU131092:GNM131093 GWQ131092:GXI131093 HGM131092:HHE131093 HQI131092:HRA131093 IAE131092:IAW131093 IKA131092:IKS131093 ITW131092:IUO131093 JDS131092:JEK131093 JNO131092:JOG131093 JXK131092:JYC131093 KHG131092:KHY131093 KRC131092:KRU131093 LAY131092:LBQ131093 LKU131092:LLM131093 LUQ131092:LVI131093 MEM131092:MFE131093 MOI131092:MPA131093 MYE131092:MYW131093 NIA131092:NIS131093 NRW131092:NSO131093 OBS131092:OCK131093 OLO131092:OMG131093 OVK131092:OWC131093 PFG131092:PFY131093 PPC131092:PPU131093 PYY131092:PZQ131093 QIU131092:QJM131093 QSQ131092:QTI131093 RCM131092:RDE131093 RMI131092:RNA131093 RWE131092:RWW131093 SGA131092:SGS131093 SPW131092:SQO131093 SZS131092:TAK131093 TJO131092:TKG131093 TTK131092:TUC131093 UDG131092:UDY131093 UNC131092:UNU131093 UWY131092:UXQ131093 VGU131092:VHM131093 VQQ131092:VRI131093 WAM131092:WBE131093 WKI131092:WLA131093 WUE131092:WUW131093 L196630:AA196631 HS196628:IK196629 RO196628:SG196629 ABK196628:ACC196629 ALG196628:ALY196629 AVC196628:AVU196629 BEY196628:BFQ196629 BOU196628:BPM196629 BYQ196628:BZI196629 CIM196628:CJE196629 CSI196628:CTA196629 DCE196628:DCW196629 DMA196628:DMS196629 DVW196628:DWO196629 EFS196628:EGK196629 EPO196628:EQG196629 EZK196628:FAC196629 FJG196628:FJY196629 FTC196628:FTU196629 GCY196628:GDQ196629 GMU196628:GNM196629 GWQ196628:GXI196629 HGM196628:HHE196629 HQI196628:HRA196629 IAE196628:IAW196629 IKA196628:IKS196629 ITW196628:IUO196629 JDS196628:JEK196629 JNO196628:JOG196629 JXK196628:JYC196629 KHG196628:KHY196629 KRC196628:KRU196629 LAY196628:LBQ196629 LKU196628:LLM196629 LUQ196628:LVI196629 MEM196628:MFE196629 MOI196628:MPA196629 MYE196628:MYW196629 NIA196628:NIS196629 NRW196628:NSO196629 OBS196628:OCK196629 OLO196628:OMG196629 OVK196628:OWC196629 PFG196628:PFY196629 PPC196628:PPU196629 PYY196628:PZQ196629 QIU196628:QJM196629 QSQ196628:QTI196629 RCM196628:RDE196629 RMI196628:RNA196629 RWE196628:RWW196629 SGA196628:SGS196629 SPW196628:SQO196629 SZS196628:TAK196629 TJO196628:TKG196629 TTK196628:TUC196629 UDG196628:UDY196629 UNC196628:UNU196629 UWY196628:UXQ196629 VGU196628:VHM196629 VQQ196628:VRI196629 WAM196628:WBE196629 WKI196628:WLA196629 WUE196628:WUW196629 L262166:AA262167 HS262164:IK262165 RO262164:SG262165 ABK262164:ACC262165 ALG262164:ALY262165 AVC262164:AVU262165 BEY262164:BFQ262165 BOU262164:BPM262165 BYQ262164:BZI262165 CIM262164:CJE262165 CSI262164:CTA262165 DCE262164:DCW262165 DMA262164:DMS262165 DVW262164:DWO262165 EFS262164:EGK262165 EPO262164:EQG262165 EZK262164:FAC262165 FJG262164:FJY262165 FTC262164:FTU262165 GCY262164:GDQ262165 GMU262164:GNM262165 GWQ262164:GXI262165 HGM262164:HHE262165 HQI262164:HRA262165 IAE262164:IAW262165 IKA262164:IKS262165 ITW262164:IUO262165 JDS262164:JEK262165 JNO262164:JOG262165 JXK262164:JYC262165 KHG262164:KHY262165 KRC262164:KRU262165 LAY262164:LBQ262165 LKU262164:LLM262165 LUQ262164:LVI262165 MEM262164:MFE262165 MOI262164:MPA262165 MYE262164:MYW262165 NIA262164:NIS262165 NRW262164:NSO262165 OBS262164:OCK262165 OLO262164:OMG262165 OVK262164:OWC262165 PFG262164:PFY262165 PPC262164:PPU262165 PYY262164:PZQ262165 QIU262164:QJM262165 QSQ262164:QTI262165 RCM262164:RDE262165 RMI262164:RNA262165 RWE262164:RWW262165 SGA262164:SGS262165 SPW262164:SQO262165 SZS262164:TAK262165 TJO262164:TKG262165 TTK262164:TUC262165 UDG262164:UDY262165 UNC262164:UNU262165 UWY262164:UXQ262165 VGU262164:VHM262165 VQQ262164:VRI262165 WAM262164:WBE262165 WKI262164:WLA262165 WUE262164:WUW262165 L327702:AA327703 HS327700:IK327701 RO327700:SG327701 ABK327700:ACC327701 ALG327700:ALY327701 AVC327700:AVU327701 BEY327700:BFQ327701 BOU327700:BPM327701 BYQ327700:BZI327701 CIM327700:CJE327701 CSI327700:CTA327701 DCE327700:DCW327701 DMA327700:DMS327701 DVW327700:DWO327701 EFS327700:EGK327701 EPO327700:EQG327701 EZK327700:FAC327701 FJG327700:FJY327701 FTC327700:FTU327701 GCY327700:GDQ327701 GMU327700:GNM327701 GWQ327700:GXI327701 HGM327700:HHE327701 HQI327700:HRA327701 IAE327700:IAW327701 IKA327700:IKS327701 ITW327700:IUO327701 JDS327700:JEK327701 JNO327700:JOG327701 JXK327700:JYC327701 KHG327700:KHY327701 KRC327700:KRU327701 LAY327700:LBQ327701 LKU327700:LLM327701 LUQ327700:LVI327701 MEM327700:MFE327701 MOI327700:MPA327701 MYE327700:MYW327701 NIA327700:NIS327701 NRW327700:NSO327701 OBS327700:OCK327701 OLO327700:OMG327701 OVK327700:OWC327701 PFG327700:PFY327701 PPC327700:PPU327701 PYY327700:PZQ327701 QIU327700:QJM327701 QSQ327700:QTI327701 RCM327700:RDE327701 RMI327700:RNA327701 RWE327700:RWW327701 SGA327700:SGS327701 SPW327700:SQO327701 SZS327700:TAK327701 TJO327700:TKG327701 TTK327700:TUC327701 UDG327700:UDY327701 UNC327700:UNU327701 UWY327700:UXQ327701 VGU327700:VHM327701 VQQ327700:VRI327701 WAM327700:WBE327701 WKI327700:WLA327701 WUE327700:WUW327701 L393238:AA393239 HS393236:IK393237 RO393236:SG393237 ABK393236:ACC393237 ALG393236:ALY393237 AVC393236:AVU393237 BEY393236:BFQ393237 BOU393236:BPM393237 BYQ393236:BZI393237 CIM393236:CJE393237 CSI393236:CTA393237 DCE393236:DCW393237 DMA393236:DMS393237 DVW393236:DWO393237 EFS393236:EGK393237 EPO393236:EQG393237 EZK393236:FAC393237 FJG393236:FJY393237 FTC393236:FTU393237 GCY393236:GDQ393237 GMU393236:GNM393237 GWQ393236:GXI393237 HGM393236:HHE393237 HQI393236:HRA393237 IAE393236:IAW393237 IKA393236:IKS393237 ITW393236:IUO393237 JDS393236:JEK393237 JNO393236:JOG393237 JXK393236:JYC393237 KHG393236:KHY393237 KRC393236:KRU393237 LAY393236:LBQ393237 LKU393236:LLM393237 LUQ393236:LVI393237 MEM393236:MFE393237 MOI393236:MPA393237 MYE393236:MYW393237 NIA393236:NIS393237 NRW393236:NSO393237 OBS393236:OCK393237 OLO393236:OMG393237 OVK393236:OWC393237 PFG393236:PFY393237 PPC393236:PPU393237 PYY393236:PZQ393237 QIU393236:QJM393237 QSQ393236:QTI393237 RCM393236:RDE393237 RMI393236:RNA393237 RWE393236:RWW393237 SGA393236:SGS393237 SPW393236:SQO393237 SZS393236:TAK393237 TJO393236:TKG393237 TTK393236:TUC393237 UDG393236:UDY393237 UNC393236:UNU393237 UWY393236:UXQ393237 VGU393236:VHM393237 VQQ393236:VRI393237 WAM393236:WBE393237 WKI393236:WLA393237 WUE393236:WUW393237 L458774:AA458775 HS458772:IK458773 RO458772:SG458773 ABK458772:ACC458773 ALG458772:ALY458773 AVC458772:AVU458773 BEY458772:BFQ458773 BOU458772:BPM458773 BYQ458772:BZI458773 CIM458772:CJE458773 CSI458772:CTA458773 DCE458772:DCW458773 DMA458772:DMS458773 DVW458772:DWO458773 EFS458772:EGK458773 EPO458772:EQG458773 EZK458772:FAC458773 FJG458772:FJY458773 FTC458772:FTU458773 GCY458772:GDQ458773 GMU458772:GNM458773 GWQ458772:GXI458773 HGM458772:HHE458773 HQI458772:HRA458773 IAE458772:IAW458773 IKA458772:IKS458773 ITW458772:IUO458773 JDS458772:JEK458773 JNO458772:JOG458773 JXK458772:JYC458773 KHG458772:KHY458773 KRC458772:KRU458773 LAY458772:LBQ458773 LKU458772:LLM458773 LUQ458772:LVI458773 MEM458772:MFE458773 MOI458772:MPA458773 MYE458772:MYW458773 NIA458772:NIS458773 NRW458772:NSO458773 OBS458772:OCK458773 OLO458772:OMG458773 OVK458772:OWC458773 PFG458772:PFY458773 PPC458772:PPU458773 PYY458772:PZQ458773 QIU458772:QJM458773 QSQ458772:QTI458773 RCM458772:RDE458773 RMI458772:RNA458773 RWE458772:RWW458773 SGA458772:SGS458773 SPW458772:SQO458773 SZS458772:TAK458773 TJO458772:TKG458773 TTK458772:TUC458773 UDG458772:UDY458773 UNC458772:UNU458773 UWY458772:UXQ458773 VGU458772:VHM458773 VQQ458772:VRI458773 WAM458772:WBE458773 WKI458772:WLA458773 WUE458772:WUW458773 L524310:AA524311 HS524308:IK524309 RO524308:SG524309 ABK524308:ACC524309 ALG524308:ALY524309 AVC524308:AVU524309 BEY524308:BFQ524309 BOU524308:BPM524309 BYQ524308:BZI524309 CIM524308:CJE524309 CSI524308:CTA524309 DCE524308:DCW524309 DMA524308:DMS524309 DVW524308:DWO524309 EFS524308:EGK524309 EPO524308:EQG524309 EZK524308:FAC524309 FJG524308:FJY524309 FTC524308:FTU524309 GCY524308:GDQ524309 GMU524308:GNM524309 GWQ524308:GXI524309 HGM524308:HHE524309 HQI524308:HRA524309 IAE524308:IAW524309 IKA524308:IKS524309 ITW524308:IUO524309 JDS524308:JEK524309 JNO524308:JOG524309 JXK524308:JYC524309 KHG524308:KHY524309 KRC524308:KRU524309 LAY524308:LBQ524309 LKU524308:LLM524309 LUQ524308:LVI524309 MEM524308:MFE524309 MOI524308:MPA524309 MYE524308:MYW524309 NIA524308:NIS524309 NRW524308:NSO524309 OBS524308:OCK524309 OLO524308:OMG524309 OVK524308:OWC524309 PFG524308:PFY524309 PPC524308:PPU524309 PYY524308:PZQ524309 QIU524308:QJM524309 QSQ524308:QTI524309 RCM524308:RDE524309 RMI524308:RNA524309 RWE524308:RWW524309 SGA524308:SGS524309 SPW524308:SQO524309 SZS524308:TAK524309 TJO524308:TKG524309 TTK524308:TUC524309 UDG524308:UDY524309 UNC524308:UNU524309 UWY524308:UXQ524309 VGU524308:VHM524309 VQQ524308:VRI524309 WAM524308:WBE524309 WKI524308:WLA524309 WUE524308:WUW524309 L589846:AA589847 HS589844:IK589845 RO589844:SG589845 ABK589844:ACC589845 ALG589844:ALY589845 AVC589844:AVU589845 BEY589844:BFQ589845 BOU589844:BPM589845 BYQ589844:BZI589845 CIM589844:CJE589845 CSI589844:CTA589845 DCE589844:DCW589845 DMA589844:DMS589845 DVW589844:DWO589845 EFS589844:EGK589845 EPO589844:EQG589845 EZK589844:FAC589845 FJG589844:FJY589845 FTC589844:FTU589845 GCY589844:GDQ589845 GMU589844:GNM589845 GWQ589844:GXI589845 HGM589844:HHE589845 HQI589844:HRA589845 IAE589844:IAW589845 IKA589844:IKS589845 ITW589844:IUO589845 JDS589844:JEK589845 JNO589844:JOG589845 JXK589844:JYC589845 KHG589844:KHY589845 KRC589844:KRU589845 LAY589844:LBQ589845 LKU589844:LLM589845 LUQ589844:LVI589845 MEM589844:MFE589845 MOI589844:MPA589845 MYE589844:MYW589845 NIA589844:NIS589845 NRW589844:NSO589845 OBS589844:OCK589845 OLO589844:OMG589845 OVK589844:OWC589845 PFG589844:PFY589845 PPC589844:PPU589845 PYY589844:PZQ589845 QIU589844:QJM589845 QSQ589844:QTI589845 RCM589844:RDE589845 RMI589844:RNA589845 RWE589844:RWW589845 SGA589844:SGS589845 SPW589844:SQO589845 SZS589844:TAK589845 TJO589844:TKG589845 TTK589844:TUC589845 UDG589844:UDY589845 UNC589844:UNU589845 UWY589844:UXQ589845 VGU589844:VHM589845 VQQ589844:VRI589845 WAM589844:WBE589845 WKI589844:WLA589845 WUE589844:WUW589845 L655382:AA655383 HS655380:IK655381 RO655380:SG655381 ABK655380:ACC655381 ALG655380:ALY655381 AVC655380:AVU655381 BEY655380:BFQ655381 BOU655380:BPM655381 BYQ655380:BZI655381 CIM655380:CJE655381 CSI655380:CTA655381 DCE655380:DCW655381 DMA655380:DMS655381 DVW655380:DWO655381 EFS655380:EGK655381 EPO655380:EQG655381 EZK655380:FAC655381 FJG655380:FJY655381 FTC655380:FTU655381 GCY655380:GDQ655381 GMU655380:GNM655381 GWQ655380:GXI655381 HGM655380:HHE655381 HQI655380:HRA655381 IAE655380:IAW655381 IKA655380:IKS655381 ITW655380:IUO655381 JDS655380:JEK655381 JNO655380:JOG655381 JXK655380:JYC655381 KHG655380:KHY655381 KRC655380:KRU655381 LAY655380:LBQ655381 LKU655380:LLM655381 LUQ655380:LVI655381 MEM655380:MFE655381 MOI655380:MPA655381 MYE655380:MYW655381 NIA655380:NIS655381 NRW655380:NSO655381 OBS655380:OCK655381 OLO655380:OMG655381 OVK655380:OWC655381 PFG655380:PFY655381 PPC655380:PPU655381 PYY655380:PZQ655381 QIU655380:QJM655381 QSQ655380:QTI655381 RCM655380:RDE655381 RMI655380:RNA655381 RWE655380:RWW655381 SGA655380:SGS655381 SPW655380:SQO655381 SZS655380:TAK655381 TJO655380:TKG655381 TTK655380:TUC655381 UDG655380:UDY655381 UNC655380:UNU655381 UWY655380:UXQ655381 VGU655380:VHM655381 VQQ655380:VRI655381 WAM655380:WBE655381 WKI655380:WLA655381 WUE655380:WUW655381 L720918:AA720919 HS720916:IK720917 RO720916:SG720917 ABK720916:ACC720917 ALG720916:ALY720917 AVC720916:AVU720917 BEY720916:BFQ720917 BOU720916:BPM720917 BYQ720916:BZI720917 CIM720916:CJE720917 CSI720916:CTA720917 DCE720916:DCW720917 DMA720916:DMS720917 DVW720916:DWO720917 EFS720916:EGK720917 EPO720916:EQG720917 EZK720916:FAC720917 FJG720916:FJY720917 FTC720916:FTU720917 GCY720916:GDQ720917 GMU720916:GNM720917 GWQ720916:GXI720917 HGM720916:HHE720917 HQI720916:HRA720917 IAE720916:IAW720917 IKA720916:IKS720917 ITW720916:IUO720917 JDS720916:JEK720917 JNO720916:JOG720917 JXK720916:JYC720917 KHG720916:KHY720917 KRC720916:KRU720917 LAY720916:LBQ720917 LKU720916:LLM720917 LUQ720916:LVI720917 MEM720916:MFE720917 MOI720916:MPA720917 MYE720916:MYW720917 NIA720916:NIS720917 NRW720916:NSO720917 OBS720916:OCK720917 OLO720916:OMG720917 OVK720916:OWC720917 PFG720916:PFY720917 PPC720916:PPU720917 PYY720916:PZQ720917 QIU720916:QJM720917 QSQ720916:QTI720917 RCM720916:RDE720917 RMI720916:RNA720917 RWE720916:RWW720917 SGA720916:SGS720917 SPW720916:SQO720917 SZS720916:TAK720917 TJO720916:TKG720917 TTK720916:TUC720917 UDG720916:UDY720917 UNC720916:UNU720917 UWY720916:UXQ720917 VGU720916:VHM720917 VQQ720916:VRI720917 WAM720916:WBE720917 WKI720916:WLA720917 WUE720916:WUW720917 L786454:AA786455 HS786452:IK786453 RO786452:SG786453 ABK786452:ACC786453 ALG786452:ALY786453 AVC786452:AVU786453 BEY786452:BFQ786453 BOU786452:BPM786453 BYQ786452:BZI786453 CIM786452:CJE786453 CSI786452:CTA786453 DCE786452:DCW786453 DMA786452:DMS786453 DVW786452:DWO786453 EFS786452:EGK786453 EPO786452:EQG786453 EZK786452:FAC786453 FJG786452:FJY786453 FTC786452:FTU786453 GCY786452:GDQ786453 GMU786452:GNM786453 GWQ786452:GXI786453 HGM786452:HHE786453 HQI786452:HRA786453 IAE786452:IAW786453 IKA786452:IKS786453 ITW786452:IUO786453 JDS786452:JEK786453 JNO786452:JOG786453 JXK786452:JYC786453 KHG786452:KHY786453 KRC786452:KRU786453 LAY786452:LBQ786453 LKU786452:LLM786453 LUQ786452:LVI786453 MEM786452:MFE786453 MOI786452:MPA786453 MYE786452:MYW786453 NIA786452:NIS786453 NRW786452:NSO786453 OBS786452:OCK786453 OLO786452:OMG786453 OVK786452:OWC786453 PFG786452:PFY786453 PPC786452:PPU786453 PYY786452:PZQ786453 QIU786452:QJM786453 QSQ786452:QTI786453 RCM786452:RDE786453 RMI786452:RNA786453 RWE786452:RWW786453 SGA786452:SGS786453 SPW786452:SQO786453 SZS786452:TAK786453 TJO786452:TKG786453 TTK786452:TUC786453 UDG786452:UDY786453 UNC786452:UNU786453 UWY786452:UXQ786453 VGU786452:VHM786453 VQQ786452:VRI786453 WAM786452:WBE786453 WKI786452:WLA786453 WUE786452:WUW786453 L851990:AA851991 HS851988:IK851989 RO851988:SG851989 ABK851988:ACC851989 ALG851988:ALY851989 AVC851988:AVU851989 BEY851988:BFQ851989 BOU851988:BPM851989 BYQ851988:BZI851989 CIM851988:CJE851989 CSI851988:CTA851989 DCE851988:DCW851989 DMA851988:DMS851989 DVW851988:DWO851989 EFS851988:EGK851989 EPO851988:EQG851989 EZK851988:FAC851989 FJG851988:FJY851989 FTC851988:FTU851989 GCY851988:GDQ851989 GMU851988:GNM851989 GWQ851988:GXI851989 HGM851988:HHE851989 HQI851988:HRA851989 IAE851988:IAW851989 IKA851988:IKS851989 ITW851988:IUO851989 JDS851988:JEK851989 JNO851988:JOG851989 JXK851988:JYC851989 KHG851988:KHY851989 KRC851988:KRU851989 LAY851988:LBQ851989 LKU851988:LLM851989 LUQ851988:LVI851989 MEM851988:MFE851989 MOI851988:MPA851989 MYE851988:MYW851989 NIA851988:NIS851989 NRW851988:NSO851989 OBS851988:OCK851989 OLO851988:OMG851989 OVK851988:OWC851989 PFG851988:PFY851989 PPC851988:PPU851989 PYY851988:PZQ851989 QIU851988:QJM851989 QSQ851988:QTI851989 RCM851988:RDE851989 RMI851988:RNA851989 RWE851988:RWW851989 SGA851988:SGS851989 SPW851988:SQO851989 SZS851988:TAK851989 TJO851988:TKG851989 TTK851988:TUC851989 UDG851988:UDY851989 UNC851988:UNU851989 UWY851988:UXQ851989 VGU851988:VHM851989 VQQ851988:VRI851989 WAM851988:WBE851989 WKI851988:WLA851989 WUE851988:WUW851989 L917526:AA917527 HS917524:IK917525 RO917524:SG917525 ABK917524:ACC917525 ALG917524:ALY917525 AVC917524:AVU917525 BEY917524:BFQ917525 BOU917524:BPM917525 BYQ917524:BZI917525 CIM917524:CJE917525 CSI917524:CTA917525 DCE917524:DCW917525 DMA917524:DMS917525 DVW917524:DWO917525 EFS917524:EGK917525 EPO917524:EQG917525 EZK917524:FAC917525 FJG917524:FJY917525 FTC917524:FTU917525 GCY917524:GDQ917525 GMU917524:GNM917525 GWQ917524:GXI917525 HGM917524:HHE917525 HQI917524:HRA917525 IAE917524:IAW917525 IKA917524:IKS917525 ITW917524:IUO917525 JDS917524:JEK917525 JNO917524:JOG917525 JXK917524:JYC917525 KHG917524:KHY917525 KRC917524:KRU917525 LAY917524:LBQ917525 LKU917524:LLM917525 LUQ917524:LVI917525 MEM917524:MFE917525 MOI917524:MPA917525 MYE917524:MYW917525 NIA917524:NIS917525 NRW917524:NSO917525 OBS917524:OCK917525 OLO917524:OMG917525 OVK917524:OWC917525 PFG917524:PFY917525 PPC917524:PPU917525 PYY917524:PZQ917525 QIU917524:QJM917525 QSQ917524:QTI917525 RCM917524:RDE917525 RMI917524:RNA917525 RWE917524:RWW917525 SGA917524:SGS917525 SPW917524:SQO917525 SZS917524:TAK917525 TJO917524:TKG917525 TTK917524:TUC917525 UDG917524:UDY917525 UNC917524:UNU917525 UWY917524:UXQ917525 VGU917524:VHM917525 VQQ917524:VRI917525 WAM917524:WBE917525 WKI917524:WLA917525 WUE917524:WUW917525 L983062:AA983063 HS983060:IK983061 RO983060:SG983061 ABK983060:ACC983061 ALG983060:ALY983061 AVC983060:AVU983061 BEY983060:BFQ983061 BOU983060:BPM983061 BYQ983060:BZI983061 CIM983060:CJE983061 CSI983060:CTA983061 DCE983060:DCW983061 DMA983060:DMS983061 DVW983060:DWO983061 EFS983060:EGK983061 EPO983060:EQG983061 EZK983060:FAC983061 FJG983060:FJY983061 FTC983060:FTU983061 GCY983060:GDQ983061 GMU983060:GNM983061 GWQ983060:GXI983061 HGM983060:HHE983061 HQI983060:HRA983061 IAE983060:IAW983061 IKA983060:IKS983061 ITW983060:IUO983061 JDS983060:JEK983061 JNO983060:JOG983061 JXK983060:JYC983061 KHG983060:KHY983061 KRC983060:KRU983061 LAY983060:LBQ983061 LKU983060:LLM983061 LUQ983060:LVI983061 MEM983060:MFE983061 MOI983060:MPA983061 MYE983060:MYW983061 NIA983060:NIS983061 NRW983060:NSO983061 OBS983060:OCK983061 OLO983060:OMG983061 OVK983060:OWC983061 PFG983060:PFY983061 PPC983060:PPU983061 PYY983060:PZQ983061 QIU983060:QJM983061 QSQ983060:QTI983061 RCM983060:RDE983061 RMI983060:RNA983061 RWE983060:RWW983061 SGA983060:SGS983061 SPW983060:SQO983061 SZS983060:TAK983061 TJO983060:TKG983061 TTK983060:TUC983061 UDG983060:UDY983061 UNC983060:UNU983061 UWY983060:UXQ983061 VGU983060:VHM983061 VQQ983060:VRI983061 WAM983060:WBE983061 WKI983060:WLA983061 WUE983060:WUW983061 H65573:AA65573 HO65571:IK65571 RK65571:SG65571 ABG65571:ACC65571 ALC65571:ALY65571 AUY65571:AVU65571 BEU65571:BFQ65571 BOQ65571:BPM65571 BYM65571:BZI65571 CII65571:CJE65571 CSE65571:CTA65571 DCA65571:DCW65571 DLW65571:DMS65571 DVS65571:DWO65571 EFO65571:EGK65571 EPK65571:EQG65571 EZG65571:FAC65571 FJC65571:FJY65571 FSY65571:FTU65571 GCU65571:GDQ65571 GMQ65571:GNM65571 GWM65571:GXI65571 HGI65571:HHE65571 HQE65571:HRA65571 IAA65571:IAW65571 IJW65571:IKS65571 ITS65571:IUO65571 JDO65571:JEK65571 JNK65571:JOG65571 JXG65571:JYC65571 KHC65571:KHY65571 KQY65571:KRU65571 LAU65571:LBQ65571 LKQ65571:LLM65571 LUM65571:LVI65571 MEI65571:MFE65571 MOE65571:MPA65571 MYA65571:MYW65571 NHW65571:NIS65571 NRS65571:NSO65571 OBO65571:OCK65571 OLK65571:OMG65571 OVG65571:OWC65571 PFC65571:PFY65571 POY65571:PPU65571 PYU65571:PZQ65571 QIQ65571:QJM65571 QSM65571:QTI65571 RCI65571:RDE65571 RME65571:RNA65571 RWA65571:RWW65571 SFW65571:SGS65571 SPS65571:SQO65571 SZO65571:TAK65571 TJK65571:TKG65571 TTG65571:TUC65571 UDC65571:UDY65571 UMY65571:UNU65571 UWU65571:UXQ65571 VGQ65571:VHM65571 VQM65571:VRI65571 WAI65571:WBE65571 WKE65571:WLA65571 WUA65571:WUW65571 H131109:AA131109 HO131107:IK131107 RK131107:SG131107 ABG131107:ACC131107 ALC131107:ALY131107 AUY131107:AVU131107 BEU131107:BFQ131107 BOQ131107:BPM131107 BYM131107:BZI131107 CII131107:CJE131107 CSE131107:CTA131107 DCA131107:DCW131107 DLW131107:DMS131107 DVS131107:DWO131107 EFO131107:EGK131107 EPK131107:EQG131107 EZG131107:FAC131107 FJC131107:FJY131107 FSY131107:FTU131107 GCU131107:GDQ131107 GMQ131107:GNM131107 GWM131107:GXI131107 HGI131107:HHE131107 HQE131107:HRA131107 IAA131107:IAW131107 IJW131107:IKS131107 ITS131107:IUO131107 JDO131107:JEK131107 JNK131107:JOG131107 JXG131107:JYC131107 KHC131107:KHY131107 KQY131107:KRU131107 LAU131107:LBQ131107 LKQ131107:LLM131107 LUM131107:LVI131107 MEI131107:MFE131107 MOE131107:MPA131107 MYA131107:MYW131107 NHW131107:NIS131107 NRS131107:NSO131107 OBO131107:OCK131107 OLK131107:OMG131107 OVG131107:OWC131107 PFC131107:PFY131107 POY131107:PPU131107 PYU131107:PZQ131107 QIQ131107:QJM131107 QSM131107:QTI131107 RCI131107:RDE131107 RME131107:RNA131107 RWA131107:RWW131107 SFW131107:SGS131107 SPS131107:SQO131107 SZO131107:TAK131107 TJK131107:TKG131107 TTG131107:TUC131107 UDC131107:UDY131107 UMY131107:UNU131107 UWU131107:UXQ131107 VGQ131107:VHM131107 VQM131107:VRI131107 WAI131107:WBE131107 WKE131107:WLA131107 WUA131107:WUW131107 H196645:AA196645 HO196643:IK196643 RK196643:SG196643 ABG196643:ACC196643 ALC196643:ALY196643 AUY196643:AVU196643 BEU196643:BFQ196643 BOQ196643:BPM196643 BYM196643:BZI196643 CII196643:CJE196643 CSE196643:CTA196643 DCA196643:DCW196643 DLW196643:DMS196643 DVS196643:DWO196643 EFO196643:EGK196643 EPK196643:EQG196643 EZG196643:FAC196643 FJC196643:FJY196643 FSY196643:FTU196643 GCU196643:GDQ196643 GMQ196643:GNM196643 GWM196643:GXI196643 HGI196643:HHE196643 HQE196643:HRA196643 IAA196643:IAW196643 IJW196643:IKS196643 ITS196643:IUO196643 JDO196643:JEK196643 JNK196643:JOG196643 JXG196643:JYC196643 KHC196643:KHY196643 KQY196643:KRU196643 LAU196643:LBQ196643 LKQ196643:LLM196643 LUM196643:LVI196643 MEI196643:MFE196643 MOE196643:MPA196643 MYA196643:MYW196643 NHW196643:NIS196643 NRS196643:NSO196643 OBO196643:OCK196643 OLK196643:OMG196643 OVG196643:OWC196643 PFC196643:PFY196643 POY196643:PPU196643 PYU196643:PZQ196643 QIQ196643:QJM196643 QSM196643:QTI196643 RCI196643:RDE196643 RME196643:RNA196643 RWA196643:RWW196643 SFW196643:SGS196643 SPS196643:SQO196643 SZO196643:TAK196643 TJK196643:TKG196643 TTG196643:TUC196643 UDC196643:UDY196643 UMY196643:UNU196643 UWU196643:UXQ196643 VGQ196643:VHM196643 VQM196643:VRI196643 WAI196643:WBE196643 WKE196643:WLA196643 WUA196643:WUW196643 H262181:AA262181 HO262179:IK262179 RK262179:SG262179 ABG262179:ACC262179 ALC262179:ALY262179 AUY262179:AVU262179 BEU262179:BFQ262179 BOQ262179:BPM262179 BYM262179:BZI262179 CII262179:CJE262179 CSE262179:CTA262179 DCA262179:DCW262179 DLW262179:DMS262179 DVS262179:DWO262179 EFO262179:EGK262179 EPK262179:EQG262179 EZG262179:FAC262179 FJC262179:FJY262179 FSY262179:FTU262179 GCU262179:GDQ262179 GMQ262179:GNM262179 GWM262179:GXI262179 HGI262179:HHE262179 HQE262179:HRA262179 IAA262179:IAW262179 IJW262179:IKS262179 ITS262179:IUO262179 JDO262179:JEK262179 JNK262179:JOG262179 JXG262179:JYC262179 KHC262179:KHY262179 KQY262179:KRU262179 LAU262179:LBQ262179 LKQ262179:LLM262179 LUM262179:LVI262179 MEI262179:MFE262179 MOE262179:MPA262179 MYA262179:MYW262179 NHW262179:NIS262179 NRS262179:NSO262179 OBO262179:OCK262179 OLK262179:OMG262179 OVG262179:OWC262179 PFC262179:PFY262179 POY262179:PPU262179 PYU262179:PZQ262179 QIQ262179:QJM262179 QSM262179:QTI262179 RCI262179:RDE262179 RME262179:RNA262179 RWA262179:RWW262179 SFW262179:SGS262179 SPS262179:SQO262179 SZO262179:TAK262179 TJK262179:TKG262179 TTG262179:TUC262179 UDC262179:UDY262179 UMY262179:UNU262179 UWU262179:UXQ262179 VGQ262179:VHM262179 VQM262179:VRI262179 WAI262179:WBE262179 WKE262179:WLA262179 WUA262179:WUW262179 H327717:AA327717 HO327715:IK327715 RK327715:SG327715 ABG327715:ACC327715 ALC327715:ALY327715 AUY327715:AVU327715 BEU327715:BFQ327715 BOQ327715:BPM327715 BYM327715:BZI327715 CII327715:CJE327715 CSE327715:CTA327715 DCA327715:DCW327715 DLW327715:DMS327715 DVS327715:DWO327715 EFO327715:EGK327715 EPK327715:EQG327715 EZG327715:FAC327715 FJC327715:FJY327715 FSY327715:FTU327715 GCU327715:GDQ327715 GMQ327715:GNM327715 GWM327715:GXI327715 HGI327715:HHE327715 HQE327715:HRA327715 IAA327715:IAW327715 IJW327715:IKS327715 ITS327715:IUO327715 JDO327715:JEK327715 JNK327715:JOG327715 JXG327715:JYC327715 KHC327715:KHY327715 KQY327715:KRU327715 LAU327715:LBQ327715 LKQ327715:LLM327715 LUM327715:LVI327715 MEI327715:MFE327715 MOE327715:MPA327715 MYA327715:MYW327715 NHW327715:NIS327715 NRS327715:NSO327715 OBO327715:OCK327715 OLK327715:OMG327715 OVG327715:OWC327715 PFC327715:PFY327715 POY327715:PPU327715 PYU327715:PZQ327715 QIQ327715:QJM327715 QSM327715:QTI327715 RCI327715:RDE327715 RME327715:RNA327715 RWA327715:RWW327715 SFW327715:SGS327715 SPS327715:SQO327715 SZO327715:TAK327715 TJK327715:TKG327715 TTG327715:TUC327715 UDC327715:UDY327715 UMY327715:UNU327715 UWU327715:UXQ327715 VGQ327715:VHM327715 VQM327715:VRI327715 WAI327715:WBE327715 WKE327715:WLA327715 WUA327715:WUW327715 H393253:AA393253 HO393251:IK393251 RK393251:SG393251 ABG393251:ACC393251 ALC393251:ALY393251 AUY393251:AVU393251 BEU393251:BFQ393251 BOQ393251:BPM393251 BYM393251:BZI393251 CII393251:CJE393251 CSE393251:CTA393251 DCA393251:DCW393251 DLW393251:DMS393251 DVS393251:DWO393251 EFO393251:EGK393251 EPK393251:EQG393251 EZG393251:FAC393251 FJC393251:FJY393251 FSY393251:FTU393251 GCU393251:GDQ393251 GMQ393251:GNM393251 GWM393251:GXI393251 HGI393251:HHE393251 HQE393251:HRA393251 IAA393251:IAW393251 IJW393251:IKS393251 ITS393251:IUO393251 JDO393251:JEK393251 JNK393251:JOG393251 JXG393251:JYC393251 KHC393251:KHY393251 KQY393251:KRU393251 LAU393251:LBQ393251 LKQ393251:LLM393251 LUM393251:LVI393251 MEI393251:MFE393251 MOE393251:MPA393251 MYA393251:MYW393251 NHW393251:NIS393251 NRS393251:NSO393251 OBO393251:OCK393251 OLK393251:OMG393251 OVG393251:OWC393251 PFC393251:PFY393251 POY393251:PPU393251 PYU393251:PZQ393251 QIQ393251:QJM393251 QSM393251:QTI393251 RCI393251:RDE393251 RME393251:RNA393251 RWA393251:RWW393251 SFW393251:SGS393251 SPS393251:SQO393251 SZO393251:TAK393251 TJK393251:TKG393251 TTG393251:TUC393251 UDC393251:UDY393251 UMY393251:UNU393251 UWU393251:UXQ393251 VGQ393251:VHM393251 VQM393251:VRI393251 WAI393251:WBE393251 WKE393251:WLA393251 WUA393251:WUW393251 H458789:AA458789 HO458787:IK458787 RK458787:SG458787 ABG458787:ACC458787 ALC458787:ALY458787 AUY458787:AVU458787 BEU458787:BFQ458787 BOQ458787:BPM458787 BYM458787:BZI458787 CII458787:CJE458787 CSE458787:CTA458787 DCA458787:DCW458787 DLW458787:DMS458787 DVS458787:DWO458787 EFO458787:EGK458787 EPK458787:EQG458787 EZG458787:FAC458787 FJC458787:FJY458787 FSY458787:FTU458787 GCU458787:GDQ458787 GMQ458787:GNM458787 GWM458787:GXI458787 HGI458787:HHE458787 HQE458787:HRA458787 IAA458787:IAW458787 IJW458787:IKS458787 ITS458787:IUO458787 JDO458787:JEK458787 JNK458787:JOG458787 JXG458787:JYC458787 KHC458787:KHY458787 KQY458787:KRU458787 LAU458787:LBQ458787 LKQ458787:LLM458787 LUM458787:LVI458787 MEI458787:MFE458787 MOE458787:MPA458787 MYA458787:MYW458787 NHW458787:NIS458787 NRS458787:NSO458787 OBO458787:OCK458787 OLK458787:OMG458787 OVG458787:OWC458787 PFC458787:PFY458787 POY458787:PPU458787 PYU458787:PZQ458787 QIQ458787:QJM458787 QSM458787:QTI458787 RCI458787:RDE458787 RME458787:RNA458787 RWA458787:RWW458787 SFW458787:SGS458787 SPS458787:SQO458787 SZO458787:TAK458787 TJK458787:TKG458787 TTG458787:TUC458787 UDC458787:UDY458787 UMY458787:UNU458787 UWU458787:UXQ458787 VGQ458787:VHM458787 VQM458787:VRI458787 WAI458787:WBE458787 WKE458787:WLA458787 WUA458787:WUW458787 H524325:AA524325 HO524323:IK524323 RK524323:SG524323 ABG524323:ACC524323 ALC524323:ALY524323 AUY524323:AVU524323 BEU524323:BFQ524323 BOQ524323:BPM524323 BYM524323:BZI524323 CII524323:CJE524323 CSE524323:CTA524323 DCA524323:DCW524323 DLW524323:DMS524323 DVS524323:DWO524323 EFO524323:EGK524323 EPK524323:EQG524323 EZG524323:FAC524323 FJC524323:FJY524323 FSY524323:FTU524323 GCU524323:GDQ524323 GMQ524323:GNM524323 GWM524323:GXI524323 HGI524323:HHE524323 HQE524323:HRA524323 IAA524323:IAW524323 IJW524323:IKS524323 ITS524323:IUO524323 JDO524323:JEK524323 JNK524323:JOG524323 JXG524323:JYC524323 KHC524323:KHY524323 KQY524323:KRU524323 LAU524323:LBQ524323 LKQ524323:LLM524323 LUM524323:LVI524323 MEI524323:MFE524323 MOE524323:MPA524323 MYA524323:MYW524323 NHW524323:NIS524323 NRS524323:NSO524323 OBO524323:OCK524323 OLK524323:OMG524323 OVG524323:OWC524323 PFC524323:PFY524323 POY524323:PPU524323 PYU524323:PZQ524323 QIQ524323:QJM524323 QSM524323:QTI524323 RCI524323:RDE524323 RME524323:RNA524323 RWA524323:RWW524323 SFW524323:SGS524323 SPS524323:SQO524323 SZO524323:TAK524323 TJK524323:TKG524323 TTG524323:TUC524323 UDC524323:UDY524323 UMY524323:UNU524323 UWU524323:UXQ524323 VGQ524323:VHM524323 VQM524323:VRI524323 WAI524323:WBE524323 WKE524323:WLA524323 WUA524323:WUW524323 H589861:AA589861 HO589859:IK589859 RK589859:SG589859 ABG589859:ACC589859 ALC589859:ALY589859 AUY589859:AVU589859 BEU589859:BFQ589859 BOQ589859:BPM589859 BYM589859:BZI589859 CII589859:CJE589859 CSE589859:CTA589859 DCA589859:DCW589859 DLW589859:DMS589859 DVS589859:DWO589859 EFO589859:EGK589859 EPK589859:EQG589859 EZG589859:FAC589859 FJC589859:FJY589859 FSY589859:FTU589859 GCU589859:GDQ589859 GMQ589859:GNM589859 GWM589859:GXI589859 HGI589859:HHE589859 HQE589859:HRA589859 IAA589859:IAW589859 IJW589859:IKS589859 ITS589859:IUO589859 JDO589859:JEK589859 JNK589859:JOG589859 JXG589859:JYC589859 KHC589859:KHY589859 KQY589859:KRU589859 LAU589859:LBQ589859 LKQ589859:LLM589859 LUM589859:LVI589859 MEI589859:MFE589859 MOE589859:MPA589859 MYA589859:MYW589859 NHW589859:NIS589859 NRS589859:NSO589859 OBO589859:OCK589859 OLK589859:OMG589859 OVG589859:OWC589859 PFC589859:PFY589859 POY589859:PPU589859 PYU589859:PZQ589859 QIQ589859:QJM589859 QSM589859:QTI589859 RCI589859:RDE589859 RME589859:RNA589859 RWA589859:RWW589859 SFW589859:SGS589859 SPS589859:SQO589859 SZO589859:TAK589859 TJK589859:TKG589859 TTG589859:TUC589859 UDC589859:UDY589859 UMY589859:UNU589859 UWU589859:UXQ589859 VGQ589859:VHM589859 VQM589859:VRI589859 WAI589859:WBE589859 WKE589859:WLA589859 WUA589859:WUW589859 H655397:AA655397 HO655395:IK655395 RK655395:SG655395 ABG655395:ACC655395 ALC655395:ALY655395 AUY655395:AVU655395 BEU655395:BFQ655395 BOQ655395:BPM655395 BYM655395:BZI655395 CII655395:CJE655395 CSE655395:CTA655395 DCA655395:DCW655395 DLW655395:DMS655395 DVS655395:DWO655395 EFO655395:EGK655395 EPK655395:EQG655395 EZG655395:FAC655395 FJC655395:FJY655395 FSY655395:FTU655395 GCU655395:GDQ655395 GMQ655395:GNM655395 GWM655395:GXI655395 HGI655395:HHE655395 HQE655395:HRA655395 IAA655395:IAW655395 IJW655395:IKS655395 ITS655395:IUO655395 JDO655395:JEK655395 JNK655395:JOG655395 JXG655395:JYC655395 KHC655395:KHY655395 KQY655395:KRU655395 LAU655395:LBQ655395 LKQ655395:LLM655395 LUM655395:LVI655395 MEI655395:MFE655395 MOE655395:MPA655395 MYA655395:MYW655395 NHW655395:NIS655395 NRS655395:NSO655395 OBO655395:OCK655395 OLK655395:OMG655395 OVG655395:OWC655395 PFC655395:PFY655395 POY655395:PPU655395 PYU655395:PZQ655395 QIQ655395:QJM655395 QSM655395:QTI655395 RCI655395:RDE655395 RME655395:RNA655395 RWA655395:RWW655395 SFW655395:SGS655395 SPS655395:SQO655395 SZO655395:TAK655395 TJK655395:TKG655395 TTG655395:TUC655395 UDC655395:UDY655395 UMY655395:UNU655395 UWU655395:UXQ655395 VGQ655395:VHM655395 VQM655395:VRI655395 WAI655395:WBE655395 WKE655395:WLA655395 WUA655395:WUW655395 H720933:AA720933 HO720931:IK720931 RK720931:SG720931 ABG720931:ACC720931 ALC720931:ALY720931 AUY720931:AVU720931 BEU720931:BFQ720931 BOQ720931:BPM720931 BYM720931:BZI720931 CII720931:CJE720931 CSE720931:CTA720931 DCA720931:DCW720931 DLW720931:DMS720931 DVS720931:DWO720931 EFO720931:EGK720931 EPK720931:EQG720931 EZG720931:FAC720931 FJC720931:FJY720931 FSY720931:FTU720931 GCU720931:GDQ720931 GMQ720931:GNM720931 GWM720931:GXI720931 HGI720931:HHE720931 HQE720931:HRA720931 IAA720931:IAW720931 IJW720931:IKS720931 ITS720931:IUO720931 JDO720931:JEK720931 JNK720931:JOG720931 JXG720931:JYC720931 KHC720931:KHY720931 KQY720931:KRU720931 LAU720931:LBQ720931 LKQ720931:LLM720931 LUM720931:LVI720931 MEI720931:MFE720931 MOE720931:MPA720931 MYA720931:MYW720931 NHW720931:NIS720931 NRS720931:NSO720931 OBO720931:OCK720931 OLK720931:OMG720931 OVG720931:OWC720931 PFC720931:PFY720931 POY720931:PPU720931 PYU720931:PZQ720931 QIQ720931:QJM720931 QSM720931:QTI720931 RCI720931:RDE720931 RME720931:RNA720931 RWA720931:RWW720931 SFW720931:SGS720931 SPS720931:SQO720931 SZO720931:TAK720931 TJK720931:TKG720931 TTG720931:TUC720931 UDC720931:UDY720931 UMY720931:UNU720931 UWU720931:UXQ720931 VGQ720931:VHM720931 VQM720931:VRI720931 WAI720931:WBE720931 WKE720931:WLA720931 WUA720931:WUW720931 H786469:AA786469 HO786467:IK786467 RK786467:SG786467 ABG786467:ACC786467 ALC786467:ALY786467 AUY786467:AVU786467 BEU786467:BFQ786467 BOQ786467:BPM786467 BYM786467:BZI786467 CII786467:CJE786467 CSE786467:CTA786467 DCA786467:DCW786467 DLW786467:DMS786467 DVS786467:DWO786467 EFO786467:EGK786467 EPK786467:EQG786467 EZG786467:FAC786467 FJC786467:FJY786467 FSY786467:FTU786467 GCU786467:GDQ786467 GMQ786467:GNM786467 GWM786467:GXI786467 HGI786467:HHE786467 HQE786467:HRA786467 IAA786467:IAW786467 IJW786467:IKS786467 ITS786467:IUO786467 JDO786467:JEK786467 JNK786467:JOG786467 JXG786467:JYC786467 KHC786467:KHY786467 KQY786467:KRU786467 LAU786467:LBQ786467 LKQ786467:LLM786467 LUM786467:LVI786467 MEI786467:MFE786467 MOE786467:MPA786467 MYA786467:MYW786467 NHW786467:NIS786467 NRS786467:NSO786467 OBO786467:OCK786467 OLK786467:OMG786467 OVG786467:OWC786467 PFC786467:PFY786467 POY786467:PPU786467 PYU786467:PZQ786467 QIQ786467:QJM786467 QSM786467:QTI786467 RCI786467:RDE786467 RME786467:RNA786467 RWA786467:RWW786467 SFW786467:SGS786467 SPS786467:SQO786467 SZO786467:TAK786467 TJK786467:TKG786467 TTG786467:TUC786467 UDC786467:UDY786467 UMY786467:UNU786467 UWU786467:UXQ786467 VGQ786467:VHM786467 VQM786467:VRI786467 WAI786467:WBE786467 WKE786467:WLA786467 WUA786467:WUW786467 H852005:AA852005 HO852003:IK852003 RK852003:SG852003 ABG852003:ACC852003 ALC852003:ALY852003 AUY852003:AVU852003 BEU852003:BFQ852003 BOQ852003:BPM852003 BYM852003:BZI852003 CII852003:CJE852003 CSE852003:CTA852003 DCA852003:DCW852003 DLW852003:DMS852003 DVS852003:DWO852003 EFO852003:EGK852003 EPK852003:EQG852003 EZG852003:FAC852003 FJC852003:FJY852003 FSY852003:FTU852003 GCU852003:GDQ852003 GMQ852003:GNM852003 GWM852003:GXI852003 HGI852003:HHE852003 HQE852003:HRA852003 IAA852003:IAW852003 IJW852003:IKS852003 ITS852003:IUO852003 JDO852003:JEK852003 JNK852003:JOG852003 JXG852003:JYC852003 KHC852003:KHY852003 KQY852003:KRU852003 LAU852003:LBQ852003 LKQ852003:LLM852003 LUM852003:LVI852003 MEI852003:MFE852003 MOE852003:MPA852003 MYA852003:MYW852003 NHW852003:NIS852003 NRS852003:NSO852003 OBO852003:OCK852003 OLK852003:OMG852003 OVG852003:OWC852003 PFC852003:PFY852003 POY852003:PPU852003 PYU852003:PZQ852003 QIQ852003:QJM852003 QSM852003:QTI852003 RCI852003:RDE852003 RME852003:RNA852003 RWA852003:RWW852003 SFW852003:SGS852003 SPS852003:SQO852003 SZO852003:TAK852003 TJK852003:TKG852003 TTG852003:TUC852003 UDC852003:UDY852003 UMY852003:UNU852003 UWU852003:UXQ852003 VGQ852003:VHM852003 VQM852003:VRI852003 WAI852003:WBE852003 WKE852003:WLA852003 WUA852003:WUW852003 H917541:AA917541 HO917539:IK917539 RK917539:SG917539 ABG917539:ACC917539 ALC917539:ALY917539 AUY917539:AVU917539 BEU917539:BFQ917539 BOQ917539:BPM917539 BYM917539:BZI917539 CII917539:CJE917539 CSE917539:CTA917539 DCA917539:DCW917539 DLW917539:DMS917539 DVS917539:DWO917539 EFO917539:EGK917539 EPK917539:EQG917539 EZG917539:FAC917539 FJC917539:FJY917539 FSY917539:FTU917539 GCU917539:GDQ917539 GMQ917539:GNM917539 GWM917539:GXI917539 HGI917539:HHE917539 HQE917539:HRA917539 IAA917539:IAW917539 IJW917539:IKS917539 ITS917539:IUO917539 JDO917539:JEK917539 JNK917539:JOG917539 JXG917539:JYC917539 KHC917539:KHY917539 KQY917539:KRU917539 LAU917539:LBQ917539 LKQ917539:LLM917539 LUM917539:LVI917539 MEI917539:MFE917539 MOE917539:MPA917539 MYA917539:MYW917539 NHW917539:NIS917539 NRS917539:NSO917539 OBO917539:OCK917539 OLK917539:OMG917539 OVG917539:OWC917539 PFC917539:PFY917539 POY917539:PPU917539 PYU917539:PZQ917539 QIQ917539:QJM917539 QSM917539:QTI917539 RCI917539:RDE917539 RME917539:RNA917539 RWA917539:RWW917539 SFW917539:SGS917539 SPS917539:SQO917539 SZO917539:TAK917539 TJK917539:TKG917539 TTG917539:TUC917539 UDC917539:UDY917539 UMY917539:UNU917539 UWU917539:UXQ917539 VGQ917539:VHM917539 VQM917539:VRI917539 WAI917539:WBE917539 WKE917539:WLA917539 WUA917539:WUW917539 H983077:AA983077 HO983075:IK983075 RK983075:SG983075 ABG983075:ACC983075 ALC983075:ALY983075 AUY983075:AVU983075 BEU983075:BFQ983075 BOQ983075:BPM983075 BYM983075:BZI983075 CII983075:CJE983075 CSE983075:CTA983075 DCA983075:DCW983075 DLW983075:DMS983075 DVS983075:DWO983075 EFO983075:EGK983075 EPK983075:EQG983075 EZG983075:FAC983075 FJC983075:FJY983075 FSY983075:FTU983075 GCU983075:GDQ983075 GMQ983075:GNM983075 GWM983075:GXI983075 HGI983075:HHE983075 HQE983075:HRA983075 IAA983075:IAW983075 IJW983075:IKS983075 ITS983075:IUO983075 JDO983075:JEK983075 JNK983075:JOG983075 JXG983075:JYC983075 KHC983075:KHY983075 KQY983075:KRU983075 LAU983075:LBQ983075 LKQ983075:LLM983075 LUM983075:LVI983075 MEI983075:MFE983075 MOE983075:MPA983075 MYA983075:MYW983075 NHW983075:NIS983075 NRS983075:NSO983075 OBO983075:OCK983075 OLK983075:OMG983075 OVG983075:OWC983075 PFC983075:PFY983075 POY983075:PPU983075 PYU983075:PZQ983075 QIQ983075:QJM983075 QSM983075:QTI983075 RCI983075:RDE983075 RME983075:RNA983075 RWA983075:RWW983075 SFW983075:SGS983075 SPS983075:SQO983075 SZO983075:TAK983075 TJK983075:TKG983075 TTG983075:TUC983075 UDC983075:UDY983075 UMY983075:UNU983075 UWU983075:UXQ983075 VGQ983075:VHM983075 VQM983075:VRI983075 WAI983075:WBE983075 WKE983075:WLA983075 WUA983075:WUW983075 L65568:AA65569 HS65566:IK65567 RO65566:SG65567 ABK65566:ACC65567 ALG65566:ALY65567 AVC65566:AVU65567 BEY65566:BFQ65567 BOU65566:BPM65567 BYQ65566:BZI65567 CIM65566:CJE65567 CSI65566:CTA65567 DCE65566:DCW65567 DMA65566:DMS65567 DVW65566:DWO65567 EFS65566:EGK65567 EPO65566:EQG65567 EZK65566:FAC65567 FJG65566:FJY65567 FTC65566:FTU65567 GCY65566:GDQ65567 GMU65566:GNM65567 GWQ65566:GXI65567 HGM65566:HHE65567 HQI65566:HRA65567 IAE65566:IAW65567 IKA65566:IKS65567 ITW65566:IUO65567 JDS65566:JEK65567 JNO65566:JOG65567 JXK65566:JYC65567 KHG65566:KHY65567 KRC65566:KRU65567 LAY65566:LBQ65567 LKU65566:LLM65567 LUQ65566:LVI65567 MEM65566:MFE65567 MOI65566:MPA65567 MYE65566:MYW65567 NIA65566:NIS65567 NRW65566:NSO65567 OBS65566:OCK65567 OLO65566:OMG65567 OVK65566:OWC65567 PFG65566:PFY65567 PPC65566:PPU65567 PYY65566:PZQ65567 QIU65566:QJM65567 QSQ65566:QTI65567 RCM65566:RDE65567 RMI65566:RNA65567 RWE65566:RWW65567 SGA65566:SGS65567 SPW65566:SQO65567 SZS65566:TAK65567 TJO65566:TKG65567 TTK65566:TUC65567 UDG65566:UDY65567 UNC65566:UNU65567 UWY65566:UXQ65567 VGU65566:VHM65567 VQQ65566:VRI65567 WAM65566:WBE65567 WKI65566:WLA65567 WUE65566:WUW65567 L131104:AA131105 HS131102:IK131103 RO131102:SG131103 ABK131102:ACC131103 ALG131102:ALY131103 AVC131102:AVU131103 BEY131102:BFQ131103 BOU131102:BPM131103 BYQ131102:BZI131103 CIM131102:CJE131103 CSI131102:CTA131103 DCE131102:DCW131103 DMA131102:DMS131103 DVW131102:DWO131103 EFS131102:EGK131103 EPO131102:EQG131103 EZK131102:FAC131103 FJG131102:FJY131103 FTC131102:FTU131103 GCY131102:GDQ131103 GMU131102:GNM131103 GWQ131102:GXI131103 HGM131102:HHE131103 HQI131102:HRA131103 IAE131102:IAW131103 IKA131102:IKS131103 ITW131102:IUO131103 JDS131102:JEK131103 JNO131102:JOG131103 JXK131102:JYC131103 KHG131102:KHY131103 KRC131102:KRU131103 LAY131102:LBQ131103 LKU131102:LLM131103 LUQ131102:LVI131103 MEM131102:MFE131103 MOI131102:MPA131103 MYE131102:MYW131103 NIA131102:NIS131103 NRW131102:NSO131103 OBS131102:OCK131103 OLO131102:OMG131103 OVK131102:OWC131103 PFG131102:PFY131103 PPC131102:PPU131103 PYY131102:PZQ131103 QIU131102:QJM131103 QSQ131102:QTI131103 RCM131102:RDE131103 RMI131102:RNA131103 RWE131102:RWW131103 SGA131102:SGS131103 SPW131102:SQO131103 SZS131102:TAK131103 TJO131102:TKG131103 TTK131102:TUC131103 UDG131102:UDY131103 UNC131102:UNU131103 UWY131102:UXQ131103 VGU131102:VHM131103 VQQ131102:VRI131103 WAM131102:WBE131103 WKI131102:WLA131103 WUE131102:WUW131103 L196640:AA196641 HS196638:IK196639 RO196638:SG196639 ABK196638:ACC196639 ALG196638:ALY196639 AVC196638:AVU196639 BEY196638:BFQ196639 BOU196638:BPM196639 BYQ196638:BZI196639 CIM196638:CJE196639 CSI196638:CTA196639 DCE196638:DCW196639 DMA196638:DMS196639 DVW196638:DWO196639 EFS196638:EGK196639 EPO196638:EQG196639 EZK196638:FAC196639 FJG196638:FJY196639 FTC196638:FTU196639 GCY196638:GDQ196639 GMU196638:GNM196639 GWQ196638:GXI196639 HGM196638:HHE196639 HQI196638:HRA196639 IAE196638:IAW196639 IKA196638:IKS196639 ITW196638:IUO196639 JDS196638:JEK196639 JNO196638:JOG196639 JXK196638:JYC196639 KHG196638:KHY196639 KRC196638:KRU196639 LAY196638:LBQ196639 LKU196638:LLM196639 LUQ196638:LVI196639 MEM196638:MFE196639 MOI196638:MPA196639 MYE196638:MYW196639 NIA196638:NIS196639 NRW196638:NSO196639 OBS196638:OCK196639 OLO196638:OMG196639 OVK196638:OWC196639 PFG196638:PFY196639 PPC196638:PPU196639 PYY196638:PZQ196639 QIU196638:QJM196639 QSQ196638:QTI196639 RCM196638:RDE196639 RMI196638:RNA196639 RWE196638:RWW196639 SGA196638:SGS196639 SPW196638:SQO196639 SZS196638:TAK196639 TJO196638:TKG196639 TTK196638:TUC196639 UDG196638:UDY196639 UNC196638:UNU196639 UWY196638:UXQ196639 VGU196638:VHM196639 VQQ196638:VRI196639 WAM196638:WBE196639 WKI196638:WLA196639 WUE196638:WUW196639 L262176:AA262177 HS262174:IK262175 RO262174:SG262175 ABK262174:ACC262175 ALG262174:ALY262175 AVC262174:AVU262175 BEY262174:BFQ262175 BOU262174:BPM262175 BYQ262174:BZI262175 CIM262174:CJE262175 CSI262174:CTA262175 DCE262174:DCW262175 DMA262174:DMS262175 DVW262174:DWO262175 EFS262174:EGK262175 EPO262174:EQG262175 EZK262174:FAC262175 FJG262174:FJY262175 FTC262174:FTU262175 GCY262174:GDQ262175 GMU262174:GNM262175 GWQ262174:GXI262175 HGM262174:HHE262175 HQI262174:HRA262175 IAE262174:IAW262175 IKA262174:IKS262175 ITW262174:IUO262175 JDS262174:JEK262175 JNO262174:JOG262175 JXK262174:JYC262175 KHG262174:KHY262175 KRC262174:KRU262175 LAY262174:LBQ262175 LKU262174:LLM262175 LUQ262174:LVI262175 MEM262174:MFE262175 MOI262174:MPA262175 MYE262174:MYW262175 NIA262174:NIS262175 NRW262174:NSO262175 OBS262174:OCK262175 OLO262174:OMG262175 OVK262174:OWC262175 PFG262174:PFY262175 PPC262174:PPU262175 PYY262174:PZQ262175 QIU262174:QJM262175 QSQ262174:QTI262175 RCM262174:RDE262175 RMI262174:RNA262175 RWE262174:RWW262175 SGA262174:SGS262175 SPW262174:SQO262175 SZS262174:TAK262175 TJO262174:TKG262175 TTK262174:TUC262175 UDG262174:UDY262175 UNC262174:UNU262175 UWY262174:UXQ262175 VGU262174:VHM262175 VQQ262174:VRI262175 WAM262174:WBE262175 WKI262174:WLA262175 WUE262174:WUW262175 L327712:AA327713 HS327710:IK327711 RO327710:SG327711 ABK327710:ACC327711 ALG327710:ALY327711 AVC327710:AVU327711 BEY327710:BFQ327711 BOU327710:BPM327711 BYQ327710:BZI327711 CIM327710:CJE327711 CSI327710:CTA327711 DCE327710:DCW327711 DMA327710:DMS327711 DVW327710:DWO327711 EFS327710:EGK327711 EPO327710:EQG327711 EZK327710:FAC327711 FJG327710:FJY327711 FTC327710:FTU327711 GCY327710:GDQ327711 GMU327710:GNM327711 GWQ327710:GXI327711 HGM327710:HHE327711 HQI327710:HRA327711 IAE327710:IAW327711 IKA327710:IKS327711 ITW327710:IUO327711 JDS327710:JEK327711 JNO327710:JOG327711 JXK327710:JYC327711 KHG327710:KHY327711 KRC327710:KRU327711 LAY327710:LBQ327711 LKU327710:LLM327711 LUQ327710:LVI327711 MEM327710:MFE327711 MOI327710:MPA327711 MYE327710:MYW327711 NIA327710:NIS327711 NRW327710:NSO327711 OBS327710:OCK327711 OLO327710:OMG327711 OVK327710:OWC327711 PFG327710:PFY327711 PPC327710:PPU327711 PYY327710:PZQ327711 QIU327710:QJM327711 QSQ327710:QTI327711 RCM327710:RDE327711 RMI327710:RNA327711 RWE327710:RWW327711 SGA327710:SGS327711 SPW327710:SQO327711 SZS327710:TAK327711 TJO327710:TKG327711 TTK327710:TUC327711 UDG327710:UDY327711 UNC327710:UNU327711 UWY327710:UXQ327711 VGU327710:VHM327711 VQQ327710:VRI327711 WAM327710:WBE327711 WKI327710:WLA327711 WUE327710:WUW327711 L393248:AA393249 HS393246:IK393247 RO393246:SG393247 ABK393246:ACC393247 ALG393246:ALY393247 AVC393246:AVU393247 BEY393246:BFQ393247 BOU393246:BPM393247 BYQ393246:BZI393247 CIM393246:CJE393247 CSI393246:CTA393247 DCE393246:DCW393247 DMA393246:DMS393247 DVW393246:DWO393247 EFS393246:EGK393247 EPO393246:EQG393247 EZK393246:FAC393247 FJG393246:FJY393247 FTC393246:FTU393247 GCY393246:GDQ393247 GMU393246:GNM393247 GWQ393246:GXI393247 HGM393246:HHE393247 HQI393246:HRA393247 IAE393246:IAW393247 IKA393246:IKS393247 ITW393246:IUO393247 JDS393246:JEK393247 JNO393246:JOG393247 JXK393246:JYC393247 KHG393246:KHY393247 KRC393246:KRU393247 LAY393246:LBQ393247 LKU393246:LLM393247 LUQ393246:LVI393247 MEM393246:MFE393247 MOI393246:MPA393247 MYE393246:MYW393247 NIA393246:NIS393247 NRW393246:NSO393247 OBS393246:OCK393247 OLO393246:OMG393247 OVK393246:OWC393247 PFG393246:PFY393247 PPC393246:PPU393247 PYY393246:PZQ393247 QIU393246:QJM393247 QSQ393246:QTI393247 RCM393246:RDE393247 RMI393246:RNA393247 RWE393246:RWW393247 SGA393246:SGS393247 SPW393246:SQO393247 SZS393246:TAK393247 TJO393246:TKG393247 TTK393246:TUC393247 UDG393246:UDY393247 UNC393246:UNU393247 UWY393246:UXQ393247 VGU393246:VHM393247 VQQ393246:VRI393247 WAM393246:WBE393247 WKI393246:WLA393247 WUE393246:WUW393247 L458784:AA458785 HS458782:IK458783 RO458782:SG458783 ABK458782:ACC458783 ALG458782:ALY458783 AVC458782:AVU458783 BEY458782:BFQ458783 BOU458782:BPM458783 BYQ458782:BZI458783 CIM458782:CJE458783 CSI458782:CTA458783 DCE458782:DCW458783 DMA458782:DMS458783 DVW458782:DWO458783 EFS458782:EGK458783 EPO458782:EQG458783 EZK458782:FAC458783 FJG458782:FJY458783 FTC458782:FTU458783 GCY458782:GDQ458783 GMU458782:GNM458783 GWQ458782:GXI458783 HGM458782:HHE458783 HQI458782:HRA458783 IAE458782:IAW458783 IKA458782:IKS458783 ITW458782:IUO458783 JDS458782:JEK458783 JNO458782:JOG458783 JXK458782:JYC458783 KHG458782:KHY458783 KRC458782:KRU458783 LAY458782:LBQ458783 LKU458782:LLM458783 LUQ458782:LVI458783 MEM458782:MFE458783 MOI458782:MPA458783 MYE458782:MYW458783 NIA458782:NIS458783 NRW458782:NSO458783 OBS458782:OCK458783 OLO458782:OMG458783 OVK458782:OWC458783 PFG458782:PFY458783 PPC458782:PPU458783 PYY458782:PZQ458783 QIU458782:QJM458783 QSQ458782:QTI458783 RCM458782:RDE458783 RMI458782:RNA458783 RWE458782:RWW458783 SGA458782:SGS458783 SPW458782:SQO458783 SZS458782:TAK458783 TJO458782:TKG458783 TTK458782:TUC458783 UDG458782:UDY458783 UNC458782:UNU458783 UWY458782:UXQ458783 VGU458782:VHM458783 VQQ458782:VRI458783 WAM458782:WBE458783 WKI458782:WLA458783 WUE458782:WUW458783 L524320:AA524321 HS524318:IK524319 RO524318:SG524319 ABK524318:ACC524319 ALG524318:ALY524319 AVC524318:AVU524319 BEY524318:BFQ524319 BOU524318:BPM524319 BYQ524318:BZI524319 CIM524318:CJE524319 CSI524318:CTA524319 DCE524318:DCW524319 DMA524318:DMS524319 DVW524318:DWO524319 EFS524318:EGK524319 EPO524318:EQG524319 EZK524318:FAC524319 FJG524318:FJY524319 FTC524318:FTU524319 GCY524318:GDQ524319 GMU524318:GNM524319 GWQ524318:GXI524319 HGM524318:HHE524319 HQI524318:HRA524319 IAE524318:IAW524319 IKA524318:IKS524319 ITW524318:IUO524319 JDS524318:JEK524319 JNO524318:JOG524319 JXK524318:JYC524319 KHG524318:KHY524319 KRC524318:KRU524319 LAY524318:LBQ524319 LKU524318:LLM524319 LUQ524318:LVI524319 MEM524318:MFE524319 MOI524318:MPA524319 MYE524318:MYW524319 NIA524318:NIS524319 NRW524318:NSO524319 OBS524318:OCK524319 OLO524318:OMG524319 OVK524318:OWC524319 PFG524318:PFY524319 PPC524318:PPU524319 PYY524318:PZQ524319 QIU524318:QJM524319 QSQ524318:QTI524319 RCM524318:RDE524319 RMI524318:RNA524319 RWE524318:RWW524319 SGA524318:SGS524319 SPW524318:SQO524319 SZS524318:TAK524319 TJO524318:TKG524319 TTK524318:TUC524319 UDG524318:UDY524319 UNC524318:UNU524319 UWY524318:UXQ524319 VGU524318:VHM524319 VQQ524318:VRI524319 WAM524318:WBE524319 WKI524318:WLA524319 WUE524318:WUW524319 L589856:AA589857 HS589854:IK589855 RO589854:SG589855 ABK589854:ACC589855 ALG589854:ALY589855 AVC589854:AVU589855 BEY589854:BFQ589855 BOU589854:BPM589855 BYQ589854:BZI589855 CIM589854:CJE589855 CSI589854:CTA589855 DCE589854:DCW589855 DMA589854:DMS589855 DVW589854:DWO589855 EFS589854:EGK589855 EPO589854:EQG589855 EZK589854:FAC589855 FJG589854:FJY589855 FTC589854:FTU589855 GCY589854:GDQ589855 GMU589854:GNM589855 GWQ589854:GXI589855 HGM589854:HHE589855 HQI589854:HRA589855 IAE589854:IAW589855 IKA589854:IKS589855 ITW589854:IUO589855 JDS589854:JEK589855 JNO589854:JOG589855 JXK589854:JYC589855 KHG589854:KHY589855 KRC589854:KRU589855 LAY589854:LBQ589855 LKU589854:LLM589855 LUQ589854:LVI589855 MEM589854:MFE589855 MOI589854:MPA589855 MYE589854:MYW589855 NIA589854:NIS589855 NRW589854:NSO589855 OBS589854:OCK589855 OLO589854:OMG589855 OVK589854:OWC589855 PFG589854:PFY589855 PPC589854:PPU589855 PYY589854:PZQ589855 QIU589854:QJM589855 QSQ589854:QTI589855 RCM589854:RDE589855 RMI589854:RNA589855 RWE589854:RWW589855 SGA589854:SGS589855 SPW589854:SQO589855 SZS589854:TAK589855 TJO589854:TKG589855 TTK589854:TUC589855 UDG589854:UDY589855 UNC589854:UNU589855 UWY589854:UXQ589855 VGU589854:VHM589855 VQQ589854:VRI589855 WAM589854:WBE589855 WKI589854:WLA589855 WUE589854:WUW589855 L655392:AA655393 HS655390:IK655391 RO655390:SG655391 ABK655390:ACC655391 ALG655390:ALY655391 AVC655390:AVU655391 BEY655390:BFQ655391 BOU655390:BPM655391 BYQ655390:BZI655391 CIM655390:CJE655391 CSI655390:CTA655391 DCE655390:DCW655391 DMA655390:DMS655391 DVW655390:DWO655391 EFS655390:EGK655391 EPO655390:EQG655391 EZK655390:FAC655391 FJG655390:FJY655391 FTC655390:FTU655391 GCY655390:GDQ655391 GMU655390:GNM655391 GWQ655390:GXI655391 HGM655390:HHE655391 HQI655390:HRA655391 IAE655390:IAW655391 IKA655390:IKS655391 ITW655390:IUO655391 JDS655390:JEK655391 JNO655390:JOG655391 JXK655390:JYC655391 KHG655390:KHY655391 KRC655390:KRU655391 LAY655390:LBQ655391 LKU655390:LLM655391 LUQ655390:LVI655391 MEM655390:MFE655391 MOI655390:MPA655391 MYE655390:MYW655391 NIA655390:NIS655391 NRW655390:NSO655391 OBS655390:OCK655391 OLO655390:OMG655391 OVK655390:OWC655391 PFG655390:PFY655391 PPC655390:PPU655391 PYY655390:PZQ655391 QIU655390:QJM655391 QSQ655390:QTI655391 RCM655390:RDE655391 RMI655390:RNA655391 RWE655390:RWW655391 SGA655390:SGS655391 SPW655390:SQO655391 SZS655390:TAK655391 TJO655390:TKG655391 TTK655390:TUC655391 UDG655390:UDY655391 UNC655390:UNU655391 UWY655390:UXQ655391 VGU655390:VHM655391 VQQ655390:VRI655391 WAM655390:WBE655391 WKI655390:WLA655391 WUE655390:WUW655391 L720928:AA720929 HS720926:IK720927 RO720926:SG720927 ABK720926:ACC720927 ALG720926:ALY720927 AVC720926:AVU720927 BEY720926:BFQ720927 BOU720926:BPM720927 BYQ720926:BZI720927 CIM720926:CJE720927 CSI720926:CTA720927 DCE720926:DCW720927 DMA720926:DMS720927 DVW720926:DWO720927 EFS720926:EGK720927 EPO720926:EQG720927 EZK720926:FAC720927 FJG720926:FJY720927 FTC720926:FTU720927 GCY720926:GDQ720927 GMU720926:GNM720927 GWQ720926:GXI720927 HGM720926:HHE720927 HQI720926:HRA720927 IAE720926:IAW720927 IKA720926:IKS720927 ITW720926:IUO720927 JDS720926:JEK720927 JNO720926:JOG720927 JXK720926:JYC720927 KHG720926:KHY720927 KRC720926:KRU720927 LAY720926:LBQ720927 LKU720926:LLM720927 LUQ720926:LVI720927 MEM720926:MFE720927 MOI720926:MPA720927 MYE720926:MYW720927 NIA720926:NIS720927 NRW720926:NSO720927 OBS720926:OCK720927 OLO720926:OMG720927 OVK720926:OWC720927 PFG720926:PFY720927 PPC720926:PPU720927 PYY720926:PZQ720927 QIU720926:QJM720927 QSQ720926:QTI720927 RCM720926:RDE720927 RMI720926:RNA720927 RWE720926:RWW720927 SGA720926:SGS720927 SPW720926:SQO720927 SZS720926:TAK720927 TJO720926:TKG720927 TTK720926:TUC720927 UDG720926:UDY720927 UNC720926:UNU720927 UWY720926:UXQ720927 VGU720926:VHM720927 VQQ720926:VRI720927 WAM720926:WBE720927 WKI720926:WLA720927 WUE720926:WUW720927 L786464:AA786465 HS786462:IK786463 RO786462:SG786463 ABK786462:ACC786463 ALG786462:ALY786463 AVC786462:AVU786463 BEY786462:BFQ786463 BOU786462:BPM786463 BYQ786462:BZI786463 CIM786462:CJE786463 CSI786462:CTA786463 DCE786462:DCW786463 DMA786462:DMS786463 DVW786462:DWO786463 EFS786462:EGK786463 EPO786462:EQG786463 EZK786462:FAC786463 FJG786462:FJY786463 FTC786462:FTU786463 GCY786462:GDQ786463 GMU786462:GNM786463 GWQ786462:GXI786463 HGM786462:HHE786463 HQI786462:HRA786463 IAE786462:IAW786463 IKA786462:IKS786463 ITW786462:IUO786463 JDS786462:JEK786463 JNO786462:JOG786463 JXK786462:JYC786463 KHG786462:KHY786463 KRC786462:KRU786463 LAY786462:LBQ786463 LKU786462:LLM786463 LUQ786462:LVI786463 MEM786462:MFE786463 MOI786462:MPA786463 MYE786462:MYW786463 NIA786462:NIS786463 NRW786462:NSO786463 OBS786462:OCK786463 OLO786462:OMG786463 OVK786462:OWC786463 PFG786462:PFY786463 PPC786462:PPU786463 PYY786462:PZQ786463 QIU786462:QJM786463 QSQ786462:QTI786463 RCM786462:RDE786463 RMI786462:RNA786463 RWE786462:RWW786463 SGA786462:SGS786463 SPW786462:SQO786463 SZS786462:TAK786463 TJO786462:TKG786463 TTK786462:TUC786463 UDG786462:UDY786463 UNC786462:UNU786463 UWY786462:UXQ786463 VGU786462:VHM786463 VQQ786462:VRI786463 WAM786462:WBE786463 WKI786462:WLA786463 WUE786462:WUW786463 L852000:AA852001 HS851998:IK851999 RO851998:SG851999 ABK851998:ACC851999 ALG851998:ALY851999 AVC851998:AVU851999 BEY851998:BFQ851999 BOU851998:BPM851999 BYQ851998:BZI851999 CIM851998:CJE851999 CSI851998:CTA851999 DCE851998:DCW851999 DMA851998:DMS851999 DVW851998:DWO851999 EFS851998:EGK851999 EPO851998:EQG851999 EZK851998:FAC851999 FJG851998:FJY851999 FTC851998:FTU851999 GCY851998:GDQ851999 GMU851998:GNM851999 GWQ851998:GXI851999 HGM851998:HHE851999 HQI851998:HRA851999 IAE851998:IAW851999 IKA851998:IKS851999 ITW851998:IUO851999 JDS851998:JEK851999 JNO851998:JOG851999 JXK851998:JYC851999 KHG851998:KHY851999 KRC851998:KRU851999 LAY851998:LBQ851999 LKU851998:LLM851999 LUQ851998:LVI851999 MEM851998:MFE851999 MOI851998:MPA851999 MYE851998:MYW851999 NIA851998:NIS851999 NRW851998:NSO851999 OBS851998:OCK851999 OLO851998:OMG851999 OVK851998:OWC851999 PFG851998:PFY851999 PPC851998:PPU851999 PYY851998:PZQ851999 QIU851998:QJM851999 QSQ851998:QTI851999 RCM851998:RDE851999 RMI851998:RNA851999 RWE851998:RWW851999 SGA851998:SGS851999 SPW851998:SQO851999 SZS851998:TAK851999 TJO851998:TKG851999 TTK851998:TUC851999 UDG851998:UDY851999 UNC851998:UNU851999 UWY851998:UXQ851999 VGU851998:VHM851999 VQQ851998:VRI851999 WAM851998:WBE851999 WKI851998:WLA851999 WUE851998:WUW851999 L917536:AA917537 HS917534:IK917535 RO917534:SG917535 ABK917534:ACC917535 ALG917534:ALY917535 AVC917534:AVU917535 BEY917534:BFQ917535 BOU917534:BPM917535 BYQ917534:BZI917535 CIM917534:CJE917535 CSI917534:CTA917535 DCE917534:DCW917535 DMA917534:DMS917535 DVW917534:DWO917535 EFS917534:EGK917535 EPO917534:EQG917535 EZK917534:FAC917535 FJG917534:FJY917535 FTC917534:FTU917535 GCY917534:GDQ917535 GMU917534:GNM917535 GWQ917534:GXI917535 HGM917534:HHE917535 HQI917534:HRA917535 IAE917534:IAW917535 IKA917534:IKS917535 ITW917534:IUO917535 JDS917534:JEK917535 JNO917534:JOG917535 JXK917534:JYC917535 KHG917534:KHY917535 KRC917534:KRU917535 LAY917534:LBQ917535 LKU917534:LLM917535 LUQ917534:LVI917535 MEM917534:MFE917535 MOI917534:MPA917535 MYE917534:MYW917535 NIA917534:NIS917535 NRW917534:NSO917535 OBS917534:OCK917535 OLO917534:OMG917535 OVK917534:OWC917535 PFG917534:PFY917535 PPC917534:PPU917535 PYY917534:PZQ917535 QIU917534:QJM917535 QSQ917534:QTI917535 RCM917534:RDE917535 RMI917534:RNA917535 RWE917534:RWW917535 SGA917534:SGS917535 SPW917534:SQO917535 SZS917534:TAK917535 TJO917534:TKG917535 TTK917534:TUC917535 UDG917534:UDY917535 UNC917534:UNU917535 UWY917534:UXQ917535 VGU917534:VHM917535 VQQ917534:VRI917535 WAM917534:WBE917535 WKI917534:WLA917535 WUE917534:WUW917535 L983072:AA983073 HS983070:IK983071 RO983070:SG983071 ABK983070:ACC983071 ALG983070:ALY983071 AVC983070:AVU983071 BEY983070:BFQ983071 BOU983070:BPM983071 BYQ983070:BZI983071 CIM983070:CJE983071 CSI983070:CTA983071 DCE983070:DCW983071 DMA983070:DMS983071 DVW983070:DWO983071 EFS983070:EGK983071 EPO983070:EQG983071 EZK983070:FAC983071 FJG983070:FJY983071 FTC983070:FTU983071 GCY983070:GDQ983071 GMU983070:GNM983071 GWQ983070:GXI983071 HGM983070:HHE983071 HQI983070:HRA983071 IAE983070:IAW983071 IKA983070:IKS983071 ITW983070:IUO983071 JDS983070:JEK983071 JNO983070:JOG983071 JXK983070:JYC983071 KHG983070:KHY983071 KRC983070:KRU983071 LAY983070:LBQ983071 LKU983070:LLM983071 LUQ983070:LVI983071 MEM983070:MFE983071 MOI983070:MPA983071 MYE983070:MYW983071 NIA983070:NIS983071 NRW983070:NSO983071 OBS983070:OCK983071 OLO983070:OMG983071 OVK983070:OWC983071 PFG983070:PFY983071 PPC983070:PPU983071 PYY983070:PZQ983071 QIU983070:QJM983071 QSQ983070:QTI983071 RCM983070:RDE983071 RMI983070:RNA983071 RWE983070:RWW983071 SGA983070:SGS983071 SPW983070:SQO983071 SZS983070:TAK983071 TJO983070:TKG983071 TTK983070:TUC983071 UDG983070:UDY983071 UNC983070:UNU983071 UWY983070:UXQ983071 VGU983070:VHM983071 VQQ983070:VRI983071 WAM983070:WBE983071 WKI983070:WLA983071 WUE983070:WUW983071 O65563:O65566 HV65561:HV65564 RR65561:RR65564 ABN65561:ABN65564 ALJ65561:ALJ65564 AVF65561:AVF65564 BFB65561:BFB65564 BOX65561:BOX65564 BYT65561:BYT65564 CIP65561:CIP65564 CSL65561:CSL65564 DCH65561:DCH65564 DMD65561:DMD65564 DVZ65561:DVZ65564 EFV65561:EFV65564 EPR65561:EPR65564 EZN65561:EZN65564 FJJ65561:FJJ65564 FTF65561:FTF65564 GDB65561:GDB65564 GMX65561:GMX65564 GWT65561:GWT65564 HGP65561:HGP65564 HQL65561:HQL65564 IAH65561:IAH65564 IKD65561:IKD65564 ITZ65561:ITZ65564 JDV65561:JDV65564 JNR65561:JNR65564 JXN65561:JXN65564 KHJ65561:KHJ65564 KRF65561:KRF65564 LBB65561:LBB65564 LKX65561:LKX65564 LUT65561:LUT65564 MEP65561:MEP65564 MOL65561:MOL65564 MYH65561:MYH65564 NID65561:NID65564 NRZ65561:NRZ65564 OBV65561:OBV65564 OLR65561:OLR65564 OVN65561:OVN65564 PFJ65561:PFJ65564 PPF65561:PPF65564 PZB65561:PZB65564 QIX65561:QIX65564 QST65561:QST65564 RCP65561:RCP65564 RML65561:RML65564 RWH65561:RWH65564 SGD65561:SGD65564 SPZ65561:SPZ65564 SZV65561:SZV65564 TJR65561:TJR65564 TTN65561:TTN65564 UDJ65561:UDJ65564 UNF65561:UNF65564 UXB65561:UXB65564 VGX65561:VGX65564 VQT65561:VQT65564 WAP65561:WAP65564 WKL65561:WKL65564 WUH65561:WUH65564 O131099:O131102 HV131097:HV131100 RR131097:RR131100 ABN131097:ABN131100 ALJ131097:ALJ131100 AVF131097:AVF131100 BFB131097:BFB131100 BOX131097:BOX131100 BYT131097:BYT131100 CIP131097:CIP131100 CSL131097:CSL131100 DCH131097:DCH131100 DMD131097:DMD131100 DVZ131097:DVZ131100 EFV131097:EFV131100 EPR131097:EPR131100 EZN131097:EZN131100 FJJ131097:FJJ131100 FTF131097:FTF131100 GDB131097:GDB131100 GMX131097:GMX131100 GWT131097:GWT131100 HGP131097:HGP131100 HQL131097:HQL131100 IAH131097:IAH131100 IKD131097:IKD131100 ITZ131097:ITZ131100 JDV131097:JDV131100 JNR131097:JNR131100 JXN131097:JXN131100 KHJ131097:KHJ131100 KRF131097:KRF131100 LBB131097:LBB131100 LKX131097:LKX131100 LUT131097:LUT131100 MEP131097:MEP131100 MOL131097:MOL131100 MYH131097:MYH131100 NID131097:NID131100 NRZ131097:NRZ131100 OBV131097:OBV131100 OLR131097:OLR131100 OVN131097:OVN131100 PFJ131097:PFJ131100 PPF131097:PPF131100 PZB131097:PZB131100 QIX131097:QIX131100 QST131097:QST131100 RCP131097:RCP131100 RML131097:RML131100 RWH131097:RWH131100 SGD131097:SGD131100 SPZ131097:SPZ131100 SZV131097:SZV131100 TJR131097:TJR131100 TTN131097:TTN131100 UDJ131097:UDJ131100 UNF131097:UNF131100 UXB131097:UXB131100 VGX131097:VGX131100 VQT131097:VQT131100 WAP131097:WAP131100 WKL131097:WKL131100 WUH131097:WUH131100 O196635:O196638 HV196633:HV196636 RR196633:RR196636 ABN196633:ABN196636 ALJ196633:ALJ196636 AVF196633:AVF196636 BFB196633:BFB196636 BOX196633:BOX196636 BYT196633:BYT196636 CIP196633:CIP196636 CSL196633:CSL196636 DCH196633:DCH196636 DMD196633:DMD196636 DVZ196633:DVZ196636 EFV196633:EFV196636 EPR196633:EPR196636 EZN196633:EZN196636 FJJ196633:FJJ196636 FTF196633:FTF196636 GDB196633:GDB196636 GMX196633:GMX196636 GWT196633:GWT196636 HGP196633:HGP196636 HQL196633:HQL196636 IAH196633:IAH196636 IKD196633:IKD196636 ITZ196633:ITZ196636 JDV196633:JDV196636 JNR196633:JNR196636 JXN196633:JXN196636 KHJ196633:KHJ196636 KRF196633:KRF196636 LBB196633:LBB196636 LKX196633:LKX196636 LUT196633:LUT196636 MEP196633:MEP196636 MOL196633:MOL196636 MYH196633:MYH196636 NID196633:NID196636 NRZ196633:NRZ196636 OBV196633:OBV196636 OLR196633:OLR196636 OVN196633:OVN196636 PFJ196633:PFJ196636 PPF196633:PPF196636 PZB196633:PZB196636 QIX196633:QIX196636 QST196633:QST196636 RCP196633:RCP196636 RML196633:RML196636 RWH196633:RWH196636 SGD196633:SGD196636 SPZ196633:SPZ196636 SZV196633:SZV196636 TJR196633:TJR196636 TTN196633:TTN196636 UDJ196633:UDJ196636 UNF196633:UNF196636 UXB196633:UXB196636 VGX196633:VGX196636 VQT196633:VQT196636 WAP196633:WAP196636 WKL196633:WKL196636 WUH196633:WUH196636 O262171:O262174 HV262169:HV262172 RR262169:RR262172 ABN262169:ABN262172 ALJ262169:ALJ262172 AVF262169:AVF262172 BFB262169:BFB262172 BOX262169:BOX262172 BYT262169:BYT262172 CIP262169:CIP262172 CSL262169:CSL262172 DCH262169:DCH262172 DMD262169:DMD262172 DVZ262169:DVZ262172 EFV262169:EFV262172 EPR262169:EPR262172 EZN262169:EZN262172 FJJ262169:FJJ262172 FTF262169:FTF262172 GDB262169:GDB262172 GMX262169:GMX262172 GWT262169:GWT262172 HGP262169:HGP262172 HQL262169:HQL262172 IAH262169:IAH262172 IKD262169:IKD262172 ITZ262169:ITZ262172 JDV262169:JDV262172 JNR262169:JNR262172 JXN262169:JXN262172 KHJ262169:KHJ262172 KRF262169:KRF262172 LBB262169:LBB262172 LKX262169:LKX262172 LUT262169:LUT262172 MEP262169:MEP262172 MOL262169:MOL262172 MYH262169:MYH262172 NID262169:NID262172 NRZ262169:NRZ262172 OBV262169:OBV262172 OLR262169:OLR262172 OVN262169:OVN262172 PFJ262169:PFJ262172 PPF262169:PPF262172 PZB262169:PZB262172 QIX262169:QIX262172 QST262169:QST262172 RCP262169:RCP262172 RML262169:RML262172 RWH262169:RWH262172 SGD262169:SGD262172 SPZ262169:SPZ262172 SZV262169:SZV262172 TJR262169:TJR262172 TTN262169:TTN262172 UDJ262169:UDJ262172 UNF262169:UNF262172 UXB262169:UXB262172 VGX262169:VGX262172 VQT262169:VQT262172 WAP262169:WAP262172 WKL262169:WKL262172 WUH262169:WUH262172 O327707:O327710 HV327705:HV327708 RR327705:RR327708 ABN327705:ABN327708 ALJ327705:ALJ327708 AVF327705:AVF327708 BFB327705:BFB327708 BOX327705:BOX327708 BYT327705:BYT327708 CIP327705:CIP327708 CSL327705:CSL327708 DCH327705:DCH327708 DMD327705:DMD327708 DVZ327705:DVZ327708 EFV327705:EFV327708 EPR327705:EPR327708 EZN327705:EZN327708 FJJ327705:FJJ327708 FTF327705:FTF327708 GDB327705:GDB327708 GMX327705:GMX327708 GWT327705:GWT327708 HGP327705:HGP327708 HQL327705:HQL327708 IAH327705:IAH327708 IKD327705:IKD327708 ITZ327705:ITZ327708 JDV327705:JDV327708 JNR327705:JNR327708 JXN327705:JXN327708 KHJ327705:KHJ327708 KRF327705:KRF327708 LBB327705:LBB327708 LKX327705:LKX327708 LUT327705:LUT327708 MEP327705:MEP327708 MOL327705:MOL327708 MYH327705:MYH327708 NID327705:NID327708 NRZ327705:NRZ327708 OBV327705:OBV327708 OLR327705:OLR327708 OVN327705:OVN327708 PFJ327705:PFJ327708 PPF327705:PPF327708 PZB327705:PZB327708 QIX327705:QIX327708 QST327705:QST327708 RCP327705:RCP327708 RML327705:RML327708 RWH327705:RWH327708 SGD327705:SGD327708 SPZ327705:SPZ327708 SZV327705:SZV327708 TJR327705:TJR327708 TTN327705:TTN327708 UDJ327705:UDJ327708 UNF327705:UNF327708 UXB327705:UXB327708 VGX327705:VGX327708 VQT327705:VQT327708 WAP327705:WAP327708 WKL327705:WKL327708 WUH327705:WUH327708 O393243:O393246 HV393241:HV393244 RR393241:RR393244 ABN393241:ABN393244 ALJ393241:ALJ393244 AVF393241:AVF393244 BFB393241:BFB393244 BOX393241:BOX393244 BYT393241:BYT393244 CIP393241:CIP393244 CSL393241:CSL393244 DCH393241:DCH393244 DMD393241:DMD393244 DVZ393241:DVZ393244 EFV393241:EFV393244 EPR393241:EPR393244 EZN393241:EZN393244 FJJ393241:FJJ393244 FTF393241:FTF393244 GDB393241:GDB393244 GMX393241:GMX393244 GWT393241:GWT393244 HGP393241:HGP393244 HQL393241:HQL393244 IAH393241:IAH393244 IKD393241:IKD393244 ITZ393241:ITZ393244 JDV393241:JDV393244 JNR393241:JNR393244 JXN393241:JXN393244 KHJ393241:KHJ393244 KRF393241:KRF393244 LBB393241:LBB393244 LKX393241:LKX393244 LUT393241:LUT393244 MEP393241:MEP393244 MOL393241:MOL393244 MYH393241:MYH393244 NID393241:NID393244 NRZ393241:NRZ393244 OBV393241:OBV393244 OLR393241:OLR393244 OVN393241:OVN393244 PFJ393241:PFJ393244 PPF393241:PPF393244 PZB393241:PZB393244 QIX393241:QIX393244 QST393241:QST393244 RCP393241:RCP393244 RML393241:RML393244 RWH393241:RWH393244 SGD393241:SGD393244 SPZ393241:SPZ393244 SZV393241:SZV393244 TJR393241:TJR393244 TTN393241:TTN393244 UDJ393241:UDJ393244 UNF393241:UNF393244 UXB393241:UXB393244 VGX393241:VGX393244 VQT393241:VQT393244 WAP393241:WAP393244 WKL393241:WKL393244 WUH393241:WUH393244 O458779:O458782 HV458777:HV458780 RR458777:RR458780 ABN458777:ABN458780 ALJ458777:ALJ458780 AVF458777:AVF458780 BFB458777:BFB458780 BOX458777:BOX458780 BYT458777:BYT458780 CIP458777:CIP458780 CSL458777:CSL458780 DCH458777:DCH458780 DMD458777:DMD458780 DVZ458777:DVZ458780 EFV458777:EFV458780 EPR458777:EPR458780 EZN458777:EZN458780 FJJ458777:FJJ458780 FTF458777:FTF458780 GDB458777:GDB458780 GMX458777:GMX458780 GWT458777:GWT458780 HGP458777:HGP458780 HQL458777:HQL458780 IAH458777:IAH458780 IKD458777:IKD458780 ITZ458777:ITZ458780 JDV458777:JDV458780 JNR458777:JNR458780 JXN458777:JXN458780 KHJ458777:KHJ458780 KRF458777:KRF458780 LBB458777:LBB458780 LKX458777:LKX458780 LUT458777:LUT458780 MEP458777:MEP458780 MOL458777:MOL458780 MYH458777:MYH458780 NID458777:NID458780 NRZ458777:NRZ458780 OBV458777:OBV458780 OLR458777:OLR458780 OVN458777:OVN458780 PFJ458777:PFJ458780 PPF458777:PPF458780 PZB458777:PZB458780 QIX458777:QIX458780 QST458777:QST458780 RCP458777:RCP458780 RML458777:RML458780 RWH458777:RWH458780 SGD458777:SGD458780 SPZ458777:SPZ458780 SZV458777:SZV458780 TJR458777:TJR458780 TTN458777:TTN458780 UDJ458777:UDJ458780 UNF458777:UNF458780 UXB458777:UXB458780 VGX458777:VGX458780 VQT458777:VQT458780 WAP458777:WAP458780 WKL458777:WKL458780 WUH458777:WUH458780 O524315:O524318 HV524313:HV524316 RR524313:RR524316 ABN524313:ABN524316 ALJ524313:ALJ524316 AVF524313:AVF524316 BFB524313:BFB524316 BOX524313:BOX524316 BYT524313:BYT524316 CIP524313:CIP524316 CSL524313:CSL524316 DCH524313:DCH524316 DMD524313:DMD524316 DVZ524313:DVZ524316 EFV524313:EFV524316 EPR524313:EPR524316 EZN524313:EZN524316 FJJ524313:FJJ524316 FTF524313:FTF524316 GDB524313:GDB524316 GMX524313:GMX524316 GWT524313:GWT524316 HGP524313:HGP524316 HQL524313:HQL524316 IAH524313:IAH524316 IKD524313:IKD524316 ITZ524313:ITZ524316 JDV524313:JDV524316 JNR524313:JNR524316 JXN524313:JXN524316 KHJ524313:KHJ524316 KRF524313:KRF524316 LBB524313:LBB524316 LKX524313:LKX524316 LUT524313:LUT524316 MEP524313:MEP524316 MOL524313:MOL524316 MYH524313:MYH524316 NID524313:NID524316 NRZ524313:NRZ524316 OBV524313:OBV524316 OLR524313:OLR524316 OVN524313:OVN524316 PFJ524313:PFJ524316 PPF524313:PPF524316 PZB524313:PZB524316 QIX524313:QIX524316 QST524313:QST524316 RCP524313:RCP524316 RML524313:RML524316 RWH524313:RWH524316 SGD524313:SGD524316 SPZ524313:SPZ524316 SZV524313:SZV524316 TJR524313:TJR524316 TTN524313:TTN524316 UDJ524313:UDJ524316 UNF524313:UNF524316 UXB524313:UXB524316 VGX524313:VGX524316 VQT524313:VQT524316 WAP524313:WAP524316 WKL524313:WKL524316 WUH524313:WUH524316 O589851:O589854 HV589849:HV589852 RR589849:RR589852 ABN589849:ABN589852 ALJ589849:ALJ589852 AVF589849:AVF589852 BFB589849:BFB589852 BOX589849:BOX589852 BYT589849:BYT589852 CIP589849:CIP589852 CSL589849:CSL589852 DCH589849:DCH589852 DMD589849:DMD589852 DVZ589849:DVZ589852 EFV589849:EFV589852 EPR589849:EPR589852 EZN589849:EZN589852 FJJ589849:FJJ589852 FTF589849:FTF589852 GDB589849:GDB589852 GMX589849:GMX589852 GWT589849:GWT589852 HGP589849:HGP589852 HQL589849:HQL589852 IAH589849:IAH589852 IKD589849:IKD589852 ITZ589849:ITZ589852 JDV589849:JDV589852 JNR589849:JNR589852 JXN589849:JXN589852 KHJ589849:KHJ589852 KRF589849:KRF589852 LBB589849:LBB589852 LKX589849:LKX589852 LUT589849:LUT589852 MEP589849:MEP589852 MOL589849:MOL589852 MYH589849:MYH589852 NID589849:NID589852 NRZ589849:NRZ589852 OBV589849:OBV589852 OLR589849:OLR589852 OVN589849:OVN589852 PFJ589849:PFJ589852 PPF589849:PPF589852 PZB589849:PZB589852 QIX589849:QIX589852 QST589849:QST589852 RCP589849:RCP589852 RML589849:RML589852 RWH589849:RWH589852 SGD589849:SGD589852 SPZ589849:SPZ589852 SZV589849:SZV589852 TJR589849:TJR589852 TTN589849:TTN589852 UDJ589849:UDJ589852 UNF589849:UNF589852 UXB589849:UXB589852 VGX589849:VGX589852 VQT589849:VQT589852 WAP589849:WAP589852 WKL589849:WKL589852 WUH589849:WUH589852 O655387:O655390 HV655385:HV655388 RR655385:RR655388 ABN655385:ABN655388 ALJ655385:ALJ655388 AVF655385:AVF655388 BFB655385:BFB655388 BOX655385:BOX655388 BYT655385:BYT655388 CIP655385:CIP655388 CSL655385:CSL655388 DCH655385:DCH655388 DMD655385:DMD655388 DVZ655385:DVZ655388 EFV655385:EFV655388 EPR655385:EPR655388 EZN655385:EZN655388 FJJ655385:FJJ655388 FTF655385:FTF655388 GDB655385:GDB655388 GMX655385:GMX655388 GWT655385:GWT655388 HGP655385:HGP655388 HQL655385:HQL655388 IAH655385:IAH655388 IKD655385:IKD655388 ITZ655385:ITZ655388 JDV655385:JDV655388 JNR655385:JNR655388 JXN655385:JXN655388 KHJ655385:KHJ655388 KRF655385:KRF655388 LBB655385:LBB655388 LKX655385:LKX655388 LUT655385:LUT655388 MEP655385:MEP655388 MOL655385:MOL655388 MYH655385:MYH655388 NID655385:NID655388 NRZ655385:NRZ655388 OBV655385:OBV655388 OLR655385:OLR655388 OVN655385:OVN655388 PFJ655385:PFJ655388 PPF655385:PPF655388 PZB655385:PZB655388 QIX655385:QIX655388 QST655385:QST655388 RCP655385:RCP655388 RML655385:RML655388 RWH655385:RWH655388 SGD655385:SGD655388 SPZ655385:SPZ655388 SZV655385:SZV655388 TJR655385:TJR655388 TTN655385:TTN655388 UDJ655385:UDJ655388 UNF655385:UNF655388 UXB655385:UXB655388 VGX655385:VGX655388 VQT655385:VQT655388 WAP655385:WAP655388 WKL655385:WKL655388 WUH655385:WUH655388 O720923:O720926 HV720921:HV720924 RR720921:RR720924 ABN720921:ABN720924 ALJ720921:ALJ720924 AVF720921:AVF720924 BFB720921:BFB720924 BOX720921:BOX720924 BYT720921:BYT720924 CIP720921:CIP720924 CSL720921:CSL720924 DCH720921:DCH720924 DMD720921:DMD720924 DVZ720921:DVZ720924 EFV720921:EFV720924 EPR720921:EPR720924 EZN720921:EZN720924 FJJ720921:FJJ720924 FTF720921:FTF720924 GDB720921:GDB720924 GMX720921:GMX720924 GWT720921:GWT720924 HGP720921:HGP720924 HQL720921:HQL720924 IAH720921:IAH720924 IKD720921:IKD720924 ITZ720921:ITZ720924 JDV720921:JDV720924 JNR720921:JNR720924 JXN720921:JXN720924 KHJ720921:KHJ720924 KRF720921:KRF720924 LBB720921:LBB720924 LKX720921:LKX720924 LUT720921:LUT720924 MEP720921:MEP720924 MOL720921:MOL720924 MYH720921:MYH720924 NID720921:NID720924 NRZ720921:NRZ720924 OBV720921:OBV720924 OLR720921:OLR720924 OVN720921:OVN720924 PFJ720921:PFJ720924 PPF720921:PPF720924 PZB720921:PZB720924 QIX720921:QIX720924 QST720921:QST720924 RCP720921:RCP720924 RML720921:RML720924 RWH720921:RWH720924 SGD720921:SGD720924 SPZ720921:SPZ720924 SZV720921:SZV720924 TJR720921:TJR720924 TTN720921:TTN720924 UDJ720921:UDJ720924 UNF720921:UNF720924 UXB720921:UXB720924 VGX720921:VGX720924 VQT720921:VQT720924 WAP720921:WAP720924 WKL720921:WKL720924 WUH720921:WUH720924 O786459:O786462 HV786457:HV786460 RR786457:RR786460 ABN786457:ABN786460 ALJ786457:ALJ786460 AVF786457:AVF786460 BFB786457:BFB786460 BOX786457:BOX786460 BYT786457:BYT786460 CIP786457:CIP786460 CSL786457:CSL786460 DCH786457:DCH786460 DMD786457:DMD786460 DVZ786457:DVZ786460 EFV786457:EFV786460 EPR786457:EPR786460 EZN786457:EZN786460 FJJ786457:FJJ786460 FTF786457:FTF786460 GDB786457:GDB786460 GMX786457:GMX786460 GWT786457:GWT786460 HGP786457:HGP786460 HQL786457:HQL786460 IAH786457:IAH786460 IKD786457:IKD786460 ITZ786457:ITZ786460 JDV786457:JDV786460 JNR786457:JNR786460 JXN786457:JXN786460 KHJ786457:KHJ786460 KRF786457:KRF786460 LBB786457:LBB786460 LKX786457:LKX786460 LUT786457:LUT786460 MEP786457:MEP786460 MOL786457:MOL786460 MYH786457:MYH786460 NID786457:NID786460 NRZ786457:NRZ786460 OBV786457:OBV786460 OLR786457:OLR786460 OVN786457:OVN786460 PFJ786457:PFJ786460 PPF786457:PPF786460 PZB786457:PZB786460 QIX786457:QIX786460 QST786457:QST786460 RCP786457:RCP786460 RML786457:RML786460 RWH786457:RWH786460 SGD786457:SGD786460 SPZ786457:SPZ786460 SZV786457:SZV786460 TJR786457:TJR786460 TTN786457:TTN786460 UDJ786457:UDJ786460 UNF786457:UNF786460 UXB786457:UXB786460 VGX786457:VGX786460 VQT786457:VQT786460 WAP786457:WAP786460 WKL786457:WKL786460 WUH786457:WUH786460 O851995:O851998 HV851993:HV851996 RR851993:RR851996 ABN851993:ABN851996 ALJ851993:ALJ851996 AVF851993:AVF851996 BFB851993:BFB851996 BOX851993:BOX851996 BYT851993:BYT851996 CIP851993:CIP851996 CSL851993:CSL851996 DCH851993:DCH851996 DMD851993:DMD851996 DVZ851993:DVZ851996 EFV851993:EFV851996 EPR851993:EPR851996 EZN851993:EZN851996 FJJ851993:FJJ851996 FTF851993:FTF851996 GDB851993:GDB851996 GMX851993:GMX851996 GWT851993:GWT851996 HGP851993:HGP851996 HQL851993:HQL851996 IAH851993:IAH851996 IKD851993:IKD851996 ITZ851993:ITZ851996 JDV851993:JDV851996 JNR851993:JNR851996 JXN851993:JXN851996 KHJ851993:KHJ851996 KRF851993:KRF851996 LBB851993:LBB851996 LKX851993:LKX851996 LUT851993:LUT851996 MEP851993:MEP851996 MOL851993:MOL851996 MYH851993:MYH851996 NID851993:NID851996 NRZ851993:NRZ851996 OBV851993:OBV851996 OLR851993:OLR851996 OVN851993:OVN851996 PFJ851993:PFJ851996 PPF851993:PPF851996 PZB851993:PZB851996 QIX851993:QIX851996 QST851993:QST851996 RCP851993:RCP851996 RML851993:RML851996 RWH851993:RWH851996 SGD851993:SGD851996 SPZ851993:SPZ851996 SZV851993:SZV851996 TJR851993:TJR851996 TTN851993:TTN851996 UDJ851993:UDJ851996 UNF851993:UNF851996 UXB851993:UXB851996 VGX851993:VGX851996 VQT851993:VQT851996 WAP851993:WAP851996 WKL851993:WKL851996 WUH851993:WUH851996 O917531:O917534 HV917529:HV917532 RR917529:RR917532 ABN917529:ABN917532 ALJ917529:ALJ917532 AVF917529:AVF917532 BFB917529:BFB917532 BOX917529:BOX917532 BYT917529:BYT917532 CIP917529:CIP917532 CSL917529:CSL917532 DCH917529:DCH917532 DMD917529:DMD917532 DVZ917529:DVZ917532 EFV917529:EFV917532 EPR917529:EPR917532 EZN917529:EZN917532 FJJ917529:FJJ917532 FTF917529:FTF917532 GDB917529:GDB917532 GMX917529:GMX917532 GWT917529:GWT917532 HGP917529:HGP917532 HQL917529:HQL917532 IAH917529:IAH917532 IKD917529:IKD917532 ITZ917529:ITZ917532 JDV917529:JDV917532 JNR917529:JNR917532 JXN917529:JXN917532 KHJ917529:KHJ917532 KRF917529:KRF917532 LBB917529:LBB917532 LKX917529:LKX917532 LUT917529:LUT917532 MEP917529:MEP917532 MOL917529:MOL917532 MYH917529:MYH917532 NID917529:NID917532 NRZ917529:NRZ917532 OBV917529:OBV917532 OLR917529:OLR917532 OVN917529:OVN917532 PFJ917529:PFJ917532 PPF917529:PPF917532 PZB917529:PZB917532 QIX917529:QIX917532 QST917529:QST917532 RCP917529:RCP917532 RML917529:RML917532 RWH917529:RWH917532 SGD917529:SGD917532 SPZ917529:SPZ917532 SZV917529:SZV917532 TJR917529:TJR917532 TTN917529:TTN917532 UDJ917529:UDJ917532 UNF917529:UNF917532 UXB917529:UXB917532 VGX917529:VGX917532 VQT917529:VQT917532 WAP917529:WAP917532 WKL917529:WKL917532 WUH917529:WUH917532 O983067:O983070 HV983065:HV983068 RR983065:RR983068 ABN983065:ABN983068 ALJ983065:ALJ983068 AVF983065:AVF983068 BFB983065:BFB983068 BOX983065:BOX983068 BYT983065:BYT983068 CIP983065:CIP983068 CSL983065:CSL983068 DCH983065:DCH983068 DMD983065:DMD983068 DVZ983065:DVZ983068 EFV983065:EFV983068 EPR983065:EPR983068 EZN983065:EZN983068 FJJ983065:FJJ983068 FTF983065:FTF983068 GDB983065:GDB983068 GMX983065:GMX983068 GWT983065:GWT983068 HGP983065:HGP983068 HQL983065:HQL983068 IAH983065:IAH983068 IKD983065:IKD983068 ITZ983065:ITZ983068 JDV983065:JDV983068 JNR983065:JNR983068 JXN983065:JXN983068 KHJ983065:KHJ983068 KRF983065:KRF983068 LBB983065:LBB983068 LKX983065:LKX983068 LUT983065:LUT983068 MEP983065:MEP983068 MOL983065:MOL983068 MYH983065:MYH983068 NID983065:NID983068 NRZ983065:NRZ983068 OBV983065:OBV983068 OLR983065:OLR983068 OVN983065:OVN983068 PFJ983065:PFJ983068 PPF983065:PPF983068 PZB983065:PZB983068 QIX983065:QIX983068 QST983065:QST983068 RCP983065:RCP983068 RML983065:RML983068 RWH983065:RWH983068 SGD983065:SGD983068 SPZ983065:SPZ983068 SZV983065:SZV983068 TJR983065:TJR983068 TTN983065:TTN983068 UDJ983065:UDJ983068 UNF983065:UNF983068 UXB983065:UXB983068 VGX983065:VGX983068 VQT983065:VQT983068 WAP983065:WAP983068 WKL983065:WKL983068 WUH983065:WUH983068 H65577:AA65579 HO65575:IK65577 RK65575:SG65577 ABG65575:ACC65577 ALC65575:ALY65577 AUY65575:AVU65577 BEU65575:BFQ65577 BOQ65575:BPM65577 BYM65575:BZI65577 CII65575:CJE65577 CSE65575:CTA65577 DCA65575:DCW65577 DLW65575:DMS65577 DVS65575:DWO65577 EFO65575:EGK65577 EPK65575:EQG65577 EZG65575:FAC65577 FJC65575:FJY65577 FSY65575:FTU65577 GCU65575:GDQ65577 GMQ65575:GNM65577 GWM65575:GXI65577 HGI65575:HHE65577 HQE65575:HRA65577 IAA65575:IAW65577 IJW65575:IKS65577 ITS65575:IUO65577 JDO65575:JEK65577 JNK65575:JOG65577 JXG65575:JYC65577 KHC65575:KHY65577 KQY65575:KRU65577 LAU65575:LBQ65577 LKQ65575:LLM65577 LUM65575:LVI65577 MEI65575:MFE65577 MOE65575:MPA65577 MYA65575:MYW65577 NHW65575:NIS65577 NRS65575:NSO65577 OBO65575:OCK65577 OLK65575:OMG65577 OVG65575:OWC65577 PFC65575:PFY65577 POY65575:PPU65577 PYU65575:PZQ65577 QIQ65575:QJM65577 QSM65575:QTI65577 RCI65575:RDE65577 RME65575:RNA65577 RWA65575:RWW65577 SFW65575:SGS65577 SPS65575:SQO65577 SZO65575:TAK65577 TJK65575:TKG65577 TTG65575:TUC65577 UDC65575:UDY65577 UMY65575:UNU65577 UWU65575:UXQ65577 VGQ65575:VHM65577 VQM65575:VRI65577 WAI65575:WBE65577 WKE65575:WLA65577 WUA65575:WUW65577 H131113:AA131115 HO131111:IK131113 RK131111:SG131113 ABG131111:ACC131113 ALC131111:ALY131113 AUY131111:AVU131113 BEU131111:BFQ131113 BOQ131111:BPM131113 BYM131111:BZI131113 CII131111:CJE131113 CSE131111:CTA131113 DCA131111:DCW131113 DLW131111:DMS131113 DVS131111:DWO131113 EFO131111:EGK131113 EPK131111:EQG131113 EZG131111:FAC131113 FJC131111:FJY131113 FSY131111:FTU131113 GCU131111:GDQ131113 GMQ131111:GNM131113 GWM131111:GXI131113 HGI131111:HHE131113 HQE131111:HRA131113 IAA131111:IAW131113 IJW131111:IKS131113 ITS131111:IUO131113 JDO131111:JEK131113 JNK131111:JOG131113 JXG131111:JYC131113 KHC131111:KHY131113 KQY131111:KRU131113 LAU131111:LBQ131113 LKQ131111:LLM131113 LUM131111:LVI131113 MEI131111:MFE131113 MOE131111:MPA131113 MYA131111:MYW131113 NHW131111:NIS131113 NRS131111:NSO131113 OBO131111:OCK131113 OLK131111:OMG131113 OVG131111:OWC131113 PFC131111:PFY131113 POY131111:PPU131113 PYU131111:PZQ131113 QIQ131111:QJM131113 QSM131111:QTI131113 RCI131111:RDE131113 RME131111:RNA131113 RWA131111:RWW131113 SFW131111:SGS131113 SPS131111:SQO131113 SZO131111:TAK131113 TJK131111:TKG131113 TTG131111:TUC131113 UDC131111:UDY131113 UMY131111:UNU131113 UWU131111:UXQ131113 VGQ131111:VHM131113 VQM131111:VRI131113 WAI131111:WBE131113 WKE131111:WLA131113 WUA131111:WUW131113 H196649:AA196651 HO196647:IK196649 RK196647:SG196649 ABG196647:ACC196649 ALC196647:ALY196649 AUY196647:AVU196649 BEU196647:BFQ196649 BOQ196647:BPM196649 BYM196647:BZI196649 CII196647:CJE196649 CSE196647:CTA196649 DCA196647:DCW196649 DLW196647:DMS196649 DVS196647:DWO196649 EFO196647:EGK196649 EPK196647:EQG196649 EZG196647:FAC196649 FJC196647:FJY196649 FSY196647:FTU196649 GCU196647:GDQ196649 GMQ196647:GNM196649 GWM196647:GXI196649 HGI196647:HHE196649 HQE196647:HRA196649 IAA196647:IAW196649 IJW196647:IKS196649 ITS196647:IUO196649 JDO196647:JEK196649 JNK196647:JOG196649 JXG196647:JYC196649 KHC196647:KHY196649 KQY196647:KRU196649 LAU196647:LBQ196649 LKQ196647:LLM196649 LUM196647:LVI196649 MEI196647:MFE196649 MOE196647:MPA196649 MYA196647:MYW196649 NHW196647:NIS196649 NRS196647:NSO196649 OBO196647:OCK196649 OLK196647:OMG196649 OVG196647:OWC196649 PFC196647:PFY196649 POY196647:PPU196649 PYU196647:PZQ196649 QIQ196647:QJM196649 QSM196647:QTI196649 RCI196647:RDE196649 RME196647:RNA196649 RWA196647:RWW196649 SFW196647:SGS196649 SPS196647:SQO196649 SZO196647:TAK196649 TJK196647:TKG196649 TTG196647:TUC196649 UDC196647:UDY196649 UMY196647:UNU196649 UWU196647:UXQ196649 VGQ196647:VHM196649 VQM196647:VRI196649 WAI196647:WBE196649 WKE196647:WLA196649 WUA196647:WUW196649 H262185:AA262187 HO262183:IK262185 RK262183:SG262185 ABG262183:ACC262185 ALC262183:ALY262185 AUY262183:AVU262185 BEU262183:BFQ262185 BOQ262183:BPM262185 BYM262183:BZI262185 CII262183:CJE262185 CSE262183:CTA262185 DCA262183:DCW262185 DLW262183:DMS262185 DVS262183:DWO262185 EFO262183:EGK262185 EPK262183:EQG262185 EZG262183:FAC262185 FJC262183:FJY262185 FSY262183:FTU262185 GCU262183:GDQ262185 GMQ262183:GNM262185 GWM262183:GXI262185 HGI262183:HHE262185 HQE262183:HRA262185 IAA262183:IAW262185 IJW262183:IKS262185 ITS262183:IUO262185 JDO262183:JEK262185 JNK262183:JOG262185 JXG262183:JYC262185 KHC262183:KHY262185 KQY262183:KRU262185 LAU262183:LBQ262185 LKQ262183:LLM262185 LUM262183:LVI262185 MEI262183:MFE262185 MOE262183:MPA262185 MYA262183:MYW262185 NHW262183:NIS262185 NRS262183:NSO262185 OBO262183:OCK262185 OLK262183:OMG262185 OVG262183:OWC262185 PFC262183:PFY262185 POY262183:PPU262185 PYU262183:PZQ262185 QIQ262183:QJM262185 QSM262183:QTI262185 RCI262183:RDE262185 RME262183:RNA262185 RWA262183:RWW262185 SFW262183:SGS262185 SPS262183:SQO262185 SZO262183:TAK262185 TJK262183:TKG262185 TTG262183:TUC262185 UDC262183:UDY262185 UMY262183:UNU262185 UWU262183:UXQ262185 VGQ262183:VHM262185 VQM262183:VRI262185 WAI262183:WBE262185 WKE262183:WLA262185 WUA262183:WUW262185 H327721:AA327723 HO327719:IK327721 RK327719:SG327721 ABG327719:ACC327721 ALC327719:ALY327721 AUY327719:AVU327721 BEU327719:BFQ327721 BOQ327719:BPM327721 BYM327719:BZI327721 CII327719:CJE327721 CSE327719:CTA327721 DCA327719:DCW327721 DLW327719:DMS327721 DVS327719:DWO327721 EFO327719:EGK327721 EPK327719:EQG327721 EZG327719:FAC327721 FJC327719:FJY327721 FSY327719:FTU327721 GCU327719:GDQ327721 GMQ327719:GNM327721 GWM327719:GXI327721 HGI327719:HHE327721 HQE327719:HRA327721 IAA327719:IAW327721 IJW327719:IKS327721 ITS327719:IUO327721 JDO327719:JEK327721 JNK327719:JOG327721 JXG327719:JYC327721 KHC327719:KHY327721 KQY327719:KRU327721 LAU327719:LBQ327721 LKQ327719:LLM327721 LUM327719:LVI327721 MEI327719:MFE327721 MOE327719:MPA327721 MYA327719:MYW327721 NHW327719:NIS327721 NRS327719:NSO327721 OBO327719:OCK327721 OLK327719:OMG327721 OVG327719:OWC327721 PFC327719:PFY327721 POY327719:PPU327721 PYU327719:PZQ327721 QIQ327719:QJM327721 QSM327719:QTI327721 RCI327719:RDE327721 RME327719:RNA327721 RWA327719:RWW327721 SFW327719:SGS327721 SPS327719:SQO327721 SZO327719:TAK327721 TJK327719:TKG327721 TTG327719:TUC327721 UDC327719:UDY327721 UMY327719:UNU327721 UWU327719:UXQ327721 VGQ327719:VHM327721 VQM327719:VRI327721 WAI327719:WBE327721 WKE327719:WLA327721 WUA327719:WUW327721 H393257:AA393259 HO393255:IK393257 RK393255:SG393257 ABG393255:ACC393257 ALC393255:ALY393257 AUY393255:AVU393257 BEU393255:BFQ393257 BOQ393255:BPM393257 BYM393255:BZI393257 CII393255:CJE393257 CSE393255:CTA393257 DCA393255:DCW393257 DLW393255:DMS393257 DVS393255:DWO393257 EFO393255:EGK393257 EPK393255:EQG393257 EZG393255:FAC393257 FJC393255:FJY393257 FSY393255:FTU393257 GCU393255:GDQ393257 GMQ393255:GNM393257 GWM393255:GXI393257 HGI393255:HHE393257 HQE393255:HRA393257 IAA393255:IAW393257 IJW393255:IKS393257 ITS393255:IUO393257 JDO393255:JEK393257 JNK393255:JOG393257 JXG393255:JYC393257 KHC393255:KHY393257 KQY393255:KRU393257 LAU393255:LBQ393257 LKQ393255:LLM393257 LUM393255:LVI393257 MEI393255:MFE393257 MOE393255:MPA393257 MYA393255:MYW393257 NHW393255:NIS393257 NRS393255:NSO393257 OBO393255:OCK393257 OLK393255:OMG393257 OVG393255:OWC393257 PFC393255:PFY393257 POY393255:PPU393257 PYU393255:PZQ393257 QIQ393255:QJM393257 QSM393255:QTI393257 RCI393255:RDE393257 RME393255:RNA393257 RWA393255:RWW393257 SFW393255:SGS393257 SPS393255:SQO393257 SZO393255:TAK393257 TJK393255:TKG393257 TTG393255:TUC393257 UDC393255:UDY393257 UMY393255:UNU393257 UWU393255:UXQ393257 VGQ393255:VHM393257 VQM393255:VRI393257 WAI393255:WBE393257 WKE393255:WLA393257 WUA393255:WUW393257 H458793:AA458795 HO458791:IK458793 RK458791:SG458793 ABG458791:ACC458793 ALC458791:ALY458793 AUY458791:AVU458793 BEU458791:BFQ458793 BOQ458791:BPM458793 BYM458791:BZI458793 CII458791:CJE458793 CSE458791:CTA458793 DCA458791:DCW458793 DLW458791:DMS458793 DVS458791:DWO458793 EFO458791:EGK458793 EPK458791:EQG458793 EZG458791:FAC458793 FJC458791:FJY458793 FSY458791:FTU458793 GCU458791:GDQ458793 GMQ458791:GNM458793 GWM458791:GXI458793 HGI458791:HHE458793 HQE458791:HRA458793 IAA458791:IAW458793 IJW458791:IKS458793 ITS458791:IUO458793 JDO458791:JEK458793 JNK458791:JOG458793 JXG458791:JYC458793 KHC458791:KHY458793 KQY458791:KRU458793 LAU458791:LBQ458793 LKQ458791:LLM458793 LUM458791:LVI458793 MEI458791:MFE458793 MOE458791:MPA458793 MYA458791:MYW458793 NHW458791:NIS458793 NRS458791:NSO458793 OBO458791:OCK458793 OLK458791:OMG458793 OVG458791:OWC458793 PFC458791:PFY458793 POY458791:PPU458793 PYU458791:PZQ458793 QIQ458791:QJM458793 QSM458791:QTI458793 RCI458791:RDE458793 RME458791:RNA458793 RWA458791:RWW458793 SFW458791:SGS458793 SPS458791:SQO458793 SZO458791:TAK458793 TJK458791:TKG458793 TTG458791:TUC458793 UDC458791:UDY458793 UMY458791:UNU458793 UWU458791:UXQ458793 VGQ458791:VHM458793 VQM458791:VRI458793 WAI458791:WBE458793 WKE458791:WLA458793 WUA458791:WUW458793 H524329:AA524331 HO524327:IK524329 RK524327:SG524329 ABG524327:ACC524329 ALC524327:ALY524329 AUY524327:AVU524329 BEU524327:BFQ524329 BOQ524327:BPM524329 BYM524327:BZI524329 CII524327:CJE524329 CSE524327:CTA524329 DCA524327:DCW524329 DLW524327:DMS524329 DVS524327:DWO524329 EFO524327:EGK524329 EPK524327:EQG524329 EZG524327:FAC524329 FJC524327:FJY524329 FSY524327:FTU524329 GCU524327:GDQ524329 GMQ524327:GNM524329 GWM524327:GXI524329 HGI524327:HHE524329 HQE524327:HRA524329 IAA524327:IAW524329 IJW524327:IKS524329 ITS524327:IUO524329 JDO524327:JEK524329 JNK524327:JOG524329 JXG524327:JYC524329 KHC524327:KHY524329 KQY524327:KRU524329 LAU524327:LBQ524329 LKQ524327:LLM524329 LUM524327:LVI524329 MEI524327:MFE524329 MOE524327:MPA524329 MYA524327:MYW524329 NHW524327:NIS524329 NRS524327:NSO524329 OBO524327:OCK524329 OLK524327:OMG524329 OVG524327:OWC524329 PFC524327:PFY524329 POY524327:PPU524329 PYU524327:PZQ524329 QIQ524327:QJM524329 QSM524327:QTI524329 RCI524327:RDE524329 RME524327:RNA524329 RWA524327:RWW524329 SFW524327:SGS524329 SPS524327:SQO524329 SZO524327:TAK524329 TJK524327:TKG524329 TTG524327:TUC524329 UDC524327:UDY524329 UMY524327:UNU524329 UWU524327:UXQ524329 VGQ524327:VHM524329 VQM524327:VRI524329 WAI524327:WBE524329 WKE524327:WLA524329 WUA524327:WUW524329 H589865:AA589867 HO589863:IK589865 RK589863:SG589865 ABG589863:ACC589865 ALC589863:ALY589865 AUY589863:AVU589865 BEU589863:BFQ589865 BOQ589863:BPM589865 BYM589863:BZI589865 CII589863:CJE589865 CSE589863:CTA589865 DCA589863:DCW589865 DLW589863:DMS589865 DVS589863:DWO589865 EFO589863:EGK589865 EPK589863:EQG589865 EZG589863:FAC589865 FJC589863:FJY589865 FSY589863:FTU589865 GCU589863:GDQ589865 GMQ589863:GNM589865 GWM589863:GXI589865 HGI589863:HHE589865 HQE589863:HRA589865 IAA589863:IAW589865 IJW589863:IKS589865 ITS589863:IUO589865 JDO589863:JEK589865 JNK589863:JOG589865 JXG589863:JYC589865 KHC589863:KHY589865 KQY589863:KRU589865 LAU589863:LBQ589865 LKQ589863:LLM589865 LUM589863:LVI589865 MEI589863:MFE589865 MOE589863:MPA589865 MYA589863:MYW589865 NHW589863:NIS589865 NRS589863:NSO589865 OBO589863:OCK589865 OLK589863:OMG589865 OVG589863:OWC589865 PFC589863:PFY589865 POY589863:PPU589865 PYU589863:PZQ589865 QIQ589863:QJM589865 QSM589863:QTI589865 RCI589863:RDE589865 RME589863:RNA589865 RWA589863:RWW589865 SFW589863:SGS589865 SPS589863:SQO589865 SZO589863:TAK589865 TJK589863:TKG589865 TTG589863:TUC589865 UDC589863:UDY589865 UMY589863:UNU589865 UWU589863:UXQ589865 VGQ589863:VHM589865 VQM589863:VRI589865 WAI589863:WBE589865 WKE589863:WLA589865 WUA589863:WUW589865 H655401:AA655403 HO655399:IK655401 RK655399:SG655401 ABG655399:ACC655401 ALC655399:ALY655401 AUY655399:AVU655401 BEU655399:BFQ655401 BOQ655399:BPM655401 BYM655399:BZI655401 CII655399:CJE655401 CSE655399:CTA655401 DCA655399:DCW655401 DLW655399:DMS655401 DVS655399:DWO655401 EFO655399:EGK655401 EPK655399:EQG655401 EZG655399:FAC655401 FJC655399:FJY655401 FSY655399:FTU655401 GCU655399:GDQ655401 GMQ655399:GNM655401 GWM655399:GXI655401 HGI655399:HHE655401 HQE655399:HRA655401 IAA655399:IAW655401 IJW655399:IKS655401 ITS655399:IUO655401 JDO655399:JEK655401 JNK655399:JOG655401 JXG655399:JYC655401 KHC655399:KHY655401 KQY655399:KRU655401 LAU655399:LBQ655401 LKQ655399:LLM655401 LUM655399:LVI655401 MEI655399:MFE655401 MOE655399:MPA655401 MYA655399:MYW655401 NHW655399:NIS655401 NRS655399:NSO655401 OBO655399:OCK655401 OLK655399:OMG655401 OVG655399:OWC655401 PFC655399:PFY655401 POY655399:PPU655401 PYU655399:PZQ655401 QIQ655399:QJM655401 QSM655399:QTI655401 RCI655399:RDE655401 RME655399:RNA655401 RWA655399:RWW655401 SFW655399:SGS655401 SPS655399:SQO655401 SZO655399:TAK655401 TJK655399:TKG655401 TTG655399:TUC655401 UDC655399:UDY655401 UMY655399:UNU655401 UWU655399:UXQ655401 VGQ655399:VHM655401 VQM655399:VRI655401 WAI655399:WBE655401 WKE655399:WLA655401 WUA655399:WUW655401 H720937:AA720939 HO720935:IK720937 RK720935:SG720937 ABG720935:ACC720937 ALC720935:ALY720937 AUY720935:AVU720937 BEU720935:BFQ720937 BOQ720935:BPM720937 BYM720935:BZI720937 CII720935:CJE720937 CSE720935:CTA720937 DCA720935:DCW720937 DLW720935:DMS720937 DVS720935:DWO720937 EFO720935:EGK720937 EPK720935:EQG720937 EZG720935:FAC720937 FJC720935:FJY720937 FSY720935:FTU720937 GCU720935:GDQ720937 GMQ720935:GNM720937 GWM720935:GXI720937 HGI720935:HHE720937 HQE720935:HRA720937 IAA720935:IAW720937 IJW720935:IKS720937 ITS720935:IUO720937 JDO720935:JEK720937 JNK720935:JOG720937 JXG720935:JYC720937 KHC720935:KHY720937 KQY720935:KRU720937 LAU720935:LBQ720937 LKQ720935:LLM720937 LUM720935:LVI720937 MEI720935:MFE720937 MOE720935:MPA720937 MYA720935:MYW720937 NHW720935:NIS720937 NRS720935:NSO720937 OBO720935:OCK720937 OLK720935:OMG720937 OVG720935:OWC720937 PFC720935:PFY720937 POY720935:PPU720937 PYU720935:PZQ720937 QIQ720935:QJM720937 QSM720935:QTI720937 RCI720935:RDE720937 RME720935:RNA720937 RWA720935:RWW720937 SFW720935:SGS720937 SPS720935:SQO720937 SZO720935:TAK720937 TJK720935:TKG720937 TTG720935:TUC720937 UDC720935:UDY720937 UMY720935:UNU720937 UWU720935:UXQ720937 VGQ720935:VHM720937 VQM720935:VRI720937 WAI720935:WBE720937 WKE720935:WLA720937 WUA720935:WUW720937 H786473:AA786475 HO786471:IK786473 RK786471:SG786473 ABG786471:ACC786473 ALC786471:ALY786473 AUY786471:AVU786473 BEU786471:BFQ786473 BOQ786471:BPM786473 BYM786471:BZI786473 CII786471:CJE786473 CSE786471:CTA786473 DCA786471:DCW786473 DLW786471:DMS786473 DVS786471:DWO786473 EFO786471:EGK786473 EPK786471:EQG786473 EZG786471:FAC786473 FJC786471:FJY786473 FSY786471:FTU786473 GCU786471:GDQ786473 GMQ786471:GNM786473 GWM786471:GXI786473 HGI786471:HHE786473 HQE786471:HRA786473 IAA786471:IAW786473 IJW786471:IKS786473 ITS786471:IUO786473 JDO786471:JEK786473 JNK786471:JOG786473 JXG786471:JYC786473 KHC786471:KHY786473 KQY786471:KRU786473 LAU786471:LBQ786473 LKQ786471:LLM786473 LUM786471:LVI786473 MEI786471:MFE786473 MOE786471:MPA786473 MYA786471:MYW786473 NHW786471:NIS786473 NRS786471:NSO786473 OBO786471:OCK786473 OLK786471:OMG786473 OVG786471:OWC786473 PFC786471:PFY786473 POY786471:PPU786473 PYU786471:PZQ786473 QIQ786471:QJM786473 QSM786471:QTI786473 RCI786471:RDE786473 RME786471:RNA786473 RWA786471:RWW786473 SFW786471:SGS786473 SPS786471:SQO786473 SZO786471:TAK786473 TJK786471:TKG786473 TTG786471:TUC786473 UDC786471:UDY786473 UMY786471:UNU786473 UWU786471:UXQ786473 VGQ786471:VHM786473 VQM786471:VRI786473 WAI786471:WBE786473 WKE786471:WLA786473 WUA786471:WUW786473 H852009:AA852011 HO852007:IK852009 RK852007:SG852009 ABG852007:ACC852009 ALC852007:ALY852009 AUY852007:AVU852009 BEU852007:BFQ852009 BOQ852007:BPM852009 BYM852007:BZI852009 CII852007:CJE852009 CSE852007:CTA852009 DCA852007:DCW852009 DLW852007:DMS852009 DVS852007:DWO852009 EFO852007:EGK852009 EPK852007:EQG852009 EZG852007:FAC852009 FJC852007:FJY852009 FSY852007:FTU852009 GCU852007:GDQ852009 GMQ852007:GNM852009 GWM852007:GXI852009 HGI852007:HHE852009 HQE852007:HRA852009 IAA852007:IAW852009 IJW852007:IKS852009 ITS852007:IUO852009 JDO852007:JEK852009 JNK852007:JOG852009 JXG852007:JYC852009 KHC852007:KHY852009 KQY852007:KRU852009 LAU852007:LBQ852009 LKQ852007:LLM852009 LUM852007:LVI852009 MEI852007:MFE852009 MOE852007:MPA852009 MYA852007:MYW852009 NHW852007:NIS852009 NRS852007:NSO852009 OBO852007:OCK852009 OLK852007:OMG852009 OVG852007:OWC852009 PFC852007:PFY852009 POY852007:PPU852009 PYU852007:PZQ852009 QIQ852007:QJM852009 QSM852007:QTI852009 RCI852007:RDE852009 RME852007:RNA852009 RWA852007:RWW852009 SFW852007:SGS852009 SPS852007:SQO852009 SZO852007:TAK852009 TJK852007:TKG852009 TTG852007:TUC852009 UDC852007:UDY852009 UMY852007:UNU852009 UWU852007:UXQ852009 VGQ852007:VHM852009 VQM852007:VRI852009 WAI852007:WBE852009 WKE852007:WLA852009 WUA852007:WUW852009 H917545:AA917547 HO917543:IK917545 RK917543:SG917545 ABG917543:ACC917545 ALC917543:ALY917545 AUY917543:AVU917545 BEU917543:BFQ917545 BOQ917543:BPM917545 BYM917543:BZI917545 CII917543:CJE917545 CSE917543:CTA917545 DCA917543:DCW917545 DLW917543:DMS917545 DVS917543:DWO917545 EFO917543:EGK917545 EPK917543:EQG917545 EZG917543:FAC917545 FJC917543:FJY917545 FSY917543:FTU917545 GCU917543:GDQ917545 GMQ917543:GNM917545 GWM917543:GXI917545 HGI917543:HHE917545 HQE917543:HRA917545 IAA917543:IAW917545 IJW917543:IKS917545 ITS917543:IUO917545 JDO917543:JEK917545 JNK917543:JOG917545 JXG917543:JYC917545 KHC917543:KHY917545 KQY917543:KRU917545 LAU917543:LBQ917545 LKQ917543:LLM917545 LUM917543:LVI917545 MEI917543:MFE917545 MOE917543:MPA917545 MYA917543:MYW917545 NHW917543:NIS917545 NRS917543:NSO917545 OBO917543:OCK917545 OLK917543:OMG917545 OVG917543:OWC917545 PFC917543:PFY917545 POY917543:PPU917545 PYU917543:PZQ917545 QIQ917543:QJM917545 QSM917543:QTI917545 RCI917543:RDE917545 RME917543:RNA917545 RWA917543:RWW917545 SFW917543:SGS917545 SPS917543:SQO917545 SZO917543:TAK917545 TJK917543:TKG917545 TTG917543:TUC917545 UDC917543:UDY917545 UMY917543:UNU917545 UWU917543:UXQ917545 VGQ917543:VHM917545 VQM917543:VRI917545 WAI917543:WBE917545 WKE917543:WLA917545 WUA917543:WUW917545 H983081:AA983083 HO983079:IK983081 RK983079:SG983081 ABG983079:ACC983081 ALC983079:ALY983081 AUY983079:AVU983081 BEU983079:BFQ983081 BOQ983079:BPM983081 BYM983079:BZI983081 CII983079:CJE983081 CSE983079:CTA983081 DCA983079:DCW983081 DLW983079:DMS983081 DVS983079:DWO983081 EFO983079:EGK983081 EPK983079:EQG983081 EZG983079:FAC983081 FJC983079:FJY983081 FSY983079:FTU983081 GCU983079:GDQ983081 GMQ983079:GNM983081 GWM983079:GXI983081 HGI983079:HHE983081 HQE983079:HRA983081 IAA983079:IAW983081 IJW983079:IKS983081 ITS983079:IUO983081 JDO983079:JEK983081 JNK983079:JOG983081 JXG983079:JYC983081 KHC983079:KHY983081 KQY983079:KRU983081 LAU983079:LBQ983081 LKQ983079:LLM983081 LUM983079:LVI983081 MEI983079:MFE983081 MOE983079:MPA983081 MYA983079:MYW983081 NHW983079:NIS983081 NRS983079:NSO983081 OBO983079:OCK983081 OLK983079:OMG983081 OVG983079:OWC983081 PFC983079:PFY983081 POY983079:PPU983081 PYU983079:PZQ983081 QIQ983079:QJM983081 QSM983079:QTI983081 RCI983079:RDE983081 RME983079:RNA983081 RWA983079:RWW983081 SFW983079:SGS983081 SPS983079:SQO983081 SZO983079:TAK983081 TJK983079:TKG983081 TTG983079:TUC983081 UDC983079:UDY983081 UMY983079:UNU983081 UWU983079:UXQ983081 VGQ983079:VHM983081 VQM983079:VRI983081 WAI983079:WBE983081 WKE983079:WLA983081 WUA983079:WUW983081 O65560:O65561 HV65558:HV65559 RR65558:RR65559 ABN65558:ABN65559 ALJ65558:ALJ65559 AVF65558:AVF65559 BFB65558:BFB65559 BOX65558:BOX65559 BYT65558:BYT65559 CIP65558:CIP65559 CSL65558:CSL65559 DCH65558:DCH65559 DMD65558:DMD65559 DVZ65558:DVZ65559 EFV65558:EFV65559 EPR65558:EPR65559 EZN65558:EZN65559 FJJ65558:FJJ65559 FTF65558:FTF65559 GDB65558:GDB65559 GMX65558:GMX65559 GWT65558:GWT65559 HGP65558:HGP65559 HQL65558:HQL65559 IAH65558:IAH65559 IKD65558:IKD65559 ITZ65558:ITZ65559 JDV65558:JDV65559 JNR65558:JNR65559 JXN65558:JXN65559 KHJ65558:KHJ65559 KRF65558:KRF65559 LBB65558:LBB65559 LKX65558:LKX65559 LUT65558:LUT65559 MEP65558:MEP65559 MOL65558:MOL65559 MYH65558:MYH65559 NID65558:NID65559 NRZ65558:NRZ65559 OBV65558:OBV65559 OLR65558:OLR65559 OVN65558:OVN65559 PFJ65558:PFJ65559 PPF65558:PPF65559 PZB65558:PZB65559 QIX65558:QIX65559 QST65558:QST65559 RCP65558:RCP65559 RML65558:RML65559 RWH65558:RWH65559 SGD65558:SGD65559 SPZ65558:SPZ65559 SZV65558:SZV65559 TJR65558:TJR65559 TTN65558:TTN65559 UDJ65558:UDJ65559 UNF65558:UNF65559 UXB65558:UXB65559 VGX65558:VGX65559 VQT65558:VQT65559 WAP65558:WAP65559 WKL65558:WKL65559 WUH65558:WUH65559 O131096:O131097 HV131094:HV131095 RR131094:RR131095 ABN131094:ABN131095 ALJ131094:ALJ131095 AVF131094:AVF131095 BFB131094:BFB131095 BOX131094:BOX131095 BYT131094:BYT131095 CIP131094:CIP131095 CSL131094:CSL131095 DCH131094:DCH131095 DMD131094:DMD131095 DVZ131094:DVZ131095 EFV131094:EFV131095 EPR131094:EPR131095 EZN131094:EZN131095 FJJ131094:FJJ131095 FTF131094:FTF131095 GDB131094:GDB131095 GMX131094:GMX131095 GWT131094:GWT131095 HGP131094:HGP131095 HQL131094:HQL131095 IAH131094:IAH131095 IKD131094:IKD131095 ITZ131094:ITZ131095 JDV131094:JDV131095 JNR131094:JNR131095 JXN131094:JXN131095 KHJ131094:KHJ131095 KRF131094:KRF131095 LBB131094:LBB131095 LKX131094:LKX131095 LUT131094:LUT131095 MEP131094:MEP131095 MOL131094:MOL131095 MYH131094:MYH131095 NID131094:NID131095 NRZ131094:NRZ131095 OBV131094:OBV131095 OLR131094:OLR131095 OVN131094:OVN131095 PFJ131094:PFJ131095 PPF131094:PPF131095 PZB131094:PZB131095 QIX131094:QIX131095 QST131094:QST131095 RCP131094:RCP131095 RML131094:RML131095 RWH131094:RWH131095 SGD131094:SGD131095 SPZ131094:SPZ131095 SZV131094:SZV131095 TJR131094:TJR131095 TTN131094:TTN131095 UDJ131094:UDJ131095 UNF131094:UNF131095 UXB131094:UXB131095 VGX131094:VGX131095 VQT131094:VQT131095 WAP131094:WAP131095 WKL131094:WKL131095 WUH131094:WUH131095 O196632:O196633 HV196630:HV196631 RR196630:RR196631 ABN196630:ABN196631 ALJ196630:ALJ196631 AVF196630:AVF196631 BFB196630:BFB196631 BOX196630:BOX196631 BYT196630:BYT196631 CIP196630:CIP196631 CSL196630:CSL196631 DCH196630:DCH196631 DMD196630:DMD196631 DVZ196630:DVZ196631 EFV196630:EFV196631 EPR196630:EPR196631 EZN196630:EZN196631 FJJ196630:FJJ196631 FTF196630:FTF196631 GDB196630:GDB196631 GMX196630:GMX196631 GWT196630:GWT196631 HGP196630:HGP196631 HQL196630:HQL196631 IAH196630:IAH196631 IKD196630:IKD196631 ITZ196630:ITZ196631 JDV196630:JDV196631 JNR196630:JNR196631 JXN196630:JXN196631 KHJ196630:KHJ196631 KRF196630:KRF196631 LBB196630:LBB196631 LKX196630:LKX196631 LUT196630:LUT196631 MEP196630:MEP196631 MOL196630:MOL196631 MYH196630:MYH196631 NID196630:NID196631 NRZ196630:NRZ196631 OBV196630:OBV196631 OLR196630:OLR196631 OVN196630:OVN196631 PFJ196630:PFJ196631 PPF196630:PPF196631 PZB196630:PZB196631 QIX196630:QIX196631 QST196630:QST196631 RCP196630:RCP196631 RML196630:RML196631 RWH196630:RWH196631 SGD196630:SGD196631 SPZ196630:SPZ196631 SZV196630:SZV196631 TJR196630:TJR196631 TTN196630:TTN196631 UDJ196630:UDJ196631 UNF196630:UNF196631 UXB196630:UXB196631 VGX196630:VGX196631 VQT196630:VQT196631 WAP196630:WAP196631 WKL196630:WKL196631 WUH196630:WUH196631 O262168:O262169 HV262166:HV262167 RR262166:RR262167 ABN262166:ABN262167 ALJ262166:ALJ262167 AVF262166:AVF262167 BFB262166:BFB262167 BOX262166:BOX262167 BYT262166:BYT262167 CIP262166:CIP262167 CSL262166:CSL262167 DCH262166:DCH262167 DMD262166:DMD262167 DVZ262166:DVZ262167 EFV262166:EFV262167 EPR262166:EPR262167 EZN262166:EZN262167 FJJ262166:FJJ262167 FTF262166:FTF262167 GDB262166:GDB262167 GMX262166:GMX262167 GWT262166:GWT262167 HGP262166:HGP262167 HQL262166:HQL262167 IAH262166:IAH262167 IKD262166:IKD262167 ITZ262166:ITZ262167 JDV262166:JDV262167 JNR262166:JNR262167 JXN262166:JXN262167 KHJ262166:KHJ262167 KRF262166:KRF262167 LBB262166:LBB262167 LKX262166:LKX262167 LUT262166:LUT262167 MEP262166:MEP262167 MOL262166:MOL262167 MYH262166:MYH262167 NID262166:NID262167 NRZ262166:NRZ262167 OBV262166:OBV262167 OLR262166:OLR262167 OVN262166:OVN262167 PFJ262166:PFJ262167 PPF262166:PPF262167 PZB262166:PZB262167 QIX262166:QIX262167 QST262166:QST262167 RCP262166:RCP262167 RML262166:RML262167 RWH262166:RWH262167 SGD262166:SGD262167 SPZ262166:SPZ262167 SZV262166:SZV262167 TJR262166:TJR262167 TTN262166:TTN262167 UDJ262166:UDJ262167 UNF262166:UNF262167 UXB262166:UXB262167 VGX262166:VGX262167 VQT262166:VQT262167 WAP262166:WAP262167 WKL262166:WKL262167 WUH262166:WUH262167 O327704:O327705 HV327702:HV327703 RR327702:RR327703 ABN327702:ABN327703 ALJ327702:ALJ327703 AVF327702:AVF327703 BFB327702:BFB327703 BOX327702:BOX327703 BYT327702:BYT327703 CIP327702:CIP327703 CSL327702:CSL327703 DCH327702:DCH327703 DMD327702:DMD327703 DVZ327702:DVZ327703 EFV327702:EFV327703 EPR327702:EPR327703 EZN327702:EZN327703 FJJ327702:FJJ327703 FTF327702:FTF327703 GDB327702:GDB327703 GMX327702:GMX327703 GWT327702:GWT327703 HGP327702:HGP327703 HQL327702:HQL327703 IAH327702:IAH327703 IKD327702:IKD327703 ITZ327702:ITZ327703 JDV327702:JDV327703 JNR327702:JNR327703 JXN327702:JXN327703 KHJ327702:KHJ327703 KRF327702:KRF327703 LBB327702:LBB327703 LKX327702:LKX327703 LUT327702:LUT327703 MEP327702:MEP327703 MOL327702:MOL327703 MYH327702:MYH327703 NID327702:NID327703 NRZ327702:NRZ327703 OBV327702:OBV327703 OLR327702:OLR327703 OVN327702:OVN327703 PFJ327702:PFJ327703 PPF327702:PPF327703 PZB327702:PZB327703 QIX327702:QIX327703 QST327702:QST327703 RCP327702:RCP327703 RML327702:RML327703 RWH327702:RWH327703 SGD327702:SGD327703 SPZ327702:SPZ327703 SZV327702:SZV327703 TJR327702:TJR327703 TTN327702:TTN327703 UDJ327702:UDJ327703 UNF327702:UNF327703 UXB327702:UXB327703 VGX327702:VGX327703 VQT327702:VQT327703 WAP327702:WAP327703 WKL327702:WKL327703 WUH327702:WUH327703 O393240:O393241 HV393238:HV393239 RR393238:RR393239 ABN393238:ABN393239 ALJ393238:ALJ393239 AVF393238:AVF393239 BFB393238:BFB393239 BOX393238:BOX393239 BYT393238:BYT393239 CIP393238:CIP393239 CSL393238:CSL393239 DCH393238:DCH393239 DMD393238:DMD393239 DVZ393238:DVZ393239 EFV393238:EFV393239 EPR393238:EPR393239 EZN393238:EZN393239 FJJ393238:FJJ393239 FTF393238:FTF393239 GDB393238:GDB393239 GMX393238:GMX393239 GWT393238:GWT393239 HGP393238:HGP393239 HQL393238:HQL393239 IAH393238:IAH393239 IKD393238:IKD393239 ITZ393238:ITZ393239 JDV393238:JDV393239 JNR393238:JNR393239 JXN393238:JXN393239 KHJ393238:KHJ393239 KRF393238:KRF393239 LBB393238:LBB393239 LKX393238:LKX393239 LUT393238:LUT393239 MEP393238:MEP393239 MOL393238:MOL393239 MYH393238:MYH393239 NID393238:NID393239 NRZ393238:NRZ393239 OBV393238:OBV393239 OLR393238:OLR393239 OVN393238:OVN393239 PFJ393238:PFJ393239 PPF393238:PPF393239 PZB393238:PZB393239 QIX393238:QIX393239 QST393238:QST393239 RCP393238:RCP393239 RML393238:RML393239 RWH393238:RWH393239 SGD393238:SGD393239 SPZ393238:SPZ393239 SZV393238:SZV393239 TJR393238:TJR393239 TTN393238:TTN393239 UDJ393238:UDJ393239 UNF393238:UNF393239 UXB393238:UXB393239 VGX393238:VGX393239 VQT393238:VQT393239 WAP393238:WAP393239 WKL393238:WKL393239 WUH393238:WUH393239 O458776:O458777 HV458774:HV458775 RR458774:RR458775 ABN458774:ABN458775 ALJ458774:ALJ458775 AVF458774:AVF458775 BFB458774:BFB458775 BOX458774:BOX458775 BYT458774:BYT458775 CIP458774:CIP458775 CSL458774:CSL458775 DCH458774:DCH458775 DMD458774:DMD458775 DVZ458774:DVZ458775 EFV458774:EFV458775 EPR458774:EPR458775 EZN458774:EZN458775 FJJ458774:FJJ458775 FTF458774:FTF458775 GDB458774:GDB458775 GMX458774:GMX458775 GWT458774:GWT458775 HGP458774:HGP458775 HQL458774:HQL458775 IAH458774:IAH458775 IKD458774:IKD458775 ITZ458774:ITZ458775 JDV458774:JDV458775 JNR458774:JNR458775 JXN458774:JXN458775 KHJ458774:KHJ458775 KRF458774:KRF458775 LBB458774:LBB458775 LKX458774:LKX458775 LUT458774:LUT458775 MEP458774:MEP458775 MOL458774:MOL458775 MYH458774:MYH458775 NID458774:NID458775 NRZ458774:NRZ458775 OBV458774:OBV458775 OLR458774:OLR458775 OVN458774:OVN458775 PFJ458774:PFJ458775 PPF458774:PPF458775 PZB458774:PZB458775 QIX458774:QIX458775 QST458774:QST458775 RCP458774:RCP458775 RML458774:RML458775 RWH458774:RWH458775 SGD458774:SGD458775 SPZ458774:SPZ458775 SZV458774:SZV458775 TJR458774:TJR458775 TTN458774:TTN458775 UDJ458774:UDJ458775 UNF458774:UNF458775 UXB458774:UXB458775 VGX458774:VGX458775 VQT458774:VQT458775 WAP458774:WAP458775 WKL458774:WKL458775 WUH458774:WUH458775 O524312:O524313 HV524310:HV524311 RR524310:RR524311 ABN524310:ABN524311 ALJ524310:ALJ524311 AVF524310:AVF524311 BFB524310:BFB524311 BOX524310:BOX524311 BYT524310:BYT524311 CIP524310:CIP524311 CSL524310:CSL524311 DCH524310:DCH524311 DMD524310:DMD524311 DVZ524310:DVZ524311 EFV524310:EFV524311 EPR524310:EPR524311 EZN524310:EZN524311 FJJ524310:FJJ524311 FTF524310:FTF524311 GDB524310:GDB524311 GMX524310:GMX524311 GWT524310:GWT524311 HGP524310:HGP524311 HQL524310:HQL524311 IAH524310:IAH524311 IKD524310:IKD524311 ITZ524310:ITZ524311 JDV524310:JDV524311 JNR524310:JNR524311 JXN524310:JXN524311 KHJ524310:KHJ524311 KRF524310:KRF524311 LBB524310:LBB524311 LKX524310:LKX524311 LUT524310:LUT524311 MEP524310:MEP524311 MOL524310:MOL524311 MYH524310:MYH524311 NID524310:NID524311 NRZ524310:NRZ524311 OBV524310:OBV524311 OLR524310:OLR524311 OVN524310:OVN524311 PFJ524310:PFJ524311 PPF524310:PPF524311 PZB524310:PZB524311 QIX524310:QIX524311 QST524310:QST524311 RCP524310:RCP524311 RML524310:RML524311 RWH524310:RWH524311 SGD524310:SGD524311 SPZ524310:SPZ524311 SZV524310:SZV524311 TJR524310:TJR524311 TTN524310:TTN524311 UDJ524310:UDJ524311 UNF524310:UNF524311 UXB524310:UXB524311 VGX524310:VGX524311 VQT524310:VQT524311 WAP524310:WAP524311 WKL524310:WKL524311 WUH524310:WUH524311 O589848:O589849 HV589846:HV589847 RR589846:RR589847 ABN589846:ABN589847 ALJ589846:ALJ589847 AVF589846:AVF589847 BFB589846:BFB589847 BOX589846:BOX589847 BYT589846:BYT589847 CIP589846:CIP589847 CSL589846:CSL589847 DCH589846:DCH589847 DMD589846:DMD589847 DVZ589846:DVZ589847 EFV589846:EFV589847 EPR589846:EPR589847 EZN589846:EZN589847 FJJ589846:FJJ589847 FTF589846:FTF589847 GDB589846:GDB589847 GMX589846:GMX589847 GWT589846:GWT589847 HGP589846:HGP589847 HQL589846:HQL589847 IAH589846:IAH589847 IKD589846:IKD589847 ITZ589846:ITZ589847 JDV589846:JDV589847 JNR589846:JNR589847 JXN589846:JXN589847 KHJ589846:KHJ589847 KRF589846:KRF589847 LBB589846:LBB589847 LKX589846:LKX589847 LUT589846:LUT589847 MEP589846:MEP589847 MOL589846:MOL589847 MYH589846:MYH589847 NID589846:NID589847 NRZ589846:NRZ589847 OBV589846:OBV589847 OLR589846:OLR589847 OVN589846:OVN589847 PFJ589846:PFJ589847 PPF589846:PPF589847 PZB589846:PZB589847 QIX589846:QIX589847 QST589846:QST589847 RCP589846:RCP589847 RML589846:RML589847 RWH589846:RWH589847 SGD589846:SGD589847 SPZ589846:SPZ589847 SZV589846:SZV589847 TJR589846:TJR589847 TTN589846:TTN589847 UDJ589846:UDJ589847 UNF589846:UNF589847 UXB589846:UXB589847 VGX589846:VGX589847 VQT589846:VQT589847 WAP589846:WAP589847 WKL589846:WKL589847 WUH589846:WUH589847 O655384:O655385 HV655382:HV655383 RR655382:RR655383 ABN655382:ABN655383 ALJ655382:ALJ655383 AVF655382:AVF655383 BFB655382:BFB655383 BOX655382:BOX655383 BYT655382:BYT655383 CIP655382:CIP655383 CSL655382:CSL655383 DCH655382:DCH655383 DMD655382:DMD655383 DVZ655382:DVZ655383 EFV655382:EFV655383 EPR655382:EPR655383 EZN655382:EZN655383 FJJ655382:FJJ655383 FTF655382:FTF655383 GDB655382:GDB655383 GMX655382:GMX655383 GWT655382:GWT655383 HGP655382:HGP655383 HQL655382:HQL655383 IAH655382:IAH655383 IKD655382:IKD655383 ITZ655382:ITZ655383 JDV655382:JDV655383 JNR655382:JNR655383 JXN655382:JXN655383 KHJ655382:KHJ655383 KRF655382:KRF655383 LBB655382:LBB655383 LKX655382:LKX655383 LUT655382:LUT655383 MEP655382:MEP655383 MOL655382:MOL655383 MYH655382:MYH655383 NID655382:NID655383 NRZ655382:NRZ655383 OBV655382:OBV655383 OLR655382:OLR655383 OVN655382:OVN655383 PFJ655382:PFJ655383 PPF655382:PPF655383 PZB655382:PZB655383 QIX655382:QIX655383 QST655382:QST655383 RCP655382:RCP655383 RML655382:RML655383 RWH655382:RWH655383 SGD655382:SGD655383 SPZ655382:SPZ655383 SZV655382:SZV655383 TJR655382:TJR655383 TTN655382:TTN655383 UDJ655382:UDJ655383 UNF655382:UNF655383 UXB655382:UXB655383 VGX655382:VGX655383 VQT655382:VQT655383 WAP655382:WAP655383 WKL655382:WKL655383 WUH655382:WUH655383 O720920:O720921 HV720918:HV720919 RR720918:RR720919 ABN720918:ABN720919 ALJ720918:ALJ720919 AVF720918:AVF720919 BFB720918:BFB720919 BOX720918:BOX720919 BYT720918:BYT720919 CIP720918:CIP720919 CSL720918:CSL720919 DCH720918:DCH720919 DMD720918:DMD720919 DVZ720918:DVZ720919 EFV720918:EFV720919 EPR720918:EPR720919 EZN720918:EZN720919 FJJ720918:FJJ720919 FTF720918:FTF720919 GDB720918:GDB720919 GMX720918:GMX720919 GWT720918:GWT720919 HGP720918:HGP720919 HQL720918:HQL720919 IAH720918:IAH720919 IKD720918:IKD720919 ITZ720918:ITZ720919 JDV720918:JDV720919 JNR720918:JNR720919 JXN720918:JXN720919 KHJ720918:KHJ720919 KRF720918:KRF720919 LBB720918:LBB720919 LKX720918:LKX720919 LUT720918:LUT720919 MEP720918:MEP720919 MOL720918:MOL720919 MYH720918:MYH720919 NID720918:NID720919 NRZ720918:NRZ720919 OBV720918:OBV720919 OLR720918:OLR720919 OVN720918:OVN720919 PFJ720918:PFJ720919 PPF720918:PPF720919 PZB720918:PZB720919 QIX720918:QIX720919 QST720918:QST720919 RCP720918:RCP720919 RML720918:RML720919 RWH720918:RWH720919 SGD720918:SGD720919 SPZ720918:SPZ720919 SZV720918:SZV720919 TJR720918:TJR720919 TTN720918:TTN720919 UDJ720918:UDJ720919 UNF720918:UNF720919 UXB720918:UXB720919 VGX720918:VGX720919 VQT720918:VQT720919 WAP720918:WAP720919 WKL720918:WKL720919 WUH720918:WUH720919 O786456:O786457 HV786454:HV786455 RR786454:RR786455 ABN786454:ABN786455 ALJ786454:ALJ786455 AVF786454:AVF786455 BFB786454:BFB786455 BOX786454:BOX786455 BYT786454:BYT786455 CIP786454:CIP786455 CSL786454:CSL786455 DCH786454:DCH786455 DMD786454:DMD786455 DVZ786454:DVZ786455 EFV786454:EFV786455 EPR786454:EPR786455 EZN786454:EZN786455 FJJ786454:FJJ786455 FTF786454:FTF786455 GDB786454:GDB786455 GMX786454:GMX786455 GWT786454:GWT786455 HGP786454:HGP786455 HQL786454:HQL786455 IAH786454:IAH786455 IKD786454:IKD786455 ITZ786454:ITZ786455 JDV786454:JDV786455 JNR786454:JNR786455 JXN786454:JXN786455 KHJ786454:KHJ786455 KRF786454:KRF786455 LBB786454:LBB786455 LKX786454:LKX786455 LUT786454:LUT786455 MEP786454:MEP786455 MOL786454:MOL786455 MYH786454:MYH786455 NID786454:NID786455 NRZ786454:NRZ786455 OBV786454:OBV786455 OLR786454:OLR786455 OVN786454:OVN786455 PFJ786454:PFJ786455 PPF786454:PPF786455 PZB786454:PZB786455 QIX786454:QIX786455 QST786454:QST786455 RCP786454:RCP786455 RML786454:RML786455 RWH786454:RWH786455 SGD786454:SGD786455 SPZ786454:SPZ786455 SZV786454:SZV786455 TJR786454:TJR786455 TTN786454:TTN786455 UDJ786454:UDJ786455 UNF786454:UNF786455 UXB786454:UXB786455 VGX786454:VGX786455 VQT786454:VQT786455 WAP786454:WAP786455 WKL786454:WKL786455 WUH786454:WUH786455 O851992:O851993 HV851990:HV851991 RR851990:RR851991 ABN851990:ABN851991 ALJ851990:ALJ851991 AVF851990:AVF851991 BFB851990:BFB851991 BOX851990:BOX851991 BYT851990:BYT851991 CIP851990:CIP851991 CSL851990:CSL851991 DCH851990:DCH851991 DMD851990:DMD851991 DVZ851990:DVZ851991 EFV851990:EFV851991 EPR851990:EPR851991 EZN851990:EZN851991 FJJ851990:FJJ851991 FTF851990:FTF851991 GDB851990:GDB851991 GMX851990:GMX851991 GWT851990:GWT851991 HGP851990:HGP851991 HQL851990:HQL851991 IAH851990:IAH851991 IKD851990:IKD851991 ITZ851990:ITZ851991 JDV851990:JDV851991 JNR851990:JNR851991 JXN851990:JXN851991 KHJ851990:KHJ851991 KRF851990:KRF851991 LBB851990:LBB851991 LKX851990:LKX851991 LUT851990:LUT851991 MEP851990:MEP851991 MOL851990:MOL851991 MYH851990:MYH851991 NID851990:NID851991 NRZ851990:NRZ851991 OBV851990:OBV851991 OLR851990:OLR851991 OVN851990:OVN851991 PFJ851990:PFJ851991 PPF851990:PPF851991 PZB851990:PZB851991 QIX851990:QIX851991 QST851990:QST851991 RCP851990:RCP851991 RML851990:RML851991 RWH851990:RWH851991 SGD851990:SGD851991 SPZ851990:SPZ851991 SZV851990:SZV851991 TJR851990:TJR851991 TTN851990:TTN851991 UDJ851990:UDJ851991 UNF851990:UNF851991 UXB851990:UXB851991 VGX851990:VGX851991 VQT851990:VQT851991 WAP851990:WAP851991 WKL851990:WKL851991 WUH851990:WUH851991 O917528:O917529 HV917526:HV917527 RR917526:RR917527 ABN917526:ABN917527 ALJ917526:ALJ917527 AVF917526:AVF917527 BFB917526:BFB917527 BOX917526:BOX917527 BYT917526:BYT917527 CIP917526:CIP917527 CSL917526:CSL917527 DCH917526:DCH917527 DMD917526:DMD917527 DVZ917526:DVZ917527 EFV917526:EFV917527 EPR917526:EPR917527 EZN917526:EZN917527 FJJ917526:FJJ917527 FTF917526:FTF917527 GDB917526:GDB917527 GMX917526:GMX917527 GWT917526:GWT917527 HGP917526:HGP917527 HQL917526:HQL917527 IAH917526:IAH917527 IKD917526:IKD917527 ITZ917526:ITZ917527 JDV917526:JDV917527 JNR917526:JNR917527 JXN917526:JXN917527 KHJ917526:KHJ917527 KRF917526:KRF917527 LBB917526:LBB917527 LKX917526:LKX917527 LUT917526:LUT917527 MEP917526:MEP917527 MOL917526:MOL917527 MYH917526:MYH917527 NID917526:NID917527 NRZ917526:NRZ917527 OBV917526:OBV917527 OLR917526:OLR917527 OVN917526:OVN917527 PFJ917526:PFJ917527 PPF917526:PPF917527 PZB917526:PZB917527 QIX917526:QIX917527 QST917526:QST917527 RCP917526:RCP917527 RML917526:RML917527 RWH917526:RWH917527 SGD917526:SGD917527 SPZ917526:SPZ917527 SZV917526:SZV917527 TJR917526:TJR917527 TTN917526:TTN917527 UDJ917526:UDJ917527 UNF917526:UNF917527 UXB917526:UXB917527 VGX917526:VGX917527 VQT917526:VQT917527 WAP917526:WAP917527 WKL917526:WKL917527 WUH917526:WUH917527 O983064:O983065 HV983062:HV983063 RR983062:RR983063 ABN983062:ABN983063 ALJ983062:ALJ983063 AVF983062:AVF983063 BFB983062:BFB983063 BOX983062:BOX983063 BYT983062:BYT983063 CIP983062:CIP983063 CSL983062:CSL983063 DCH983062:DCH983063 DMD983062:DMD983063 DVZ983062:DVZ983063 EFV983062:EFV983063 EPR983062:EPR983063 EZN983062:EZN983063 FJJ983062:FJJ983063 FTF983062:FTF983063 GDB983062:GDB983063 GMX983062:GMX983063 GWT983062:GWT983063 HGP983062:HGP983063 HQL983062:HQL983063 IAH983062:IAH983063 IKD983062:IKD983063 ITZ983062:ITZ983063 JDV983062:JDV983063 JNR983062:JNR983063 JXN983062:JXN983063 KHJ983062:KHJ983063 KRF983062:KRF983063 LBB983062:LBB983063 LKX983062:LKX983063 LUT983062:LUT983063 MEP983062:MEP983063 MOL983062:MOL983063 MYH983062:MYH983063 NID983062:NID983063 NRZ983062:NRZ983063 OBV983062:OBV983063 OLR983062:OLR983063 OVN983062:OVN983063 PFJ983062:PFJ983063 PPF983062:PPF983063 PZB983062:PZB983063 QIX983062:QIX983063 QST983062:QST983063 RCP983062:RCP983063 RML983062:RML983063 RWH983062:RWH983063 SGD983062:SGD983063 SPZ983062:SPZ983063 SZV983062:SZV983063 TJR983062:TJR983063 TTN983062:TTN983063 UDJ983062:UDJ983063 UNF983062:UNF983063 UXB983062:UXB983063 VGX983062:VGX983063 VQT983062:VQT983063 WAP983062:WAP983063 WKL983062:WKL983063 WUH983062:WUH983063 L65554:L65556 HS65552:HS65554 RO65552:RO65554 ABK65552:ABK65554 ALG65552:ALG65554 AVC65552:AVC65554 BEY65552:BEY65554 BOU65552:BOU65554 BYQ65552:BYQ65554 CIM65552:CIM65554 CSI65552:CSI65554 DCE65552:DCE65554 DMA65552:DMA65554 DVW65552:DVW65554 EFS65552:EFS65554 EPO65552:EPO65554 EZK65552:EZK65554 FJG65552:FJG65554 FTC65552:FTC65554 GCY65552:GCY65554 GMU65552:GMU65554 GWQ65552:GWQ65554 HGM65552:HGM65554 HQI65552:HQI65554 IAE65552:IAE65554 IKA65552:IKA65554 ITW65552:ITW65554 JDS65552:JDS65554 JNO65552:JNO65554 JXK65552:JXK65554 KHG65552:KHG65554 KRC65552:KRC65554 LAY65552:LAY65554 LKU65552:LKU65554 LUQ65552:LUQ65554 MEM65552:MEM65554 MOI65552:MOI65554 MYE65552:MYE65554 NIA65552:NIA65554 NRW65552:NRW65554 OBS65552:OBS65554 OLO65552:OLO65554 OVK65552:OVK65554 PFG65552:PFG65554 PPC65552:PPC65554 PYY65552:PYY65554 QIU65552:QIU65554 QSQ65552:QSQ65554 RCM65552:RCM65554 RMI65552:RMI65554 RWE65552:RWE65554 SGA65552:SGA65554 SPW65552:SPW65554 SZS65552:SZS65554 TJO65552:TJO65554 TTK65552:TTK65554 UDG65552:UDG65554 UNC65552:UNC65554 UWY65552:UWY65554 VGU65552:VGU65554 VQQ65552:VQQ65554 WAM65552:WAM65554 WKI65552:WKI65554 WUE65552:WUE65554 L131090:L131092 HS131088:HS131090 RO131088:RO131090 ABK131088:ABK131090 ALG131088:ALG131090 AVC131088:AVC131090 BEY131088:BEY131090 BOU131088:BOU131090 BYQ131088:BYQ131090 CIM131088:CIM131090 CSI131088:CSI131090 DCE131088:DCE131090 DMA131088:DMA131090 DVW131088:DVW131090 EFS131088:EFS131090 EPO131088:EPO131090 EZK131088:EZK131090 FJG131088:FJG131090 FTC131088:FTC131090 GCY131088:GCY131090 GMU131088:GMU131090 GWQ131088:GWQ131090 HGM131088:HGM131090 HQI131088:HQI131090 IAE131088:IAE131090 IKA131088:IKA131090 ITW131088:ITW131090 JDS131088:JDS131090 JNO131088:JNO131090 JXK131088:JXK131090 KHG131088:KHG131090 KRC131088:KRC131090 LAY131088:LAY131090 LKU131088:LKU131090 LUQ131088:LUQ131090 MEM131088:MEM131090 MOI131088:MOI131090 MYE131088:MYE131090 NIA131088:NIA131090 NRW131088:NRW131090 OBS131088:OBS131090 OLO131088:OLO131090 OVK131088:OVK131090 PFG131088:PFG131090 PPC131088:PPC131090 PYY131088:PYY131090 QIU131088:QIU131090 QSQ131088:QSQ131090 RCM131088:RCM131090 RMI131088:RMI131090 RWE131088:RWE131090 SGA131088:SGA131090 SPW131088:SPW131090 SZS131088:SZS131090 TJO131088:TJO131090 TTK131088:TTK131090 UDG131088:UDG131090 UNC131088:UNC131090 UWY131088:UWY131090 VGU131088:VGU131090 VQQ131088:VQQ131090 WAM131088:WAM131090 WKI131088:WKI131090 WUE131088:WUE131090 L196626:L196628 HS196624:HS196626 RO196624:RO196626 ABK196624:ABK196626 ALG196624:ALG196626 AVC196624:AVC196626 BEY196624:BEY196626 BOU196624:BOU196626 BYQ196624:BYQ196626 CIM196624:CIM196626 CSI196624:CSI196626 DCE196624:DCE196626 DMA196624:DMA196626 DVW196624:DVW196626 EFS196624:EFS196626 EPO196624:EPO196626 EZK196624:EZK196626 FJG196624:FJG196626 FTC196624:FTC196626 GCY196624:GCY196626 GMU196624:GMU196626 GWQ196624:GWQ196626 HGM196624:HGM196626 HQI196624:HQI196626 IAE196624:IAE196626 IKA196624:IKA196626 ITW196624:ITW196626 JDS196624:JDS196626 JNO196624:JNO196626 JXK196624:JXK196626 KHG196624:KHG196626 KRC196624:KRC196626 LAY196624:LAY196626 LKU196624:LKU196626 LUQ196624:LUQ196626 MEM196624:MEM196626 MOI196624:MOI196626 MYE196624:MYE196626 NIA196624:NIA196626 NRW196624:NRW196626 OBS196624:OBS196626 OLO196624:OLO196626 OVK196624:OVK196626 PFG196624:PFG196626 PPC196624:PPC196626 PYY196624:PYY196626 QIU196624:QIU196626 QSQ196624:QSQ196626 RCM196624:RCM196626 RMI196624:RMI196626 RWE196624:RWE196626 SGA196624:SGA196626 SPW196624:SPW196626 SZS196624:SZS196626 TJO196624:TJO196626 TTK196624:TTK196626 UDG196624:UDG196626 UNC196624:UNC196626 UWY196624:UWY196626 VGU196624:VGU196626 VQQ196624:VQQ196626 WAM196624:WAM196626 WKI196624:WKI196626 WUE196624:WUE196626 L262162:L262164 HS262160:HS262162 RO262160:RO262162 ABK262160:ABK262162 ALG262160:ALG262162 AVC262160:AVC262162 BEY262160:BEY262162 BOU262160:BOU262162 BYQ262160:BYQ262162 CIM262160:CIM262162 CSI262160:CSI262162 DCE262160:DCE262162 DMA262160:DMA262162 DVW262160:DVW262162 EFS262160:EFS262162 EPO262160:EPO262162 EZK262160:EZK262162 FJG262160:FJG262162 FTC262160:FTC262162 GCY262160:GCY262162 GMU262160:GMU262162 GWQ262160:GWQ262162 HGM262160:HGM262162 HQI262160:HQI262162 IAE262160:IAE262162 IKA262160:IKA262162 ITW262160:ITW262162 JDS262160:JDS262162 JNO262160:JNO262162 JXK262160:JXK262162 KHG262160:KHG262162 KRC262160:KRC262162 LAY262160:LAY262162 LKU262160:LKU262162 LUQ262160:LUQ262162 MEM262160:MEM262162 MOI262160:MOI262162 MYE262160:MYE262162 NIA262160:NIA262162 NRW262160:NRW262162 OBS262160:OBS262162 OLO262160:OLO262162 OVK262160:OVK262162 PFG262160:PFG262162 PPC262160:PPC262162 PYY262160:PYY262162 QIU262160:QIU262162 QSQ262160:QSQ262162 RCM262160:RCM262162 RMI262160:RMI262162 RWE262160:RWE262162 SGA262160:SGA262162 SPW262160:SPW262162 SZS262160:SZS262162 TJO262160:TJO262162 TTK262160:TTK262162 UDG262160:UDG262162 UNC262160:UNC262162 UWY262160:UWY262162 VGU262160:VGU262162 VQQ262160:VQQ262162 WAM262160:WAM262162 WKI262160:WKI262162 WUE262160:WUE262162 L327698:L327700 HS327696:HS327698 RO327696:RO327698 ABK327696:ABK327698 ALG327696:ALG327698 AVC327696:AVC327698 BEY327696:BEY327698 BOU327696:BOU327698 BYQ327696:BYQ327698 CIM327696:CIM327698 CSI327696:CSI327698 DCE327696:DCE327698 DMA327696:DMA327698 DVW327696:DVW327698 EFS327696:EFS327698 EPO327696:EPO327698 EZK327696:EZK327698 FJG327696:FJG327698 FTC327696:FTC327698 GCY327696:GCY327698 GMU327696:GMU327698 GWQ327696:GWQ327698 HGM327696:HGM327698 HQI327696:HQI327698 IAE327696:IAE327698 IKA327696:IKA327698 ITW327696:ITW327698 JDS327696:JDS327698 JNO327696:JNO327698 JXK327696:JXK327698 KHG327696:KHG327698 KRC327696:KRC327698 LAY327696:LAY327698 LKU327696:LKU327698 LUQ327696:LUQ327698 MEM327696:MEM327698 MOI327696:MOI327698 MYE327696:MYE327698 NIA327696:NIA327698 NRW327696:NRW327698 OBS327696:OBS327698 OLO327696:OLO327698 OVK327696:OVK327698 PFG327696:PFG327698 PPC327696:PPC327698 PYY327696:PYY327698 QIU327696:QIU327698 QSQ327696:QSQ327698 RCM327696:RCM327698 RMI327696:RMI327698 RWE327696:RWE327698 SGA327696:SGA327698 SPW327696:SPW327698 SZS327696:SZS327698 TJO327696:TJO327698 TTK327696:TTK327698 UDG327696:UDG327698 UNC327696:UNC327698 UWY327696:UWY327698 VGU327696:VGU327698 VQQ327696:VQQ327698 WAM327696:WAM327698 WKI327696:WKI327698 WUE327696:WUE327698 L393234:L393236 HS393232:HS393234 RO393232:RO393234 ABK393232:ABK393234 ALG393232:ALG393234 AVC393232:AVC393234 BEY393232:BEY393234 BOU393232:BOU393234 BYQ393232:BYQ393234 CIM393232:CIM393234 CSI393232:CSI393234 DCE393232:DCE393234 DMA393232:DMA393234 DVW393232:DVW393234 EFS393232:EFS393234 EPO393232:EPO393234 EZK393232:EZK393234 FJG393232:FJG393234 FTC393232:FTC393234 GCY393232:GCY393234 GMU393232:GMU393234 GWQ393232:GWQ393234 HGM393232:HGM393234 HQI393232:HQI393234 IAE393232:IAE393234 IKA393232:IKA393234 ITW393232:ITW393234 JDS393232:JDS393234 JNO393232:JNO393234 JXK393232:JXK393234 KHG393232:KHG393234 KRC393232:KRC393234 LAY393232:LAY393234 LKU393232:LKU393234 LUQ393232:LUQ393234 MEM393232:MEM393234 MOI393232:MOI393234 MYE393232:MYE393234 NIA393232:NIA393234 NRW393232:NRW393234 OBS393232:OBS393234 OLO393232:OLO393234 OVK393232:OVK393234 PFG393232:PFG393234 PPC393232:PPC393234 PYY393232:PYY393234 QIU393232:QIU393234 QSQ393232:QSQ393234 RCM393232:RCM393234 RMI393232:RMI393234 RWE393232:RWE393234 SGA393232:SGA393234 SPW393232:SPW393234 SZS393232:SZS393234 TJO393232:TJO393234 TTK393232:TTK393234 UDG393232:UDG393234 UNC393232:UNC393234 UWY393232:UWY393234 VGU393232:VGU393234 VQQ393232:VQQ393234 WAM393232:WAM393234 WKI393232:WKI393234 WUE393232:WUE393234 L458770:L458772 HS458768:HS458770 RO458768:RO458770 ABK458768:ABK458770 ALG458768:ALG458770 AVC458768:AVC458770 BEY458768:BEY458770 BOU458768:BOU458770 BYQ458768:BYQ458770 CIM458768:CIM458770 CSI458768:CSI458770 DCE458768:DCE458770 DMA458768:DMA458770 DVW458768:DVW458770 EFS458768:EFS458770 EPO458768:EPO458770 EZK458768:EZK458770 FJG458768:FJG458770 FTC458768:FTC458770 GCY458768:GCY458770 GMU458768:GMU458770 GWQ458768:GWQ458770 HGM458768:HGM458770 HQI458768:HQI458770 IAE458768:IAE458770 IKA458768:IKA458770 ITW458768:ITW458770 JDS458768:JDS458770 JNO458768:JNO458770 JXK458768:JXK458770 KHG458768:KHG458770 KRC458768:KRC458770 LAY458768:LAY458770 LKU458768:LKU458770 LUQ458768:LUQ458770 MEM458768:MEM458770 MOI458768:MOI458770 MYE458768:MYE458770 NIA458768:NIA458770 NRW458768:NRW458770 OBS458768:OBS458770 OLO458768:OLO458770 OVK458768:OVK458770 PFG458768:PFG458770 PPC458768:PPC458770 PYY458768:PYY458770 QIU458768:QIU458770 QSQ458768:QSQ458770 RCM458768:RCM458770 RMI458768:RMI458770 RWE458768:RWE458770 SGA458768:SGA458770 SPW458768:SPW458770 SZS458768:SZS458770 TJO458768:TJO458770 TTK458768:TTK458770 UDG458768:UDG458770 UNC458768:UNC458770 UWY458768:UWY458770 VGU458768:VGU458770 VQQ458768:VQQ458770 WAM458768:WAM458770 WKI458768:WKI458770 WUE458768:WUE458770 L524306:L524308 HS524304:HS524306 RO524304:RO524306 ABK524304:ABK524306 ALG524304:ALG524306 AVC524304:AVC524306 BEY524304:BEY524306 BOU524304:BOU524306 BYQ524304:BYQ524306 CIM524304:CIM524306 CSI524304:CSI524306 DCE524304:DCE524306 DMA524304:DMA524306 DVW524304:DVW524306 EFS524304:EFS524306 EPO524304:EPO524306 EZK524304:EZK524306 FJG524304:FJG524306 FTC524304:FTC524306 GCY524304:GCY524306 GMU524304:GMU524306 GWQ524304:GWQ524306 HGM524304:HGM524306 HQI524304:HQI524306 IAE524304:IAE524306 IKA524304:IKA524306 ITW524304:ITW524306 JDS524304:JDS524306 JNO524304:JNO524306 JXK524304:JXK524306 KHG524304:KHG524306 KRC524304:KRC524306 LAY524304:LAY524306 LKU524304:LKU524306 LUQ524304:LUQ524306 MEM524304:MEM524306 MOI524304:MOI524306 MYE524304:MYE524306 NIA524304:NIA524306 NRW524304:NRW524306 OBS524304:OBS524306 OLO524304:OLO524306 OVK524304:OVK524306 PFG524304:PFG524306 PPC524304:PPC524306 PYY524304:PYY524306 QIU524304:QIU524306 QSQ524304:QSQ524306 RCM524304:RCM524306 RMI524304:RMI524306 RWE524304:RWE524306 SGA524304:SGA524306 SPW524304:SPW524306 SZS524304:SZS524306 TJO524304:TJO524306 TTK524304:TTK524306 UDG524304:UDG524306 UNC524304:UNC524306 UWY524304:UWY524306 VGU524304:VGU524306 VQQ524304:VQQ524306 WAM524304:WAM524306 WKI524304:WKI524306 WUE524304:WUE524306 L589842:L589844 HS589840:HS589842 RO589840:RO589842 ABK589840:ABK589842 ALG589840:ALG589842 AVC589840:AVC589842 BEY589840:BEY589842 BOU589840:BOU589842 BYQ589840:BYQ589842 CIM589840:CIM589842 CSI589840:CSI589842 DCE589840:DCE589842 DMA589840:DMA589842 DVW589840:DVW589842 EFS589840:EFS589842 EPO589840:EPO589842 EZK589840:EZK589842 FJG589840:FJG589842 FTC589840:FTC589842 GCY589840:GCY589842 GMU589840:GMU589842 GWQ589840:GWQ589842 HGM589840:HGM589842 HQI589840:HQI589842 IAE589840:IAE589842 IKA589840:IKA589842 ITW589840:ITW589842 JDS589840:JDS589842 JNO589840:JNO589842 JXK589840:JXK589842 KHG589840:KHG589842 KRC589840:KRC589842 LAY589840:LAY589842 LKU589840:LKU589842 LUQ589840:LUQ589842 MEM589840:MEM589842 MOI589840:MOI589842 MYE589840:MYE589842 NIA589840:NIA589842 NRW589840:NRW589842 OBS589840:OBS589842 OLO589840:OLO589842 OVK589840:OVK589842 PFG589840:PFG589842 PPC589840:PPC589842 PYY589840:PYY589842 QIU589840:QIU589842 QSQ589840:QSQ589842 RCM589840:RCM589842 RMI589840:RMI589842 RWE589840:RWE589842 SGA589840:SGA589842 SPW589840:SPW589842 SZS589840:SZS589842 TJO589840:TJO589842 TTK589840:TTK589842 UDG589840:UDG589842 UNC589840:UNC589842 UWY589840:UWY589842 VGU589840:VGU589842 VQQ589840:VQQ589842 WAM589840:WAM589842 WKI589840:WKI589842 WUE589840:WUE589842 L655378:L655380 HS655376:HS655378 RO655376:RO655378 ABK655376:ABK655378 ALG655376:ALG655378 AVC655376:AVC655378 BEY655376:BEY655378 BOU655376:BOU655378 BYQ655376:BYQ655378 CIM655376:CIM655378 CSI655376:CSI655378 DCE655376:DCE655378 DMA655376:DMA655378 DVW655376:DVW655378 EFS655376:EFS655378 EPO655376:EPO655378 EZK655376:EZK655378 FJG655376:FJG655378 FTC655376:FTC655378 GCY655376:GCY655378 GMU655376:GMU655378 GWQ655376:GWQ655378 HGM655376:HGM655378 HQI655376:HQI655378 IAE655376:IAE655378 IKA655376:IKA655378 ITW655376:ITW655378 JDS655376:JDS655378 JNO655376:JNO655378 JXK655376:JXK655378 KHG655376:KHG655378 KRC655376:KRC655378 LAY655376:LAY655378 LKU655376:LKU655378 LUQ655376:LUQ655378 MEM655376:MEM655378 MOI655376:MOI655378 MYE655376:MYE655378 NIA655376:NIA655378 NRW655376:NRW655378 OBS655376:OBS655378 OLO655376:OLO655378 OVK655376:OVK655378 PFG655376:PFG655378 PPC655376:PPC655378 PYY655376:PYY655378 QIU655376:QIU655378 QSQ655376:QSQ655378 RCM655376:RCM655378 RMI655376:RMI655378 RWE655376:RWE655378 SGA655376:SGA655378 SPW655376:SPW655378 SZS655376:SZS655378 TJO655376:TJO655378 TTK655376:TTK655378 UDG655376:UDG655378 UNC655376:UNC655378 UWY655376:UWY655378 VGU655376:VGU655378 VQQ655376:VQQ655378 WAM655376:WAM655378 WKI655376:WKI655378 WUE655376:WUE655378 L720914:L720916 HS720912:HS720914 RO720912:RO720914 ABK720912:ABK720914 ALG720912:ALG720914 AVC720912:AVC720914 BEY720912:BEY720914 BOU720912:BOU720914 BYQ720912:BYQ720914 CIM720912:CIM720914 CSI720912:CSI720914 DCE720912:DCE720914 DMA720912:DMA720914 DVW720912:DVW720914 EFS720912:EFS720914 EPO720912:EPO720914 EZK720912:EZK720914 FJG720912:FJG720914 FTC720912:FTC720914 GCY720912:GCY720914 GMU720912:GMU720914 GWQ720912:GWQ720914 HGM720912:HGM720914 HQI720912:HQI720914 IAE720912:IAE720914 IKA720912:IKA720914 ITW720912:ITW720914 JDS720912:JDS720914 JNO720912:JNO720914 JXK720912:JXK720914 KHG720912:KHG720914 KRC720912:KRC720914 LAY720912:LAY720914 LKU720912:LKU720914 LUQ720912:LUQ720914 MEM720912:MEM720914 MOI720912:MOI720914 MYE720912:MYE720914 NIA720912:NIA720914 NRW720912:NRW720914 OBS720912:OBS720914 OLO720912:OLO720914 OVK720912:OVK720914 PFG720912:PFG720914 PPC720912:PPC720914 PYY720912:PYY720914 QIU720912:QIU720914 QSQ720912:QSQ720914 RCM720912:RCM720914 RMI720912:RMI720914 RWE720912:RWE720914 SGA720912:SGA720914 SPW720912:SPW720914 SZS720912:SZS720914 TJO720912:TJO720914 TTK720912:TTK720914 UDG720912:UDG720914 UNC720912:UNC720914 UWY720912:UWY720914 VGU720912:VGU720914 VQQ720912:VQQ720914 WAM720912:WAM720914 WKI720912:WKI720914 WUE720912:WUE720914 L786450:L786452 HS786448:HS786450 RO786448:RO786450 ABK786448:ABK786450 ALG786448:ALG786450 AVC786448:AVC786450 BEY786448:BEY786450 BOU786448:BOU786450 BYQ786448:BYQ786450 CIM786448:CIM786450 CSI786448:CSI786450 DCE786448:DCE786450 DMA786448:DMA786450 DVW786448:DVW786450 EFS786448:EFS786450 EPO786448:EPO786450 EZK786448:EZK786450 FJG786448:FJG786450 FTC786448:FTC786450 GCY786448:GCY786450 GMU786448:GMU786450 GWQ786448:GWQ786450 HGM786448:HGM786450 HQI786448:HQI786450 IAE786448:IAE786450 IKA786448:IKA786450 ITW786448:ITW786450 JDS786448:JDS786450 JNO786448:JNO786450 JXK786448:JXK786450 KHG786448:KHG786450 KRC786448:KRC786450 LAY786448:LAY786450 LKU786448:LKU786450 LUQ786448:LUQ786450 MEM786448:MEM786450 MOI786448:MOI786450 MYE786448:MYE786450 NIA786448:NIA786450 NRW786448:NRW786450 OBS786448:OBS786450 OLO786448:OLO786450 OVK786448:OVK786450 PFG786448:PFG786450 PPC786448:PPC786450 PYY786448:PYY786450 QIU786448:QIU786450 QSQ786448:QSQ786450 RCM786448:RCM786450 RMI786448:RMI786450 RWE786448:RWE786450 SGA786448:SGA786450 SPW786448:SPW786450 SZS786448:SZS786450 TJO786448:TJO786450 TTK786448:TTK786450 UDG786448:UDG786450 UNC786448:UNC786450 UWY786448:UWY786450 VGU786448:VGU786450 VQQ786448:VQQ786450 WAM786448:WAM786450 WKI786448:WKI786450 WUE786448:WUE786450 L851986:L851988 HS851984:HS851986 RO851984:RO851986 ABK851984:ABK851986 ALG851984:ALG851986 AVC851984:AVC851986 BEY851984:BEY851986 BOU851984:BOU851986 BYQ851984:BYQ851986 CIM851984:CIM851986 CSI851984:CSI851986 DCE851984:DCE851986 DMA851984:DMA851986 DVW851984:DVW851986 EFS851984:EFS851986 EPO851984:EPO851986 EZK851984:EZK851986 FJG851984:FJG851986 FTC851984:FTC851986 GCY851984:GCY851986 GMU851984:GMU851986 GWQ851984:GWQ851986 HGM851984:HGM851986 HQI851984:HQI851986 IAE851984:IAE851986 IKA851984:IKA851986 ITW851984:ITW851986 JDS851984:JDS851986 JNO851984:JNO851986 JXK851984:JXK851986 KHG851984:KHG851986 KRC851984:KRC851986 LAY851984:LAY851986 LKU851984:LKU851986 LUQ851984:LUQ851986 MEM851984:MEM851986 MOI851984:MOI851986 MYE851984:MYE851986 NIA851984:NIA851986 NRW851984:NRW851986 OBS851984:OBS851986 OLO851984:OLO851986 OVK851984:OVK851986 PFG851984:PFG851986 PPC851984:PPC851986 PYY851984:PYY851986 QIU851984:QIU851986 QSQ851984:QSQ851986 RCM851984:RCM851986 RMI851984:RMI851986 RWE851984:RWE851986 SGA851984:SGA851986 SPW851984:SPW851986 SZS851984:SZS851986 TJO851984:TJO851986 TTK851984:TTK851986 UDG851984:UDG851986 UNC851984:UNC851986 UWY851984:UWY851986 VGU851984:VGU851986 VQQ851984:VQQ851986 WAM851984:WAM851986 WKI851984:WKI851986 WUE851984:WUE851986 L917522:L917524 HS917520:HS917522 RO917520:RO917522 ABK917520:ABK917522 ALG917520:ALG917522 AVC917520:AVC917522 BEY917520:BEY917522 BOU917520:BOU917522 BYQ917520:BYQ917522 CIM917520:CIM917522 CSI917520:CSI917522 DCE917520:DCE917522 DMA917520:DMA917522 DVW917520:DVW917522 EFS917520:EFS917522 EPO917520:EPO917522 EZK917520:EZK917522 FJG917520:FJG917522 FTC917520:FTC917522 GCY917520:GCY917522 GMU917520:GMU917522 GWQ917520:GWQ917522 HGM917520:HGM917522 HQI917520:HQI917522 IAE917520:IAE917522 IKA917520:IKA917522 ITW917520:ITW917522 JDS917520:JDS917522 JNO917520:JNO917522 JXK917520:JXK917522 KHG917520:KHG917522 KRC917520:KRC917522 LAY917520:LAY917522 LKU917520:LKU917522 LUQ917520:LUQ917522 MEM917520:MEM917522 MOI917520:MOI917522 MYE917520:MYE917522 NIA917520:NIA917522 NRW917520:NRW917522 OBS917520:OBS917522 OLO917520:OLO917522 OVK917520:OVK917522 PFG917520:PFG917522 PPC917520:PPC917522 PYY917520:PYY917522 QIU917520:QIU917522 QSQ917520:QSQ917522 RCM917520:RCM917522 RMI917520:RMI917522 RWE917520:RWE917522 SGA917520:SGA917522 SPW917520:SPW917522 SZS917520:SZS917522 TJO917520:TJO917522 TTK917520:TTK917522 UDG917520:UDG917522 UNC917520:UNC917522 UWY917520:UWY917522 VGU917520:VGU917522 VQQ917520:VQQ917522 WAM917520:WAM917522 WKI917520:WKI917522 WUE917520:WUE917522 L983058:L983060 HS983056:HS983058 RO983056:RO983058 ABK983056:ABK983058 ALG983056:ALG983058 AVC983056:AVC983058 BEY983056:BEY983058 BOU983056:BOU983058 BYQ983056:BYQ983058 CIM983056:CIM983058 CSI983056:CSI983058 DCE983056:DCE983058 DMA983056:DMA983058 DVW983056:DVW983058 EFS983056:EFS983058 EPO983056:EPO983058 EZK983056:EZK983058 FJG983056:FJG983058 FTC983056:FTC983058 GCY983056:GCY983058 GMU983056:GMU983058 GWQ983056:GWQ983058 HGM983056:HGM983058 HQI983056:HQI983058 IAE983056:IAE983058 IKA983056:IKA983058 ITW983056:ITW983058 JDS983056:JDS983058 JNO983056:JNO983058 JXK983056:JXK983058 KHG983056:KHG983058 KRC983056:KRC983058 LAY983056:LAY983058 LKU983056:LKU983058 LUQ983056:LUQ983058 MEM983056:MEM983058 MOI983056:MOI983058 MYE983056:MYE983058 NIA983056:NIA983058 NRW983056:NRW983058 OBS983056:OBS983058 OLO983056:OLO983058 OVK983056:OVK983058 PFG983056:PFG983058 PPC983056:PPC983058 PYY983056:PYY983058 QIU983056:QIU983058 QSQ983056:QSQ983058 RCM983056:RCM983058 RMI983056:RMI983058 RWE983056:RWE983058 SGA983056:SGA983058 SPW983056:SPW983058 SZS983056:SZS983058 TJO983056:TJO983058 TTK983056:TTK983058 UDG983056:UDG983058 UNC983056:UNC983058 UWY983056:UWY983058 VGU983056:VGU983058 VQQ983056:VQQ983058 WAM983056:WAM983058 WKI983056:WKI983058 WUE983056:WUE983058 M65555:N65556 HT65553:HU65554 RP65553:RQ65554 ABL65553:ABM65554 ALH65553:ALI65554 AVD65553:AVE65554 BEZ65553:BFA65554 BOV65553:BOW65554 BYR65553:BYS65554 CIN65553:CIO65554 CSJ65553:CSK65554 DCF65553:DCG65554 DMB65553:DMC65554 DVX65553:DVY65554 EFT65553:EFU65554 EPP65553:EPQ65554 EZL65553:EZM65554 FJH65553:FJI65554 FTD65553:FTE65554 GCZ65553:GDA65554 GMV65553:GMW65554 GWR65553:GWS65554 HGN65553:HGO65554 HQJ65553:HQK65554 IAF65553:IAG65554 IKB65553:IKC65554 ITX65553:ITY65554 JDT65553:JDU65554 JNP65553:JNQ65554 JXL65553:JXM65554 KHH65553:KHI65554 KRD65553:KRE65554 LAZ65553:LBA65554 LKV65553:LKW65554 LUR65553:LUS65554 MEN65553:MEO65554 MOJ65553:MOK65554 MYF65553:MYG65554 NIB65553:NIC65554 NRX65553:NRY65554 OBT65553:OBU65554 OLP65553:OLQ65554 OVL65553:OVM65554 PFH65553:PFI65554 PPD65553:PPE65554 PYZ65553:PZA65554 QIV65553:QIW65554 QSR65553:QSS65554 RCN65553:RCO65554 RMJ65553:RMK65554 RWF65553:RWG65554 SGB65553:SGC65554 SPX65553:SPY65554 SZT65553:SZU65554 TJP65553:TJQ65554 TTL65553:TTM65554 UDH65553:UDI65554 UND65553:UNE65554 UWZ65553:UXA65554 VGV65553:VGW65554 VQR65553:VQS65554 WAN65553:WAO65554 WKJ65553:WKK65554 WUF65553:WUG65554 M131091:N131092 HT131089:HU131090 RP131089:RQ131090 ABL131089:ABM131090 ALH131089:ALI131090 AVD131089:AVE131090 BEZ131089:BFA131090 BOV131089:BOW131090 BYR131089:BYS131090 CIN131089:CIO131090 CSJ131089:CSK131090 DCF131089:DCG131090 DMB131089:DMC131090 DVX131089:DVY131090 EFT131089:EFU131090 EPP131089:EPQ131090 EZL131089:EZM131090 FJH131089:FJI131090 FTD131089:FTE131090 GCZ131089:GDA131090 GMV131089:GMW131090 GWR131089:GWS131090 HGN131089:HGO131090 HQJ131089:HQK131090 IAF131089:IAG131090 IKB131089:IKC131090 ITX131089:ITY131090 JDT131089:JDU131090 JNP131089:JNQ131090 JXL131089:JXM131090 KHH131089:KHI131090 KRD131089:KRE131090 LAZ131089:LBA131090 LKV131089:LKW131090 LUR131089:LUS131090 MEN131089:MEO131090 MOJ131089:MOK131090 MYF131089:MYG131090 NIB131089:NIC131090 NRX131089:NRY131090 OBT131089:OBU131090 OLP131089:OLQ131090 OVL131089:OVM131090 PFH131089:PFI131090 PPD131089:PPE131090 PYZ131089:PZA131090 QIV131089:QIW131090 QSR131089:QSS131090 RCN131089:RCO131090 RMJ131089:RMK131090 RWF131089:RWG131090 SGB131089:SGC131090 SPX131089:SPY131090 SZT131089:SZU131090 TJP131089:TJQ131090 TTL131089:TTM131090 UDH131089:UDI131090 UND131089:UNE131090 UWZ131089:UXA131090 VGV131089:VGW131090 VQR131089:VQS131090 WAN131089:WAO131090 WKJ131089:WKK131090 WUF131089:WUG131090 M196627:N196628 HT196625:HU196626 RP196625:RQ196626 ABL196625:ABM196626 ALH196625:ALI196626 AVD196625:AVE196626 BEZ196625:BFA196626 BOV196625:BOW196626 BYR196625:BYS196626 CIN196625:CIO196626 CSJ196625:CSK196626 DCF196625:DCG196626 DMB196625:DMC196626 DVX196625:DVY196626 EFT196625:EFU196626 EPP196625:EPQ196626 EZL196625:EZM196626 FJH196625:FJI196626 FTD196625:FTE196626 GCZ196625:GDA196626 GMV196625:GMW196626 GWR196625:GWS196626 HGN196625:HGO196626 HQJ196625:HQK196626 IAF196625:IAG196626 IKB196625:IKC196626 ITX196625:ITY196626 JDT196625:JDU196626 JNP196625:JNQ196626 JXL196625:JXM196626 KHH196625:KHI196626 KRD196625:KRE196626 LAZ196625:LBA196626 LKV196625:LKW196626 LUR196625:LUS196626 MEN196625:MEO196626 MOJ196625:MOK196626 MYF196625:MYG196626 NIB196625:NIC196626 NRX196625:NRY196626 OBT196625:OBU196626 OLP196625:OLQ196626 OVL196625:OVM196626 PFH196625:PFI196626 PPD196625:PPE196626 PYZ196625:PZA196626 QIV196625:QIW196626 QSR196625:QSS196626 RCN196625:RCO196626 RMJ196625:RMK196626 RWF196625:RWG196626 SGB196625:SGC196626 SPX196625:SPY196626 SZT196625:SZU196626 TJP196625:TJQ196626 TTL196625:TTM196626 UDH196625:UDI196626 UND196625:UNE196626 UWZ196625:UXA196626 VGV196625:VGW196626 VQR196625:VQS196626 WAN196625:WAO196626 WKJ196625:WKK196626 WUF196625:WUG196626 M262163:N262164 HT262161:HU262162 RP262161:RQ262162 ABL262161:ABM262162 ALH262161:ALI262162 AVD262161:AVE262162 BEZ262161:BFA262162 BOV262161:BOW262162 BYR262161:BYS262162 CIN262161:CIO262162 CSJ262161:CSK262162 DCF262161:DCG262162 DMB262161:DMC262162 DVX262161:DVY262162 EFT262161:EFU262162 EPP262161:EPQ262162 EZL262161:EZM262162 FJH262161:FJI262162 FTD262161:FTE262162 GCZ262161:GDA262162 GMV262161:GMW262162 GWR262161:GWS262162 HGN262161:HGO262162 HQJ262161:HQK262162 IAF262161:IAG262162 IKB262161:IKC262162 ITX262161:ITY262162 JDT262161:JDU262162 JNP262161:JNQ262162 JXL262161:JXM262162 KHH262161:KHI262162 KRD262161:KRE262162 LAZ262161:LBA262162 LKV262161:LKW262162 LUR262161:LUS262162 MEN262161:MEO262162 MOJ262161:MOK262162 MYF262161:MYG262162 NIB262161:NIC262162 NRX262161:NRY262162 OBT262161:OBU262162 OLP262161:OLQ262162 OVL262161:OVM262162 PFH262161:PFI262162 PPD262161:PPE262162 PYZ262161:PZA262162 QIV262161:QIW262162 QSR262161:QSS262162 RCN262161:RCO262162 RMJ262161:RMK262162 RWF262161:RWG262162 SGB262161:SGC262162 SPX262161:SPY262162 SZT262161:SZU262162 TJP262161:TJQ262162 TTL262161:TTM262162 UDH262161:UDI262162 UND262161:UNE262162 UWZ262161:UXA262162 VGV262161:VGW262162 VQR262161:VQS262162 WAN262161:WAO262162 WKJ262161:WKK262162 WUF262161:WUG262162 M327699:N327700 HT327697:HU327698 RP327697:RQ327698 ABL327697:ABM327698 ALH327697:ALI327698 AVD327697:AVE327698 BEZ327697:BFA327698 BOV327697:BOW327698 BYR327697:BYS327698 CIN327697:CIO327698 CSJ327697:CSK327698 DCF327697:DCG327698 DMB327697:DMC327698 DVX327697:DVY327698 EFT327697:EFU327698 EPP327697:EPQ327698 EZL327697:EZM327698 FJH327697:FJI327698 FTD327697:FTE327698 GCZ327697:GDA327698 GMV327697:GMW327698 GWR327697:GWS327698 HGN327697:HGO327698 HQJ327697:HQK327698 IAF327697:IAG327698 IKB327697:IKC327698 ITX327697:ITY327698 JDT327697:JDU327698 JNP327697:JNQ327698 JXL327697:JXM327698 KHH327697:KHI327698 KRD327697:KRE327698 LAZ327697:LBA327698 LKV327697:LKW327698 LUR327697:LUS327698 MEN327697:MEO327698 MOJ327697:MOK327698 MYF327697:MYG327698 NIB327697:NIC327698 NRX327697:NRY327698 OBT327697:OBU327698 OLP327697:OLQ327698 OVL327697:OVM327698 PFH327697:PFI327698 PPD327697:PPE327698 PYZ327697:PZA327698 QIV327697:QIW327698 QSR327697:QSS327698 RCN327697:RCO327698 RMJ327697:RMK327698 RWF327697:RWG327698 SGB327697:SGC327698 SPX327697:SPY327698 SZT327697:SZU327698 TJP327697:TJQ327698 TTL327697:TTM327698 UDH327697:UDI327698 UND327697:UNE327698 UWZ327697:UXA327698 VGV327697:VGW327698 VQR327697:VQS327698 WAN327697:WAO327698 WKJ327697:WKK327698 WUF327697:WUG327698 M393235:N393236 HT393233:HU393234 RP393233:RQ393234 ABL393233:ABM393234 ALH393233:ALI393234 AVD393233:AVE393234 BEZ393233:BFA393234 BOV393233:BOW393234 BYR393233:BYS393234 CIN393233:CIO393234 CSJ393233:CSK393234 DCF393233:DCG393234 DMB393233:DMC393234 DVX393233:DVY393234 EFT393233:EFU393234 EPP393233:EPQ393234 EZL393233:EZM393234 FJH393233:FJI393234 FTD393233:FTE393234 GCZ393233:GDA393234 GMV393233:GMW393234 GWR393233:GWS393234 HGN393233:HGO393234 HQJ393233:HQK393234 IAF393233:IAG393234 IKB393233:IKC393234 ITX393233:ITY393234 JDT393233:JDU393234 JNP393233:JNQ393234 JXL393233:JXM393234 KHH393233:KHI393234 KRD393233:KRE393234 LAZ393233:LBA393234 LKV393233:LKW393234 LUR393233:LUS393234 MEN393233:MEO393234 MOJ393233:MOK393234 MYF393233:MYG393234 NIB393233:NIC393234 NRX393233:NRY393234 OBT393233:OBU393234 OLP393233:OLQ393234 OVL393233:OVM393234 PFH393233:PFI393234 PPD393233:PPE393234 PYZ393233:PZA393234 QIV393233:QIW393234 QSR393233:QSS393234 RCN393233:RCO393234 RMJ393233:RMK393234 RWF393233:RWG393234 SGB393233:SGC393234 SPX393233:SPY393234 SZT393233:SZU393234 TJP393233:TJQ393234 TTL393233:TTM393234 UDH393233:UDI393234 UND393233:UNE393234 UWZ393233:UXA393234 VGV393233:VGW393234 VQR393233:VQS393234 WAN393233:WAO393234 WKJ393233:WKK393234 WUF393233:WUG393234 M458771:N458772 HT458769:HU458770 RP458769:RQ458770 ABL458769:ABM458770 ALH458769:ALI458770 AVD458769:AVE458770 BEZ458769:BFA458770 BOV458769:BOW458770 BYR458769:BYS458770 CIN458769:CIO458770 CSJ458769:CSK458770 DCF458769:DCG458770 DMB458769:DMC458770 DVX458769:DVY458770 EFT458769:EFU458770 EPP458769:EPQ458770 EZL458769:EZM458770 FJH458769:FJI458770 FTD458769:FTE458770 GCZ458769:GDA458770 GMV458769:GMW458770 GWR458769:GWS458770 HGN458769:HGO458770 HQJ458769:HQK458770 IAF458769:IAG458770 IKB458769:IKC458770 ITX458769:ITY458770 JDT458769:JDU458770 JNP458769:JNQ458770 JXL458769:JXM458770 KHH458769:KHI458770 KRD458769:KRE458770 LAZ458769:LBA458770 LKV458769:LKW458770 LUR458769:LUS458770 MEN458769:MEO458770 MOJ458769:MOK458770 MYF458769:MYG458770 NIB458769:NIC458770 NRX458769:NRY458770 OBT458769:OBU458770 OLP458769:OLQ458770 OVL458769:OVM458770 PFH458769:PFI458770 PPD458769:PPE458770 PYZ458769:PZA458770 QIV458769:QIW458770 QSR458769:QSS458770 RCN458769:RCO458770 RMJ458769:RMK458770 RWF458769:RWG458770 SGB458769:SGC458770 SPX458769:SPY458770 SZT458769:SZU458770 TJP458769:TJQ458770 TTL458769:TTM458770 UDH458769:UDI458770 UND458769:UNE458770 UWZ458769:UXA458770 VGV458769:VGW458770 VQR458769:VQS458770 WAN458769:WAO458770 WKJ458769:WKK458770 WUF458769:WUG458770 M524307:N524308 HT524305:HU524306 RP524305:RQ524306 ABL524305:ABM524306 ALH524305:ALI524306 AVD524305:AVE524306 BEZ524305:BFA524306 BOV524305:BOW524306 BYR524305:BYS524306 CIN524305:CIO524306 CSJ524305:CSK524306 DCF524305:DCG524306 DMB524305:DMC524306 DVX524305:DVY524306 EFT524305:EFU524306 EPP524305:EPQ524306 EZL524305:EZM524306 FJH524305:FJI524306 FTD524305:FTE524306 GCZ524305:GDA524306 GMV524305:GMW524306 GWR524305:GWS524306 HGN524305:HGO524306 HQJ524305:HQK524306 IAF524305:IAG524306 IKB524305:IKC524306 ITX524305:ITY524306 JDT524305:JDU524306 JNP524305:JNQ524306 JXL524305:JXM524306 KHH524305:KHI524306 KRD524305:KRE524306 LAZ524305:LBA524306 LKV524305:LKW524306 LUR524305:LUS524306 MEN524305:MEO524306 MOJ524305:MOK524306 MYF524305:MYG524306 NIB524305:NIC524306 NRX524305:NRY524306 OBT524305:OBU524306 OLP524305:OLQ524306 OVL524305:OVM524306 PFH524305:PFI524306 PPD524305:PPE524306 PYZ524305:PZA524306 QIV524305:QIW524306 QSR524305:QSS524306 RCN524305:RCO524306 RMJ524305:RMK524306 RWF524305:RWG524306 SGB524305:SGC524306 SPX524305:SPY524306 SZT524305:SZU524306 TJP524305:TJQ524306 TTL524305:TTM524306 UDH524305:UDI524306 UND524305:UNE524306 UWZ524305:UXA524306 VGV524305:VGW524306 VQR524305:VQS524306 WAN524305:WAO524306 WKJ524305:WKK524306 WUF524305:WUG524306 M589843:N589844 HT589841:HU589842 RP589841:RQ589842 ABL589841:ABM589842 ALH589841:ALI589842 AVD589841:AVE589842 BEZ589841:BFA589842 BOV589841:BOW589842 BYR589841:BYS589842 CIN589841:CIO589842 CSJ589841:CSK589842 DCF589841:DCG589842 DMB589841:DMC589842 DVX589841:DVY589842 EFT589841:EFU589842 EPP589841:EPQ589842 EZL589841:EZM589842 FJH589841:FJI589842 FTD589841:FTE589842 GCZ589841:GDA589842 GMV589841:GMW589842 GWR589841:GWS589842 HGN589841:HGO589842 HQJ589841:HQK589842 IAF589841:IAG589842 IKB589841:IKC589842 ITX589841:ITY589842 JDT589841:JDU589842 JNP589841:JNQ589842 JXL589841:JXM589842 KHH589841:KHI589842 KRD589841:KRE589842 LAZ589841:LBA589842 LKV589841:LKW589842 LUR589841:LUS589842 MEN589841:MEO589842 MOJ589841:MOK589842 MYF589841:MYG589842 NIB589841:NIC589842 NRX589841:NRY589842 OBT589841:OBU589842 OLP589841:OLQ589842 OVL589841:OVM589842 PFH589841:PFI589842 PPD589841:PPE589842 PYZ589841:PZA589842 QIV589841:QIW589842 QSR589841:QSS589842 RCN589841:RCO589842 RMJ589841:RMK589842 RWF589841:RWG589842 SGB589841:SGC589842 SPX589841:SPY589842 SZT589841:SZU589842 TJP589841:TJQ589842 TTL589841:TTM589842 UDH589841:UDI589842 UND589841:UNE589842 UWZ589841:UXA589842 VGV589841:VGW589842 VQR589841:VQS589842 WAN589841:WAO589842 WKJ589841:WKK589842 WUF589841:WUG589842 M655379:N655380 HT655377:HU655378 RP655377:RQ655378 ABL655377:ABM655378 ALH655377:ALI655378 AVD655377:AVE655378 BEZ655377:BFA655378 BOV655377:BOW655378 BYR655377:BYS655378 CIN655377:CIO655378 CSJ655377:CSK655378 DCF655377:DCG655378 DMB655377:DMC655378 DVX655377:DVY655378 EFT655377:EFU655378 EPP655377:EPQ655378 EZL655377:EZM655378 FJH655377:FJI655378 FTD655377:FTE655378 GCZ655377:GDA655378 GMV655377:GMW655378 GWR655377:GWS655378 HGN655377:HGO655378 HQJ655377:HQK655378 IAF655377:IAG655378 IKB655377:IKC655378 ITX655377:ITY655378 JDT655377:JDU655378 JNP655377:JNQ655378 JXL655377:JXM655378 KHH655377:KHI655378 KRD655377:KRE655378 LAZ655377:LBA655378 LKV655377:LKW655378 LUR655377:LUS655378 MEN655377:MEO655378 MOJ655377:MOK655378 MYF655377:MYG655378 NIB655377:NIC655378 NRX655377:NRY655378 OBT655377:OBU655378 OLP655377:OLQ655378 OVL655377:OVM655378 PFH655377:PFI655378 PPD655377:PPE655378 PYZ655377:PZA655378 QIV655377:QIW655378 QSR655377:QSS655378 RCN655377:RCO655378 RMJ655377:RMK655378 RWF655377:RWG655378 SGB655377:SGC655378 SPX655377:SPY655378 SZT655377:SZU655378 TJP655377:TJQ655378 TTL655377:TTM655378 UDH655377:UDI655378 UND655377:UNE655378 UWZ655377:UXA655378 VGV655377:VGW655378 VQR655377:VQS655378 WAN655377:WAO655378 WKJ655377:WKK655378 WUF655377:WUG655378 M720915:N720916 HT720913:HU720914 RP720913:RQ720914 ABL720913:ABM720914 ALH720913:ALI720914 AVD720913:AVE720914 BEZ720913:BFA720914 BOV720913:BOW720914 BYR720913:BYS720914 CIN720913:CIO720914 CSJ720913:CSK720914 DCF720913:DCG720914 DMB720913:DMC720914 DVX720913:DVY720914 EFT720913:EFU720914 EPP720913:EPQ720914 EZL720913:EZM720914 FJH720913:FJI720914 FTD720913:FTE720914 GCZ720913:GDA720914 GMV720913:GMW720914 GWR720913:GWS720914 HGN720913:HGO720914 HQJ720913:HQK720914 IAF720913:IAG720914 IKB720913:IKC720914 ITX720913:ITY720914 JDT720913:JDU720914 JNP720913:JNQ720914 JXL720913:JXM720914 KHH720913:KHI720914 KRD720913:KRE720914 LAZ720913:LBA720914 LKV720913:LKW720914 LUR720913:LUS720914 MEN720913:MEO720914 MOJ720913:MOK720914 MYF720913:MYG720914 NIB720913:NIC720914 NRX720913:NRY720914 OBT720913:OBU720914 OLP720913:OLQ720914 OVL720913:OVM720914 PFH720913:PFI720914 PPD720913:PPE720914 PYZ720913:PZA720914 QIV720913:QIW720914 QSR720913:QSS720914 RCN720913:RCO720914 RMJ720913:RMK720914 RWF720913:RWG720914 SGB720913:SGC720914 SPX720913:SPY720914 SZT720913:SZU720914 TJP720913:TJQ720914 TTL720913:TTM720914 UDH720913:UDI720914 UND720913:UNE720914 UWZ720913:UXA720914 VGV720913:VGW720914 VQR720913:VQS720914 WAN720913:WAO720914 WKJ720913:WKK720914 WUF720913:WUG720914 M786451:N786452 HT786449:HU786450 RP786449:RQ786450 ABL786449:ABM786450 ALH786449:ALI786450 AVD786449:AVE786450 BEZ786449:BFA786450 BOV786449:BOW786450 BYR786449:BYS786450 CIN786449:CIO786450 CSJ786449:CSK786450 DCF786449:DCG786450 DMB786449:DMC786450 DVX786449:DVY786450 EFT786449:EFU786450 EPP786449:EPQ786450 EZL786449:EZM786450 FJH786449:FJI786450 FTD786449:FTE786450 GCZ786449:GDA786450 GMV786449:GMW786450 GWR786449:GWS786450 HGN786449:HGO786450 HQJ786449:HQK786450 IAF786449:IAG786450 IKB786449:IKC786450 ITX786449:ITY786450 JDT786449:JDU786450 JNP786449:JNQ786450 JXL786449:JXM786450 KHH786449:KHI786450 KRD786449:KRE786450 LAZ786449:LBA786450 LKV786449:LKW786450 LUR786449:LUS786450 MEN786449:MEO786450 MOJ786449:MOK786450 MYF786449:MYG786450 NIB786449:NIC786450 NRX786449:NRY786450 OBT786449:OBU786450 OLP786449:OLQ786450 OVL786449:OVM786450 PFH786449:PFI786450 PPD786449:PPE786450 PYZ786449:PZA786450 QIV786449:QIW786450 QSR786449:QSS786450 RCN786449:RCO786450 RMJ786449:RMK786450 RWF786449:RWG786450 SGB786449:SGC786450 SPX786449:SPY786450 SZT786449:SZU786450 TJP786449:TJQ786450 TTL786449:TTM786450 UDH786449:UDI786450 UND786449:UNE786450 UWZ786449:UXA786450 VGV786449:VGW786450 VQR786449:VQS786450 WAN786449:WAO786450 WKJ786449:WKK786450 WUF786449:WUG786450 M851987:N851988 HT851985:HU851986 RP851985:RQ851986 ABL851985:ABM851986 ALH851985:ALI851986 AVD851985:AVE851986 BEZ851985:BFA851986 BOV851985:BOW851986 BYR851985:BYS851986 CIN851985:CIO851986 CSJ851985:CSK851986 DCF851985:DCG851986 DMB851985:DMC851986 DVX851985:DVY851986 EFT851985:EFU851986 EPP851985:EPQ851986 EZL851985:EZM851986 FJH851985:FJI851986 FTD851985:FTE851986 GCZ851985:GDA851986 GMV851985:GMW851986 GWR851985:GWS851986 HGN851985:HGO851986 HQJ851985:HQK851986 IAF851985:IAG851986 IKB851985:IKC851986 ITX851985:ITY851986 JDT851985:JDU851986 JNP851985:JNQ851986 JXL851985:JXM851986 KHH851985:KHI851986 KRD851985:KRE851986 LAZ851985:LBA851986 LKV851985:LKW851986 LUR851985:LUS851986 MEN851985:MEO851986 MOJ851985:MOK851986 MYF851985:MYG851986 NIB851985:NIC851986 NRX851985:NRY851986 OBT851985:OBU851986 OLP851985:OLQ851986 OVL851985:OVM851986 PFH851985:PFI851986 PPD851985:PPE851986 PYZ851985:PZA851986 QIV851985:QIW851986 QSR851985:QSS851986 RCN851985:RCO851986 RMJ851985:RMK851986 RWF851985:RWG851986 SGB851985:SGC851986 SPX851985:SPY851986 SZT851985:SZU851986 TJP851985:TJQ851986 TTL851985:TTM851986 UDH851985:UDI851986 UND851985:UNE851986 UWZ851985:UXA851986 VGV851985:VGW851986 VQR851985:VQS851986 WAN851985:WAO851986 WKJ851985:WKK851986 WUF851985:WUG851986 M917523:N917524 HT917521:HU917522 RP917521:RQ917522 ABL917521:ABM917522 ALH917521:ALI917522 AVD917521:AVE917522 BEZ917521:BFA917522 BOV917521:BOW917522 BYR917521:BYS917522 CIN917521:CIO917522 CSJ917521:CSK917522 DCF917521:DCG917522 DMB917521:DMC917522 DVX917521:DVY917522 EFT917521:EFU917522 EPP917521:EPQ917522 EZL917521:EZM917522 FJH917521:FJI917522 FTD917521:FTE917522 GCZ917521:GDA917522 GMV917521:GMW917522 GWR917521:GWS917522 HGN917521:HGO917522 HQJ917521:HQK917522 IAF917521:IAG917522 IKB917521:IKC917522 ITX917521:ITY917522 JDT917521:JDU917522 JNP917521:JNQ917522 JXL917521:JXM917522 KHH917521:KHI917522 KRD917521:KRE917522 LAZ917521:LBA917522 LKV917521:LKW917522 LUR917521:LUS917522 MEN917521:MEO917522 MOJ917521:MOK917522 MYF917521:MYG917522 NIB917521:NIC917522 NRX917521:NRY917522 OBT917521:OBU917522 OLP917521:OLQ917522 OVL917521:OVM917522 PFH917521:PFI917522 PPD917521:PPE917522 PYZ917521:PZA917522 QIV917521:QIW917522 QSR917521:QSS917522 RCN917521:RCO917522 RMJ917521:RMK917522 RWF917521:RWG917522 SGB917521:SGC917522 SPX917521:SPY917522 SZT917521:SZU917522 TJP917521:TJQ917522 TTL917521:TTM917522 UDH917521:UDI917522 UND917521:UNE917522 UWZ917521:UXA917522 VGV917521:VGW917522 VQR917521:VQS917522 WAN917521:WAO917522 WKJ917521:WKK917522 WUF917521:WUG917522 M983059:N983060 HT983057:HU983058 RP983057:RQ983058 ABL983057:ABM983058 ALH983057:ALI983058 AVD983057:AVE983058 BEZ983057:BFA983058 BOV983057:BOW983058 BYR983057:BYS983058 CIN983057:CIO983058 CSJ983057:CSK983058 DCF983057:DCG983058 DMB983057:DMC983058 DVX983057:DVY983058 EFT983057:EFU983058 EPP983057:EPQ983058 EZL983057:EZM983058 FJH983057:FJI983058 FTD983057:FTE983058 GCZ983057:GDA983058 GMV983057:GMW983058 GWR983057:GWS983058 HGN983057:HGO983058 HQJ983057:HQK983058 IAF983057:IAG983058 IKB983057:IKC983058 ITX983057:ITY983058 JDT983057:JDU983058 JNP983057:JNQ983058 JXL983057:JXM983058 KHH983057:KHI983058 KRD983057:KRE983058 LAZ983057:LBA983058 LKV983057:LKW983058 LUR983057:LUS983058 MEN983057:MEO983058 MOJ983057:MOK983058 MYF983057:MYG983058 NIB983057:NIC983058 NRX983057:NRY983058 OBT983057:OBU983058 OLP983057:OLQ983058 OVL983057:OVM983058 PFH983057:PFI983058 PPD983057:PPE983058 PYZ983057:PZA983058 QIV983057:QIW983058 QSR983057:QSS983058 RCN983057:RCO983058 RMJ983057:RMK983058 RWF983057:RWG983058 SGB983057:SGC983058 SPX983057:SPY983058 SZT983057:SZU983058 TJP983057:TJQ983058 TTL983057:TTM983058 UDH983057:UDI983058 UND983057:UNE983058 UWZ983057:UXA983058 VGV983057:VGW983058 VQR983057:VQS983058 WAN983057:WAO983058 WKJ983057:WKK983058 WUF983057:WUG983058 L65552 HS65550 RO65550 ABK65550 ALG65550 AVC65550 BEY65550 BOU65550 BYQ65550 CIM65550 CSI65550 DCE65550 DMA65550 DVW65550 EFS65550 EPO65550 EZK65550 FJG65550 FTC65550 GCY65550 GMU65550 GWQ65550 HGM65550 HQI65550 IAE65550 IKA65550 ITW65550 JDS65550 JNO65550 JXK65550 KHG65550 KRC65550 LAY65550 LKU65550 LUQ65550 MEM65550 MOI65550 MYE65550 NIA65550 NRW65550 OBS65550 OLO65550 OVK65550 PFG65550 PPC65550 PYY65550 QIU65550 QSQ65550 RCM65550 RMI65550 RWE65550 SGA65550 SPW65550 SZS65550 TJO65550 TTK65550 UDG65550 UNC65550 UWY65550 VGU65550 VQQ65550 WAM65550 WKI65550 WUE65550 L131088 HS131086 RO131086 ABK131086 ALG131086 AVC131086 BEY131086 BOU131086 BYQ131086 CIM131086 CSI131086 DCE131086 DMA131086 DVW131086 EFS131086 EPO131086 EZK131086 FJG131086 FTC131086 GCY131086 GMU131086 GWQ131086 HGM131086 HQI131086 IAE131086 IKA131086 ITW131086 JDS131086 JNO131086 JXK131086 KHG131086 KRC131086 LAY131086 LKU131086 LUQ131086 MEM131086 MOI131086 MYE131086 NIA131086 NRW131086 OBS131086 OLO131086 OVK131086 PFG131086 PPC131086 PYY131086 QIU131086 QSQ131086 RCM131086 RMI131086 RWE131086 SGA131086 SPW131086 SZS131086 TJO131086 TTK131086 UDG131086 UNC131086 UWY131086 VGU131086 VQQ131086 WAM131086 WKI131086 WUE131086 L196624 HS196622 RO196622 ABK196622 ALG196622 AVC196622 BEY196622 BOU196622 BYQ196622 CIM196622 CSI196622 DCE196622 DMA196622 DVW196622 EFS196622 EPO196622 EZK196622 FJG196622 FTC196622 GCY196622 GMU196622 GWQ196622 HGM196622 HQI196622 IAE196622 IKA196622 ITW196622 JDS196622 JNO196622 JXK196622 KHG196622 KRC196622 LAY196622 LKU196622 LUQ196622 MEM196622 MOI196622 MYE196622 NIA196622 NRW196622 OBS196622 OLO196622 OVK196622 PFG196622 PPC196622 PYY196622 QIU196622 QSQ196622 RCM196622 RMI196622 RWE196622 SGA196622 SPW196622 SZS196622 TJO196622 TTK196622 UDG196622 UNC196622 UWY196622 VGU196622 VQQ196622 WAM196622 WKI196622 WUE196622 L262160 HS262158 RO262158 ABK262158 ALG262158 AVC262158 BEY262158 BOU262158 BYQ262158 CIM262158 CSI262158 DCE262158 DMA262158 DVW262158 EFS262158 EPO262158 EZK262158 FJG262158 FTC262158 GCY262158 GMU262158 GWQ262158 HGM262158 HQI262158 IAE262158 IKA262158 ITW262158 JDS262158 JNO262158 JXK262158 KHG262158 KRC262158 LAY262158 LKU262158 LUQ262158 MEM262158 MOI262158 MYE262158 NIA262158 NRW262158 OBS262158 OLO262158 OVK262158 PFG262158 PPC262158 PYY262158 QIU262158 QSQ262158 RCM262158 RMI262158 RWE262158 SGA262158 SPW262158 SZS262158 TJO262158 TTK262158 UDG262158 UNC262158 UWY262158 VGU262158 VQQ262158 WAM262158 WKI262158 WUE262158 L327696 HS327694 RO327694 ABK327694 ALG327694 AVC327694 BEY327694 BOU327694 BYQ327694 CIM327694 CSI327694 DCE327694 DMA327694 DVW327694 EFS327694 EPO327694 EZK327694 FJG327694 FTC327694 GCY327694 GMU327694 GWQ327694 HGM327694 HQI327694 IAE327694 IKA327694 ITW327694 JDS327694 JNO327694 JXK327694 KHG327694 KRC327694 LAY327694 LKU327694 LUQ327694 MEM327694 MOI327694 MYE327694 NIA327694 NRW327694 OBS327694 OLO327694 OVK327694 PFG327694 PPC327694 PYY327694 QIU327694 QSQ327694 RCM327694 RMI327694 RWE327694 SGA327694 SPW327694 SZS327694 TJO327694 TTK327694 UDG327694 UNC327694 UWY327694 VGU327694 VQQ327694 WAM327694 WKI327694 WUE327694 L393232 HS393230 RO393230 ABK393230 ALG393230 AVC393230 BEY393230 BOU393230 BYQ393230 CIM393230 CSI393230 DCE393230 DMA393230 DVW393230 EFS393230 EPO393230 EZK393230 FJG393230 FTC393230 GCY393230 GMU393230 GWQ393230 HGM393230 HQI393230 IAE393230 IKA393230 ITW393230 JDS393230 JNO393230 JXK393230 KHG393230 KRC393230 LAY393230 LKU393230 LUQ393230 MEM393230 MOI393230 MYE393230 NIA393230 NRW393230 OBS393230 OLO393230 OVK393230 PFG393230 PPC393230 PYY393230 QIU393230 QSQ393230 RCM393230 RMI393230 RWE393230 SGA393230 SPW393230 SZS393230 TJO393230 TTK393230 UDG393230 UNC393230 UWY393230 VGU393230 VQQ393230 WAM393230 WKI393230 WUE393230 L458768 HS458766 RO458766 ABK458766 ALG458766 AVC458766 BEY458766 BOU458766 BYQ458766 CIM458766 CSI458766 DCE458766 DMA458766 DVW458766 EFS458766 EPO458766 EZK458766 FJG458766 FTC458766 GCY458766 GMU458766 GWQ458766 HGM458766 HQI458766 IAE458766 IKA458766 ITW458766 JDS458766 JNO458766 JXK458766 KHG458766 KRC458766 LAY458766 LKU458766 LUQ458766 MEM458766 MOI458766 MYE458766 NIA458766 NRW458766 OBS458766 OLO458766 OVK458766 PFG458766 PPC458766 PYY458766 QIU458766 QSQ458766 RCM458766 RMI458766 RWE458766 SGA458766 SPW458766 SZS458766 TJO458766 TTK458766 UDG458766 UNC458766 UWY458766 VGU458766 VQQ458766 WAM458766 WKI458766 WUE458766 L524304 HS524302 RO524302 ABK524302 ALG524302 AVC524302 BEY524302 BOU524302 BYQ524302 CIM524302 CSI524302 DCE524302 DMA524302 DVW524302 EFS524302 EPO524302 EZK524302 FJG524302 FTC524302 GCY524302 GMU524302 GWQ524302 HGM524302 HQI524302 IAE524302 IKA524302 ITW524302 JDS524302 JNO524302 JXK524302 KHG524302 KRC524302 LAY524302 LKU524302 LUQ524302 MEM524302 MOI524302 MYE524302 NIA524302 NRW524302 OBS524302 OLO524302 OVK524302 PFG524302 PPC524302 PYY524302 QIU524302 QSQ524302 RCM524302 RMI524302 RWE524302 SGA524302 SPW524302 SZS524302 TJO524302 TTK524302 UDG524302 UNC524302 UWY524302 VGU524302 VQQ524302 WAM524302 WKI524302 WUE524302 L589840 HS589838 RO589838 ABK589838 ALG589838 AVC589838 BEY589838 BOU589838 BYQ589838 CIM589838 CSI589838 DCE589838 DMA589838 DVW589838 EFS589838 EPO589838 EZK589838 FJG589838 FTC589838 GCY589838 GMU589838 GWQ589838 HGM589838 HQI589838 IAE589838 IKA589838 ITW589838 JDS589838 JNO589838 JXK589838 KHG589838 KRC589838 LAY589838 LKU589838 LUQ589838 MEM589838 MOI589838 MYE589838 NIA589838 NRW589838 OBS589838 OLO589838 OVK589838 PFG589838 PPC589838 PYY589838 QIU589838 QSQ589838 RCM589838 RMI589838 RWE589838 SGA589838 SPW589838 SZS589838 TJO589838 TTK589838 UDG589838 UNC589838 UWY589838 VGU589838 VQQ589838 WAM589838 WKI589838 WUE589838 L655376 HS655374 RO655374 ABK655374 ALG655374 AVC655374 BEY655374 BOU655374 BYQ655374 CIM655374 CSI655374 DCE655374 DMA655374 DVW655374 EFS655374 EPO655374 EZK655374 FJG655374 FTC655374 GCY655374 GMU655374 GWQ655374 HGM655374 HQI655374 IAE655374 IKA655374 ITW655374 JDS655374 JNO655374 JXK655374 KHG655374 KRC655374 LAY655374 LKU655374 LUQ655374 MEM655374 MOI655374 MYE655374 NIA655374 NRW655374 OBS655374 OLO655374 OVK655374 PFG655374 PPC655374 PYY655374 QIU655374 QSQ655374 RCM655374 RMI655374 RWE655374 SGA655374 SPW655374 SZS655374 TJO655374 TTK655374 UDG655374 UNC655374 UWY655374 VGU655374 VQQ655374 WAM655374 WKI655374 WUE655374 L720912 HS720910 RO720910 ABK720910 ALG720910 AVC720910 BEY720910 BOU720910 BYQ720910 CIM720910 CSI720910 DCE720910 DMA720910 DVW720910 EFS720910 EPO720910 EZK720910 FJG720910 FTC720910 GCY720910 GMU720910 GWQ720910 HGM720910 HQI720910 IAE720910 IKA720910 ITW720910 JDS720910 JNO720910 JXK720910 KHG720910 KRC720910 LAY720910 LKU720910 LUQ720910 MEM720910 MOI720910 MYE720910 NIA720910 NRW720910 OBS720910 OLO720910 OVK720910 PFG720910 PPC720910 PYY720910 QIU720910 QSQ720910 RCM720910 RMI720910 RWE720910 SGA720910 SPW720910 SZS720910 TJO720910 TTK720910 UDG720910 UNC720910 UWY720910 VGU720910 VQQ720910 WAM720910 WKI720910 WUE720910 L786448 HS786446 RO786446 ABK786446 ALG786446 AVC786446 BEY786446 BOU786446 BYQ786446 CIM786446 CSI786446 DCE786446 DMA786446 DVW786446 EFS786446 EPO786446 EZK786446 FJG786446 FTC786446 GCY786446 GMU786446 GWQ786446 HGM786446 HQI786446 IAE786446 IKA786446 ITW786446 JDS786446 JNO786446 JXK786446 KHG786446 KRC786446 LAY786446 LKU786446 LUQ786446 MEM786446 MOI786446 MYE786446 NIA786446 NRW786446 OBS786446 OLO786446 OVK786446 PFG786446 PPC786446 PYY786446 QIU786446 QSQ786446 RCM786446 RMI786446 RWE786446 SGA786446 SPW786446 SZS786446 TJO786446 TTK786446 UDG786446 UNC786446 UWY786446 VGU786446 VQQ786446 WAM786446 WKI786446 WUE786446 L851984 HS851982 RO851982 ABK851982 ALG851982 AVC851982 BEY851982 BOU851982 BYQ851982 CIM851982 CSI851982 DCE851982 DMA851982 DVW851982 EFS851982 EPO851982 EZK851982 FJG851982 FTC851982 GCY851982 GMU851982 GWQ851982 HGM851982 HQI851982 IAE851982 IKA851982 ITW851982 JDS851982 JNO851982 JXK851982 KHG851982 KRC851982 LAY851982 LKU851982 LUQ851982 MEM851982 MOI851982 MYE851982 NIA851982 NRW851982 OBS851982 OLO851982 OVK851982 PFG851982 PPC851982 PYY851982 QIU851982 QSQ851982 RCM851982 RMI851982 RWE851982 SGA851982 SPW851982 SZS851982 TJO851982 TTK851982 UDG851982 UNC851982 UWY851982 VGU851982 VQQ851982 WAM851982 WKI851982 WUE851982 L917520 HS917518 RO917518 ABK917518 ALG917518 AVC917518 BEY917518 BOU917518 BYQ917518 CIM917518 CSI917518 DCE917518 DMA917518 DVW917518 EFS917518 EPO917518 EZK917518 FJG917518 FTC917518 GCY917518 GMU917518 GWQ917518 HGM917518 HQI917518 IAE917518 IKA917518 ITW917518 JDS917518 JNO917518 JXK917518 KHG917518 KRC917518 LAY917518 LKU917518 LUQ917518 MEM917518 MOI917518 MYE917518 NIA917518 NRW917518 OBS917518 OLO917518 OVK917518 PFG917518 PPC917518 PYY917518 QIU917518 QSQ917518 RCM917518 RMI917518 RWE917518 SGA917518 SPW917518 SZS917518 TJO917518 TTK917518 UDG917518 UNC917518 UWY917518 VGU917518 VQQ917518 WAM917518 WKI917518 WUE917518 L983056 HS983054 RO983054 ABK983054 ALG983054 AVC983054 BEY983054 BOU983054 BYQ983054 CIM983054 CSI983054 DCE983054 DMA983054 DVW983054 EFS983054 EPO983054 EZK983054 FJG983054 FTC983054 GCY983054 GMU983054 GWQ983054 HGM983054 HQI983054 IAE983054 IKA983054 ITW983054 JDS983054 JNO983054 JXK983054 KHG983054 KRC983054 LAY983054 LKU983054 LUQ983054 MEM983054 MOI983054 MYE983054 NIA983054 NRW983054 OBS983054 OLO983054 OVK983054 PFG983054 PPC983054 PYY983054 QIU983054 QSQ983054 RCM983054 RMI983054 RWE983054 SGA983054 SPW983054 SZS983054 TJO983054 TTK983054 UDG983054 UNC983054 UWY983054 VGU983054 VQQ983054 WAM983054 WKI983054 WUE983054 O65552:O65556 HV65550:HV65554 RR65550:RR65554 ABN65550:ABN65554 ALJ65550:ALJ65554 AVF65550:AVF65554 BFB65550:BFB65554 BOX65550:BOX65554 BYT65550:BYT65554 CIP65550:CIP65554 CSL65550:CSL65554 DCH65550:DCH65554 DMD65550:DMD65554 DVZ65550:DVZ65554 EFV65550:EFV65554 EPR65550:EPR65554 EZN65550:EZN65554 FJJ65550:FJJ65554 FTF65550:FTF65554 GDB65550:GDB65554 GMX65550:GMX65554 GWT65550:GWT65554 HGP65550:HGP65554 HQL65550:HQL65554 IAH65550:IAH65554 IKD65550:IKD65554 ITZ65550:ITZ65554 JDV65550:JDV65554 JNR65550:JNR65554 JXN65550:JXN65554 KHJ65550:KHJ65554 KRF65550:KRF65554 LBB65550:LBB65554 LKX65550:LKX65554 LUT65550:LUT65554 MEP65550:MEP65554 MOL65550:MOL65554 MYH65550:MYH65554 NID65550:NID65554 NRZ65550:NRZ65554 OBV65550:OBV65554 OLR65550:OLR65554 OVN65550:OVN65554 PFJ65550:PFJ65554 PPF65550:PPF65554 PZB65550:PZB65554 QIX65550:QIX65554 QST65550:QST65554 RCP65550:RCP65554 RML65550:RML65554 RWH65550:RWH65554 SGD65550:SGD65554 SPZ65550:SPZ65554 SZV65550:SZV65554 TJR65550:TJR65554 TTN65550:TTN65554 UDJ65550:UDJ65554 UNF65550:UNF65554 UXB65550:UXB65554 VGX65550:VGX65554 VQT65550:VQT65554 WAP65550:WAP65554 WKL65550:WKL65554 WUH65550:WUH65554 O131088:O131092 HV131086:HV131090 RR131086:RR131090 ABN131086:ABN131090 ALJ131086:ALJ131090 AVF131086:AVF131090 BFB131086:BFB131090 BOX131086:BOX131090 BYT131086:BYT131090 CIP131086:CIP131090 CSL131086:CSL131090 DCH131086:DCH131090 DMD131086:DMD131090 DVZ131086:DVZ131090 EFV131086:EFV131090 EPR131086:EPR131090 EZN131086:EZN131090 FJJ131086:FJJ131090 FTF131086:FTF131090 GDB131086:GDB131090 GMX131086:GMX131090 GWT131086:GWT131090 HGP131086:HGP131090 HQL131086:HQL131090 IAH131086:IAH131090 IKD131086:IKD131090 ITZ131086:ITZ131090 JDV131086:JDV131090 JNR131086:JNR131090 JXN131086:JXN131090 KHJ131086:KHJ131090 KRF131086:KRF131090 LBB131086:LBB131090 LKX131086:LKX131090 LUT131086:LUT131090 MEP131086:MEP131090 MOL131086:MOL131090 MYH131086:MYH131090 NID131086:NID131090 NRZ131086:NRZ131090 OBV131086:OBV131090 OLR131086:OLR131090 OVN131086:OVN131090 PFJ131086:PFJ131090 PPF131086:PPF131090 PZB131086:PZB131090 QIX131086:QIX131090 QST131086:QST131090 RCP131086:RCP131090 RML131086:RML131090 RWH131086:RWH131090 SGD131086:SGD131090 SPZ131086:SPZ131090 SZV131086:SZV131090 TJR131086:TJR131090 TTN131086:TTN131090 UDJ131086:UDJ131090 UNF131086:UNF131090 UXB131086:UXB131090 VGX131086:VGX131090 VQT131086:VQT131090 WAP131086:WAP131090 WKL131086:WKL131090 WUH131086:WUH131090 O196624:O196628 HV196622:HV196626 RR196622:RR196626 ABN196622:ABN196626 ALJ196622:ALJ196626 AVF196622:AVF196626 BFB196622:BFB196626 BOX196622:BOX196626 BYT196622:BYT196626 CIP196622:CIP196626 CSL196622:CSL196626 DCH196622:DCH196626 DMD196622:DMD196626 DVZ196622:DVZ196626 EFV196622:EFV196626 EPR196622:EPR196626 EZN196622:EZN196626 FJJ196622:FJJ196626 FTF196622:FTF196626 GDB196622:GDB196626 GMX196622:GMX196626 GWT196622:GWT196626 HGP196622:HGP196626 HQL196622:HQL196626 IAH196622:IAH196626 IKD196622:IKD196626 ITZ196622:ITZ196626 JDV196622:JDV196626 JNR196622:JNR196626 JXN196622:JXN196626 KHJ196622:KHJ196626 KRF196622:KRF196626 LBB196622:LBB196626 LKX196622:LKX196626 LUT196622:LUT196626 MEP196622:MEP196626 MOL196622:MOL196626 MYH196622:MYH196626 NID196622:NID196626 NRZ196622:NRZ196626 OBV196622:OBV196626 OLR196622:OLR196626 OVN196622:OVN196626 PFJ196622:PFJ196626 PPF196622:PPF196626 PZB196622:PZB196626 QIX196622:QIX196626 QST196622:QST196626 RCP196622:RCP196626 RML196622:RML196626 RWH196622:RWH196626 SGD196622:SGD196626 SPZ196622:SPZ196626 SZV196622:SZV196626 TJR196622:TJR196626 TTN196622:TTN196626 UDJ196622:UDJ196626 UNF196622:UNF196626 UXB196622:UXB196626 VGX196622:VGX196626 VQT196622:VQT196626 WAP196622:WAP196626 WKL196622:WKL196626 WUH196622:WUH196626 O262160:O262164 HV262158:HV262162 RR262158:RR262162 ABN262158:ABN262162 ALJ262158:ALJ262162 AVF262158:AVF262162 BFB262158:BFB262162 BOX262158:BOX262162 BYT262158:BYT262162 CIP262158:CIP262162 CSL262158:CSL262162 DCH262158:DCH262162 DMD262158:DMD262162 DVZ262158:DVZ262162 EFV262158:EFV262162 EPR262158:EPR262162 EZN262158:EZN262162 FJJ262158:FJJ262162 FTF262158:FTF262162 GDB262158:GDB262162 GMX262158:GMX262162 GWT262158:GWT262162 HGP262158:HGP262162 HQL262158:HQL262162 IAH262158:IAH262162 IKD262158:IKD262162 ITZ262158:ITZ262162 JDV262158:JDV262162 JNR262158:JNR262162 JXN262158:JXN262162 KHJ262158:KHJ262162 KRF262158:KRF262162 LBB262158:LBB262162 LKX262158:LKX262162 LUT262158:LUT262162 MEP262158:MEP262162 MOL262158:MOL262162 MYH262158:MYH262162 NID262158:NID262162 NRZ262158:NRZ262162 OBV262158:OBV262162 OLR262158:OLR262162 OVN262158:OVN262162 PFJ262158:PFJ262162 PPF262158:PPF262162 PZB262158:PZB262162 QIX262158:QIX262162 QST262158:QST262162 RCP262158:RCP262162 RML262158:RML262162 RWH262158:RWH262162 SGD262158:SGD262162 SPZ262158:SPZ262162 SZV262158:SZV262162 TJR262158:TJR262162 TTN262158:TTN262162 UDJ262158:UDJ262162 UNF262158:UNF262162 UXB262158:UXB262162 VGX262158:VGX262162 VQT262158:VQT262162 WAP262158:WAP262162 WKL262158:WKL262162 WUH262158:WUH262162 O327696:O327700 HV327694:HV327698 RR327694:RR327698 ABN327694:ABN327698 ALJ327694:ALJ327698 AVF327694:AVF327698 BFB327694:BFB327698 BOX327694:BOX327698 BYT327694:BYT327698 CIP327694:CIP327698 CSL327694:CSL327698 DCH327694:DCH327698 DMD327694:DMD327698 DVZ327694:DVZ327698 EFV327694:EFV327698 EPR327694:EPR327698 EZN327694:EZN327698 FJJ327694:FJJ327698 FTF327694:FTF327698 GDB327694:GDB327698 GMX327694:GMX327698 GWT327694:GWT327698 HGP327694:HGP327698 HQL327694:HQL327698 IAH327694:IAH327698 IKD327694:IKD327698 ITZ327694:ITZ327698 JDV327694:JDV327698 JNR327694:JNR327698 JXN327694:JXN327698 KHJ327694:KHJ327698 KRF327694:KRF327698 LBB327694:LBB327698 LKX327694:LKX327698 LUT327694:LUT327698 MEP327694:MEP327698 MOL327694:MOL327698 MYH327694:MYH327698 NID327694:NID327698 NRZ327694:NRZ327698 OBV327694:OBV327698 OLR327694:OLR327698 OVN327694:OVN327698 PFJ327694:PFJ327698 PPF327694:PPF327698 PZB327694:PZB327698 QIX327694:QIX327698 QST327694:QST327698 RCP327694:RCP327698 RML327694:RML327698 RWH327694:RWH327698 SGD327694:SGD327698 SPZ327694:SPZ327698 SZV327694:SZV327698 TJR327694:TJR327698 TTN327694:TTN327698 UDJ327694:UDJ327698 UNF327694:UNF327698 UXB327694:UXB327698 VGX327694:VGX327698 VQT327694:VQT327698 WAP327694:WAP327698 WKL327694:WKL327698 WUH327694:WUH327698 O393232:O393236 HV393230:HV393234 RR393230:RR393234 ABN393230:ABN393234 ALJ393230:ALJ393234 AVF393230:AVF393234 BFB393230:BFB393234 BOX393230:BOX393234 BYT393230:BYT393234 CIP393230:CIP393234 CSL393230:CSL393234 DCH393230:DCH393234 DMD393230:DMD393234 DVZ393230:DVZ393234 EFV393230:EFV393234 EPR393230:EPR393234 EZN393230:EZN393234 FJJ393230:FJJ393234 FTF393230:FTF393234 GDB393230:GDB393234 GMX393230:GMX393234 GWT393230:GWT393234 HGP393230:HGP393234 HQL393230:HQL393234 IAH393230:IAH393234 IKD393230:IKD393234 ITZ393230:ITZ393234 JDV393230:JDV393234 JNR393230:JNR393234 JXN393230:JXN393234 KHJ393230:KHJ393234 KRF393230:KRF393234 LBB393230:LBB393234 LKX393230:LKX393234 LUT393230:LUT393234 MEP393230:MEP393234 MOL393230:MOL393234 MYH393230:MYH393234 NID393230:NID393234 NRZ393230:NRZ393234 OBV393230:OBV393234 OLR393230:OLR393234 OVN393230:OVN393234 PFJ393230:PFJ393234 PPF393230:PPF393234 PZB393230:PZB393234 QIX393230:QIX393234 QST393230:QST393234 RCP393230:RCP393234 RML393230:RML393234 RWH393230:RWH393234 SGD393230:SGD393234 SPZ393230:SPZ393234 SZV393230:SZV393234 TJR393230:TJR393234 TTN393230:TTN393234 UDJ393230:UDJ393234 UNF393230:UNF393234 UXB393230:UXB393234 VGX393230:VGX393234 VQT393230:VQT393234 WAP393230:WAP393234 WKL393230:WKL393234 WUH393230:WUH393234 O458768:O458772 HV458766:HV458770 RR458766:RR458770 ABN458766:ABN458770 ALJ458766:ALJ458770 AVF458766:AVF458770 BFB458766:BFB458770 BOX458766:BOX458770 BYT458766:BYT458770 CIP458766:CIP458770 CSL458766:CSL458770 DCH458766:DCH458770 DMD458766:DMD458770 DVZ458766:DVZ458770 EFV458766:EFV458770 EPR458766:EPR458770 EZN458766:EZN458770 FJJ458766:FJJ458770 FTF458766:FTF458770 GDB458766:GDB458770 GMX458766:GMX458770 GWT458766:GWT458770 HGP458766:HGP458770 HQL458766:HQL458770 IAH458766:IAH458770 IKD458766:IKD458770 ITZ458766:ITZ458770 JDV458766:JDV458770 JNR458766:JNR458770 JXN458766:JXN458770 KHJ458766:KHJ458770 KRF458766:KRF458770 LBB458766:LBB458770 LKX458766:LKX458770 LUT458766:LUT458770 MEP458766:MEP458770 MOL458766:MOL458770 MYH458766:MYH458770 NID458766:NID458770 NRZ458766:NRZ458770 OBV458766:OBV458770 OLR458766:OLR458770 OVN458766:OVN458770 PFJ458766:PFJ458770 PPF458766:PPF458770 PZB458766:PZB458770 QIX458766:QIX458770 QST458766:QST458770 RCP458766:RCP458770 RML458766:RML458770 RWH458766:RWH458770 SGD458766:SGD458770 SPZ458766:SPZ458770 SZV458766:SZV458770 TJR458766:TJR458770 TTN458766:TTN458770 UDJ458766:UDJ458770 UNF458766:UNF458770 UXB458766:UXB458770 VGX458766:VGX458770 VQT458766:VQT458770 WAP458766:WAP458770 WKL458766:WKL458770 WUH458766:WUH458770 O524304:O524308 HV524302:HV524306 RR524302:RR524306 ABN524302:ABN524306 ALJ524302:ALJ524306 AVF524302:AVF524306 BFB524302:BFB524306 BOX524302:BOX524306 BYT524302:BYT524306 CIP524302:CIP524306 CSL524302:CSL524306 DCH524302:DCH524306 DMD524302:DMD524306 DVZ524302:DVZ524306 EFV524302:EFV524306 EPR524302:EPR524306 EZN524302:EZN524306 FJJ524302:FJJ524306 FTF524302:FTF524306 GDB524302:GDB524306 GMX524302:GMX524306 GWT524302:GWT524306 HGP524302:HGP524306 HQL524302:HQL524306 IAH524302:IAH524306 IKD524302:IKD524306 ITZ524302:ITZ524306 JDV524302:JDV524306 JNR524302:JNR524306 JXN524302:JXN524306 KHJ524302:KHJ524306 KRF524302:KRF524306 LBB524302:LBB524306 LKX524302:LKX524306 LUT524302:LUT524306 MEP524302:MEP524306 MOL524302:MOL524306 MYH524302:MYH524306 NID524302:NID524306 NRZ524302:NRZ524306 OBV524302:OBV524306 OLR524302:OLR524306 OVN524302:OVN524306 PFJ524302:PFJ524306 PPF524302:PPF524306 PZB524302:PZB524306 QIX524302:QIX524306 QST524302:QST524306 RCP524302:RCP524306 RML524302:RML524306 RWH524302:RWH524306 SGD524302:SGD524306 SPZ524302:SPZ524306 SZV524302:SZV524306 TJR524302:TJR524306 TTN524302:TTN524306 UDJ524302:UDJ524306 UNF524302:UNF524306 UXB524302:UXB524306 VGX524302:VGX524306 VQT524302:VQT524306 WAP524302:WAP524306 WKL524302:WKL524306 WUH524302:WUH524306 O589840:O589844 HV589838:HV589842 RR589838:RR589842 ABN589838:ABN589842 ALJ589838:ALJ589842 AVF589838:AVF589842 BFB589838:BFB589842 BOX589838:BOX589842 BYT589838:BYT589842 CIP589838:CIP589842 CSL589838:CSL589842 DCH589838:DCH589842 DMD589838:DMD589842 DVZ589838:DVZ589842 EFV589838:EFV589842 EPR589838:EPR589842 EZN589838:EZN589842 FJJ589838:FJJ589842 FTF589838:FTF589842 GDB589838:GDB589842 GMX589838:GMX589842 GWT589838:GWT589842 HGP589838:HGP589842 HQL589838:HQL589842 IAH589838:IAH589842 IKD589838:IKD589842 ITZ589838:ITZ589842 JDV589838:JDV589842 JNR589838:JNR589842 JXN589838:JXN589842 KHJ589838:KHJ589842 KRF589838:KRF589842 LBB589838:LBB589842 LKX589838:LKX589842 LUT589838:LUT589842 MEP589838:MEP589842 MOL589838:MOL589842 MYH589838:MYH589842 NID589838:NID589842 NRZ589838:NRZ589842 OBV589838:OBV589842 OLR589838:OLR589842 OVN589838:OVN589842 PFJ589838:PFJ589842 PPF589838:PPF589842 PZB589838:PZB589842 QIX589838:QIX589842 QST589838:QST589842 RCP589838:RCP589842 RML589838:RML589842 RWH589838:RWH589842 SGD589838:SGD589842 SPZ589838:SPZ589842 SZV589838:SZV589842 TJR589838:TJR589842 TTN589838:TTN589842 UDJ589838:UDJ589842 UNF589838:UNF589842 UXB589838:UXB589842 VGX589838:VGX589842 VQT589838:VQT589842 WAP589838:WAP589842 WKL589838:WKL589842 WUH589838:WUH589842 O655376:O655380 HV655374:HV655378 RR655374:RR655378 ABN655374:ABN655378 ALJ655374:ALJ655378 AVF655374:AVF655378 BFB655374:BFB655378 BOX655374:BOX655378 BYT655374:BYT655378 CIP655374:CIP655378 CSL655374:CSL655378 DCH655374:DCH655378 DMD655374:DMD655378 DVZ655374:DVZ655378 EFV655374:EFV655378 EPR655374:EPR655378 EZN655374:EZN655378 FJJ655374:FJJ655378 FTF655374:FTF655378 GDB655374:GDB655378 GMX655374:GMX655378 GWT655374:GWT655378 HGP655374:HGP655378 HQL655374:HQL655378 IAH655374:IAH655378 IKD655374:IKD655378 ITZ655374:ITZ655378 JDV655374:JDV655378 JNR655374:JNR655378 JXN655374:JXN655378 KHJ655374:KHJ655378 KRF655374:KRF655378 LBB655374:LBB655378 LKX655374:LKX655378 LUT655374:LUT655378 MEP655374:MEP655378 MOL655374:MOL655378 MYH655374:MYH655378 NID655374:NID655378 NRZ655374:NRZ655378 OBV655374:OBV655378 OLR655374:OLR655378 OVN655374:OVN655378 PFJ655374:PFJ655378 PPF655374:PPF655378 PZB655374:PZB655378 QIX655374:QIX655378 QST655374:QST655378 RCP655374:RCP655378 RML655374:RML655378 RWH655374:RWH655378 SGD655374:SGD655378 SPZ655374:SPZ655378 SZV655374:SZV655378 TJR655374:TJR655378 TTN655374:TTN655378 UDJ655374:UDJ655378 UNF655374:UNF655378 UXB655374:UXB655378 VGX655374:VGX655378 VQT655374:VQT655378 WAP655374:WAP655378 WKL655374:WKL655378 WUH655374:WUH655378 O720912:O720916 HV720910:HV720914 RR720910:RR720914 ABN720910:ABN720914 ALJ720910:ALJ720914 AVF720910:AVF720914 BFB720910:BFB720914 BOX720910:BOX720914 BYT720910:BYT720914 CIP720910:CIP720914 CSL720910:CSL720914 DCH720910:DCH720914 DMD720910:DMD720914 DVZ720910:DVZ720914 EFV720910:EFV720914 EPR720910:EPR720914 EZN720910:EZN720914 FJJ720910:FJJ720914 FTF720910:FTF720914 GDB720910:GDB720914 GMX720910:GMX720914 GWT720910:GWT720914 HGP720910:HGP720914 HQL720910:HQL720914 IAH720910:IAH720914 IKD720910:IKD720914 ITZ720910:ITZ720914 JDV720910:JDV720914 JNR720910:JNR720914 JXN720910:JXN720914 KHJ720910:KHJ720914 KRF720910:KRF720914 LBB720910:LBB720914 LKX720910:LKX720914 LUT720910:LUT720914 MEP720910:MEP720914 MOL720910:MOL720914 MYH720910:MYH720914 NID720910:NID720914 NRZ720910:NRZ720914 OBV720910:OBV720914 OLR720910:OLR720914 OVN720910:OVN720914 PFJ720910:PFJ720914 PPF720910:PPF720914 PZB720910:PZB720914 QIX720910:QIX720914 QST720910:QST720914 RCP720910:RCP720914 RML720910:RML720914 RWH720910:RWH720914 SGD720910:SGD720914 SPZ720910:SPZ720914 SZV720910:SZV720914 TJR720910:TJR720914 TTN720910:TTN720914 UDJ720910:UDJ720914 UNF720910:UNF720914 UXB720910:UXB720914 VGX720910:VGX720914 VQT720910:VQT720914 WAP720910:WAP720914 WKL720910:WKL720914 WUH720910:WUH720914 O786448:O786452 HV786446:HV786450 RR786446:RR786450 ABN786446:ABN786450 ALJ786446:ALJ786450 AVF786446:AVF786450 BFB786446:BFB786450 BOX786446:BOX786450 BYT786446:BYT786450 CIP786446:CIP786450 CSL786446:CSL786450 DCH786446:DCH786450 DMD786446:DMD786450 DVZ786446:DVZ786450 EFV786446:EFV786450 EPR786446:EPR786450 EZN786446:EZN786450 FJJ786446:FJJ786450 FTF786446:FTF786450 GDB786446:GDB786450 GMX786446:GMX786450 GWT786446:GWT786450 HGP786446:HGP786450 HQL786446:HQL786450 IAH786446:IAH786450 IKD786446:IKD786450 ITZ786446:ITZ786450 JDV786446:JDV786450 JNR786446:JNR786450 JXN786446:JXN786450 KHJ786446:KHJ786450 KRF786446:KRF786450 LBB786446:LBB786450 LKX786446:LKX786450 LUT786446:LUT786450 MEP786446:MEP786450 MOL786446:MOL786450 MYH786446:MYH786450 NID786446:NID786450 NRZ786446:NRZ786450 OBV786446:OBV786450 OLR786446:OLR786450 OVN786446:OVN786450 PFJ786446:PFJ786450 PPF786446:PPF786450 PZB786446:PZB786450 QIX786446:QIX786450 QST786446:QST786450 RCP786446:RCP786450 RML786446:RML786450 RWH786446:RWH786450 SGD786446:SGD786450 SPZ786446:SPZ786450 SZV786446:SZV786450 TJR786446:TJR786450 TTN786446:TTN786450 UDJ786446:UDJ786450 UNF786446:UNF786450 UXB786446:UXB786450 VGX786446:VGX786450 VQT786446:VQT786450 WAP786446:WAP786450 WKL786446:WKL786450 WUH786446:WUH786450 O851984:O851988 HV851982:HV851986 RR851982:RR851986 ABN851982:ABN851986 ALJ851982:ALJ851986 AVF851982:AVF851986 BFB851982:BFB851986 BOX851982:BOX851986 BYT851982:BYT851986 CIP851982:CIP851986 CSL851982:CSL851986 DCH851982:DCH851986 DMD851982:DMD851986 DVZ851982:DVZ851986 EFV851982:EFV851986 EPR851982:EPR851986 EZN851982:EZN851986 FJJ851982:FJJ851986 FTF851982:FTF851986 GDB851982:GDB851986 GMX851982:GMX851986 GWT851982:GWT851986 HGP851982:HGP851986 HQL851982:HQL851986 IAH851982:IAH851986 IKD851982:IKD851986 ITZ851982:ITZ851986 JDV851982:JDV851986 JNR851982:JNR851986 JXN851982:JXN851986 KHJ851982:KHJ851986 KRF851982:KRF851986 LBB851982:LBB851986 LKX851982:LKX851986 LUT851982:LUT851986 MEP851982:MEP851986 MOL851982:MOL851986 MYH851982:MYH851986 NID851982:NID851986 NRZ851982:NRZ851986 OBV851982:OBV851986 OLR851982:OLR851986 OVN851982:OVN851986 PFJ851982:PFJ851986 PPF851982:PPF851986 PZB851982:PZB851986 QIX851982:QIX851986 QST851982:QST851986 RCP851982:RCP851986 RML851982:RML851986 RWH851982:RWH851986 SGD851982:SGD851986 SPZ851982:SPZ851986 SZV851982:SZV851986 TJR851982:TJR851986 TTN851982:TTN851986 UDJ851982:UDJ851986 UNF851982:UNF851986 UXB851982:UXB851986 VGX851982:VGX851986 VQT851982:VQT851986 WAP851982:WAP851986 WKL851982:WKL851986 WUH851982:WUH851986 O917520:O917524 HV917518:HV917522 RR917518:RR917522 ABN917518:ABN917522 ALJ917518:ALJ917522 AVF917518:AVF917522 BFB917518:BFB917522 BOX917518:BOX917522 BYT917518:BYT917522 CIP917518:CIP917522 CSL917518:CSL917522 DCH917518:DCH917522 DMD917518:DMD917522 DVZ917518:DVZ917522 EFV917518:EFV917522 EPR917518:EPR917522 EZN917518:EZN917522 FJJ917518:FJJ917522 FTF917518:FTF917522 GDB917518:GDB917522 GMX917518:GMX917522 GWT917518:GWT917522 HGP917518:HGP917522 HQL917518:HQL917522 IAH917518:IAH917522 IKD917518:IKD917522 ITZ917518:ITZ917522 JDV917518:JDV917522 JNR917518:JNR917522 JXN917518:JXN917522 KHJ917518:KHJ917522 KRF917518:KRF917522 LBB917518:LBB917522 LKX917518:LKX917522 LUT917518:LUT917522 MEP917518:MEP917522 MOL917518:MOL917522 MYH917518:MYH917522 NID917518:NID917522 NRZ917518:NRZ917522 OBV917518:OBV917522 OLR917518:OLR917522 OVN917518:OVN917522 PFJ917518:PFJ917522 PPF917518:PPF917522 PZB917518:PZB917522 QIX917518:QIX917522 QST917518:QST917522 RCP917518:RCP917522 RML917518:RML917522 RWH917518:RWH917522 SGD917518:SGD917522 SPZ917518:SPZ917522 SZV917518:SZV917522 TJR917518:TJR917522 TTN917518:TTN917522 UDJ917518:UDJ917522 UNF917518:UNF917522 UXB917518:UXB917522 VGX917518:VGX917522 VQT917518:VQT917522 WAP917518:WAP917522 WKL917518:WKL917522 WUH917518:WUH917522 O983056:O983060 HV983054:HV983058 RR983054:RR983058 ABN983054:ABN983058 ALJ983054:ALJ983058 AVF983054:AVF983058 BFB983054:BFB983058 BOX983054:BOX983058 BYT983054:BYT983058 CIP983054:CIP983058 CSL983054:CSL983058 DCH983054:DCH983058 DMD983054:DMD983058 DVZ983054:DVZ983058 EFV983054:EFV983058 EPR983054:EPR983058 EZN983054:EZN983058 FJJ983054:FJJ983058 FTF983054:FTF983058 GDB983054:GDB983058 GMX983054:GMX983058 GWT983054:GWT983058 HGP983054:HGP983058 HQL983054:HQL983058 IAH983054:IAH983058 IKD983054:IKD983058 ITZ983054:ITZ983058 JDV983054:JDV983058 JNR983054:JNR983058 JXN983054:JXN983058 KHJ983054:KHJ983058 KRF983054:KRF983058 LBB983054:LBB983058 LKX983054:LKX983058 LUT983054:LUT983058 MEP983054:MEP983058 MOL983054:MOL983058 MYH983054:MYH983058 NID983054:NID983058 NRZ983054:NRZ983058 OBV983054:OBV983058 OLR983054:OLR983058 OVN983054:OVN983058 PFJ983054:PFJ983058 PPF983054:PPF983058 PZB983054:PZB983058 QIX983054:QIX983058 QST983054:QST983058 RCP983054:RCP983058 RML983054:RML983058 RWH983054:RWH983058 SGD983054:SGD983058 SPZ983054:SPZ983058 SZV983054:SZV983058 TJR983054:TJR983058 TTN983054:TTN983058 UDJ983054:UDJ983058 UNF983054:UNF983058 UXB983054:UXB983058 VGX983054:VGX983058 VQT983054:VQT983058 WAP983054:WAP983058 WKL983054:WKL983058 WUH983054:WUH983058 P65555:AA65556 HW65553:IK65554 RS65553:SG65554 ABO65553:ACC65554 ALK65553:ALY65554 AVG65553:AVU65554 BFC65553:BFQ65554 BOY65553:BPM65554 BYU65553:BZI65554 CIQ65553:CJE65554 CSM65553:CTA65554 DCI65553:DCW65554 DME65553:DMS65554 DWA65553:DWO65554 EFW65553:EGK65554 EPS65553:EQG65554 EZO65553:FAC65554 FJK65553:FJY65554 FTG65553:FTU65554 GDC65553:GDQ65554 GMY65553:GNM65554 GWU65553:GXI65554 HGQ65553:HHE65554 HQM65553:HRA65554 IAI65553:IAW65554 IKE65553:IKS65554 IUA65553:IUO65554 JDW65553:JEK65554 JNS65553:JOG65554 JXO65553:JYC65554 KHK65553:KHY65554 KRG65553:KRU65554 LBC65553:LBQ65554 LKY65553:LLM65554 LUU65553:LVI65554 MEQ65553:MFE65554 MOM65553:MPA65554 MYI65553:MYW65554 NIE65553:NIS65554 NSA65553:NSO65554 OBW65553:OCK65554 OLS65553:OMG65554 OVO65553:OWC65554 PFK65553:PFY65554 PPG65553:PPU65554 PZC65553:PZQ65554 QIY65553:QJM65554 QSU65553:QTI65554 RCQ65553:RDE65554 RMM65553:RNA65554 RWI65553:RWW65554 SGE65553:SGS65554 SQA65553:SQO65554 SZW65553:TAK65554 TJS65553:TKG65554 TTO65553:TUC65554 UDK65553:UDY65554 UNG65553:UNU65554 UXC65553:UXQ65554 VGY65553:VHM65554 VQU65553:VRI65554 WAQ65553:WBE65554 WKM65553:WLA65554 WUI65553:WUW65554 P131091:AA131092 HW131089:IK131090 RS131089:SG131090 ABO131089:ACC131090 ALK131089:ALY131090 AVG131089:AVU131090 BFC131089:BFQ131090 BOY131089:BPM131090 BYU131089:BZI131090 CIQ131089:CJE131090 CSM131089:CTA131090 DCI131089:DCW131090 DME131089:DMS131090 DWA131089:DWO131090 EFW131089:EGK131090 EPS131089:EQG131090 EZO131089:FAC131090 FJK131089:FJY131090 FTG131089:FTU131090 GDC131089:GDQ131090 GMY131089:GNM131090 GWU131089:GXI131090 HGQ131089:HHE131090 HQM131089:HRA131090 IAI131089:IAW131090 IKE131089:IKS131090 IUA131089:IUO131090 JDW131089:JEK131090 JNS131089:JOG131090 JXO131089:JYC131090 KHK131089:KHY131090 KRG131089:KRU131090 LBC131089:LBQ131090 LKY131089:LLM131090 LUU131089:LVI131090 MEQ131089:MFE131090 MOM131089:MPA131090 MYI131089:MYW131090 NIE131089:NIS131090 NSA131089:NSO131090 OBW131089:OCK131090 OLS131089:OMG131090 OVO131089:OWC131090 PFK131089:PFY131090 PPG131089:PPU131090 PZC131089:PZQ131090 QIY131089:QJM131090 QSU131089:QTI131090 RCQ131089:RDE131090 RMM131089:RNA131090 RWI131089:RWW131090 SGE131089:SGS131090 SQA131089:SQO131090 SZW131089:TAK131090 TJS131089:TKG131090 TTO131089:TUC131090 UDK131089:UDY131090 UNG131089:UNU131090 UXC131089:UXQ131090 VGY131089:VHM131090 VQU131089:VRI131090 WAQ131089:WBE131090 WKM131089:WLA131090 WUI131089:WUW131090 P196627:AA196628 HW196625:IK196626 RS196625:SG196626 ABO196625:ACC196626 ALK196625:ALY196626 AVG196625:AVU196626 BFC196625:BFQ196626 BOY196625:BPM196626 BYU196625:BZI196626 CIQ196625:CJE196626 CSM196625:CTA196626 DCI196625:DCW196626 DME196625:DMS196626 DWA196625:DWO196626 EFW196625:EGK196626 EPS196625:EQG196626 EZO196625:FAC196626 FJK196625:FJY196626 FTG196625:FTU196626 GDC196625:GDQ196626 GMY196625:GNM196626 GWU196625:GXI196626 HGQ196625:HHE196626 HQM196625:HRA196626 IAI196625:IAW196626 IKE196625:IKS196626 IUA196625:IUO196626 JDW196625:JEK196626 JNS196625:JOG196626 JXO196625:JYC196626 KHK196625:KHY196626 KRG196625:KRU196626 LBC196625:LBQ196626 LKY196625:LLM196626 LUU196625:LVI196626 MEQ196625:MFE196626 MOM196625:MPA196626 MYI196625:MYW196626 NIE196625:NIS196626 NSA196625:NSO196626 OBW196625:OCK196626 OLS196625:OMG196626 OVO196625:OWC196626 PFK196625:PFY196626 PPG196625:PPU196626 PZC196625:PZQ196626 QIY196625:QJM196626 QSU196625:QTI196626 RCQ196625:RDE196626 RMM196625:RNA196626 RWI196625:RWW196626 SGE196625:SGS196626 SQA196625:SQO196626 SZW196625:TAK196626 TJS196625:TKG196626 TTO196625:TUC196626 UDK196625:UDY196626 UNG196625:UNU196626 UXC196625:UXQ196626 VGY196625:VHM196626 VQU196625:VRI196626 WAQ196625:WBE196626 WKM196625:WLA196626 WUI196625:WUW196626 P262163:AA262164 HW262161:IK262162 RS262161:SG262162 ABO262161:ACC262162 ALK262161:ALY262162 AVG262161:AVU262162 BFC262161:BFQ262162 BOY262161:BPM262162 BYU262161:BZI262162 CIQ262161:CJE262162 CSM262161:CTA262162 DCI262161:DCW262162 DME262161:DMS262162 DWA262161:DWO262162 EFW262161:EGK262162 EPS262161:EQG262162 EZO262161:FAC262162 FJK262161:FJY262162 FTG262161:FTU262162 GDC262161:GDQ262162 GMY262161:GNM262162 GWU262161:GXI262162 HGQ262161:HHE262162 HQM262161:HRA262162 IAI262161:IAW262162 IKE262161:IKS262162 IUA262161:IUO262162 JDW262161:JEK262162 JNS262161:JOG262162 JXO262161:JYC262162 KHK262161:KHY262162 KRG262161:KRU262162 LBC262161:LBQ262162 LKY262161:LLM262162 LUU262161:LVI262162 MEQ262161:MFE262162 MOM262161:MPA262162 MYI262161:MYW262162 NIE262161:NIS262162 NSA262161:NSO262162 OBW262161:OCK262162 OLS262161:OMG262162 OVO262161:OWC262162 PFK262161:PFY262162 PPG262161:PPU262162 PZC262161:PZQ262162 QIY262161:QJM262162 QSU262161:QTI262162 RCQ262161:RDE262162 RMM262161:RNA262162 RWI262161:RWW262162 SGE262161:SGS262162 SQA262161:SQO262162 SZW262161:TAK262162 TJS262161:TKG262162 TTO262161:TUC262162 UDK262161:UDY262162 UNG262161:UNU262162 UXC262161:UXQ262162 VGY262161:VHM262162 VQU262161:VRI262162 WAQ262161:WBE262162 WKM262161:WLA262162 WUI262161:WUW262162 P327699:AA327700 HW327697:IK327698 RS327697:SG327698 ABO327697:ACC327698 ALK327697:ALY327698 AVG327697:AVU327698 BFC327697:BFQ327698 BOY327697:BPM327698 BYU327697:BZI327698 CIQ327697:CJE327698 CSM327697:CTA327698 DCI327697:DCW327698 DME327697:DMS327698 DWA327697:DWO327698 EFW327697:EGK327698 EPS327697:EQG327698 EZO327697:FAC327698 FJK327697:FJY327698 FTG327697:FTU327698 GDC327697:GDQ327698 GMY327697:GNM327698 GWU327697:GXI327698 HGQ327697:HHE327698 HQM327697:HRA327698 IAI327697:IAW327698 IKE327697:IKS327698 IUA327697:IUO327698 JDW327697:JEK327698 JNS327697:JOG327698 JXO327697:JYC327698 KHK327697:KHY327698 KRG327697:KRU327698 LBC327697:LBQ327698 LKY327697:LLM327698 LUU327697:LVI327698 MEQ327697:MFE327698 MOM327697:MPA327698 MYI327697:MYW327698 NIE327697:NIS327698 NSA327697:NSO327698 OBW327697:OCK327698 OLS327697:OMG327698 OVO327697:OWC327698 PFK327697:PFY327698 PPG327697:PPU327698 PZC327697:PZQ327698 QIY327697:QJM327698 QSU327697:QTI327698 RCQ327697:RDE327698 RMM327697:RNA327698 RWI327697:RWW327698 SGE327697:SGS327698 SQA327697:SQO327698 SZW327697:TAK327698 TJS327697:TKG327698 TTO327697:TUC327698 UDK327697:UDY327698 UNG327697:UNU327698 UXC327697:UXQ327698 VGY327697:VHM327698 VQU327697:VRI327698 WAQ327697:WBE327698 WKM327697:WLA327698 WUI327697:WUW327698 P393235:AA393236 HW393233:IK393234 RS393233:SG393234 ABO393233:ACC393234 ALK393233:ALY393234 AVG393233:AVU393234 BFC393233:BFQ393234 BOY393233:BPM393234 BYU393233:BZI393234 CIQ393233:CJE393234 CSM393233:CTA393234 DCI393233:DCW393234 DME393233:DMS393234 DWA393233:DWO393234 EFW393233:EGK393234 EPS393233:EQG393234 EZO393233:FAC393234 FJK393233:FJY393234 FTG393233:FTU393234 GDC393233:GDQ393234 GMY393233:GNM393234 GWU393233:GXI393234 HGQ393233:HHE393234 HQM393233:HRA393234 IAI393233:IAW393234 IKE393233:IKS393234 IUA393233:IUO393234 JDW393233:JEK393234 JNS393233:JOG393234 JXO393233:JYC393234 KHK393233:KHY393234 KRG393233:KRU393234 LBC393233:LBQ393234 LKY393233:LLM393234 LUU393233:LVI393234 MEQ393233:MFE393234 MOM393233:MPA393234 MYI393233:MYW393234 NIE393233:NIS393234 NSA393233:NSO393234 OBW393233:OCK393234 OLS393233:OMG393234 OVO393233:OWC393234 PFK393233:PFY393234 PPG393233:PPU393234 PZC393233:PZQ393234 QIY393233:QJM393234 QSU393233:QTI393234 RCQ393233:RDE393234 RMM393233:RNA393234 RWI393233:RWW393234 SGE393233:SGS393234 SQA393233:SQO393234 SZW393233:TAK393234 TJS393233:TKG393234 TTO393233:TUC393234 UDK393233:UDY393234 UNG393233:UNU393234 UXC393233:UXQ393234 VGY393233:VHM393234 VQU393233:VRI393234 WAQ393233:WBE393234 WKM393233:WLA393234 WUI393233:WUW393234 P458771:AA458772 HW458769:IK458770 RS458769:SG458770 ABO458769:ACC458770 ALK458769:ALY458770 AVG458769:AVU458770 BFC458769:BFQ458770 BOY458769:BPM458770 BYU458769:BZI458770 CIQ458769:CJE458770 CSM458769:CTA458770 DCI458769:DCW458770 DME458769:DMS458770 DWA458769:DWO458770 EFW458769:EGK458770 EPS458769:EQG458770 EZO458769:FAC458770 FJK458769:FJY458770 FTG458769:FTU458770 GDC458769:GDQ458770 GMY458769:GNM458770 GWU458769:GXI458770 HGQ458769:HHE458770 HQM458769:HRA458770 IAI458769:IAW458770 IKE458769:IKS458770 IUA458769:IUO458770 JDW458769:JEK458770 JNS458769:JOG458770 JXO458769:JYC458770 KHK458769:KHY458770 KRG458769:KRU458770 LBC458769:LBQ458770 LKY458769:LLM458770 LUU458769:LVI458770 MEQ458769:MFE458770 MOM458769:MPA458770 MYI458769:MYW458770 NIE458769:NIS458770 NSA458769:NSO458770 OBW458769:OCK458770 OLS458769:OMG458770 OVO458769:OWC458770 PFK458769:PFY458770 PPG458769:PPU458770 PZC458769:PZQ458770 QIY458769:QJM458770 QSU458769:QTI458770 RCQ458769:RDE458770 RMM458769:RNA458770 RWI458769:RWW458770 SGE458769:SGS458770 SQA458769:SQO458770 SZW458769:TAK458770 TJS458769:TKG458770 TTO458769:TUC458770 UDK458769:UDY458770 UNG458769:UNU458770 UXC458769:UXQ458770 VGY458769:VHM458770 VQU458769:VRI458770 WAQ458769:WBE458770 WKM458769:WLA458770 WUI458769:WUW458770 P524307:AA524308 HW524305:IK524306 RS524305:SG524306 ABO524305:ACC524306 ALK524305:ALY524306 AVG524305:AVU524306 BFC524305:BFQ524306 BOY524305:BPM524306 BYU524305:BZI524306 CIQ524305:CJE524306 CSM524305:CTA524306 DCI524305:DCW524306 DME524305:DMS524306 DWA524305:DWO524306 EFW524305:EGK524306 EPS524305:EQG524306 EZO524305:FAC524306 FJK524305:FJY524306 FTG524305:FTU524306 GDC524305:GDQ524306 GMY524305:GNM524306 GWU524305:GXI524306 HGQ524305:HHE524306 HQM524305:HRA524306 IAI524305:IAW524306 IKE524305:IKS524306 IUA524305:IUO524306 JDW524305:JEK524306 JNS524305:JOG524306 JXO524305:JYC524306 KHK524305:KHY524306 KRG524305:KRU524306 LBC524305:LBQ524306 LKY524305:LLM524306 LUU524305:LVI524306 MEQ524305:MFE524306 MOM524305:MPA524306 MYI524305:MYW524306 NIE524305:NIS524306 NSA524305:NSO524306 OBW524305:OCK524306 OLS524305:OMG524306 OVO524305:OWC524306 PFK524305:PFY524306 PPG524305:PPU524306 PZC524305:PZQ524306 QIY524305:QJM524306 QSU524305:QTI524306 RCQ524305:RDE524306 RMM524305:RNA524306 RWI524305:RWW524306 SGE524305:SGS524306 SQA524305:SQO524306 SZW524305:TAK524306 TJS524305:TKG524306 TTO524305:TUC524306 UDK524305:UDY524306 UNG524305:UNU524306 UXC524305:UXQ524306 VGY524305:VHM524306 VQU524305:VRI524306 WAQ524305:WBE524306 WKM524305:WLA524306 WUI524305:WUW524306 P589843:AA589844 HW589841:IK589842 RS589841:SG589842 ABO589841:ACC589842 ALK589841:ALY589842 AVG589841:AVU589842 BFC589841:BFQ589842 BOY589841:BPM589842 BYU589841:BZI589842 CIQ589841:CJE589842 CSM589841:CTA589842 DCI589841:DCW589842 DME589841:DMS589842 DWA589841:DWO589842 EFW589841:EGK589842 EPS589841:EQG589842 EZO589841:FAC589842 FJK589841:FJY589842 FTG589841:FTU589842 GDC589841:GDQ589842 GMY589841:GNM589842 GWU589841:GXI589842 HGQ589841:HHE589842 HQM589841:HRA589842 IAI589841:IAW589842 IKE589841:IKS589842 IUA589841:IUO589842 JDW589841:JEK589842 JNS589841:JOG589842 JXO589841:JYC589842 KHK589841:KHY589842 KRG589841:KRU589842 LBC589841:LBQ589842 LKY589841:LLM589842 LUU589841:LVI589842 MEQ589841:MFE589842 MOM589841:MPA589842 MYI589841:MYW589842 NIE589841:NIS589842 NSA589841:NSO589842 OBW589841:OCK589842 OLS589841:OMG589842 OVO589841:OWC589842 PFK589841:PFY589842 PPG589841:PPU589842 PZC589841:PZQ589842 QIY589841:QJM589842 QSU589841:QTI589842 RCQ589841:RDE589842 RMM589841:RNA589842 RWI589841:RWW589842 SGE589841:SGS589842 SQA589841:SQO589842 SZW589841:TAK589842 TJS589841:TKG589842 TTO589841:TUC589842 UDK589841:UDY589842 UNG589841:UNU589842 UXC589841:UXQ589842 VGY589841:VHM589842 VQU589841:VRI589842 WAQ589841:WBE589842 WKM589841:WLA589842 WUI589841:WUW589842 P655379:AA655380 HW655377:IK655378 RS655377:SG655378 ABO655377:ACC655378 ALK655377:ALY655378 AVG655377:AVU655378 BFC655377:BFQ655378 BOY655377:BPM655378 BYU655377:BZI655378 CIQ655377:CJE655378 CSM655377:CTA655378 DCI655377:DCW655378 DME655377:DMS655378 DWA655377:DWO655378 EFW655377:EGK655378 EPS655377:EQG655378 EZO655377:FAC655378 FJK655377:FJY655378 FTG655377:FTU655378 GDC655377:GDQ655378 GMY655377:GNM655378 GWU655377:GXI655378 HGQ655377:HHE655378 HQM655377:HRA655378 IAI655377:IAW655378 IKE655377:IKS655378 IUA655377:IUO655378 JDW655377:JEK655378 JNS655377:JOG655378 JXO655377:JYC655378 KHK655377:KHY655378 KRG655377:KRU655378 LBC655377:LBQ655378 LKY655377:LLM655378 LUU655377:LVI655378 MEQ655377:MFE655378 MOM655377:MPA655378 MYI655377:MYW655378 NIE655377:NIS655378 NSA655377:NSO655378 OBW655377:OCK655378 OLS655377:OMG655378 OVO655377:OWC655378 PFK655377:PFY655378 PPG655377:PPU655378 PZC655377:PZQ655378 QIY655377:QJM655378 QSU655377:QTI655378 RCQ655377:RDE655378 RMM655377:RNA655378 RWI655377:RWW655378 SGE655377:SGS655378 SQA655377:SQO655378 SZW655377:TAK655378 TJS655377:TKG655378 TTO655377:TUC655378 UDK655377:UDY655378 UNG655377:UNU655378 UXC655377:UXQ655378 VGY655377:VHM655378 VQU655377:VRI655378 WAQ655377:WBE655378 WKM655377:WLA655378 WUI655377:WUW655378 P720915:AA720916 HW720913:IK720914 RS720913:SG720914 ABO720913:ACC720914 ALK720913:ALY720914 AVG720913:AVU720914 BFC720913:BFQ720914 BOY720913:BPM720914 BYU720913:BZI720914 CIQ720913:CJE720914 CSM720913:CTA720914 DCI720913:DCW720914 DME720913:DMS720914 DWA720913:DWO720914 EFW720913:EGK720914 EPS720913:EQG720914 EZO720913:FAC720914 FJK720913:FJY720914 FTG720913:FTU720914 GDC720913:GDQ720914 GMY720913:GNM720914 GWU720913:GXI720914 HGQ720913:HHE720914 HQM720913:HRA720914 IAI720913:IAW720914 IKE720913:IKS720914 IUA720913:IUO720914 JDW720913:JEK720914 JNS720913:JOG720914 JXO720913:JYC720914 KHK720913:KHY720914 KRG720913:KRU720914 LBC720913:LBQ720914 LKY720913:LLM720914 LUU720913:LVI720914 MEQ720913:MFE720914 MOM720913:MPA720914 MYI720913:MYW720914 NIE720913:NIS720914 NSA720913:NSO720914 OBW720913:OCK720914 OLS720913:OMG720914 OVO720913:OWC720914 PFK720913:PFY720914 PPG720913:PPU720914 PZC720913:PZQ720914 QIY720913:QJM720914 QSU720913:QTI720914 RCQ720913:RDE720914 RMM720913:RNA720914 RWI720913:RWW720914 SGE720913:SGS720914 SQA720913:SQO720914 SZW720913:TAK720914 TJS720913:TKG720914 TTO720913:TUC720914 UDK720913:UDY720914 UNG720913:UNU720914 UXC720913:UXQ720914 VGY720913:VHM720914 VQU720913:VRI720914 WAQ720913:WBE720914 WKM720913:WLA720914 WUI720913:WUW720914 P786451:AA786452 HW786449:IK786450 RS786449:SG786450 ABO786449:ACC786450 ALK786449:ALY786450 AVG786449:AVU786450 BFC786449:BFQ786450 BOY786449:BPM786450 BYU786449:BZI786450 CIQ786449:CJE786450 CSM786449:CTA786450 DCI786449:DCW786450 DME786449:DMS786450 DWA786449:DWO786450 EFW786449:EGK786450 EPS786449:EQG786450 EZO786449:FAC786450 FJK786449:FJY786450 FTG786449:FTU786450 GDC786449:GDQ786450 GMY786449:GNM786450 GWU786449:GXI786450 HGQ786449:HHE786450 HQM786449:HRA786450 IAI786449:IAW786450 IKE786449:IKS786450 IUA786449:IUO786450 JDW786449:JEK786450 JNS786449:JOG786450 JXO786449:JYC786450 KHK786449:KHY786450 KRG786449:KRU786450 LBC786449:LBQ786450 LKY786449:LLM786450 LUU786449:LVI786450 MEQ786449:MFE786450 MOM786449:MPA786450 MYI786449:MYW786450 NIE786449:NIS786450 NSA786449:NSO786450 OBW786449:OCK786450 OLS786449:OMG786450 OVO786449:OWC786450 PFK786449:PFY786450 PPG786449:PPU786450 PZC786449:PZQ786450 QIY786449:QJM786450 QSU786449:QTI786450 RCQ786449:RDE786450 RMM786449:RNA786450 RWI786449:RWW786450 SGE786449:SGS786450 SQA786449:SQO786450 SZW786449:TAK786450 TJS786449:TKG786450 TTO786449:TUC786450 UDK786449:UDY786450 UNG786449:UNU786450 UXC786449:UXQ786450 VGY786449:VHM786450 VQU786449:VRI786450 WAQ786449:WBE786450 WKM786449:WLA786450 WUI786449:WUW786450 P851987:AA851988 HW851985:IK851986 RS851985:SG851986 ABO851985:ACC851986 ALK851985:ALY851986 AVG851985:AVU851986 BFC851985:BFQ851986 BOY851985:BPM851986 BYU851985:BZI851986 CIQ851985:CJE851986 CSM851985:CTA851986 DCI851985:DCW851986 DME851985:DMS851986 DWA851985:DWO851986 EFW851985:EGK851986 EPS851985:EQG851986 EZO851985:FAC851986 FJK851985:FJY851986 FTG851985:FTU851986 GDC851985:GDQ851986 GMY851985:GNM851986 GWU851985:GXI851986 HGQ851985:HHE851986 HQM851985:HRA851986 IAI851985:IAW851986 IKE851985:IKS851986 IUA851985:IUO851986 JDW851985:JEK851986 JNS851985:JOG851986 JXO851985:JYC851986 KHK851985:KHY851986 KRG851985:KRU851986 LBC851985:LBQ851986 LKY851985:LLM851986 LUU851985:LVI851986 MEQ851985:MFE851986 MOM851985:MPA851986 MYI851985:MYW851986 NIE851985:NIS851986 NSA851985:NSO851986 OBW851985:OCK851986 OLS851985:OMG851986 OVO851985:OWC851986 PFK851985:PFY851986 PPG851985:PPU851986 PZC851985:PZQ851986 QIY851985:QJM851986 QSU851985:QTI851986 RCQ851985:RDE851986 RMM851985:RNA851986 RWI851985:RWW851986 SGE851985:SGS851986 SQA851985:SQO851986 SZW851985:TAK851986 TJS851985:TKG851986 TTO851985:TUC851986 UDK851985:UDY851986 UNG851985:UNU851986 UXC851985:UXQ851986 VGY851985:VHM851986 VQU851985:VRI851986 WAQ851985:WBE851986 WKM851985:WLA851986 WUI851985:WUW851986 P917523:AA917524 HW917521:IK917522 RS917521:SG917522 ABO917521:ACC917522 ALK917521:ALY917522 AVG917521:AVU917522 BFC917521:BFQ917522 BOY917521:BPM917522 BYU917521:BZI917522 CIQ917521:CJE917522 CSM917521:CTA917522 DCI917521:DCW917522 DME917521:DMS917522 DWA917521:DWO917522 EFW917521:EGK917522 EPS917521:EQG917522 EZO917521:FAC917522 FJK917521:FJY917522 FTG917521:FTU917522 GDC917521:GDQ917522 GMY917521:GNM917522 GWU917521:GXI917522 HGQ917521:HHE917522 HQM917521:HRA917522 IAI917521:IAW917522 IKE917521:IKS917522 IUA917521:IUO917522 JDW917521:JEK917522 JNS917521:JOG917522 JXO917521:JYC917522 KHK917521:KHY917522 KRG917521:KRU917522 LBC917521:LBQ917522 LKY917521:LLM917522 LUU917521:LVI917522 MEQ917521:MFE917522 MOM917521:MPA917522 MYI917521:MYW917522 NIE917521:NIS917522 NSA917521:NSO917522 OBW917521:OCK917522 OLS917521:OMG917522 OVO917521:OWC917522 PFK917521:PFY917522 PPG917521:PPU917522 PZC917521:PZQ917522 QIY917521:QJM917522 QSU917521:QTI917522 RCQ917521:RDE917522 RMM917521:RNA917522 RWI917521:RWW917522 SGE917521:SGS917522 SQA917521:SQO917522 SZW917521:TAK917522 TJS917521:TKG917522 TTO917521:TUC917522 UDK917521:UDY917522 UNG917521:UNU917522 UXC917521:UXQ917522 VGY917521:VHM917522 VQU917521:VRI917522 WAQ917521:WBE917522 WKM917521:WLA917522 WUI917521:WUW917522 P983059:AA983060 HW983057:IK983058 RS983057:SG983058 ABO983057:ACC983058 ALK983057:ALY983058 AVG983057:AVU983058 BFC983057:BFQ983058 BOY983057:BPM983058 BYU983057:BZI983058 CIQ983057:CJE983058 CSM983057:CTA983058 DCI983057:DCW983058 DME983057:DMS983058 DWA983057:DWO983058 EFW983057:EGK983058 EPS983057:EQG983058 EZO983057:FAC983058 FJK983057:FJY983058 FTG983057:FTU983058 GDC983057:GDQ983058 GMY983057:GNM983058 GWU983057:GXI983058 HGQ983057:HHE983058 HQM983057:HRA983058 IAI983057:IAW983058 IKE983057:IKS983058 IUA983057:IUO983058 JDW983057:JEK983058 JNS983057:JOG983058 JXO983057:JYC983058 KHK983057:KHY983058 KRG983057:KRU983058 LBC983057:LBQ983058 LKY983057:LLM983058 LUU983057:LVI983058 MEQ983057:MFE983058 MOM983057:MPA983058 MYI983057:MYW983058 NIE983057:NIS983058 NSA983057:NSO983058 OBW983057:OCK983058 OLS983057:OMG983058 OVO983057:OWC983058 PFK983057:PFY983058 PPG983057:PPU983058 PZC983057:PZQ983058 QIY983057:QJM983058 QSU983057:QTI983058 RCQ983057:RDE983058 RMM983057:RNA983058 RWI983057:RWW983058 SGE983057:SGS983058 SQA983057:SQO983058 SZW983057:TAK983058 TJS983057:TKG983058 TTO983057:TUC983058 UDK983057:UDY983058 UNG983057:UNU983058 UXC983057:UXQ983058 VGY983057:VHM983058 VQU983057:VRI983058 WAQ983057:WBE983058 WKM983057:WLA983058 WUI983057:WUW983058 O65547:AA65550 HV65545:IK65548 RR65545:SG65548 ABN65545:ACC65548 ALJ65545:ALY65548 AVF65545:AVU65548 BFB65545:BFQ65548 BOX65545:BPM65548 BYT65545:BZI65548 CIP65545:CJE65548 CSL65545:CTA65548 DCH65545:DCW65548 DMD65545:DMS65548 DVZ65545:DWO65548 EFV65545:EGK65548 EPR65545:EQG65548 EZN65545:FAC65548 FJJ65545:FJY65548 FTF65545:FTU65548 GDB65545:GDQ65548 GMX65545:GNM65548 GWT65545:GXI65548 HGP65545:HHE65548 HQL65545:HRA65548 IAH65545:IAW65548 IKD65545:IKS65548 ITZ65545:IUO65548 JDV65545:JEK65548 JNR65545:JOG65548 JXN65545:JYC65548 KHJ65545:KHY65548 KRF65545:KRU65548 LBB65545:LBQ65548 LKX65545:LLM65548 LUT65545:LVI65548 MEP65545:MFE65548 MOL65545:MPA65548 MYH65545:MYW65548 NID65545:NIS65548 NRZ65545:NSO65548 OBV65545:OCK65548 OLR65545:OMG65548 OVN65545:OWC65548 PFJ65545:PFY65548 PPF65545:PPU65548 PZB65545:PZQ65548 QIX65545:QJM65548 QST65545:QTI65548 RCP65545:RDE65548 RML65545:RNA65548 RWH65545:RWW65548 SGD65545:SGS65548 SPZ65545:SQO65548 SZV65545:TAK65548 TJR65545:TKG65548 TTN65545:TUC65548 UDJ65545:UDY65548 UNF65545:UNU65548 UXB65545:UXQ65548 VGX65545:VHM65548 VQT65545:VRI65548 WAP65545:WBE65548 WKL65545:WLA65548 WUH65545:WUW65548 O131083:AA131086 HV131081:IK131084 RR131081:SG131084 ABN131081:ACC131084 ALJ131081:ALY131084 AVF131081:AVU131084 BFB131081:BFQ131084 BOX131081:BPM131084 BYT131081:BZI131084 CIP131081:CJE131084 CSL131081:CTA131084 DCH131081:DCW131084 DMD131081:DMS131084 DVZ131081:DWO131084 EFV131081:EGK131084 EPR131081:EQG131084 EZN131081:FAC131084 FJJ131081:FJY131084 FTF131081:FTU131084 GDB131081:GDQ131084 GMX131081:GNM131084 GWT131081:GXI131084 HGP131081:HHE131084 HQL131081:HRA131084 IAH131081:IAW131084 IKD131081:IKS131084 ITZ131081:IUO131084 JDV131081:JEK131084 JNR131081:JOG131084 JXN131081:JYC131084 KHJ131081:KHY131084 KRF131081:KRU131084 LBB131081:LBQ131084 LKX131081:LLM131084 LUT131081:LVI131084 MEP131081:MFE131084 MOL131081:MPA131084 MYH131081:MYW131084 NID131081:NIS131084 NRZ131081:NSO131084 OBV131081:OCK131084 OLR131081:OMG131084 OVN131081:OWC131084 PFJ131081:PFY131084 PPF131081:PPU131084 PZB131081:PZQ131084 QIX131081:QJM131084 QST131081:QTI131084 RCP131081:RDE131084 RML131081:RNA131084 RWH131081:RWW131084 SGD131081:SGS131084 SPZ131081:SQO131084 SZV131081:TAK131084 TJR131081:TKG131084 TTN131081:TUC131084 UDJ131081:UDY131084 UNF131081:UNU131084 UXB131081:UXQ131084 VGX131081:VHM131084 VQT131081:VRI131084 WAP131081:WBE131084 WKL131081:WLA131084 WUH131081:WUW131084 O196619:AA196622 HV196617:IK196620 RR196617:SG196620 ABN196617:ACC196620 ALJ196617:ALY196620 AVF196617:AVU196620 BFB196617:BFQ196620 BOX196617:BPM196620 BYT196617:BZI196620 CIP196617:CJE196620 CSL196617:CTA196620 DCH196617:DCW196620 DMD196617:DMS196620 DVZ196617:DWO196620 EFV196617:EGK196620 EPR196617:EQG196620 EZN196617:FAC196620 FJJ196617:FJY196620 FTF196617:FTU196620 GDB196617:GDQ196620 GMX196617:GNM196620 GWT196617:GXI196620 HGP196617:HHE196620 HQL196617:HRA196620 IAH196617:IAW196620 IKD196617:IKS196620 ITZ196617:IUO196620 JDV196617:JEK196620 JNR196617:JOG196620 JXN196617:JYC196620 KHJ196617:KHY196620 KRF196617:KRU196620 LBB196617:LBQ196620 LKX196617:LLM196620 LUT196617:LVI196620 MEP196617:MFE196620 MOL196617:MPA196620 MYH196617:MYW196620 NID196617:NIS196620 NRZ196617:NSO196620 OBV196617:OCK196620 OLR196617:OMG196620 OVN196617:OWC196620 PFJ196617:PFY196620 PPF196617:PPU196620 PZB196617:PZQ196620 QIX196617:QJM196620 QST196617:QTI196620 RCP196617:RDE196620 RML196617:RNA196620 RWH196617:RWW196620 SGD196617:SGS196620 SPZ196617:SQO196620 SZV196617:TAK196620 TJR196617:TKG196620 TTN196617:TUC196620 UDJ196617:UDY196620 UNF196617:UNU196620 UXB196617:UXQ196620 VGX196617:VHM196620 VQT196617:VRI196620 WAP196617:WBE196620 WKL196617:WLA196620 WUH196617:WUW196620 O262155:AA262158 HV262153:IK262156 RR262153:SG262156 ABN262153:ACC262156 ALJ262153:ALY262156 AVF262153:AVU262156 BFB262153:BFQ262156 BOX262153:BPM262156 BYT262153:BZI262156 CIP262153:CJE262156 CSL262153:CTA262156 DCH262153:DCW262156 DMD262153:DMS262156 DVZ262153:DWO262156 EFV262153:EGK262156 EPR262153:EQG262156 EZN262153:FAC262156 FJJ262153:FJY262156 FTF262153:FTU262156 GDB262153:GDQ262156 GMX262153:GNM262156 GWT262153:GXI262156 HGP262153:HHE262156 HQL262153:HRA262156 IAH262153:IAW262156 IKD262153:IKS262156 ITZ262153:IUO262156 JDV262153:JEK262156 JNR262153:JOG262156 JXN262153:JYC262156 KHJ262153:KHY262156 KRF262153:KRU262156 LBB262153:LBQ262156 LKX262153:LLM262156 LUT262153:LVI262156 MEP262153:MFE262156 MOL262153:MPA262156 MYH262153:MYW262156 NID262153:NIS262156 NRZ262153:NSO262156 OBV262153:OCK262156 OLR262153:OMG262156 OVN262153:OWC262156 PFJ262153:PFY262156 PPF262153:PPU262156 PZB262153:PZQ262156 QIX262153:QJM262156 QST262153:QTI262156 RCP262153:RDE262156 RML262153:RNA262156 RWH262153:RWW262156 SGD262153:SGS262156 SPZ262153:SQO262156 SZV262153:TAK262156 TJR262153:TKG262156 TTN262153:TUC262156 UDJ262153:UDY262156 UNF262153:UNU262156 UXB262153:UXQ262156 VGX262153:VHM262156 VQT262153:VRI262156 WAP262153:WBE262156 WKL262153:WLA262156 WUH262153:WUW262156 O327691:AA327694 HV327689:IK327692 RR327689:SG327692 ABN327689:ACC327692 ALJ327689:ALY327692 AVF327689:AVU327692 BFB327689:BFQ327692 BOX327689:BPM327692 BYT327689:BZI327692 CIP327689:CJE327692 CSL327689:CTA327692 DCH327689:DCW327692 DMD327689:DMS327692 DVZ327689:DWO327692 EFV327689:EGK327692 EPR327689:EQG327692 EZN327689:FAC327692 FJJ327689:FJY327692 FTF327689:FTU327692 GDB327689:GDQ327692 GMX327689:GNM327692 GWT327689:GXI327692 HGP327689:HHE327692 HQL327689:HRA327692 IAH327689:IAW327692 IKD327689:IKS327692 ITZ327689:IUO327692 JDV327689:JEK327692 JNR327689:JOG327692 JXN327689:JYC327692 KHJ327689:KHY327692 KRF327689:KRU327692 LBB327689:LBQ327692 LKX327689:LLM327692 LUT327689:LVI327692 MEP327689:MFE327692 MOL327689:MPA327692 MYH327689:MYW327692 NID327689:NIS327692 NRZ327689:NSO327692 OBV327689:OCK327692 OLR327689:OMG327692 OVN327689:OWC327692 PFJ327689:PFY327692 PPF327689:PPU327692 PZB327689:PZQ327692 QIX327689:QJM327692 QST327689:QTI327692 RCP327689:RDE327692 RML327689:RNA327692 RWH327689:RWW327692 SGD327689:SGS327692 SPZ327689:SQO327692 SZV327689:TAK327692 TJR327689:TKG327692 TTN327689:TUC327692 UDJ327689:UDY327692 UNF327689:UNU327692 UXB327689:UXQ327692 VGX327689:VHM327692 VQT327689:VRI327692 WAP327689:WBE327692 WKL327689:WLA327692 WUH327689:WUW327692 O393227:AA393230 HV393225:IK393228 RR393225:SG393228 ABN393225:ACC393228 ALJ393225:ALY393228 AVF393225:AVU393228 BFB393225:BFQ393228 BOX393225:BPM393228 BYT393225:BZI393228 CIP393225:CJE393228 CSL393225:CTA393228 DCH393225:DCW393228 DMD393225:DMS393228 DVZ393225:DWO393228 EFV393225:EGK393228 EPR393225:EQG393228 EZN393225:FAC393228 FJJ393225:FJY393228 FTF393225:FTU393228 GDB393225:GDQ393228 GMX393225:GNM393228 GWT393225:GXI393228 HGP393225:HHE393228 HQL393225:HRA393228 IAH393225:IAW393228 IKD393225:IKS393228 ITZ393225:IUO393228 JDV393225:JEK393228 JNR393225:JOG393228 JXN393225:JYC393228 KHJ393225:KHY393228 KRF393225:KRU393228 LBB393225:LBQ393228 LKX393225:LLM393228 LUT393225:LVI393228 MEP393225:MFE393228 MOL393225:MPA393228 MYH393225:MYW393228 NID393225:NIS393228 NRZ393225:NSO393228 OBV393225:OCK393228 OLR393225:OMG393228 OVN393225:OWC393228 PFJ393225:PFY393228 PPF393225:PPU393228 PZB393225:PZQ393228 QIX393225:QJM393228 QST393225:QTI393228 RCP393225:RDE393228 RML393225:RNA393228 RWH393225:RWW393228 SGD393225:SGS393228 SPZ393225:SQO393228 SZV393225:TAK393228 TJR393225:TKG393228 TTN393225:TUC393228 UDJ393225:UDY393228 UNF393225:UNU393228 UXB393225:UXQ393228 VGX393225:VHM393228 VQT393225:VRI393228 WAP393225:WBE393228 WKL393225:WLA393228 WUH393225:WUW393228 O458763:AA458766 HV458761:IK458764 RR458761:SG458764 ABN458761:ACC458764 ALJ458761:ALY458764 AVF458761:AVU458764 BFB458761:BFQ458764 BOX458761:BPM458764 BYT458761:BZI458764 CIP458761:CJE458764 CSL458761:CTA458764 DCH458761:DCW458764 DMD458761:DMS458764 DVZ458761:DWO458764 EFV458761:EGK458764 EPR458761:EQG458764 EZN458761:FAC458764 FJJ458761:FJY458764 FTF458761:FTU458764 GDB458761:GDQ458764 GMX458761:GNM458764 GWT458761:GXI458764 HGP458761:HHE458764 HQL458761:HRA458764 IAH458761:IAW458764 IKD458761:IKS458764 ITZ458761:IUO458764 JDV458761:JEK458764 JNR458761:JOG458764 JXN458761:JYC458764 KHJ458761:KHY458764 KRF458761:KRU458764 LBB458761:LBQ458764 LKX458761:LLM458764 LUT458761:LVI458764 MEP458761:MFE458764 MOL458761:MPA458764 MYH458761:MYW458764 NID458761:NIS458764 NRZ458761:NSO458764 OBV458761:OCK458764 OLR458761:OMG458764 OVN458761:OWC458764 PFJ458761:PFY458764 PPF458761:PPU458764 PZB458761:PZQ458764 QIX458761:QJM458764 QST458761:QTI458764 RCP458761:RDE458764 RML458761:RNA458764 RWH458761:RWW458764 SGD458761:SGS458764 SPZ458761:SQO458764 SZV458761:TAK458764 TJR458761:TKG458764 TTN458761:TUC458764 UDJ458761:UDY458764 UNF458761:UNU458764 UXB458761:UXQ458764 VGX458761:VHM458764 VQT458761:VRI458764 WAP458761:WBE458764 WKL458761:WLA458764 WUH458761:WUW458764 O524299:AA524302 HV524297:IK524300 RR524297:SG524300 ABN524297:ACC524300 ALJ524297:ALY524300 AVF524297:AVU524300 BFB524297:BFQ524300 BOX524297:BPM524300 BYT524297:BZI524300 CIP524297:CJE524300 CSL524297:CTA524300 DCH524297:DCW524300 DMD524297:DMS524300 DVZ524297:DWO524300 EFV524297:EGK524300 EPR524297:EQG524300 EZN524297:FAC524300 FJJ524297:FJY524300 FTF524297:FTU524300 GDB524297:GDQ524300 GMX524297:GNM524300 GWT524297:GXI524300 HGP524297:HHE524300 HQL524297:HRA524300 IAH524297:IAW524300 IKD524297:IKS524300 ITZ524297:IUO524300 JDV524297:JEK524300 JNR524297:JOG524300 JXN524297:JYC524300 KHJ524297:KHY524300 KRF524297:KRU524300 LBB524297:LBQ524300 LKX524297:LLM524300 LUT524297:LVI524300 MEP524297:MFE524300 MOL524297:MPA524300 MYH524297:MYW524300 NID524297:NIS524300 NRZ524297:NSO524300 OBV524297:OCK524300 OLR524297:OMG524300 OVN524297:OWC524300 PFJ524297:PFY524300 PPF524297:PPU524300 PZB524297:PZQ524300 QIX524297:QJM524300 QST524297:QTI524300 RCP524297:RDE524300 RML524297:RNA524300 RWH524297:RWW524300 SGD524297:SGS524300 SPZ524297:SQO524300 SZV524297:TAK524300 TJR524297:TKG524300 TTN524297:TUC524300 UDJ524297:UDY524300 UNF524297:UNU524300 UXB524297:UXQ524300 VGX524297:VHM524300 VQT524297:VRI524300 WAP524297:WBE524300 WKL524297:WLA524300 WUH524297:WUW524300 O589835:AA589838 HV589833:IK589836 RR589833:SG589836 ABN589833:ACC589836 ALJ589833:ALY589836 AVF589833:AVU589836 BFB589833:BFQ589836 BOX589833:BPM589836 BYT589833:BZI589836 CIP589833:CJE589836 CSL589833:CTA589836 DCH589833:DCW589836 DMD589833:DMS589836 DVZ589833:DWO589836 EFV589833:EGK589836 EPR589833:EQG589836 EZN589833:FAC589836 FJJ589833:FJY589836 FTF589833:FTU589836 GDB589833:GDQ589836 GMX589833:GNM589836 GWT589833:GXI589836 HGP589833:HHE589836 HQL589833:HRA589836 IAH589833:IAW589836 IKD589833:IKS589836 ITZ589833:IUO589836 JDV589833:JEK589836 JNR589833:JOG589836 JXN589833:JYC589836 KHJ589833:KHY589836 KRF589833:KRU589836 LBB589833:LBQ589836 LKX589833:LLM589836 LUT589833:LVI589836 MEP589833:MFE589836 MOL589833:MPA589836 MYH589833:MYW589836 NID589833:NIS589836 NRZ589833:NSO589836 OBV589833:OCK589836 OLR589833:OMG589836 OVN589833:OWC589836 PFJ589833:PFY589836 PPF589833:PPU589836 PZB589833:PZQ589836 QIX589833:QJM589836 QST589833:QTI589836 RCP589833:RDE589836 RML589833:RNA589836 RWH589833:RWW589836 SGD589833:SGS589836 SPZ589833:SQO589836 SZV589833:TAK589836 TJR589833:TKG589836 TTN589833:TUC589836 UDJ589833:UDY589836 UNF589833:UNU589836 UXB589833:UXQ589836 VGX589833:VHM589836 VQT589833:VRI589836 WAP589833:WBE589836 WKL589833:WLA589836 WUH589833:WUW589836 O655371:AA655374 HV655369:IK655372 RR655369:SG655372 ABN655369:ACC655372 ALJ655369:ALY655372 AVF655369:AVU655372 BFB655369:BFQ655372 BOX655369:BPM655372 BYT655369:BZI655372 CIP655369:CJE655372 CSL655369:CTA655372 DCH655369:DCW655372 DMD655369:DMS655372 DVZ655369:DWO655372 EFV655369:EGK655372 EPR655369:EQG655372 EZN655369:FAC655372 FJJ655369:FJY655372 FTF655369:FTU655372 GDB655369:GDQ655372 GMX655369:GNM655372 GWT655369:GXI655372 HGP655369:HHE655372 HQL655369:HRA655372 IAH655369:IAW655372 IKD655369:IKS655372 ITZ655369:IUO655372 JDV655369:JEK655372 JNR655369:JOG655372 JXN655369:JYC655372 KHJ655369:KHY655372 KRF655369:KRU655372 LBB655369:LBQ655372 LKX655369:LLM655372 LUT655369:LVI655372 MEP655369:MFE655372 MOL655369:MPA655372 MYH655369:MYW655372 NID655369:NIS655372 NRZ655369:NSO655372 OBV655369:OCK655372 OLR655369:OMG655372 OVN655369:OWC655372 PFJ655369:PFY655372 PPF655369:PPU655372 PZB655369:PZQ655372 QIX655369:QJM655372 QST655369:QTI655372 RCP655369:RDE655372 RML655369:RNA655372 RWH655369:RWW655372 SGD655369:SGS655372 SPZ655369:SQO655372 SZV655369:TAK655372 TJR655369:TKG655372 TTN655369:TUC655372 UDJ655369:UDY655372 UNF655369:UNU655372 UXB655369:UXQ655372 VGX655369:VHM655372 VQT655369:VRI655372 WAP655369:WBE655372 WKL655369:WLA655372 WUH655369:WUW655372 O720907:AA720910 HV720905:IK720908 RR720905:SG720908 ABN720905:ACC720908 ALJ720905:ALY720908 AVF720905:AVU720908 BFB720905:BFQ720908 BOX720905:BPM720908 BYT720905:BZI720908 CIP720905:CJE720908 CSL720905:CTA720908 DCH720905:DCW720908 DMD720905:DMS720908 DVZ720905:DWO720908 EFV720905:EGK720908 EPR720905:EQG720908 EZN720905:FAC720908 FJJ720905:FJY720908 FTF720905:FTU720908 GDB720905:GDQ720908 GMX720905:GNM720908 GWT720905:GXI720908 HGP720905:HHE720908 HQL720905:HRA720908 IAH720905:IAW720908 IKD720905:IKS720908 ITZ720905:IUO720908 JDV720905:JEK720908 JNR720905:JOG720908 JXN720905:JYC720908 KHJ720905:KHY720908 KRF720905:KRU720908 LBB720905:LBQ720908 LKX720905:LLM720908 LUT720905:LVI720908 MEP720905:MFE720908 MOL720905:MPA720908 MYH720905:MYW720908 NID720905:NIS720908 NRZ720905:NSO720908 OBV720905:OCK720908 OLR720905:OMG720908 OVN720905:OWC720908 PFJ720905:PFY720908 PPF720905:PPU720908 PZB720905:PZQ720908 QIX720905:QJM720908 QST720905:QTI720908 RCP720905:RDE720908 RML720905:RNA720908 RWH720905:RWW720908 SGD720905:SGS720908 SPZ720905:SQO720908 SZV720905:TAK720908 TJR720905:TKG720908 TTN720905:TUC720908 UDJ720905:UDY720908 UNF720905:UNU720908 UXB720905:UXQ720908 VGX720905:VHM720908 VQT720905:VRI720908 WAP720905:WBE720908 WKL720905:WLA720908 WUH720905:WUW720908 O786443:AA786446 HV786441:IK786444 RR786441:SG786444 ABN786441:ACC786444 ALJ786441:ALY786444 AVF786441:AVU786444 BFB786441:BFQ786444 BOX786441:BPM786444 BYT786441:BZI786444 CIP786441:CJE786444 CSL786441:CTA786444 DCH786441:DCW786444 DMD786441:DMS786444 DVZ786441:DWO786444 EFV786441:EGK786444 EPR786441:EQG786444 EZN786441:FAC786444 FJJ786441:FJY786444 FTF786441:FTU786444 GDB786441:GDQ786444 GMX786441:GNM786444 GWT786441:GXI786444 HGP786441:HHE786444 HQL786441:HRA786444 IAH786441:IAW786444 IKD786441:IKS786444 ITZ786441:IUO786444 JDV786441:JEK786444 JNR786441:JOG786444 JXN786441:JYC786444 KHJ786441:KHY786444 KRF786441:KRU786444 LBB786441:LBQ786444 LKX786441:LLM786444 LUT786441:LVI786444 MEP786441:MFE786444 MOL786441:MPA786444 MYH786441:MYW786444 NID786441:NIS786444 NRZ786441:NSO786444 OBV786441:OCK786444 OLR786441:OMG786444 OVN786441:OWC786444 PFJ786441:PFY786444 PPF786441:PPU786444 PZB786441:PZQ786444 QIX786441:QJM786444 QST786441:QTI786444 RCP786441:RDE786444 RML786441:RNA786444 RWH786441:RWW786444 SGD786441:SGS786444 SPZ786441:SQO786444 SZV786441:TAK786444 TJR786441:TKG786444 TTN786441:TUC786444 UDJ786441:UDY786444 UNF786441:UNU786444 UXB786441:UXQ786444 VGX786441:VHM786444 VQT786441:VRI786444 WAP786441:WBE786444 WKL786441:WLA786444 WUH786441:WUW786444 O851979:AA851982 HV851977:IK851980 RR851977:SG851980 ABN851977:ACC851980 ALJ851977:ALY851980 AVF851977:AVU851980 BFB851977:BFQ851980 BOX851977:BPM851980 BYT851977:BZI851980 CIP851977:CJE851980 CSL851977:CTA851980 DCH851977:DCW851980 DMD851977:DMS851980 DVZ851977:DWO851980 EFV851977:EGK851980 EPR851977:EQG851980 EZN851977:FAC851980 FJJ851977:FJY851980 FTF851977:FTU851980 GDB851977:GDQ851980 GMX851977:GNM851980 GWT851977:GXI851980 HGP851977:HHE851980 HQL851977:HRA851980 IAH851977:IAW851980 IKD851977:IKS851980 ITZ851977:IUO851980 JDV851977:JEK851980 JNR851977:JOG851980 JXN851977:JYC851980 KHJ851977:KHY851980 KRF851977:KRU851980 LBB851977:LBQ851980 LKX851977:LLM851980 LUT851977:LVI851980 MEP851977:MFE851980 MOL851977:MPA851980 MYH851977:MYW851980 NID851977:NIS851980 NRZ851977:NSO851980 OBV851977:OCK851980 OLR851977:OMG851980 OVN851977:OWC851980 PFJ851977:PFY851980 PPF851977:PPU851980 PZB851977:PZQ851980 QIX851977:QJM851980 QST851977:QTI851980 RCP851977:RDE851980 RML851977:RNA851980 RWH851977:RWW851980 SGD851977:SGS851980 SPZ851977:SQO851980 SZV851977:TAK851980 TJR851977:TKG851980 TTN851977:TUC851980 UDJ851977:UDY851980 UNF851977:UNU851980 UXB851977:UXQ851980 VGX851977:VHM851980 VQT851977:VRI851980 WAP851977:WBE851980 WKL851977:WLA851980 WUH851977:WUW851980 O917515:AA917518 HV917513:IK917516 RR917513:SG917516 ABN917513:ACC917516 ALJ917513:ALY917516 AVF917513:AVU917516 BFB917513:BFQ917516 BOX917513:BPM917516 BYT917513:BZI917516 CIP917513:CJE917516 CSL917513:CTA917516 DCH917513:DCW917516 DMD917513:DMS917516 DVZ917513:DWO917516 EFV917513:EGK917516 EPR917513:EQG917516 EZN917513:FAC917516 FJJ917513:FJY917516 FTF917513:FTU917516 GDB917513:GDQ917516 GMX917513:GNM917516 GWT917513:GXI917516 HGP917513:HHE917516 HQL917513:HRA917516 IAH917513:IAW917516 IKD917513:IKS917516 ITZ917513:IUO917516 JDV917513:JEK917516 JNR917513:JOG917516 JXN917513:JYC917516 KHJ917513:KHY917516 KRF917513:KRU917516 LBB917513:LBQ917516 LKX917513:LLM917516 LUT917513:LVI917516 MEP917513:MFE917516 MOL917513:MPA917516 MYH917513:MYW917516 NID917513:NIS917516 NRZ917513:NSO917516 OBV917513:OCK917516 OLR917513:OMG917516 OVN917513:OWC917516 PFJ917513:PFY917516 PPF917513:PPU917516 PZB917513:PZQ917516 QIX917513:QJM917516 QST917513:QTI917516 RCP917513:RDE917516 RML917513:RNA917516 RWH917513:RWW917516 SGD917513:SGS917516 SPZ917513:SQO917516 SZV917513:TAK917516 TJR917513:TKG917516 TTN917513:TUC917516 UDJ917513:UDY917516 UNF917513:UNU917516 UXB917513:UXQ917516 VGX917513:VHM917516 VQT917513:VRI917516 WAP917513:WBE917516 WKL917513:WLA917516 WUH917513:WUW917516 O983051:AA983054 HV983049:IK983052 RR983049:SG983052 ABN983049:ACC983052 ALJ983049:ALY983052 AVF983049:AVU983052 BFB983049:BFQ983052 BOX983049:BPM983052 BYT983049:BZI983052 CIP983049:CJE983052 CSL983049:CTA983052 DCH983049:DCW983052 DMD983049:DMS983052 DVZ983049:DWO983052 EFV983049:EGK983052 EPR983049:EQG983052 EZN983049:FAC983052 FJJ983049:FJY983052 FTF983049:FTU983052 GDB983049:GDQ983052 GMX983049:GNM983052 GWT983049:GXI983052 HGP983049:HHE983052 HQL983049:HRA983052 IAH983049:IAW983052 IKD983049:IKS983052 ITZ983049:IUO983052 JDV983049:JEK983052 JNR983049:JOG983052 JXN983049:JYC983052 KHJ983049:KHY983052 KRF983049:KRU983052 LBB983049:LBQ983052 LKX983049:LLM983052 LUT983049:LVI983052 MEP983049:MFE983052 MOL983049:MPA983052 MYH983049:MYW983052 NID983049:NIS983052 NRZ983049:NSO983052 OBV983049:OCK983052 OLR983049:OMG983052 OVN983049:OWC983052 PFJ983049:PFY983052 PPF983049:PPU983052 PZB983049:PZQ983052 QIX983049:QJM983052 QST983049:QTI983052 RCP983049:RDE983052 RML983049:RNA983052 RWH983049:RWW983052 SGD983049:SGS983052 SPZ983049:SQO983052 SZV983049:TAK983052 TJR983049:TKG983052 TTN983049:TUC983052 UDJ983049:UDY983052 UNF983049:UNU983052 UXB983049:UXQ983052 VGX983049:VHM983052 VQT983049:VRI983052 WAP983049:WBE983052 WKL983049:WLA983052 WUH983049:WUW983052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1C51C-C70C-4EB7-A7BF-94C431A62F29}">
  <sheetPr>
    <pageSetUpPr fitToPage="1"/>
  </sheetPr>
  <dimension ref="B1:AS204"/>
  <sheetViews>
    <sheetView showGridLines="0" view="pageBreakPreview" zoomScale="115" zoomScaleNormal="100" zoomScaleSheetLayoutView="115" workbookViewId="0">
      <selection activeCell="J23" sqref="J23:R23"/>
    </sheetView>
  </sheetViews>
  <sheetFormatPr defaultRowHeight="20.100000000000001" customHeight="1"/>
  <cols>
    <col min="1" max="1" width="1.125" style="482" customWidth="1"/>
    <col min="2" max="2" width="1.5" style="482" customWidth="1"/>
    <col min="3" max="3" width="2.5" style="482" customWidth="1"/>
    <col min="4" max="23" width="3.875" style="482" customWidth="1"/>
    <col min="24" max="24" width="3.125" style="482" customWidth="1"/>
    <col min="25" max="25" width="3.875" style="482" customWidth="1"/>
    <col min="26" max="26" width="3.75" style="482" customWidth="1"/>
    <col min="27" max="27" width="2" style="482" customWidth="1"/>
    <col min="28" max="28" width="2.625" style="423" customWidth="1"/>
    <col min="29" max="29" width="9" style="566" customWidth="1"/>
    <col min="30" max="30" width="9" style="567" customWidth="1"/>
    <col min="31" max="31" width="9" style="482" customWidth="1"/>
    <col min="32" max="43" width="9" style="482"/>
    <col min="44" max="44" width="16.875" style="482" bestFit="1" customWidth="1"/>
    <col min="45" max="45" width="13.375" style="482" customWidth="1"/>
    <col min="46" max="217" width="9" style="482"/>
    <col min="218" max="241" width="3.75" style="482" customWidth="1"/>
    <col min="242" max="250" width="9" style="482" customWidth="1"/>
    <col min="251" max="251" width="2" style="482" customWidth="1"/>
    <col min="252" max="473" width="9" style="482"/>
    <col min="474" max="497" width="3.75" style="482" customWidth="1"/>
    <col min="498" max="506" width="9" style="482" customWidth="1"/>
    <col min="507" max="507" width="2" style="482" customWidth="1"/>
    <col min="508" max="729" width="9" style="482"/>
    <col min="730" max="753" width="3.75" style="482" customWidth="1"/>
    <col min="754" max="762" width="9" style="482" customWidth="1"/>
    <col min="763" max="763" width="2" style="482" customWidth="1"/>
    <col min="764" max="985" width="9" style="482"/>
    <col min="986" max="1009" width="3.75" style="482" customWidth="1"/>
    <col min="1010" max="1018" width="9" style="482" customWidth="1"/>
    <col min="1019" max="1019" width="2" style="482" customWidth="1"/>
    <col min="1020" max="1241" width="9" style="482"/>
    <col min="1242" max="1265" width="3.75" style="482" customWidth="1"/>
    <col min="1266" max="1274" width="9" style="482" customWidth="1"/>
    <col min="1275" max="1275" width="2" style="482" customWidth="1"/>
    <col min="1276" max="1497" width="9" style="482"/>
    <col min="1498" max="1521" width="3.75" style="482" customWidth="1"/>
    <col min="1522" max="1530" width="9" style="482" customWidth="1"/>
    <col min="1531" max="1531" width="2" style="482" customWidth="1"/>
    <col min="1532" max="1753" width="9" style="482"/>
    <col min="1754" max="1777" width="3.75" style="482" customWidth="1"/>
    <col min="1778" max="1786" width="9" style="482" customWidth="1"/>
    <col min="1787" max="1787" width="2" style="482" customWidth="1"/>
    <col min="1788" max="2009" width="9" style="482"/>
    <col min="2010" max="2033" width="3.75" style="482" customWidth="1"/>
    <col min="2034" max="2042" width="9" style="482" customWidth="1"/>
    <col min="2043" max="2043" width="2" style="482" customWidth="1"/>
    <col min="2044" max="2265" width="9" style="482"/>
    <col min="2266" max="2289" width="3.75" style="482" customWidth="1"/>
    <col min="2290" max="2298" width="9" style="482" customWidth="1"/>
    <col min="2299" max="2299" width="2" style="482" customWidth="1"/>
    <col min="2300" max="2521" width="9" style="482"/>
    <col min="2522" max="2545" width="3.75" style="482" customWidth="1"/>
    <col min="2546" max="2554" width="9" style="482" customWidth="1"/>
    <col min="2555" max="2555" width="2" style="482" customWidth="1"/>
    <col min="2556" max="2777" width="9" style="482"/>
    <col min="2778" max="2801" width="3.75" style="482" customWidth="1"/>
    <col min="2802" max="2810" width="9" style="482" customWidth="1"/>
    <col min="2811" max="2811" width="2" style="482" customWidth="1"/>
    <col min="2812" max="3033" width="9" style="482"/>
    <col min="3034" max="3057" width="3.75" style="482" customWidth="1"/>
    <col min="3058" max="3066" width="9" style="482" customWidth="1"/>
    <col min="3067" max="3067" width="2" style="482" customWidth="1"/>
    <col min="3068" max="3289" width="9" style="482"/>
    <col min="3290" max="3313" width="3.75" style="482" customWidth="1"/>
    <col min="3314" max="3322" width="9" style="482" customWidth="1"/>
    <col min="3323" max="3323" width="2" style="482" customWidth="1"/>
    <col min="3324" max="3545" width="9" style="482"/>
    <col min="3546" max="3569" width="3.75" style="482" customWidth="1"/>
    <col min="3570" max="3578" width="9" style="482" customWidth="1"/>
    <col min="3579" max="3579" width="2" style="482" customWidth="1"/>
    <col min="3580" max="3801" width="9" style="482"/>
    <col min="3802" max="3825" width="3.75" style="482" customWidth="1"/>
    <col min="3826" max="3834" width="9" style="482" customWidth="1"/>
    <col min="3835" max="3835" width="2" style="482" customWidth="1"/>
    <col min="3836" max="4057" width="9" style="482"/>
    <col min="4058" max="4081" width="3.75" style="482" customWidth="1"/>
    <col min="4082" max="4090" width="9" style="482" customWidth="1"/>
    <col min="4091" max="4091" width="2" style="482" customWidth="1"/>
    <col min="4092" max="4313" width="9" style="482"/>
    <col min="4314" max="4337" width="3.75" style="482" customWidth="1"/>
    <col min="4338" max="4346" width="9" style="482" customWidth="1"/>
    <col min="4347" max="4347" width="2" style="482" customWidth="1"/>
    <col min="4348" max="4569" width="9" style="482"/>
    <col min="4570" max="4593" width="3.75" style="482" customWidth="1"/>
    <col min="4594" max="4602" width="9" style="482" customWidth="1"/>
    <col min="4603" max="4603" width="2" style="482" customWidth="1"/>
    <col min="4604" max="4825" width="9" style="482"/>
    <col min="4826" max="4849" width="3.75" style="482" customWidth="1"/>
    <col min="4850" max="4858" width="9" style="482" customWidth="1"/>
    <col min="4859" max="4859" width="2" style="482" customWidth="1"/>
    <col min="4860" max="5081" width="9" style="482"/>
    <col min="5082" max="5105" width="3.75" style="482" customWidth="1"/>
    <col min="5106" max="5114" width="9" style="482" customWidth="1"/>
    <col min="5115" max="5115" width="2" style="482" customWidth="1"/>
    <col min="5116" max="5337" width="9" style="482"/>
    <col min="5338" max="5361" width="3.75" style="482" customWidth="1"/>
    <col min="5362" max="5370" width="9" style="482" customWidth="1"/>
    <col min="5371" max="5371" width="2" style="482" customWidth="1"/>
    <col min="5372" max="5593" width="9" style="482"/>
    <col min="5594" max="5617" width="3.75" style="482" customWidth="1"/>
    <col min="5618" max="5626" width="9" style="482" customWidth="1"/>
    <col min="5627" max="5627" width="2" style="482" customWidth="1"/>
    <col min="5628" max="5849" width="9" style="482"/>
    <col min="5850" max="5873" width="3.75" style="482" customWidth="1"/>
    <col min="5874" max="5882" width="9" style="482" customWidth="1"/>
    <col min="5883" max="5883" width="2" style="482" customWidth="1"/>
    <col min="5884" max="6105" width="9" style="482"/>
    <col min="6106" max="6129" width="3.75" style="482" customWidth="1"/>
    <col min="6130" max="6138" width="9" style="482" customWidth="1"/>
    <col min="6139" max="6139" width="2" style="482" customWidth="1"/>
    <col min="6140" max="6361" width="9" style="482"/>
    <col min="6362" max="6385" width="3.75" style="482" customWidth="1"/>
    <col min="6386" max="6394" width="9" style="482" customWidth="1"/>
    <col min="6395" max="6395" width="2" style="482" customWidth="1"/>
    <col min="6396" max="6617" width="9" style="482"/>
    <col min="6618" max="6641" width="3.75" style="482" customWidth="1"/>
    <col min="6642" max="6650" width="9" style="482" customWidth="1"/>
    <col min="6651" max="6651" width="2" style="482" customWidth="1"/>
    <col min="6652" max="6873" width="9" style="482"/>
    <col min="6874" max="6897" width="3.75" style="482" customWidth="1"/>
    <col min="6898" max="6906" width="9" style="482" customWidth="1"/>
    <col min="6907" max="6907" width="2" style="482" customWidth="1"/>
    <col min="6908" max="7129" width="9" style="482"/>
    <col min="7130" max="7153" width="3.75" style="482" customWidth="1"/>
    <col min="7154" max="7162" width="9" style="482" customWidth="1"/>
    <col min="7163" max="7163" width="2" style="482" customWidth="1"/>
    <col min="7164" max="7385" width="9" style="482"/>
    <col min="7386" max="7409" width="3.75" style="482" customWidth="1"/>
    <col min="7410" max="7418" width="9" style="482" customWidth="1"/>
    <col min="7419" max="7419" width="2" style="482" customWidth="1"/>
    <col min="7420" max="7641" width="9" style="482"/>
    <col min="7642" max="7665" width="3.75" style="482" customWidth="1"/>
    <col min="7666" max="7674" width="9" style="482" customWidth="1"/>
    <col min="7675" max="7675" width="2" style="482" customWidth="1"/>
    <col min="7676" max="7897" width="9" style="482"/>
    <col min="7898" max="7921" width="3.75" style="482" customWidth="1"/>
    <col min="7922" max="7930" width="9" style="482" customWidth="1"/>
    <col min="7931" max="7931" width="2" style="482" customWidth="1"/>
    <col min="7932" max="8153" width="9" style="482"/>
    <col min="8154" max="8177" width="3.75" style="482" customWidth="1"/>
    <col min="8178" max="8186" width="9" style="482" customWidth="1"/>
    <col min="8187" max="8187" width="2" style="482" customWidth="1"/>
    <col min="8188" max="8409" width="9" style="482"/>
    <col min="8410" max="8433" width="3.75" style="482" customWidth="1"/>
    <col min="8434" max="8442" width="9" style="482" customWidth="1"/>
    <col min="8443" max="8443" width="2" style="482" customWidth="1"/>
    <col min="8444" max="8665" width="9" style="482"/>
    <col min="8666" max="8689" width="3.75" style="482" customWidth="1"/>
    <col min="8690" max="8698" width="9" style="482" customWidth="1"/>
    <col min="8699" max="8699" width="2" style="482" customWidth="1"/>
    <col min="8700" max="8921" width="9" style="482"/>
    <col min="8922" max="8945" width="3.75" style="482" customWidth="1"/>
    <col min="8946" max="8954" width="9" style="482" customWidth="1"/>
    <col min="8955" max="8955" width="2" style="482" customWidth="1"/>
    <col min="8956" max="9177" width="9" style="482"/>
    <col min="9178" max="9201" width="3.75" style="482" customWidth="1"/>
    <col min="9202" max="9210" width="9" style="482" customWidth="1"/>
    <col min="9211" max="9211" width="2" style="482" customWidth="1"/>
    <col min="9212" max="9433" width="9" style="482"/>
    <col min="9434" max="9457" width="3.75" style="482" customWidth="1"/>
    <col min="9458" max="9466" width="9" style="482" customWidth="1"/>
    <col min="9467" max="9467" width="2" style="482" customWidth="1"/>
    <col min="9468" max="9689" width="9" style="482"/>
    <col min="9690" max="9713" width="3.75" style="482" customWidth="1"/>
    <col min="9714" max="9722" width="9" style="482" customWidth="1"/>
    <col min="9723" max="9723" width="2" style="482" customWidth="1"/>
    <col min="9724" max="9945" width="9" style="482"/>
    <col min="9946" max="9969" width="3.75" style="482" customWidth="1"/>
    <col min="9970" max="9978" width="9" style="482" customWidth="1"/>
    <col min="9979" max="9979" width="2" style="482" customWidth="1"/>
    <col min="9980" max="10201" width="9" style="482"/>
    <col min="10202" max="10225" width="3.75" style="482" customWidth="1"/>
    <col min="10226" max="10234" width="9" style="482" customWidth="1"/>
    <col min="10235" max="10235" width="2" style="482" customWidth="1"/>
    <col min="10236" max="10457" width="9" style="482"/>
    <col min="10458" max="10481" width="3.75" style="482" customWidth="1"/>
    <col min="10482" max="10490" width="9" style="482" customWidth="1"/>
    <col min="10491" max="10491" width="2" style="482" customWidth="1"/>
    <col min="10492" max="10713" width="9" style="482"/>
    <col min="10714" max="10737" width="3.75" style="482" customWidth="1"/>
    <col min="10738" max="10746" width="9" style="482" customWidth="1"/>
    <col min="10747" max="10747" width="2" style="482" customWidth="1"/>
    <col min="10748" max="10969" width="9" style="482"/>
    <col min="10970" max="10993" width="3.75" style="482" customWidth="1"/>
    <col min="10994" max="11002" width="9" style="482" customWidth="1"/>
    <col min="11003" max="11003" width="2" style="482" customWidth="1"/>
    <col min="11004" max="11225" width="9" style="482"/>
    <col min="11226" max="11249" width="3.75" style="482" customWidth="1"/>
    <col min="11250" max="11258" width="9" style="482" customWidth="1"/>
    <col min="11259" max="11259" width="2" style="482" customWidth="1"/>
    <col min="11260" max="11481" width="9" style="482"/>
    <col min="11482" max="11505" width="3.75" style="482" customWidth="1"/>
    <col min="11506" max="11514" width="9" style="482" customWidth="1"/>
    <col min="11515" max="11515" width="2" style="482" customWidth="1"/>
    <col min="11516" max="11737" width="9" style="482"/>
    <col min="11738" max="11761" width="3.75" style="482" customWidth="1"/>
    <col min="11762" max="11770" width="9" style="482" customWidth="1"/>
    <col min="11771" max="11771" width="2" style="482" customWidth="1"/>
    <col min="11772" max="11993" width="9" style="482"/>
    <col min="11994" max="12017" width="3.75" style="482" customWidth="1"/>
    <col min="12018" max="12026" width="9" style="482" customWidth="1"/>
    <col min="12027" max="12027" width="2" style="482" customWidth="1"/>
    <col min="12028" max="12249" width="9" style="482"/>
    <col min="12250" max="12273" width="3.75" style="482" customWidth="1"/>
    <col min="12274" max="12282" width="9" style="482" customWidth="1"/>
    <col min="12283" max="12283" width="2" style="482" customWidth="1"/>
    <col min="12284" max="12505" width="9" style="482"/>
    <col min="12506" max="12529" width="3.75" style="482" customWidth="1"/>
    <col min="12530" max="12538" width="9" style="482" customWidth="1"/>
    <col min="12539" max="12539" width="2" style="482" customWidth="1"/>
    <col min="12540" max="12761" width="9" style="482"/>
    <col min="12762" max="12785" width="3.75" style="482" customWidth="1"/>
    <col min="12786" max="12794" width="9" style="482" customWidth="1"/>
    <col min="12795" max="12795" width="2" style="482" customWidth="1"/>
    <col min="12796" max="13017" width="9" style="482"/>
    <col min="13018" max="13041" width="3.75" style="482" customWidth="1"/>
    <col min="13042" max="13050" width="9" style="482" customWidth="1"/>
    <col min="13051" max="13051" width="2" style="482" customWidth="1"/>
    <col min="13052" max="13273" width="9" style="482"/>
    <col min="13274" max="13297" width="3.75" style="482" customWidth="1"/>
    <col min="13298" max="13306" width="9" style="482" customWidth="1"/>
    <col min="13307" max="13307" width="2" style="482" customWidth="1"/>
    <col min="13308" max="13529" width="9" style="482"/>
    <col min="13530" max="13553" width="3.75" style="482" customWidth="1"/>
    <col min="13554" max="13562" width="9" style="482" customWidth="1"/>
    <col min="13563" max="13563" width="2" style="482" customWidth="1"/>
    <col min="13564" max="13785" width="9" style="482"/>
    <col min="13786" max="13809" width="3.75" style="482" customWidth="1"/>
    <col min="13810" max="13818" width="9" style="482" customWidth="1"/>
    <col min="13819" max="13819" width="2" style="482" customWidth="1"/>
    <col min="13820" max="14041" width="9" style="482"/>
    <col min="14042" max="14065" width="3.75" style="482" customWidth="1"/>
    <col min="14066" max="14074" width="9" style="482" customWidth="1"/>
    <col min="14075" max="14075" width="2" style="482" customWidth="1"/>
    <col min="14076" max="14297" width="9" style="482"/>
    <col min="14298" max="14321" width="3.75" style="482" customWidth="1"/>
    <col min="14322" max="14330" width="9" style="482" customWidth="1"/>
    <col min="14331" max="14331" width="2" style="482" customWidth="1"/>
    <col min="14332" max="14553" width="9" style="482"/>
    <col min="14554" max="14577" width="3.75" style="482" customWidth="1"/>
    <col min="14578" max="14586" width="9" style="482" customWidth="1"/>
    <col min="14587" max="14587" width="2" style="482" customWidth="1"/>
    <col min="14588" max="14809" width="9" style="482"/>
    <col min="14810" max="14833" width="3.75" style="482" customWidth="1"/>
    <col min="14834" max="14842" width="9" style="482" customWidth="1"/>
    <col min="14843" max="14843" width="2" style="482" customWidth="1"/>
    <col min="14844" max="15065" width="9" style="482"/>
    <col min="15066" max="15089" width="3.75" style="482" customWidth="1"/>
    <col min="15090" max="15098" width="9" style="482" customWidth="1"/>
    <col min="15099" max="15099" width="2" style="482" customWidth="1"/>
    <col min="15100" max="15321" width="9" style="482"/>
    <col min="15322" max="15345" width="3.75" style="482" customWidth="1"/>
    <col min="15346" max="15354" width="9" style="482" customWidth="1"/>
    <col min="15355" max="15355" width="2" style="482" customWidth="1"/>
    <col min="15356" max="15577" width="9" style="482"/>
    <col min="15578" max="15601" width="3.75" style="482" customWidth="1"/>
    <col min="15602" max="15610" width="9" style="482" customWidth="1"/>
    <col min="15611" max="15611" width="2" style="482" customWidth="1"/>
    <col min="15612" max="15833" width="9" style="482"/>
    <col min="15834" max="15857" width="3.75" style="482" customWidth="1"/>
    <col min="15858" max="15866" width="9" style="482" customWidth="1"/>
    <col min="15867" max="15867" width="2" style="482" customWidth="1"/>
    <col min="15868" max="16089" width="9" style="482"/>
    <col min="16090" max="16113" width="3.75" style="482" customWidth="1"/>
    <col min="16114" max="16122" width="9" style="482" customWidth="1"/>
    <col min="16123" max="16123" width="2" style="482" customWidth="1"/>
    <col min="16124" max="16384" width="9" style="482"/>
  </cols>
  <sheetData>
    <row r="1" spans="2:45" ht="20.100000000000001" customHeight="1">
      <c r="B1" s="422" t="s">
        <v>604</v>
      </c>
    </row>
    <row r="2" spans="2:45" ht="20.100000000000001" customHeight="1">
      <c r="B2" s="422" t="s">
        <v>979</v>
      </c>
    </row>
    <row r="3" spans="2:45" ht="20.100000000000001" customHeight="1">
      <c r="B3" s="422" t="s">
        <v>992</v>
      </c>
    </row>
    <row r="4" spans="2:45" ht="7.5" customHeight="1">
      <c r="B4" s="484"/>
      <c r="C4" s="484"/>
      <c r="D4" s="484"/>
      <c r="E4" s="484"/>
      <c r="F4" s="484"/>
      <c r="G4" s="484"/>
      <c r="H4" s="484"/>
      <c r="I4" s="484"/>
      <c r="J4" s="484"/>
      <c r="K4" s="484"/>
      <c r="L4" s="484"/>
      <c r="M4" s="484"/>
      <c r="N4" s="484"/>
      <c r="O4" s="484"/>
      <c r="P4" s="484"/>
      <c r="Q4" s="485"/>
      <c r="R4" s="484"/>
      <c r="S4" s="484"/>
      <c r="T4" s="484"/>
      <c r="U4" s="484"/>
      <c r="V4" s="484"/>
      <c r="W4" s="484"/>
      <c r="X4" s="484"/>
      <c r="Y4" s="485"/>
      <c r="Z4" s="486"/>
      <c r="AA4" s="486"/>
    </row>
    <row r="5" spans="2:45" ht="19.5" customHeight="1">
      <c r="B5" s="487" t="s">
        <v>1098</v>
      </c>
      <c r="C5" s="484"/>
      <c r="D5" s="488"/>
      <c r="E5" s="488"/>
      <c r="F5" s="488"/>
      <c r="G5" s="488"/>
      <c r="H5" s="488"/>
      <c r="I5" s="488"/>
      <c r="J5" s="488"/>
      <c r="K5" s="488"/>
      <c r="L5" s="488"/>
      <c r="M5" s="488"/>
      <c r="N5" s="488"/>
      <c r="O5" s="488"/>
      <c r="P5" s="488"/>
      <c r="Q5" s="488"/>
      <c r="R5" s="488"/>
      <c r="S5" s="488"/>
      <c r="T5" s="488"/>
      <c r="U5" s="488"/>
      <c r="V5" s="488"/>
      <c r="W5" s="488"/>
      <c r="X5" s="488"/>
      <c r="Y5" s="488"/>
      <c r="Z5" s="489" t="s">
        <v>618</v>
      </c>
      <c r="AA5" s="489"/>
    </row>
    <row r="6" spans="2:45" ht="15.75" customHeight="1">
      <c r="B6" s="484"/>
      <c r="C6" s="490"/>
      <c r="D6" s="491"/>
      <c r="E6" s="491"/>
      <c r="F6" s="491"/>
      <c r="G6" s="491"/>
      <c r="H6" s="491"/>
      <c r="I6" s="488"/>
      <c r="J6" s="488"/>
      <c r="K6" s="488"/>
      <c r="L6" s="488"/>
      <c r="M6" s="488"/>
      <c r="N6" s="488"/>
      <c r="O6" s="488"/>
      <c r="P6" s="488"/>
      <c r="Q6" s="488"/>
      <c r="R6" s="488"/>
      <c r="S6" s="488"/>
      <c r="T6" s="488"/>
      <c r="U6" s="488"/>
      <c r="V6" s="488"/>
      <c r="W6" s="488"/>
      <c r="X6" s="488"/>
      <c r="Y6" s="488"/>
      <c r="Z6" s="484"/>
      <c r="AA6" s="484"/>
    </row>
    <row r="7" spans="2:45" s="497" customFormat="1" ht="15" customHeight="1">
      <c r="B7" s="492"/>
      <c r="C7" s="493" t="s">
        <v>767</v>
      </c>
      <c r="D7" s="494"/>
      <c r="E7" s="495"/>
      <c r="F7" s="495"/>
      <c r="G7" s="495"/>
      <c r="H7" s="495"/>
      <c r="I7" s="495"/>
      <c r="J7" s="495"/>
      <c r="K7" s="495"/>
      <c r="L7" s="495"/>
      <c r="M7" s="495"/>
      <c r="N7" s="495"/>
      <c r="O7" s="495"/>
      <c r="P7" s="495"/>
      <c r="Q7" s="495"/>
      <c r="R7" s="495"/>
      <c r="S7" s="495"/>
      <c r="T7" s="495"/>
      <c r="U7" s="496"/>
      <c r="V7" s="495"/>
      <c r="W7" s="495"/>
      <c r="X7" s="495"/>
      <c r="Y7" s="495"/>
      <c r="Z7" s="492"/>
      <c r="AA7" s="492"/>
      <c r="AB7" s="431"/>
      <c r="AC7" s="566"/>
      <c r="AD7" s="567"/>
      <c r="AR7" s="567"/>
      <c r="AS7" s="498"/>
    </row>
    <row r="8" spans="2:45" s="564" customFormat="1" ht="21.75" customHeight="1">
      <c r="B8" s="499"/>
      <c r="C8" s="490"/>
      <c r="D8" s="2138" t="s">
        <v>768</v>
      </c>
      <c r="E8" s="2139"/>
      <c r="F8" s="2139"/>
      <c r="G8" s="2139"/>
      <c r="H8" s="2139"/>
      <c r="I8" s="2140"/>
      <c r="J8" s="2141" t="str">
        <f>IF(入力シート!F11="","",入力シート!F11)&amp;"中高層ＺＥＨ-Ｍ支援事業"</f>
        <v>(例)　○○○○マンション中高層ＺＥＨ-Ｍ支援事業</v>
      </c>
      <c r="K8" s="2141"/>
      <c r="L8" s="2141"/>
      <c r="M8" s="2141"/>
      <c r="N8" s="2141"/>
      <c r="O8" s="2141"/>
      <c r="P8" s="2141"/>
      <c r="Q8" s="2141"/>
      <c r="R8" s="2141"/>
      <c r="S8" s="2141"/>
      <c r="T8" s="2141"/>
      <c r="U8" s="2141"/>
      <c r="V8" s="2142"/>
      <c r="W8" s="483"/>
      <c r="X8" s="483"/>
      <c r="Y8" s="483"/>
      <c r="Z8" s="499"/>
      <c r="AA8" s="499"/>
      <c r="AB8" s="565"/>
      <c r="AC8" s="566"/>
      <c r="AD8" s="567"/>
    </row>
    <row r="9" spans="2:45" s="564" customFormat="1" ht="15" customHeight="1">
      <c r="B9" s="499"/>
      <c r="C9" s="490"/>
      <c r="D9" s="500"/>
      <c r="E9" s="500"/>
      <c r="F9" s="500"/>
      <c r="G9" s="500"/>
      <c r="H9" s="500"/>
      <c r="I9" s="500"/>
      <c r="J9" s="500"/>
      <c r="K9" s="500"/>
      <c r="L9" s="500"/>
      <c r="M9" s="500"/>
      <c r="N9" s="500"/>
      <c r="O9" s="500"/>
      <c r="P9" s="500"/>
      <c r="Q9" s="500"/>
      <c r="R9" s="500"/>
      <c r="S9" s="500"/>
      <c r="T9" s="500"/>
      <c r="U9" s="500"/>
      <c r="V9" s="500"/>
      <c r="W9" s="483"/>
      <c r="X9" s="483"/>
      <c r="Y9" s="483"/>
      <c r="Z9" s="499"/>
      <c r="AA9" s="499"/>
      <c r="AB9" s="565"/>
      <c r="AC9" s="566"/>
      <c r="AD9" s="567"/>
    </row>
    <row r="10" spans="2:45" s="497" customFormat="1" ht="15">
      <c r="B10" s="492"/>
      <c r="C10" s="493" t="s">
        <v>884</v>
      </c>
      <c r="D10" s="494"/>
      <c r="E10" s="495"/>
      <c r="F10" s="495"/>
      <c r="G10" s="495"/>
      <c r="H10" s="495"/>
      <c r="I10" s="495"/>
      <c r="J10" s="495"/>
      <c r="K10" s="495"/>
      <c r="L10" s="495"/>
      <c r="M10" s="495"/>
      <c r="N10" s="495"/>
      <c r="O10" s="495"/>
      <c r="P10" s="495"/>
      <c r="Q10" s="495"/>
      <c r="R10" s="495"/>
      <c r="S10" s="495"/>
      <c r="T10" s="495"/>
      <c r="U10" s="496"/>
      <c r="V10" s="495"/>
      <c r="W10" s="495"/>
      <c r="X10" s="495"/>
      <c r="Y10" s="495"/>
      <c r="Z10" s="492"/>
      <c r="AA10" s="492"/>
      <c r="AB10" s="431"/>
      <c r="AC10" s="566"/>
      <c r="AD10" s="567"/>
    </row>
    <row r="11" spans="2:45" s="564" customFormat="1" ht="18" customHeight="1">
      <c r="B11" s="499"/>
      <c r="C11" s="490"/>
      <c r="D11" s="2138" t="s">
        <v>730</v>
      </c>
      <c r="E11" s="2139"/>
      <c r="F11" s="2139"/>
      <c r="G11" s="2139"/>
      <c r="H11" s="2139"/>
      <c r="I11" s="2140"/>
      <c r="J11" s="501" t="s">
        <v>328</v>
      </c>
      <c r="K11" s="502" t="s">
        <v>731</v>
      </c>
      <c r="L11" s="503"/>
      <c r="M11" s="503"/>
      <c r="N11" s="503"/>
      <c r="O11" s="503"/>
      <c r="P11" s="503"/>
      <c r="Q11" s="504" t="s">
        <v>328</v>
      </c>
      <c r="R11" s="502" t="s">
        <v>769</v>
      </c>
      <c r="S11" s="502"/>
      <c r="T11" s="503"/>
      <c r="U11" s="503"/>
      <c r="V11" s="505"/>
      <c r="W11" s="483"/>
      <c r="X11" s="483"/>
      <c r="Y11" s="483"/>
      <c r="Z11" s="499"/>
      <c r="AA11" s="499"/>
      <c r="AB11" s="565"/>
      <c r="AC11" s="506"/>
      <c r="AD11" s="567"/>
    </row>
    <row r="12" spans="2:45" s="564" customFormat="1" ht="18" customHeight="1">
      <c r="B12" s="499"/>
      <c r="C12" s="490"/>
      <c r="D12" s="2138" t="s">
        <v>770</v>
      </c>
      <c r="E12" s="2139"/>
      <c r="F12" s="2139"/>
      <c r="G12" s="2139"/>
      <c r="H12" s="2139"/>
      <c r="I12" s="2140"/>
      <c r="J12" s="2178"/>
      <c r="K12" s="2179"/>
      <c r="L12" s="2179"/>
      <c r="M12" s="2179"/>
      <c r="N12" s="2179"/>
      <c r="O12" s="2179"/>
      <c r="P12" s="2179"/>
      <c r="Q12" s="2179"/>
      <c r="R12" s="2179"/>
      <c r="S12" s="2179"/>
      <c r="T12" s="2179"/>
      <c r="U12" s="2179"/>
      <c r="V12" s="2214"/>
      <c r="W12" s="507" t="s">
        <v>771</v>
      </c>
      <c r="X12" s="483" t="s">
        <v>734</v>
      </c>
      <c r="Y12" s="483"/>
      <c r="Z12" s="499"/>
      <c r="AA12" s="499"/>
      <c r="AB12" s="565"/>
      <c r="AC12" s="566"/>
      <c r="AD12" s="567"/>
    </row>
    <row r="13" spans="2:45" s="564" customFormat="1" ht="15" customHeight="1">
      <c r="B13" s="499"/>
      <c r="C13" s="490"/>
      <c r="D13" s="508"/>
      <c r="E13" s="508"/>
      <c r="F13" s="509"/>
      <c r="G13" s="510"/>
      <c r="H13" s="510"/>
      <c r="I13" s="510"/>
      <c r="J13" s="510"/>
      <c r="K13" s="510"/>
      <c r="L13" s="434"/>
      <c r="M13" s="434"/>
      <c r="N13" s="434"/>
      <c r="O13" s="434"/>
      <c r="P13" s="434"/>
      <c r="Q13" s="434"/>
      <c r="R13" s="434"/>
      <c r="S13" s="434"/>
      <c r="T13" s="434"/>
      <c r="U13" s="434"/>
      <c r="V13" s="434"/>
      <c r="W13" s="434"/>
      <c r="X13" s="434"/>
      <c r="Y13" s="434"/>
      <c r="Z13" s="499"/>
      <c r="AA13" s="499"/>
      <c r="AB13" s="565"/>
      <c r="AC13" s="566"/>
      <c r="AD13" s="567"/>
    </row>
    <row r="14" spans="2:45" s="497" customFormat="1" ht="15">
      <c r="B14" s="492"/>
      <c r="C14" s="493" t="s">
        <v>885</v>
      </c>
      <c r="D14" s="494"/>
      <c r="E14" s="495"/>
      <c r="F14" s="495"/>
      <c r="G14" s="495"/>
      <c r="H14" s="495"/>
      <c r="I14" s="495"/>
      <c r="J14" s="495"/>
      <c r="K14" s="495"/>
      <c r="L14" s="495"/>
      <c r="M14" s="495"/>
      <c r="N14" s="495"/>
      <c r="O14" s="495"/>
      <c r="P14" s="495"/>
      <c r="Q14" s="495"/>
      <c r="R14" s="495"/>
      <c r="S14" s="495"/>
      <c r="T14" s="495"/>
      <c r="U14" s="496"/>
      <c r="V14" s="495"/>
      <c r="W14" s="495"/>
      <c r="X14" s="495"/>
      <c r="Y14" s="495"/>
      <c r="Z14" s="492"/>
      <c r="AA14" s="492"/>
      <c r="AB14" s="431"/>
      <c r="AC14" s="566"/>
      <c r="AD14" s="567"/>
    </row>
    <row r="15" spans="2:45" s="564" customFormat="1" ht="18" customHeight="1">
      <c r="B15" s="499"/>
      <c r="C15" s="490"/>
      <c r="D15" s="2138" t="s">
        <v>392</v>
      </c>
      <c r="E15" s="2139"/>
      <c r="F15" s="2139"/>
      <c r="G15" s="2139"/>
      <c r="H15" s="2139"/>
      <c r="I15" s="2140"/>
      <c r="J15" s="2143"/>
      <c r="K15" s="2144"/>
      <c r="L15" s="2144"/>
      <c r="M15" s="2144"/>
      <c r="N15" s="2144"/>
      <c r="O15" s="2144"/>
      <c r="P15" s="2144"/>
      <c r="Q15" s="2144"/>
      <c r="R15" s="2144"/>
      <c r="S15" s="2144"/>
      <c r="T15" s="2144"/>
      <c r="U15" s="2144"/>
      <c r="V15" s="2145"/>
      <c r="W15" s="483"/>
      <c r="X15" s="483"/>
      <c r="Y15" s="483"/>
      <c r="Z15" s="499"/>
      <c r="AA15" s="499"/>
      <c r="AB15" s="565"/>
      <c r="AC15" s="506"/>
      <c r="AD15" s="567"/>
    </row>
    <row r="16" spans="2:45" s="564" customFormat="1" ht="18" customHeight="1">
      <c r="B16" s="499"/>
      <c r="C16" s="490"/>
      <c r="D16" s="2138" t="s">
        <v>473</v>
      </c>
      <c r="E16" s="2139"/>
      <c r="F16" s="2139"/>
      <c r="G16" s="2139"/>
      <c r="H16" s="2139"/>
      <c r="I16" s="2140"/>
      <c r="J16" s="2185"/>
      <c r="K16" s="2186"/>
      <c r="L16" s="2186"/>
      <c r="M16" s="2186"/>
      <c r="N16" s="2186"/>
      <c r="O16" s="2186"/>
      <c r="P16" s="2186"/>
      <c r="Q16" s="2186"/>
      <c r="R16" s="2186"/>
      <c r="S16" s="2186"/>
      <c r="T16" s="2186"/>
      <c r="U16" s="2186"/>
      <c r="V16" s="2187"/>
      <c r="W16" s="483"/>
      <c r="X16" s="483"/>
      <c r="Y16" s="483"/>
      <c r="Z16" s="499"/>
      <c r="AA16" s="499"/>
      <c r="AB16" s="565"/>
      <c r="AC16" s="566"/>
      <c r="AD16" s="567"/>
    </row>
    <row r="17" spans="2:30" s="564" customFormat="1" ht="15" customHeight="1">
      <c r="B17" s="499"/>
      <c r="C17" s="490"/>
      <c r="D17" s="508"/>
      <c r="E17" s="508"/>
      <c r="F17" s="509"/>
      <c r="G17" s="510"/>
      <c r="H17" s="510"/>
      <c r="I17" s="510"/>
      <c r="J17" s="510"/>
      <c r="K17" s="510"/>
      <c r="L17" s="434"/>
      <c r="M17" s="434"/>
      <c r="N17" s="434"/>
      <c r="O17" s="434"/>
      <c r="P17" s="434"/>
      <c r="Q17" s="434"/>
      <c r="R17" s="434"/>
      <c r="S17" s="434"/>
      <c r="T17" s="434"/>
      <c r="U17" s="434"/>
      <c r="V17" s="434"/>
      <c r="W17" s="434"/>
      <c r="X17" s="434"/>
      <c r="Y17" s="434"/>
      <c r="Z17" s="499"/>
      <c r="AA17" s="499"/>
      <c r="AB17" s="565"/>
      <c r="AC17" s="566"/>
      <c r="AD17" s="567"/>
    </row>
    <row r="18" spans="2:30" s="564" customFormat="1" ht="39.950000000000003" customHeight="1">
      <c r="B18" s="499"/>
      <c r="C18" s="490"/>
      <c r="D18" s="2204" t="s">
        <v>981</v>
      </c>
      <c r="E18" s="2205"/>
      <c r="F18" s="2205"/>
      <c r="G18" s="2205"/>
      <c r="H18" s="2205"/>
      <c r="I18" s="2206"/>
      <c r="J18" s="2207"/>
      <c r="K18" s="2208"/>
      <c r="L18" s="2208"/>
      <c r="M18" s="2208"/>
      <c r="N18" s="2208"/>
      <c r="O18" s="2208"/>
      <c r="P18" s="2208"/>
      <c r="Q18" s="2208"/>
      <c r="R18" s="2209"/>
      <c r="S18" s="511" t="s">
        <v>384</v>
      </c>
      <c r="T18" s="493" t="s">
        <v>772</v>
      </c>
      <c r="U18" s="493"/>
      <c r="V18" s="493"/>
      <c r="W18" s="493"/>
      <c r="X18" s="493"/>
      <c r="Y18" s="493"/>
      <c r="Z18" s="499"/>
      <c r="AA18" s="499"/>
      <c r="AB18" s="565"/>
      <c r="AC18" s="566"/>
      <c r="AD18" s="567"/>
    </row>
    <row r="19" spans="2:30" s="564" customFormat="1" ht="15" customHeight="1">
      <c r="B19" s="499"/>
      <c r="C19" s="490"/>
      <c r="D19" s="573" t="s">
        <v>982</v>
      </c>
      <c r="E19" s="508"/>
      <c r="F19" s="509"/>
      <c r="G19" s="510"/>
      <c r="H19" s="510"/>
      <c r="I19" s="510"/>
      <c r="J19" s="510"/>
      <c r="K19" s="510"/>
      <c r="L19" s="434"/>
      <c r="M19" s="434"/>
      <c r="N19" s="434"/>
      <c r="O19" s="434"/>
      <c r="P19" s="434"/>
      <c r="Q19" s="434"/>
      <c r="R19" s="434"/>
      <c r="S19" s="434"/>
      <c r="T19" s="434"/>
      <c r="U19" s="434"/>
      <c r="V19" s="434"/>
      <c r="W19" s="434"/>
      <c r="X19" s="434"/>
      <c r="Y19" s="434"/>
      <c r="Z19" s="499"/>
      <c r="AA19" s="499"/>
      <c r="AB19" s="565"/>
      <c r="AC19" s="566"/>
      <c r="AD19" s="567"/>
    </row>
    <row r="20" spans="2:30" s="564" customFormat="1" ht="2.25" customHeight="1">
      <c r="B20" s="499"/>
      <c r="C20" s="490"/>
      <c r="D20" s="508"/>
      <c r="E20" s="508"/>
      <c r="F20" s="509"/>
      <c r="G20" s="510"/>
      <c r="H20" s="510"/>
      <c r="I20" s="510"/>
      <c r="J20" s="510"/>
      <c r="K20" s="510"/>
      <c r="L20" s="434"/>
      <c r="M20" s="434"/>
      <c r="N20" s="434"/>
      <c r="O20" s="434"/>
      <c r="P20" s="434"/>
      <c r="Q20" s="434"/>
      <c r="R20" s="434"/>
      <c r="S20" s="434"/>
      <c r="T20" s="434"/>
      <c r="U20" s="434"/>
      <c r="V20" s="434"/>
      <c r="W20" s="434"/>
      <c r="X20" s="434"/>
      <c r="Y20" s="434"/>
      <c r="Z20" s="499"/>
      <c r="AA20" s="499"/>
      <c r="AB20" s="565"/>
      <c r="AC20" s="566"/>
      <c r="AD20" s="567"/>
    </row>
    <row r="21" spans="2:30" s="564" customFormat="1" ht="24.95" customHeight="1">
      <c r="B21" s="499"/>
      <c r="C21" s="490"/>
      <c r="D21" s="2138" t="s">
        <v>766</v>
      </c>
      <c r="E21" s="2139"/>
      <c r="F21" s="2139"/>
      <c r="G21" s="2139"/>
      <c r="H21" s="2139"/>
      <c r="I21" s="2140"/>
      <c r="J21" s="2210" t="str">
        <f>IF(J18="","",ROUNDDOWN(J18/3,-3))</f>
        <v/>
      </c>
      <c r="K21" s="2211"/>
      <c r="L21" s="2211"/>
      <c r="M21" s="2211"/>
      <c r="N21" s="2211"/>
      <c r="O21" s="2211"/>
      <c r="P21" s="2211"/>
      <c r="Q21" s="2211"/>
      <c r="R21" s="2212"/>
      <c r="S21" s="511" t="s">
        <v>384</v>
      </c>
      <c r="T21" s="2213" t="s">
        <v>983</v>
      </c>
      <c r="U21" s="2213"/>
      <c r="V21" s="2213"/>
      <c r="W21" s="2213"/>
      <c r="X21" s="2213"/>
      <c r="Y21" s="2213"/>
      <c r="Z21" s="490"/>
      <c r="AA21" s="490"/>
      <c r="AB21" s="565"/>
      <c r="AC21" s="566"/>
      <c r="AD21" s="567"/>
    </row>
    <row r="22" spans="2:30" s="564" customFormat="1" ht="15" customHeight="1">
      <c r="B22" s="499"/>
      <c r="C22" s="490"/>
      <c r="D22" s="508"/>
      <c r="E22" s="508"/>
      <c r="F22" s="509"/>
      <c r="G22" s="510"/>
      <c r="H22" s="510"/>
      <c r="I22" s="510"/>
      <c r="J22" s="573"/>
      <c r="K22" s="510"/>
      <c r="L22" s="434"/>
      <c r="M22" s="434"/>
      <c r="N22" s="434"/>
      <c r="O22" s="434"/>
      <c r="P22" s="434"/>
      <c r="Q22" s="434"/>
      <c r="R22" s="434"/>
      <c r="S22" s="434"/>
      <c r="T22" s="434"/>
      <c r="U22" s="434"/>
      <c r="V22" s="434"/>
      <c r="W22" s="434"/>
      <c r="X22" s="434"/>
      <c r="Y22" s="434"/>
      <c r="Z22" s="499"/>
      <c r="AA22" s="499"/>
      <c r="AB22" s="565"/>
      <c r="AC22" s="566"/>
      <c r="AD22" s="567"/>
    </row>
    <row r="23" spans="2:30" s="564" customFormat="1" ht="39.950000000000003" customHeight="1">
      <c r="B23" s="499"/>
      <c r="C23" s="490"/>
      <c r="D23" s="2204" t="s">
        <v>984</v>
      </c>
      <c r="E23" s="2205"/>
      <c r="F23" s="2205"/>
      <c r="G23" s="2205"/>
      <c r="H23" s="2205"/>
      <c r="I23" s="2206"/>
      <c r="J23" s="2207"/>
      <c r="K23" s="2208"/>
      <c r="L23" s="2208"/>
      <c r="M23" s="2208"/>
      <c r="N23" s="2208"/>
      <c r="O23" s="2208"/>
      <c r="P23" s="2208"/>
      <c r="Q23" s="2208"/>
      <c r="R23" s="2209"/>
      <c r="S23" s="511" t="s">
        <v>384</v>
      </c>
      <c r="T23" s="493" t="s">
        <v>985</v>
      </c>
      <c r="U23" s="493"/>
      <c r="V23" s="493"/>
      <c r="W23" s="493"/>
      <c r="X23" s="493"/>
      <c r="Y23" s="493"/>
      <c r="Z23" s="499"/>
      <c r="AA23" s="499"/>
      <c r="AB23" s="422" t="s">
        <v>1274</v>
      </c>
      <c r="AC23" s="566"/>
      <c r="AD23" s="567"/>
    </row>
    <row r="24" spans="2:30" s="564" customFormat="1" ht="12.75" customHeight="1">
      <c r="B24" s="499"/>
      <c r="C24" s="490"/>
      <c r="D24" s="512" t="s">
        <v>986</v>
      </c>
      <c r="E24" s="513" t="s">
        <v>987</v>
      </c>
      <c r="F24" s="514"/>
      <c r="G24" s="512"/>
      <c r="H24" s="512"/>
      <c r="I24" s="512"/>
      <c r="J24" s="515"/>
      <c r="K24" s="515"/>
      <c r="L24" s="515"/>
      <c r="M24" s="515"/>
      <c r="N24" s="515"/>
      <c r="O24" s="515"/>
      <c r="P24" s="515"/>
      <c r="Q24" s="515"/>
      <c r="R24" s="515"/>
      <c r="S24" s="513"/>
      <c r="T24" s="513"/>
      <c r="U24" s="513"/>
      <c r="V24" s="493"/>
      <c r="W24" s="493"/>
      <c r="X24" s="573"/>
      <c r="Y24" s="573"/>
      <c r="Z24" s="499"/>
      <c r="AA24" s="499"/>
      <c r="AB24" s="565"/>
      <c r="AC24" s="566"/>
      <c r="AD24" s="567"/>
    </row>
    <row r="25" spans="2:30" s="564" customFormat="1" ht="56.25" customHeight="1">
      <c r="B25" s="499"/>
      <c r="C25" s="490"/>
      <c r="D25" s="610" t="s">
        <v>988</v>
      </c>
      <c r="E25" s="2203" t="str">
        <f>IF(Q11="■","一般社団法人次世代自動車振興センターが執行する「令和３年度補正予算クリーンエネルギー自動車・インフラ導入促進補助金」で今後登録を予定している機器又は「令和３年度クリーンエネルギー自動車導入促進補助金（車両・充電インフラ等導入事業）」に登録されている機器であること。","一般社団法人次世代自動車振興センターが執行する「令和４年度 クリーンエネルギー自動車導入促進補助金」で今後登録を予定している機器又は「令和２年度第３次補正予算災害時にも活用可能なクリーンエネルギー自動車導入事業費補助金」に登録（予定含む）されている機器　（「基礎」金額を参照）のうち、ＥＣＨＯＮＥＴ　Ｌｉｔｅ規格の認証登録番号を取得しているもの。")</f>
        <v>一般社団法人次世代自動車振興センターが執行する「令和４年度 クリーンエネルギー自動車導入促進補助金」で今後登録を予定している機器又は「令和２年度第３次補正予算災害時にも活用可能なクリーンエネルギー自動車導入事業費補助金」に登録（予定含む）されている機器　（「基礎」金額を参照）のうち、ＥＣＨＯＮＥＴ　Ｌｉｔｅ規格の認証登録番号を取得しているもの。</v>
      </c>
      <c r="F25" s="2203"/>
      <c r="G25" s="2203"/>
      <c r="H25" s="2203"/>
      <c r="I25" s="2203"/>
      <c r="J25" s="2203"/>
      <c r="K25" s="2203"/>
      <c r="L25" s="2203"/>
      <c r="M25" s="2203"/>
      <c r="N25" s="2203"/>
      <c r="O25" s="2203"/>
      <c r="P25" s="2203"/>
      <c r="Q25" s="2203"/>
      <c r="R25" s="2203"/>
      <c r="S25" s="513"/>
      <c r="T25" s="513"/>
      <c r="U25" s="513"/>
      <c r="V25" s="493"/>
      <c r="W25" s="493"/>
      <c r="X25" s="573"/>
      <c r="Y25" s="573"/>
      <c r="Z25" s="499"/>
      <c r="AA25" s="499"/>
      <c r="AB25" s="565"/>
      <c r="AC25" s="566"/>
      <c r="AD25" s="567"/>
    </row>
    <row r="26" spans="2:30" s="564" customFormat="1" ht="12.75" customHeight="1">
      <c r="B26" s="499"/>
      <c r="C26" s="490"/>
      <c r="D26" s="512" t="s">
        <v>988</v>
      </c>
      <c r="E26" s="2215" t="s">
        <v>883</v>
      </c>
      <c r="F26" s="2215"/>
      <c r="G26" s="2215"/>
      <c r="H26" s="2215"/>
      <c r="I26" s="2215"/>
      <c r="J26" s="2215"/>
      <c r="K26" s="2215"/>
      <c r="L26" s="2215"/>
      <c r="M26" s="2215"/>
      <c r="N26" s="2215"/>
      <c r="O26" s="2215"/>
      <c r="P26" s="2215"/>
      <c r="Q26" s="2215"/>
      <c r="R26" s="2215"/>
      <c r="S26" s="513"/>
      <c r="T26" s="513"/>
      <c r="U26" s="513"/>
      <c r="V26" s="493"/>
      <c r="W26" s="493"/>
      <c r="X26" s="573"/>
      <c r="Y26" s="573"/>
      <c r="Z26" s="499"/>
      <c r="AA26" s="499"/>
      <c r="AB26" s="565"/>
      <c r="AC26" s="566"/>
      <c r="AD26" s="567"/>
    </row>
    <row r="27" spans="2:30" s="564" customFormat="1" ht="2.25" customHeight="1">
      <c r="B27" s="499"/>
      <c r="C27" s="490"/>
      <c r="D27" s="508"/>
      <c r="E27" s="508"/>
      <c r="F27" s="509"/>
      <c r="G27" s="510"/>
      <c r="H27" s="510"/>
      <c r="I27" s="510"/>
      <c r="J27" s="510"/>
      <c r="K27" s="510"/>
      <c r="L27" s="434"/>
      <c r="M27" s="434"/>
      <c r="N27" s="434"/>
      <c r="O27" s="434"/>
      <c r="P27" s="434"/>
      <c r="Q27" s="434"/>
      <c r="R27" s="434"/>
      <c r="S27" s="434"/>
      <c r="T27" s="434"/>
      <c r="U27" s="434"/>
      <c r="V27" s="434"/>
      <c r="W27" s="434"/>
      <c r="X27" s="434"/>
      <c r="Y27" s="434"/>
      <c r="Z27" s="499"/>
      <c r="AA27" s="499"/>
      <c r="AB27" s="565"/>
      <c r="AC27" s="566"/>
      <c r="AD27" s="567"/>
    </row>
    <row r="28" spans="2:30" s="564" customFormat="1" ht="24.95" customHeight="1">
      <c r="B28" s="499"/>
      <c r="C28" s="490"/>
      <c r="D28" s="2138" t="s">
        <v>766</v>
      </c>
      <c r="E28" s="2139"/>
      <c r="F28" s="2139"/>
      <c r="G28" s="2139"/>
      <c r="H28" s="2139"/>
      <c r="I28" s="2140"/>
      <c r="J28" s="2210" t="str">
        <f>IF(J23="","",ROUNDDOWN(J23/3,-3))</f>
        <v/>
      </c>
      <c r="K28" s="2211"/>
      <c r="L28" s="2211"/>
      <c r="M28" s="2211"/>
      <c r="N28" s="2211"/>
      <c r="O28" s="2211"/>
      <c r="P28" s="2211"/>
      <c r="Q28" s="2211"/>
      <c r="R28" s="2212"/>
      <c r="S28" s="511" t="s">
        <v>384</v>
      </c>
      <c r="T28" s="2213" t="s">
        <v>989</v>
      </c>
      <c r="U28" s="2213"/>
      <c r="V28" s="2213"/>
      <c r="W28" s="2213"/>
      <c r="X28" s="2213"/>
      <c r="Y28" s="2213"/>
      <c r="Z28" s="490"/>
      <c r="AA28" s="490"/>
      <c r="AB28" s="565"/>
      <c r="AC28" s="566"/>
      <c r="AD28" s="567"/>
    </row>
    <row r="29" spans="2:30" s="564" customFormat="1" ht="15" customHeight="1">
      <c r="B29" s="499"/>
      <c r="C29" s="490"/>
      <c r="D29" s="490"/>
      <c r="E29" s="490"/>
      <c r="F29" s="512"/>
      <c r="G29" s="512"/>
      <c r="H29" s="512"/>
      <c r="I29" s="512"/>
      <c r="J29" s="512"/>
      <c r="K29" s="512"/>
      <c r="L29" s="512"/>
      <c r="M29" s="512"/>
      <c r="N29" s="512"/>
      <c r="O29" s="512"/>
      <c r="P29" s="512"/>
      <c r="Q29" s="512"/>
      <c r="R29" s="512"/>
      <c r="S29" s="512"/>
      <c r="T29" s="512"/>
      <c r="U29" s="512"/>
      <c r="V29" s="512"/>
      <c r="W29" s="512"/>
      <c r="X29" s="573"/>
      <c r="Y29" s="573"/>
      <c r="Z29" s="499"/>
      <c r="AA29" s="499"/>
      <c r="AB29" s="565"/>
      <c r="AC29" s="566"/>
      <c r="AD29" s="567"/>
    </row>
    <row r="30" spans="2:30" s="497" customFormat="1" ht="15">
      <c r="B30" s="492"/>
      <c r="C30" s="493" t="s">
        <v>886</v>
      </c>
      <c r="D30" s="494"/>
      <c r="E30" s="495"/>
      <c r="F30" s="495"/>
      <c r="G30" s="495"/>
      <c r="H30" s="495"/>
      <c r="I30" s="495"/>
      <c r="J30" s="495"/>
      <c r="K30" s="495"/>
      <c r="L30" s="495"/>
      <c r="M30" s="495"/>
      <c r="N30" s="495"/>
      <c r="O30" s="495"/>
      <c r="P30" s="495"/>
      <c r="Q30" s="495"/>
      <c r="R30" s="495"/>
      <c r="S30" s="495"/>
      <c r="T30" s="495"/>
      <c r="U30" s="496"/>
      <c r="V30" s="495"/>
      <c r="W30" s="495"/>
      <c r="X30" s="495"/>
      <c r="Y30" s="495"/>
      <c r="Z30" s="492"/>
      <c r="AA30" s="492"/>
      <c r="AB30" s="431"/>
      <c r="AC30" s="566"/>
      <c r="AD30" s="567"/>
    </row>
    <row r="31" spans="2:30" s="564" customFormat="1" ht="24.95" customHeight="1">
      <c r="B31" s="499"/>
      <c r="C31" s="490"/>
      <c r="D31" s="2138" t="s">
        <v>735</v>
      </c>
      <c r="E31" s="2139"/>
      <c r="F31" s="2139"/>
      <c r="G31" s="2139"/>
      <c r="H31" s="2139"/>
      <c r="I31" s="2140"/>
      <c r="J31" s="2222">
        <v>800000</v>
      </c>
      <c r="K31" s="2223"/>
      <c r="L31" s="2223"/>
      <c r="M31" s="2223"/>
      <c r="N31" s="2223"/>
      <c r="O31" s="2223"/>
      <c r="P31" s="2223"/>
      <c r="Q31" s="2223"/>
      <c r="R31" s="2224"/>
      <c r="S31" s="511" t="s">
        <v>384</v>
      </c>
      <c r="T31" s="2225" t="s">
        <v>888</v>
      </c>
      <c r="U31" s="2225"/>
      <c r="V31" s="2225"/>
      <c r="W31" s="2225"/>
      <c r="X31" s="2225"/>
      <c r="Y31" s="2225"/>
      <c r="Z31" s="499"/>
      <c r="AA31" s="499"/>
      <c r="AB31" s="565"/>
      <c r="AC31" s="566"/>
      <c r="AD31" s="567"/>
    </row>
    <row r="32" spans="2:30" s="564" customFormat="1" ht="15" customHeight="1">
      <c r="B32" s="499"/>
      <c r="C32" s="490"/>
      <c r="D32" s="490"/>
      <c r="E32" s="490"/>
      <c r="F32" s="512"/>
      <c r="G32" s="512"/>
      <c r="H32" s="512"/>
      <c r="I32" s="512"/>
      <c r="J32" s="512"/>
      <c r="K32" s="512"/>
      <c r="L32" s="512"/>
      <c r="M32" s="512"/>
      <c r="N32" s="512"/>
      <c r="O32" s="512"/>
      <c r="P32" s="512"/>
      <c r="Q32" s="512"/>
      <c r="R32" s="512"/>
      <c r="S32" s="512"/>
      <c r="T32" s="512"/>
      <c r="U32" s="512"/>
      <c r="V32" s="512"/>
      <c r="W32" s="512"/>
      <c r="X32" s="573"/>
      <c r="Y32" s="573"/>
      <c r="Z32" s="499"/>
      <c r="AA32" s="499"/>
      <c r="AB32" s="565"/>
      <c r="AC32" s="566"/>
      <c r="AD32" s="567"/>
    </row>
    <row r="33" spans="2:30" s="497" customFormat="1" ht="15">
      <c r="B33" s="492"/>
      <c r="C33" s="493" t="s">
        <v>887</v>
      </c>
      <c r="D33" s="494"/>
      <c r="E33" s="495"/>
      <c r="F33" s="495"/>
      <c r="G33" s="495"/>
      <c r="H33" s="495"/>
      <c r="I33" s="495"/>
      <c r="J33" s="495"/>
      <c r="K33" s="495"/>
      <c r="L33" s="495"/>
      <c r="M33" s="495"/>
      <c r="N33" s="495"/>
      <c r="O33" s="495"/>
      <c r="P33" s="495"/>
      <c r="Q33" s="495"/>
      <c r="R33" s="495"/>
      <c r="S33" s="495"/>
      <c r="T33" s="495"/>
      <c r="U33" s="496"/>
      <c r="V33" s="495"/>
      <c r="W33" s="495"/>
      <c r="X33" s="495"/>
      <c r="Y33" s="495"/>
      <c r="Z33" s="492"/>
      <c r="AA33" s="492"/>
      <c r="AB33" s="431"/>
      <c r="AC33" s="566"/>
      <c r="AD33" s="567"/>
    </row>
    <row r="34" spans="2:30" s="564" customFormat="1" ht="25.5" customHeight="1">
      <c r="B34" s="499"/>
      <c r="C34" s="499"/>
      <c r="D34" s="2180" t="s">
        <v>773</v>
      </c>
      <c r="E34" s="2216"/>
      <c r="F34" s="2216"/>
      <c r="G34" s="2216"/>
      <c r="H34" s="2216"/>
      <c r="I34" s="2217"/>
      <c r="J34" s="2226" t="str">
        <f>IF(J28="","",MIN(J21,J28,J31))</f>
        <v/>
      </c>
      <c r="K34" s="2227"/>
      <c r="L34" s="2227"/>
      <c r="M34" s="2227"/>
      <c r="N34" s="2227"/>
      <c r="O34" s="2227"/>
      <c r="P34" s="2227"/>
      <c r="Q34" s="2227"/>
      <c r="R34" s="2228"/>
      <c r="S34" s="516" t="s">
        <v>384</v>
      </c>
      <c r="T34" s="2229" t="s">
        <v>990</v>
      </c>
      <c r="U34" s="2229"/>
      <c r="V34" s="2229"/>
      <c r="W34" s="2229"/>
      <c r="X34" s="2229"/>
      <c r="Y34" s="2229"/>
      <c r="Z34" s="2229"/>
      <c r="AA34" s="611"/>
      <c r="AB34" s="565"/>
      <c r="AC34" s="566"/>
      <c r="AD34" s="567"/>
    </row>
    <row r="35" spans="2:30" s="564" customFormat="1" ht="9.75" customHeight="1">
      <c r="B35" s="499"/>
      <c r="C35" s="499"/>
      <c r="D35" s="517"/>
      <c r="E35" s="517"/>
      <c r="F35" s="517"/>
      <c r="G35" s="517"/>
      <c r="H35" s="517"/>
      <c r="I35" s="517"/>
      <c r="J35" s="518"/>
      <c r="K35" s="518"/>
      <c r="L35" s="518"/>
      <c r="M35" s="518"/>
      <c r="N35" s="518"/>
      <c r="O35" s="518"/>
      <c r="P35" s="518"/>
      <c r="Q35" s="518"/>
      <c r="R35" s="518"/>
      <c r="S35" s="511"/>
      <c r="T35" s="519"/>
      <c r="U35" s="519"/>
      <c r="V35" s="519"/>
      <c r="W35" s="519"/>
      <c r="X35" s="519"/>
      <c r="Y35" s="519"/>
      <c r="Z35" s="499"/>
      <c r="AA35" s="499"/>
      <c r="AB35" s="565"/>
      <c r="AC35" s="566"/>
      <c r="AD35" s="567"/>
    </row>
    <row r="36" spans="2:30" s="564" customFormat="1" ht="39.950000000000003" customHeight="1">
      <c r="B36" s="499"/>
      <c r="C36" s="499"/>
      <c r="D36" s="2180" t="s">
        <v>774</v>
      </c>
      <c r="E36" s="2216"/>
      <c r="F36" s="2216"/>
      <c r="G36" s="2216"/>
      <c r="H36" s="2216"/>
      <c r="I36" s="2217"/>
      <c r="J36" s="2218" t="str">
        <f>IF(J34="","",J34*J12)</f>
        <v/>
      </c>
      <c r="K36" s="2219"/>
      <c r="L36" s="2219"/>
      <c r="M36" s="2219"/>
      <c r="N36" s="2219"/>
      <c r="O36" s="2219"/>
      <c r="P36" s="2219"/>
      <c r="Q36" s="2219"/>
      <c r="R36" s="2220"/>
      <c r="S36" s="516" t="s">
        <v>384</v>
      </c>
      <c r="T36" s="2221" t="s">
        <v>991</v>
      </c>
      <c r="U36" s="2221"/>
      <c r="V36" s="2221"/>
      <c r="W36" s="2221"/>
      <c r="X36" s="2221"/>
      <c r="Y36" s="2221"/>
      <c r="Z36" s="499"/>
      <c r="AA36" s="499"/>
      <c r="AB36" s="565"/>
      <c r="AC36" s="566"/>
      <c r="AD36" s="567"/>
    </row>
    <row r="37" spans="2:30" s="497" customFormat="1" ht="15">
      <c r="B37" s="492"/>
      <c r="C37" s="493"/>
      <c r="D37" s="494"/>
      <c r="E37" s="495"/>
      <c r="F37" s="495"/>
      <c r="G37" s="495"/>
      <c r="H37" s="495"/>
      <c r="I37" s="495"/>
      <c r="J37" s="495"/>
      <c r="K37" s="495"/>
      <c r="L37" s="495"/>
      <c r="M37" s="495"/>
      <c r="N37" s="495"/>
      <c r="O37" s="495"/>
      <c r="P37" s="495"/>
      <c r="Q37" s="495"/>
      <c r="R37" s="495"/>
      <c r="S37" s="495"/>
      <c r="T37" s="495"/>
      <c r="U37" s="496"/>
      <c r="V37" s="495"/>
      <c r="W37" s="495"/>
      <c r="X37" s="495"/>
      <c r="Y37" s="495"/>
      <c r="Z37" s="492"/>
      <c r="AA37" s="492"/>
      <c r="AB37" s="431"/>
      <c r="AC37" s="566"/>
      <c r="AD37" s="567"/>
    </row>
    <row r="38" spans="2:30" s="497" customFormat="1" ht="15">
      <c r="B38" s="492"/>
      <c r="C38" s="493"/>
      <c r="D38" s="494"/>
      <c r="E38" s="495"/>
      <c r="F38" s="495"/>
      <c r="G38" s="495"/>
      <c r="H38" s="495"/>
      <c r="I38" s="495"/>
      <c r="J38" s="495"/>
      <c r="K38" s="495"/>
      <c r="L38" s="495"/>
      <c r="M38" s="495"/>
      <c r="N38" s="495"/>
      <c r="O38" s="495"/>
      <c r="P38" s="495"/>
      <c r="Q38" s="495"/>
      <c r="R38" s="495"/>
      <c r="S38" s="495"/>
      <c r="T38" s="495"/>
      <c r="U38" s="496"/>
      <c r="V38" s="495"/>
      <c r="W38" s="495"/>
      <c r="X38" s="495"/>
      <c r="Y38" s="495"/>
      <c r="Z38" s="492"/>
      <c r="AA38" s="492"/>
      <c r="AB38" s="431"/>
      <c r="AC38" s="566"/>
      <c r="AD38" s="567"/>
    </row>
    <row r="39" spans="2:30" s="497" customFormat="1" ht="15">
      <c r="B39" s="492"/>
      <c r="C39" s="493"/>
      <c r="D39" s="494"/>
      <c r="E39" s="495"/>
      <c r="F39" s="495"/>
      <c r="G39" s="495"/>
      <c r="H39" s="495"/>
      <c r="I39" s="495"/>
      <c r="J39" s="495"/>
      <c r="K39" s="495"/>
      <c r="L39" s="495"/>
      <c r="M39" s="495"/>
      <c r="N39" s="495"/>
      <c r="O39" s="495"/>
      <c r="P39" s="495"/>
      <c r="Q39" s="495"/>
      <c r="R39" s="495"/>
      <c r="S39" s="495"/>
      <c r="T39" s="495"/>
      <c r="U39" s="496"/>
      <c r="V39" s="495"/>
      <c r="W39" s="495"/>
      <c r="X39" s="495"/>
      <c r="Y39" s="495"/>
      <c r="Z39" s="492"/>
      <c r="AA39" s="492"/>
      <c r="AB39" s="431"/>
      <c r="AC39" s="566"/>
      <c r="AD39" s="567"/>
    </row>
    <row r="40" spans="2:30" s="497" customFormat="1" ht="15">
      <c r="B40" s="492"/>
      <c r="C40" s="493"/>
      <c r="D40" s="494"/>
      <c r="E40" s="495"/>
      <c r="F40" s="495"/>
      <c r="G40" s="495"/>
      <c r="H40" s="495"/>
      <c r="I40" s="495"/>
      <c r="J40" s="495"/>
      <c r="K40" s="495"/>
      <c r="L40" s="495"/>
      <c r="M40" s="495"/>
      <c r="N40" s="495"/>
      <c r="O40" s="495"/>
      <c r="P40" s="495"/>
      <c r="Q40" s="495"/>
      <c r="R40" s="495"/>
      <c r="S40" s="495"/>
      <c r="T40" s="495"/>
      <c r="U40" s="496"/>
      <c r="V40" s="495"/>
      <c r="W40" s="495"/>
      <c r="X40" s="495"/>
      <c r="Y40" s="495"/>
      <c r="Z40" s="492"/>
      <c r="AA40" s="492"/>
      <c r="AB40" s="431"/>
      <c r="AC40" s="566"/>
      <c r="AD40" s="567"/>
    </row>
    <row r="41" spans="2:30" s="497" customFormat="1" ht="15">
      <c r="B41" s="492"/>
      <c r="C41" s="493"/>
      <c r="D41" s="494"/>
      <c r="E41" s="495"/>
      <c r="F41" s="495"/>
      <c r="G41" s="495"/>
      <c r="H41" s="495"/>
      <c r="I41" s="495"/>
      <c r="J41" s="495"/>
      <c r="K41" s="495"/>
      <c r="L41" s="495"/>
      <c r="M41" s="495"/>
      <c r="N41" s="495"/>
      <c r="O41" s="495"/>
      <c r="P41" s="495"/>
      <c r="Q41" s="495"/>
      <c r="R41" s="495"/>
      <c r="S41" s="495"/>
      <c r="T41" s="495"/>
      <c r="U41" s="496"/>
      <c r="V41" s="495"/>
      <c r="W41" s="495"/>
      <c r="X41" s="495"/>
      <c r="Y41" s="495"/>
      <c r="Z41" s="492"/>
      <c r="AA41" s="492"/>
      <c r="AB41" s="431"/>
      <c r="AC41" s="566"/>
      <c r="AD41" s="567"/>
    </row>
    <row r="42" spans="2:30" s="497" customFormat="1" ht="15">
      <c r="B42" s="492"/>
      <c r="C42" s="493"/>
      <c r="D42" s="494"/>
      <c r="E42" s="495"/>
      <c r="F42" s="495"/>
      <c r="G42" s="495"/>
      <c r="H42" s="495"/>
      <c r="I42" s="495"/>
      <c r="J42" s="495"/>
      <c r="K42" s="495"/>
      <c r="L42" s="495"/>
      <c r="M42" s="495"/>
      <c r="N42" s="495"/>
      <c r="O42" s="495"/>
      <c r="P42" s="495"/>
      <c r="Q42" s="495"/>
      <c r="R42" s="495"/>
      <c r="S42" s="495"/>
      <c r="T42" s="495"/>
      <c r="U42" s="496"/>
      <c r="V42" s="495"/>
      <c r="W42" s="495"/>
      <c r="X42" s="495"/>
      <c r="Y42" s="495"/>
      <c r="Z42" s="492"/>
      <c r="AA42" s="492"/>
      <c r="AB42" s="431"/>
      <c r="AC42" s="566"/>
      <c r="AD42" s="567"/>
    </row>
    <row r="43" spans="2:30" s="497" customFormat="1" ht="15">
      <c r="B43" s="492"/>
      <c r="C43" s="493"/>
      <c r="D43" s="494"/>
      <c r="E43" s="495"/>
      <c r="F43" s="495"/>
      <c r="G43" s="495"/>
      <c r="H43" s="495"/>
      <c r="I43" s="495"/>
      <c r="J43" s="495"/>
      <c r="K43" s="495"/>
      <c r="L43" s="495"/>
      <c r="M43" s="495"/>
      <c r="N43" s="495"/>
      <c r="O43" s="495"/>
      <c r="P43" s="495"/>
      <c r="Q43" s="495"/>
      <c r="R43" s="495"/>
      <c r="S43" s="495"/>
      <c r="T43" s="495"/>
      <c r="U43" s="496"/>
      <c r="V43" s="495"/>
      <c r="W43" s="495"/>
      <c r="X43" s="495"/>
      <c r="Y43" s="495"/>
      <c r="Z43" s="492"/>
      <c r="AA43" s="492"/>
      <c r="AB43" s="431"/>
      <c r="AC43" s="566"/>
      <c r="AD43" s="567"/>
    </row>
    <row r="44" spans="2:30" s="497" customFormat="1" ht="15">
      <c r="B44" s="492"/>
      <c r="C44" s="493"/>
      <c r="D44" s="494"/>
      <c r="E44" s="495"/>
      <c r="F44" s="495"/>
      <c r="G44" s="495"/>
      <c r="H44" s="495"/>
      <c r="I44" s="495"/>
      <c r="J44" s="495"/>
      <c r="K44" s="495"/>
      <c r="L44" s="495"/>
      <c r="M44" s="495"/>
      <c r="N44" s="495"/>
      <c r="O44" s="495"/>
      <c r="P44" s="495"/>
      <c r="Q44" s="495"/>
      <c r="R44" s="495"/>
      <c r="S44" s="495"/>
      <c r="T44" s="495"/>
      <c r="U44" s="496"/>
      <c r="V44" s="495"/>
      <c r="W44" s="495"/>
      <c r="X44" s="495"/>
      <c r="Y44" s="495"/>
      <c r="Z44" s="492"/>
      <c r="AA44" s="492"/>
      <c r="AB44" s="431"/>
      <c r="AC44" s="566"/>
      <c r="AD44" s="567"/>
    </row>
    <row r="45" spans="2:30" s="497" customFormat="1" ht="15">
      <c r="B45" s="492"/>
      <c r="C45" s="493"/>
      <c r="D45" s="494"/>
      <c r="E45" s="495"/>
      <c r="F45" s="495"/>
      <c r="G45" s="495"/>
      <c r="H45" s="495"/>
      <c r="I45" s="495"/>
      <c r="J45" s="495"/>
      <c r="K45" s="495"/>
      <c r="L45" s="495"/>
      <c r="M45" s="495"/>
      <c r="N45" s="495"/>
      <c r="O45" s="495"/>
      <c r="P45" s="495"/>
      <c r="Q45" s="495"/>
      <c r="R45" s="495"/>
      <c r="S45" s="495"/>
      <c r="T45" s="495"/>
      <c r="U45" s="496"/>
      <c r="V45" s="495"/>
      <c r="W45" s="495"/>
      <c r="X45" s="495"/>
      <c r="Y45" s="495"/>
      <c r="Z45" s="492"/>
      <c r="AA45" s="492"/>
      <c r="AB45" s="431"/>
      <c r="AC45" s="566"/>
      <c r="AD45" s="567"/>
    </row>
    <row r="46" spans="2:30" s="497" customFormat="1" ht="15">
      <c r="B46" s="492"/>
      <c r="C46" s="493"/>
      <c r="D46" s="494"/>
      <c r="E46" s="495"/>
      <c r="F46" s="495"/>
      <c r="G46" s="495"/>
      <c r="H46" s="495"/>
      <c r="I46" s="495"/>
      <c r="J46" s="495"/>
      <c r="K46" s="495"/>
      <c r="L46" s="495"/>
      <c r="M46" s="495"/>
      <c r="N46" s="495"/>
      <c r="O46" s="495"/>
      <c r="P46" s="495"/>
      <c r="Q46" s="495"/>
      <c r="R46" s="495"/>
      <c r="S46" s="495"/>
      <c r="T46" s="495"/>
      <c r="U46" s="496"/>
      <c r="V46" s="495"/>
      <c r="W46" s="495"/>
      <c r="X46" s="495"/>
      <c r="Y46" s="495"/>
      <c r="Z46" s="492"/>
      <c r="AA46" s="492"/>
      <c r="AB46" s="431"/>
      <c r="AC46" s="566"/>
      <c r="AD46" s="567"/>
    </row>
    <row r="47" spans="2:30" s="497" customFormat="1" ht="15">
      <c r="B47" s="492"/>
      <c r="C47" s="493"/>
      <c r="D47" s="494"/>
      <c r="E47" s="495"/>
      <c r="F47" s="495"/>
      <c r="G47" s="495"/>
      <c r="H47" s="495"/>
      <c r="I47" s="495"/>
      <c r="J47" s="495"/>
      <c r="K47" s="495"/>
      <c r="L47" s="495"/>
      <c r="M47" s="495"/>
      <c r="N47" s="495"/>
      <c r="O47" s="495"/>
      <c r="P47" s="495"/>
      <c r="Q47" s="495"/>
      <c r="R47" s="495"/>
      <c r="S47" s="495"/>
      <c r="T47" s="495"/>
      <c r="U47" s="496"/>
      <c r="V47" s="495"/>
      <c r="W47" s="495"/>
      <c r="X47" s="495"/>
      <c r="Y47" s="495"/>
      <c r="Z47" s="492"/>
      <c r="AA47" s="492"/>
      <c r="AB47" s="431"/>
      <c r="AC47" s="566"/>
      <c r="AD47" s="567"/>
    </row>
    <row r="48" spans="2:30" s="497" customFormat="1" ht="15">
      <c r="B48" s="492"/>
      <c r="C48" s="493"/>
      <c r="D48" s="494"/>
      <c r="E48" s="495"/>
      <c r="F48" s="495"/>
      <c r="G48" s="495"/>
      <c r="H48" s="495"/>
      <c r="I48" s="495"/>
      <c r="J48" s="495"/>
      <c r="K48" s="495"/>
      <c r="L48" s="495"/>
      <c r="M48" s="495"/>
      <c r="N48" s="495"/>
      <c r="O48" s="495"/>
      <c r="P48" s="495"/>
      <c r="Q48" s="495"/>
      <c r="R48" s="495"/>
      <c r="S48" s="495"/>
      <c r="T48" s="495"/>
      <c r="U48" s="496"/>
      <c r="V48" s="495"/>
      <c r="W48" s="495"/>
      <c r="X48" s="495"/>
      <c r="Y48" s="495"/>
      <c r="Z48" s="492"/>
      <c r="AA48" s="492"/>
      <c r="AB48" s="431"/>
      <c r="AC48" s="566"/>
      <c r="AD48" s="567"/>
    </row>
    <row r="49" spans="2:31" s="497" customFormat="1" ht="15">
      <c r="B49" s="492"/>
      <c r="C49" s="493"/>
      <c r="D49" s="494"/>
      <c r="E49" s="495"/>
      <c r="F49" s="495"/>
      <c r="G49" s="495"/>
      <c r="H49" s="495"/>
      <c r="I49" s="495"/>
      <c r="J49" s="495"/>
      <c r="K49" s="495"/>
      <c r="L49" s="495"/>
      <c r="M49" s="495"/>
      <c r="N49" s="495"/>
      <c r="O49" s="495"/>
      <c r="P49" s="495"/>
      <c r="Q49" s="495"/>
      <c r="R49" s="495"/>
      <c r="S49" s="495"/>
      <c r="T49" s="495"/>
      <c r="U49" s="496"/>
      <c r="V49" s="495"/>
      <c r="W49" s="495"/>
      <c r="X49" s="495"/>
      <c r="Y49" s="495"/>
      <c r="Z49" s="492"/>
      <c r="AA49" s="492"/>
      <c r="AB49" s="431"/>
      <c r="AC49" s="566"/>
      <c r="AD49" s="567"/>
    </row>
    <row r="50" spans="2:31" s="497" customFormat="1" ht="15">
      <c r="B50" s="492"/>
      <c r="C50" s="493"/>
      <c r="D50" s="494"/>
      <c r="E50" s="495"/>
      <c r="F50" s="495"/>
      <c r="G50" s="495"/>
      <c r="H50" s="495"/>
      <c r="I50" s="495"/>
      <c r="J50" s="495"/>
      <c r="K50" s="495"/>
      <c r="L50" s="495"/>
      <c r="M50" s="495"/>
      <c r="N50" s="495"/>
      <c r="O50" s="495"/>
      <c r="P50" s="495"/>
      <c r="Q50" s="495"/>
      <c r="R50" s="495"/>
      <c r="S50" s="495"/>
      <c r="T50" s="495"/>
      <c r="U50" s="496"/>
      <c r="V50" s="495"/>
      <c r="W50" s="495"/>
      <c r="X50" s="495"/>
      <c r="Y50" s="495"/>
      <c r="Z50" s="492"/>
      <c r="AA50" s="492"/>
      <c r="AB50" s="431"/>
      <c r="AC50" s="566"/>
      <c r="AD50" s="567"/>
    </row>
    <row r="51" spans="2:31" s="497" customFormat="1" ht="15">
      <c r="B51" s="492"/>
      <c r="C51" s="493"/>
      <c r="D51" s="494"/>
      <c r="E51" s="495"/>
      <c r="F51" s="495"/>
      <c r="G51" s="495"/>
      <c r="H51" s="495"/>
      <c r="I51" s="495"/>
      <c r="J51" s="495"/>
      <c r="K51" s="495"/>
      <c r="L51" s="495"/>
      <c r="M51" s="495"/>
      <c r="N51" s="495"/>
      <c r="O51" s="495"/>
      <c r="P51" s="495"/>
      <c r="Q51" s="495"/>
      <c r="R51" s="495"/>
      <c r="S51" s="495"/>
      <c r="T51" s="495"/>
      <c r="U51" s="496"/>
      <c r="V51" s="495"/>
      <c r="W51" s="495"/>
      <c r="X51" s="495"/>
      <c r="Y51" s="495"/>
      <c r="Z51" s="492"/>
      <c r="AA51" s="492"/>
      <c r="AB51" s="431"/>
      <c r="AC51" s="520"/>
      <c r="AD51" s="521"/>
    </row>
    <row r="52" spans="2:31" s="497" customFormat="1" ht="15">
      <c r="B52" s="492"/>
      <c r="C52" s="493"/>
      <c r="D52" s="494"/>
      <c r="E52" s="495"/>
      <c r="F52" s="495"/>
      <c r="G52" s="495"/>
      <c r="H52" s="495"/>
      <c r="I52" s="495"/>
      <c r="J52" s="495"/>
      <c r="K52" s="495"/>
      <c r="L52" s="495"/>
      <c r="M52" s="495"/>
      <c r="N52" s="495"/>
      <c r="O52" s="495"/>
      <c r="P52" s="495"/>
      <c r="Q52" s="495"/>
      <c r="R52" s="495"/>
      <c r="S52" s="495"/>
      <c r="T52" s="495"/>
      <c r="U52" s="496"/>
      <c r="V52" s="495"/>
      <c r="W52" s="495"/>
      <c r="X52" s="495"/>
      <c r="Y52" s="495"/>
      <c r="Z52" s="492"/>
      <c r="AA52" s="492"/>
      <c r="AB52" s="431"/>
      <c r="AC52" s="520"/>
      <c r="AD52" s="521"/>
    </row>
    <row r="53" spans="2:31" s="497" customFormat="1" ht="15">
      <c r="B53" s="492"/>
      <c r="C53" s="493"/>
      <c r="D53" s="494"/>
      <c r="E53" s="495"/>
      <c r="F53" s="495"/>
      <c r="G53" s="495"/>
      <c r="H53" s="495"/>
      <c r="I53" s="495"/>
      <c r="J53" s="495"/>
      <c r="K53" s="495"/>
      <c r="L53" s="495"/>
      <c r="M53" s="495"/>
      <c r="N53" s="495"/>
      <c r="O53" s="495"/>
      <c r="P53" s="495"/>
      <c r="Q53" s="495"/>
      <c r="R53" s="495"/>
      <c r="S53" s="495"/>
      <c r="T53" s="495"/>
      <c r="U53" s="496"/>
      <c r="V53" s="495"/>
      <c r="W53" s="495"/>
      <c r="X53" s="495"/>
      <c r="Y53" s="495"/>
      <c r="Z53" s="492"/>
      <c r="AA53" s="492"/>
      <c r="AB53" s="431"/>
      <c r="AC53" s="520"/>
      <c r="AD53" s="521"/>
    </row>
    <row r="54" spans="2:31" s="497" customFormat="1" ht="15">
      <c r="B54" s="492"/>
      <c r="C54" s="493"/>
      <c r="D54" s="494"/>
      <c r="E54" s="495"/>
      <c r="F54" s="495"/>
      <c r="G54" s="495"/>
      <c r="H54" s="495"/>
      <c r="I54" s="495"/>
      <c r="J54" s="495"/>
      <c r="K54" s="495"/>
      <c r="L54" s="495"/>
      <c r="M54" s="495"/>
      <c r="N54" s="495"/>
      <c r="O54" s="495"/>
      <c r="P54" s="495"/>
      <c r="Q54" s="495"/>
      <c r="R54" s="495"/>
      <c r="S54" s="495"/>
      <c r="T54" s="495"/>
      <c r="U54" s="496"/>
      <c r="V54" s="495"/>
      <c r="W54" s="495"/>
      <c r="X54" s="495"/>
      <c r="Y54" s="495"/>
      <c r="Z54" s="492"/>
      <c r="AA54" s="492"/>
      <c r="AB54" s="431"/>
      <c r="AC54" s="520"/>
      <c r="AD54" s="521"/>
    </row>
    <row r="55" spans="2:31" s="497" customFormat="1" ht="15">
      <c r="B55" s="492"/>
      <c r="C55" s="493"/>
      <c r="D55" s="494"/>
      <c r="E55" s="495"/>
      <c r="F55" s="495"/>
      <c r="G55" s="495"/>
      <c r="H55" s="495"/>
      <c r="I55" s="495"/>
      <c r="J55" s="495"/>
      <c r="K55" s="495"/>
      <c r="L55" s="495"/>
      <c r="M55" s="495"/>
      <c r="N55" s="495"/>
      <c r="O55" s="495"/>
      <c r="P55" s="495"/>
      <c r="Q55" s="495"/>
      <c r="R55" s="495"/>
      <c r="S55" s="495"/>
      <c r="T55" s="495"/>
      <c r="U55" s="496"/>
      <c r="V55" s="495"/>
      <c r="W55" s="495"/>
      <c r="X55" s="495"/>
      <c r="Y55" s="495"/>
      <c r="Z55" s="492"/>
      <c r="AA55" s="492"/>
      <c r="AB55" s="431"/>
      <c r="AC55" s="520"/>
      <c r="AD55" s="521"/>
    </row>
    <row r="56" spans="2:31" s="497" customFormat="1" ht="15">
      <c r="B56" s="492"/>
      <c r="C56" s="493"/>
      <c r="D56" s="494"/>
      <c r="E56" s="495"/>
      <c r="F56" s="495"/>
      <c r="G56" s="495"/>
      <c r="H56" s="495"/>
      <c r="I56" s="495"/>
      <c r="J56" s="495"/>
      <c r="K56" s="495"/>
      <c r="L56" s="495"/>
      <c r="M56" s="495"/>
      <c r="N56" s="495"/>
      <c r="O56" s="495"/>
      <c r="P56" s="495"/>
      <c r="Q56" s="495"/>
      <c r="R56" s="495"/>
      <c r="S56" s="495"/>
      <c r="T56" s="495"/>
      <c r="U56" s="496"/>
      <c r="V56" s="495"/>
      <c r="W56" s="495"/>
      <c r="X56" s="495"/>
      <c r="Y56" s="495"/>
      <c r="Z56" s="492"/>
      <c r="AA56" s="492"/>
      <c r="AB56" s="431"/>
      <c r="AC56" s="520"/>
      <c r="AD56" s="521"/>
    </row>
    <row r="57" spans="2:31" s="497" customFormat="1" ht="15">
      <c r="B57" s="492"/>
      <c r="C57" s="493"/>
      <c r="D57" s="494"/>
      <c r="E57" s="495"/>
      <c r="F57" s="495"/>
      <c r="G57" s="495"/>
      <c r="H57" s="495"/>
      <c r="I57" s="495"/>
      <c r="J57" s="495"/>
      <c r="K57" s="495"/>
      <c r="L57" s="495"/>
      <c r="M57" s="495"/>
      <c r="N57" s="495"/>
      <c r="O57" s="495"/>
      <c r="P57" s="495"/>
      <c r="Q57" s="495"/>
      <c r="R57" s="495"/>
      <c r="S57" s="495"/>
      <c r="T57" s="495"/>
      <c r="U57" s="496"/>
      <c r="V57" s="495"/>
      <c r="W57" s="495"/>
      <c r="X57" s="495"/>
      <c r="Y57" s="495"/>
      <c r="Z57" s="492"/>
      <c r="AA57" s="492"/>
      <c r="AB57" s="431"/>
      <c r="AC57" s="520"/>
      <c r="AD57" s="521"/>
    </row>
    <row r="58" spans="2:31" s="497" customFormat="1" ht="15">
      <c r="B58" s="492"/>
      <c r="C58" s="493"/>
      <c r="D58" s="494"/>
      <c r="E58" s="495"/>
      <c r="F58" s="495"/>
      <c r="G58" s="495"/>
      <c r="H58" s="495"/>
      <c r="I58" s="495"/>
      <c r="J58" s="495"/>
      <c r="K58" s="495"/>
      <c r="L58" s="495"/>
      <c r="M58" s="495"/>
      <c r="N58" s="495"/>
      <c r="O58" s="495"/>
      <c r="P58" s="495"/>
      <c r="Q58" s="495"/>
      <c r="R58" s="495"/>
      <c r="S58" s="495"/>
      <c r="T58" s="495"/>
      <c r="U58" s="496"/>
      <c r="V58" s="495"/>
      <c r="W58" s="495"/>
      <c r="X58" s="495"/>
      <c r="Y58" s="495"/>
      <c r="Z58" s="492"/>
      <c r="AA58" s="492"/>
      <c r="AB58" s="431"/>
      <c r="AC58" s="520"/>
      <c r="AD58" s="521"/>
    </row>
    <row r="59" spans="2:31" ht="12.75" customHeight="1">
      <c r="B59" s="484"/>
      <c r="C59" s="484"/>
      <c r="D59" s="484"/>
      <c r="E59" s="484"/>
      <c r="F59" s="484"/>
      <c r="G59" s="484"/>
      <c r="H59" s="484"/>
      <c r="I59" s="484"/>
      <c r="J59" s="484"/>
      <c r="K59" s="484"/>
      <c r="L59" s="484"/>
      <c r="M59" s="484"/>
      <c r="N59" s="484"/>
      <c r="O59" s="484"/>
      <c r="P59" s="484"/>
      <c r="Q59" s="484"/>
      <c r="R59" s="484"/>
      <c r="S59" s="484"/>
      <c r="T59" s="484"/>
      <c r="U59" s="484"/>
      <c r="V59" s="484"/>
      <c r="W59" s="484"/>
      <c r="X59" s="484"/>
      <c r="Y59" s="484"/>
      <c r="Z59" s="484"/>
      <c r="AA59" s="484"/>
      <c r="AC59" s="520"/>
      <c r="AD59" s="521"/>
    </row>
    <row r="60" spans="2:31" ht="20.100000000000001" customHeight="1">
      <c r="AC60" s="520"/>
      <c r="AD60" s="521"/>
    </row>
    <row r="61" spans="2:31" ht="20.100000000000001" customHeight="1">
      <c r="AC61" s="520"/>
      <c r="AD61" s="521"/>
    </row>
    <row r="62" spans="2:31" ht="20.100000000000001" customHeight="1">
      <c r="AC62" s="520"/>
      <c r="AD62" s="521"/>
    </row>
    <row r="63" spans="2:31" ht="20.100000000000001" customHeight="1">
      <c r="AC63" s="520"/>
      <c r="AD63" s="521"/>
    </row>
    <row r="64" spans="2:31" ht="20.100000000000001" customHeight="1">
      <c r="AC64" s="520"/>
      <c r="AD64" s="521"/>
      <c r="AE64" s="522"/>
    </row>
    <row r="65" spans="29:30" ht="20.100000000000001" customHeight="1">
      <c r="AC65" s="520"/>
      <c r="AD65" s="521"/>
    </row>
    <row r="66" spans="29:30" ht="20.100000000000001" customHeight="1">
      <c r="AC66" s="520"/>
      <c r="AD66" s="521"/>
    </row>
    <row r="67" spans="29:30" ht="20.100000000000001" customHeight="1">
      <c r="AC67" s="520"/>
      <c r="AD67" s="521"/>
    </row>
    <row r="68" spans="29:30" ht="20.100000000000001" customHeight="1">
      <c r="AC68" s="520"/>
      <c r="AD68" s="521"/>
    </row>
    <row r="69" spans="29:30" ht="20.100000000000001" customHeight="1">
      <c r="AC69" s="520"/>
      <c r="AD69" s="521"/>
    </row>
    <row r="70" spans="29:30" ht="20.100000000000001" customHeight="1">
      <c r="AC70" s="520"/>
      <c r="AD70" s="521"/>
    </row>
    <row r="71" spans="29:30" ht="20.100000000000001" customHeight="1">
      <c r="AC71" s="520"/>
      <c r="AD71" s="521"/>
    </row>
    <row r="72" spans="29:30" ht="20.100000000000001" customHeight="1">
      <c r="AC72" s="520"/>
      <c r="AD72" s="521"/>
    </row>
    <row r="73" spans="29:30" ht="20.100000000000001" customHeight="1">
      <c r="AC73" s="520"/>
      <c r="AD73" s="521"/>
    </row>
    <row r="74" spans="29:30" ht="20.100000000000001" customHeight="1">
      <c r="AC74" s="520"/>
      <c r="AD74" s="521"/>
    </row>
    <row r="75" spans="29:30" ht="20.100000000000001" customHeight="1">
      <c r="AC75" s="520"/>
      <c r="AD75" s="521"/>
    </row>
    <row r="76" spans="29:30" ht="20.100000000000001" customHeight="1">
      <c r="AC76" s="523"/>
      <c r="AD76" s="524"/>
    </row>
    <row r="77" spans="29:30" ht="20.100000000000001" customHeight="1">
      <c r="AC77" s="520"/>
      <c r="AD77" s="521"/>
    </row>
    <row r="78" spans="29:30" ht="20.100000000000001" customHeight="1">
      <c r="AC78" s="520"/>
      <c r="AD78" s="521"/>
    </row>
    <row r="79" spans="29:30" ht="20.100000000000001" customHeight="1">
      <c r="AC79" s="520"/>
      <c r="AD79" s="521"/>
    </row>
    <row r="80" spans="29:30" ht="20.100000000000001" customHeight="1">
      <c r="AC80" s="520"/>
      <c r="AD80" s="521"/>
    </row>
    <row r="81" spans="29:30" ht="20.100000000000001" customHeight="1">
      <c r="AC81" s="520"/>
      <c r="AD81" s="521"/>
    </row>
    <row r="82" spans="29:30" ht="20.100000000000001" customHeight="1">
      <c r="AC82" s="520"/>
      <c r="AD82" s="521"/>
    </row>
    <row r="83" spans="29:30" ht="20.100000000000001" customHeight="1">
      <c r="AC83" s="520"/>
      <c r="AD83" s="521"/>
    </row>
    <row r="84" spans="29:30" ht="20.100000000000001" customHeight="1">
      <c r="AC84" s="520"/>
      <c r="AD84" s="521"/>
    </row>
    <row r="85" spans="29:30" ht="20.100000000000001" customHeight="1">
      <c r="AC85" s="520"/>
      <c r="AD85" s="521"/>
    </row>
    <row r="93" spans="29:30" ht="20.100000000000001" customHeight="1">
      <c r="AD93" s="525"/>
    </row>
    <row r="94" spans="29:30" ht="20.100000000000001" customHeight="1">
      <c r="AD94" s="526"/>
    </row>
    <row r="158" spans="29:30" ht="20.100000000000001" customHeight="1">
      <c r="AC158" s="527"/>
      <c r="AD158" s="528"/>
    </row>
    <row r="159" spans="29:30" ht="20.100000000000001" customHeight="1">
      <c r="AC159" s="527"/>
      <c r="AD159" s="528"/>
    </row>
    <row r="160" spans="29:30" ht="20.100000000000001" customHeight="1">
      <c r="AC160" s="527"/>
      <c r="AD160" s="528"/>
    </row>
    <row r="161" spans="29:30" ht="20.100000000000001" customHeight="1">
      <c r="AC161" s="527"/>
      <c r="AD161" s="528"/>
    </row>
    <row r="162" spans="29:30" ht="20.100000000000001" customHeight="1">
      <c r="AC162" s="527"/>
      <c r="AD162" s="528"/>
    </row>
    <row r="163" spans="29:30" ht="20.100000000000001" customHeight="1">
      <c r="AC163" s="527"/>
      <c r="AD163" s="528"/>
    </row>
    <row r="164" spans="29:30" ht="20.100000000000001" customHeight="1">
      <c r="AC164" s="527"/>
      <c r="AD164" s="528"/>
    </row>
    <row r="165" spans="29:30" ht="20.100000000000001" customHeight="1">
      <c r="AC165" s="527"/>
      <c r="AD165" s="528"/>
    </row>
    <row r="166" spans="29:30" ht="20.100000000000001" customHeight="1">
      <c r="AC166" s="527"/>
      <c r="AD166" s="528"/>
    </row>
    <row r="167" spans="29:30" ht="20.100000000000001" customHeight="1">
      <c r="AC167" s="527"/>
      <c r="AD167" s="528"/>
    </row>
    <row r="168" spans="29:30" ht="20.100000000000001" customHeight="1">
      <c r="AC168" s="527"/>
      <c r="AD168" s="528"/>
    </row>
    <row r="169" spans="29:30" ht="20.100000000000001" customHeight="1">
      <c r="AC169" s="527"/>
      <c r="AD169" s="528"/>
    </row>
    <row r="170" spans="29:30" ht="20.100000000000001" customHeight="1">
      <c r="AC170" s="527"/>
      <c r="AD170" s="528"/>
    </row>
    <row r="171" spans="29:30" ht="20.100000000000001" customHeight="1">
      <c r="AC171" s="527"/>
      <c r="AD171" s="528"/>
    </row>
    <row r="172" spans="29:30" ht="20.100000000000001" customHeight="1">
      <c r="AC172" s="527"/>
      <c r="AD172" s="528"/>
    </row>
    <row r="173" spans="29:30" ht="20.100000000000001" customHeight="1">
      <c r="AC173" s="527"/>
      <c r="AD173" s="528"/>
    </row>
    <row r="174" spans="29:30" ht="20.100000000000001" customHeight="1">
      <c r="AC174" s="527"/>
      <c r="AD174" s="528"/>
    </row>
    <row r="175" spans="29:30" ht="20.100000000000001" customHeight="1">
      <c r="AC175" s="527"/>
      <c r="AD175" s="528"/>
    </row>
    <row r="176" spans="29:30" ht="20.100000000000001" customHeight="1">
      <c r="AC176" s="527"/>
      <c r="AD176" s="528"/>
    </row>
    <row r="177" spans="29:30" ht="20.100000000000001" customHeight="1">
      <c r="AC177" s="527"/>
      <c r="AD177" s="528"/>
    </row>
    <row r="178" spans="29:30" ht="20.100000000000001" customHeight="1">
      <c r="AC178" s="527"/>
      <c r="AD178" s="528"/>
    </row>
    <row r="179" spans="29:30" ht="20.100000000000001" customHeight="1">
      <c r="AC179" s="527"/>
      <c r="AD179" s="528"/>
    </row>
    <row r="180" spans="29:30" ht="20.100000000000001" customHeight="1">
      <c r="AC180" s="527"/>
      <c r="AD180" s="528"/>
    </row>
    <row r="181" spans="29:30" ht="20.100000000000001" customHeight="1">
      <c r="AC181" s="527"/>
      <c r="AD181" s="528"/>
    </row>
    <row r="182" spans="29:30" ht="20.100000000000001" customHeight="1">
      <c r="AC182" s="527"/>
      <c r="AD182" s="528"/>
    </row>
    <row r="183" spans="29:30" ht="20.100000000000001" customHeight="1">
      <c r="AC183" s="527"/>
      <c r="AD183" s="528"/>
    </row>
    <row r="184" spans="29:30" ht="20.100000000000001" customHeight="1">
      <c r="AC184" s="527"/>
      <c r="AD184" s="528"/>
    </row>
    <row r="185" spans="29:30" ht="20.100000000000001" customHeight="1">
      <c r="AC185" s="527"/>
      <c r="AD185" s="528"/>
    </row>
    <row r="186" spans="29:30" ht="20.100000000000001" customHeight="1">
      <c r="AC186" s="527"/>
      <c r="AD186" s="528"/>
    </row>
    <row r="187" spans="29:30" ht="20.100000000000001" customHeight="1">
      <c r="AC187" s="527"/>
      <c r="AD187" s="528"/>
    </row>
    <row r="188" spans="29:30" ht="20.100000000000001" customHeight="1">
      <c r="AC188" s="527"/>
      <c r="AD188" s="528"/>
    </row>
    <row r="189" spans="29:30" ht="20.100000000000001" customHeight="1">
      <c r="AC189" s="527"/>
      <c r="AD189" s="528"/>
    </row>
    <row r="190" spans="29:30" ht="20.100000000000001" customHeight="1">
      <c r="AC190" s="527"/>
      <c r="AD190" s="528"/>
    </row>
    <row r="191" spans="29:30" ht="20.100000000000001" customHeight="1">
      <c r="AC191" s="527"/>
      <c r="AD191" s="528"/>
    </row>
    <row r="192" spans="29:30" ht="20.100000000000001" customHeight="1">
      <c r="AC192" s="527"/>
      <c r="AD192" s="528"/>
    </row>
    <row r="193" spans="29:30" ht="20.100000000000001" customHeight="1">
      <c r="AC193" s="527"/>
      <c r="AD193" s="528"/>
    </row>
    <row r="194" spans="29:30" ht="20.100000000000001" customHeight="1">
      <c r="AC194" s="527"/>
      <c r="AD194" s="528"/>
    </row>
    <row r="195" spans="29:30" ht="20.100000000000001" customHeight="1">
      <c r="AC195" s="527"/>
      <c r="AD195" s="528"/>
    </row>
    <row r="196" spans="29:30" ht="20.100000000000001" customHeight="1">
      <c r="AC196" s="527"/>
      <c r="AD196" s="528"/>
    </row>
    <row r="197" spans="29:30" ht="20.100000000000001" customHeight="1">
      <c r="AC197" s="527"/>
      <c r="AD197" s="528"/>
    </row>
    <row r="198" spans="29:30" ht="20.100000000000001" customHeight="1">
      <c r="AC198" s="527"/>
      <c r="AD198" s="528"/>
    </row>
    <row r="199" spans="29:30" ht="20.100000000000001" customHeight="1">
      <c r="AC199" s="529"/>
      <c r="AD199" s="443"/>
    </row>
    <row r="200" spans="29:30" ht="20.100000000000001" customHeight="1">
      <c r="AC200" s="529"/>
      <c r="AD200" s="443"/>
    </row>
    <row r="201" spans="29:30" ht="20.100000000000001" customHeight="1">
      <c r="AC201" s="530"/>
      <c r="AD201" s="445"/>
    </row>
    <row r="202" spans="29:30" ht="20.100000000000001" customHeight="1">
      <c r="AC202" s="530"/>
      <c r="AD202" s="445"/>
    </row>
    <row r="203" spans="29:30" ht="20.100000000000001" customHeight="1">
      <c r="AC203" s="530"/>
      <c r="AD203" s="445"/>
    </row>
    <row r="204" spans="29:30" ht="20.100000000000001" customHeight="1">
      <c r="AC204" s="530"/>
      <c r="AD204" s="445"/>
    </row>
  </sheetData>
  <sheetProtection sheet="1" selectLockedCells="1"/>
  <mergeCells count="30">
    <mergeCell ref="D36:I36"/>
    <mergeCell ref="J36:R36"/>
    <mergeCell ref="T36:Y36"/>
    <mergeCell ref="T28:Y28"/>
    <mergeCell ref="D31:I31"/>
    <mergeCell ref="J31:R31"/>
    <mergeCell ref="T31:Y31"/>
    <mergeCell ref="D34:I34"/>
    <mergeCell ref="J34:R34"/>
    <mergeCell ref="T34:Z34"/>
    <mergeCell ref="D23:I23"/>
    <mergeCell ref="J23:R23"/>
    <mergeCell ref="E25:R25"/>
    <mergeCell ref="E26:R26"/>
    <mergeCell ref="D28:I28"/>
    <mergeCell ref="J28:R28"/>
    <mergeCell ref="D16:I16"/>
    <mergeCell ref="J16:V16"/>
    <mergeCell ref="D18:I18"/>
    <mergeCell ref="J18:R18"/>
    <mergeCell ref="D21:I21"/>
    <mergeCell ref="J21:R21"/>
    <mergeCell ref="T21:Y21"/>
    <mergeCell ref="D15:I15"/>
    <mergeCell ref="J15:V15"/>
    <mergeCell ref="D8:I8"/>
    <mergeCell ref="J8:V8"/>
    <mergeCell ref="D11:I11"/>
    <mergeCell ref="D12:I12"/>
    <mergeCell ref="J12:V12"/>
  </mergeCells>
  <phoneticPr fontId="16"/>
  <conditionalFormatting sqref="AD93:AD94 AC158:AD204">
    <cfRule type="expression" priority="10">
      <formula>CELL("protect",AC93)=0</formula>
    </cfRule>
  </conditionalFormatting>
  <conditionalFormatting sqref="J15:V16 J23:R23">
    <cfRule type="containsBlanks" dxfId="11" priority="9">
      <formula>LEN(TRIM(J15))=0</formula>
    </cfRule>
  </conditionalFormatting>
  <conditionalFormatting sqref="B1:B2">
    <cfRule type="expression" dxfId="10" priority="8">
      <formula>_xlfn.ISFORMULA(B1)=TRUE</formula>
    </cfRule>
  </conditionalFormatting>
  <conditionalFormatting sqref="J11">
    <cfRule type="expression" dxfId="9" priority="6">
      <formula>$J$11="■"</formula>
    </cfRule>
    <cfRule type="expression" dxfId="8" priority="7">
      <formula>$Q$11="■"</formula>
    </cfRule>
  </conditionalFormatting>
  <conditionalFormatting sqref="Q11">
    <cfRule type="expression" dxfId="7" priority="4">
      <formula>$Q$11="■"</formula>
    </cfRule>
    <cfRule type="expression" dxfId="6" priority="5">
      <formula>$J$11="■"</formula>
    </cfRule>
  </conditionalFormatting>
  <conditionalFormatting sqref="J12:V12">
    <cfRule type="containsBlanks" dxfId="5" priority="11">
      <formula>LEN(TRIM(J12))=0</formula>
    </cfRule>
    <cfRule type="expression" dxfId="4" priority="12">
      <formula>#REF!="■"</formula>
    </cfRule>
    <cfRule type="expression" dxfId="3" priority="13">
      <formula>#REF!="■"</formula>
    </cfRule>
  </conditionalFormatting>
  <conditionalFormatting sqref="J18:R18">
    <cfRule type="containsBlanks" dxfId="2" priority="3">
      <formula>LEN(TRIM(J18))=0</formula>
    </cfRule>
  </conditionalFormatting>
  <conditionalFormatting sqref="B3">
    <cfRule type="expression" dxfId="1" priority="2">
      <formula>_xlfn.ISFORMULA(B3)=TRUE</formula>
    </cfRule>
  </conditionalFormatting>
  <conditionalFormatting sqref="AB23">
    <cfRule type="expression" dxfId="0" priority="1">
      <formula>_xlfn.ISFORMULA(AB23)=TRUE</formula>
    </cfRule>
  </conditionalFormatting>
  <dataValidations count="6">
    <dataValidation type="custom" imeMode="disabled" allowBlank="1" showInputMessage="1" showErrorMessage="1" error="整数で入力してください。" sqref="WVH983077:WVK983077 L65508:R65508 HS65506:HY65506 RO65506:RU65506 ABK65506:ABQ65506 ALG65506:ALM65506 AVC65506:AVI65506 BEY65506:BFE65506 BOU65506:BPA65506 BYQ65506:BYW65506 CIM65506:CIS65506 CSI65506:CSO65506 DCE65506:DCK65506 DMA65506:DMG65506 DVW65506:DWC65506 EFS65506:EFY65506 EPO65506:EPU65506 EZK65506:EZQ65506 FJG65506:FJM65506 FTC65506:FTI65506 GCY65506:GDE65506 GMU65506:GNA65506 GWQ65506:GWW65506 HGM65506:HGS65506 HQI65506:HQO65506 IAE65506:IAK65506 IKA65506:IKG65506 ITW65506:IUC65506 JDS65506:JDY65506 JNO65506:JNU65506 JXK65506:JXQ65506 KHG65506:KHM65506 KRC65506:KRI65506 LAY65506:LBE65506 LKU65506:LLA65506 LUQ65506:LUW65506 MEM65506:MES65506 MOI65506:MOO65506 MYE65506:MYK65506 NIA65506:NIG65506 NRW65506:NSC65506 OBS65506:OBY65506 OLO65506:OLU65506 OVK65506:OVQ65506 PFG65506:PFM65506 PPC65506:PPI65506 PYY65506:PZE65506 QIU65506:QJA65506 QSQ65506:QSW65506 RCM65506:RCS65506 RMI65506:RMO65506 RWE65506:RWK65506 SGA65506:SGG65506 SPW65506:SQC65506 SZS65506:SZY65506 TJO65506:TJU65506 TTK65506:TTQ65506 UDG65506:UDM65506 UNC65506:UNI65506 UWY65506:UXE65506 VGU65506:VHA65506 VQQ65506:VQW65506 WAM65506:WAS65506 WKI65506:WKO65506 WUE65506:WUK65506 L131044:R131044 HS131042:HY131042 RO131042:RU131042 ABK131042:ABQ131042 ALG131042:ALM131042 AVC131042:AVI131042 BEY131042:BFE131042 BOU131042:BPA131042 BYQ131042:BYW131042 CIM131042:CIS131042 CSI131042:CSO131042 DCE131042:DCK131042 DMA131042:DMG131042 DVW131042:DWC131042 EFS131042:EFY131042 EPO131042:EPU131042 EZK131042:EZQ131042 FJG131042:FJM131042 FTC131042:FTI131042 GCY131042:GDE131042 GMU131042:GNA131042 GWQ131042:GWW131042 HGM131042:HGS131042 HQI131042:HQO131042 IAE131042:IAK131042 IKA131042:IKG131042 ITW131042:IUC131042 JDS131042:JDY131042 JNO131042:JNU131042 JXK131042:JXQ131042 KHG131042:KHM131042 KRC131042:KRI131042 LAY131042:LBE131042 LKU131042:LLA131042 LUQ131042:LUW131042 MEM131042:MES131042 MOI131042:MOO131042 MYE131042:MYK131042 NIA131042:NIG131042 NRW131042:NSC131042 OBS131042:OBY131042 OLO131042:OLU131042 OVK131042:OVQ131042 PFG131042:PFM131042 PPC131042:PPI131042 PYY131042:PZE131042 QIU131042:QJA131042 QSQ131042:QSW131042 RCM131042:RCS131042 RMI131042:RMO131042 RWE131042:RWK131042 SGA131042:SGG131042 SPW131042:SQC131042 SZS131042:SZY131042 TJO131042:TJU131042 TTK131042:TTQ131042 UDG131042:UDM131042 UNC131042:UNI131042 UWY131042:UXE131042 VGU131042:VHA131042 VQQ131042:VQW131042 WAM131042:WAS131042 WKI131042:WKO131042 WUE131042:WUK131042 L196580:R196580 HS196578:HY196578 RO196578:RU196578 ABK196578:ABQ196578 ALG196578:ALM196578 AVC196578:AVI196578 BEY196578:BFE196578 BOU196578:BPA196578 BYQ196578:BYW196578 CIM196578:CIS196578 CSI196578:CSO196578 DCE196578:DCK196578 DMA196578:DMG196578 DVW196578:DWC196578 EFS196578:EFY196578 EPO196578:EPU196578 EZK196578:EZQ196578 FJG196578:FJM196578 FTC196578:FTI196578 GCY196578:GDE196578 GMU196578:GNA196578 GWQ196578:GWW196578 HGM196578:HGS196578 HQI196578:HQO196578 IAE196578:IAK196578 IKA196578:IKG196578 ITW196578:IUC196578 JDS196578:JDY196578 JNO196578:JNU196578 JXK196578:JXQ196578 KHG196578:KHM196578 KRC196578:KRI196578 LAY196578:LBE196578 LKU196578:LLA196578 LUQ196578:LUW196578 MEM196578:MES196578 MOI196578:MOO196578 MYE196578:MYK196578 NIA196578:NIG196578 NRW196578:NSC196578 OBS196578:OBY196578 OLO196578:OLU196578 OVK196578:OVQ196578 PFG196578:PFM196578 PPC196578:PPI196578 PYY196578:PZE196578 QIU196578:QJA196578 QSQ196578:QSW196578 RCM196578:RCS196578 RMI196578:RMO196578 RWE196578:RWK196578 SGA196578:SGG196578 SPW196578:SQC196578 SZS196578:SZY196578 TJO196578:TJU196578 TTK196578:TTQ196578 UDG196578:UDM196578 UNC196578:UNI196578 UWY196578:UXE196578 VGU196578:VHA196578 VQQ196578:VQW196578 WAM196578:WAS196578 WKI196578:WKO196578 WUE196578:WUK196578 L262116:R262116 HS262114:HY262114 RO262114:RU262114 ABK262114:ABQ262114 ALG262114:ALM262114 AVC262114:AVI262114 BEY262114:BFE262114 BOU262114:BPA262114 BYQ262114:BYW262114 CIM262114:CIS262114 CSI262114:CSO262114 DCE262114:DCK262114 DMA262114:DMG262114 DVW262114:DWC262114 EFS262114:EFY262114 EPO262114:EPU262114 EZK262114:EZQ262114 FJG262114:FJM262114 FTC262114:FTI262114 GCY262114:GDE262114 GMU262114:GNA262114 GWQ262114:GWW262114 HGM262114:HGS262114 HQI262114:HQO262114 IAE262114:IAK262114 IKA262114:IKG262114 ITW262114:IUC262114 JDS262114:JDY262114 JNO262114:JNU262114 JXK262114:JXQ262114 KHG262114:KHM262114 KRC262114:KRI262114 LAY262114:LBE262114 LKU262114:LLA262114 LUQ262114:LUW262114 MEM262114:MES262114 MOI262114:MOO262114 MYE262114:MYK262114 NIA262114:NIG262114 NRW262114:NSC262114 OBS262114:OBY262114 OLO262114:OLU262114 OVK262114:OVQ262114 PFG262114:PFM262114 PPC262114:PPI262114 PYY262114:PZE262114 QIU262114:QJA262114 QSQ262114:QSW262114 RCM262114:RCS262114 RMI262114:RMO262114 RWE262114:RWK262114 SGA262114:SGG262114 SPW262114:SQC262114 SZS262114:SZY262114 TJO262114:TJU262114 TTK262114:TTQ262114 UDG262114:UDM262114 UNC262114:UNI262114 UWY262114:UXE262114 VGU262114:VHA262114 VQQ262114:VQW262114 WAM262114:WAS262114 WKI262114:WKO262114 WUE262114:WUK262114 L327652:R327652 HS327650:HY327650 RO327650:RU327650 ABK327650:ABQ327650 ALG327650:ALM327650 AVC327650:AVI327650 BEY327650:BFE327650 BOU327650:BPA327650 BYQ327650:BYW327650 CIM327650:CIS327650 CSI327650:CSO327650 DCE327650:DCK327650 DMA327650:DMG327650 DVW327650:DWC327650 EFS327650:EFY327650 EPO327650:EPU327650 EZK327650:EZQ327650 FJG327650:FJM327650 FTC327650:FTI327650 GCY327650:GDE327650 GMU327650:GNA327650 GWQ327650:GWW327650 HGM327650:HGS327650 HQI327650:HQO327650 IAE327650:IAK327650 IKA327650:IKG327650 ITW327650:IUC327650 JDS327650:JDY327650 JNO327650:JNU327650 JXK327650:JXQ327650 KHG327650:KHM327650 KRC327650:KRI327650 LAY327650:LBE327650 LKU327650:LLA327650 LUQ327650:LUW327650 MEM327650:MES327650 MOI327650:MOO327650 MYE327650:MYK327650 NIA327650:NIG327650 NRW327650:NSC327650 OBS327650:OBY327650 OLO327650:OLU327650 OVK327650:OVQ327650 PFG327650:PFM327650 PPC327650:PPI327650 PYY327650:PZE327650 QIU327650:QJA327650 QSQ327650:QSW327650 RCM327650:RCS327650 RMI327650:RMO327650 RWE327650:RWK327650 SGA327650:SGG327650 SPW327650:SQC327650 SZS327650:SZY327650 TJO327650:TJU327650 TTK327650:TTQ327650 UDG327650:UDM327650 UNC327650:UNI327650 UWY327650:UXE327650 VGU327650:VHA327650 VQQ327650:VQW327650 WAM327650:WAS327650 WKI327650:WKO327650 WUE327650:WUK327650 L393188:R393188 HS393186:HY393186 RO393186:RU393186 ABK393186:ABQ393186 ALG393186:ALM393186 AVC393186:AVI393186 BEY393186:BFE393186 BOU393186:BPA393186 BYQ393186:BYW393186 CIM393186:CIS393186 CSI393186:CSO393186 DCE393186:DCK393186 DMA393186:DMG393186 DVW393186:DWC393186 EFS393186:EFY393186 EPO393186:EPU393186 EZK393186:EZQ393186 FJG393186:FJM393186 FTC393186:FTI393186 GCY393186:GDE393186 GMU393186:GNA393186 GWQ393186:GWW393186 HGM393186:HGS393186 HQI393186:HQO393186 IAE393186:IAK393186 IKA393186:IKG393186 ITW393186:IUC393186 JDS393186:JDY393186 JNO393186:JNU393186 JXK393186:JXQ393186 KHG393186:KHM393186 KRC393186:KRI393186 LAY393186:LBE393186 LKU393186:LLA393186 LUQ393186:LUW393186 MEM393186:MES393186 MOI393186:MOO393186 MYE393186:MYK393186 NIA393186:NIG393186 NRW393186:NSC393186 OBS393186:OBY393186 OLO393186:OLU393186 OVK393186:OVQ393186 PFG393186:PFM393186 PPC393186:PPI393186 PYY393186:PZE393186 QIU393186:QJA393186 QSQ393186:QSW393186 RCM393186:RCS393186 RMI393186:RMO393186 RWE393186:RWK393186 SGA393186:SGG393186 SPW393186:SQC393186 SZS393186:SZY393186 TJO393186:TJU393186 TTK393186:TTQ393186 UDG393186:UDM393186 UNC393186:UNI393186 UWY393186:UXE393186 VGU393186:VHA393186 VQQ393186:VQW393186 WAM393186:WAS393186 WKI393186:WKO393186 WUE393186:WUK393186 L458724:R458724 HS458722:HY458722 RO458722:RU458722 ABK458722:ABQ458722 ALG458722:ALM458722 AVC458722:AVI458722 BEY458722:BFE458722 BOU458722:BPA458722 BYQ458722:BYW458722 CIM458722:CIS458722 CSI458722:CSO458722 DCE458722:DCK458722 DMA458722:DMG458722 DVW458722:DWC458722 EFS458722:EFY458722 EPO458722:EPU458722 EZK458722:EZQ458722 FJG458722:FJM458722 FTC458722:FTI458722 GCY458722:GDE458722 GMU458722:GNA458722 GWQ458722:GWW458722 HGM458722:HGS458722 HQI458722:HQO458722 IAE458722:IAK458722 IKA458722:IKG458722 ITW458722:IUC458722 JDS458722:JDY458722 JNO458722:JNU458722 JXK458722:JXQ458722 KHG458722:KHM458722 KRC458722:KRI458722 LAY458722:LBE458722 LKU458722:LLA458722 LUQ458722:LUW458722 MEM458722:MES458722 MOI458722:MOO458722 MYE458722:MYK458722 NIA458722:NIG458722 NRW458722:NSC458722 OBS458722:OBY458722 OLO458722:OLU458722 OVK458722:OVQ458722 PFG458722:PFM458722 PPC458722:PPI458722 PYY458722:PZE458722 QIU458722:QJA458722 QSQ458722:QSW458722 RCM458722:RCS458722 RMI458722:RMO458722 RWE458722:RWK458722 SGA458722:SGG458722 SPW458722:SQC458722 SZS458722:SZY458722 TJO458722:TJU458722 TTK458722:TTQ458722 UDG458722:UDM458722 UNC458722:UNI458722 UWY458722:UXE458722 VGU458722:VHA458722 VQQ458722:VQW458722 WAM458722:WAS458722 WKI458722:WKO458722 WUE458722:WUK458722 L524260:R524260 HS524258:HY524258 RO524258:RU524258 ABK524258:ABQ524258 ALG524258:ALM524258 AVC524258:AVI524258 BEY524258:BFE524258 BOU524258:BPA524258 BYQ524258:BYW524258 CIM524258:CIS524258 CSI524258:CSO524258 DCE524258:DCK524258 DMA524258:DMG524258 DVW524258:DWC524258 EFS524258:EFY524258 EPO524258:EPU524258 EZK524258:EZQ524258 FJG524258:FJM524258 FTC524258:FTI524258 GCY524258:GDE524258 GMU524258:GNA524258 GWQ524258:GWW524258 HGM524258:HGS524258 HQI524258:HQO524258 IAE524258:IAK524258 IKA524258:IKG524258 ITW524258:IUC524258 JDS524258:JDY524258 JNO524258:JNU524258 JXK524258:JXQ524258 KHG524258:KHM524258 KRC524258:KRI524258 LAY524258:LBE524258 LKU524258:LLA524258 LUQ524258:LUW524258 MEM524258:MES524258 MOI524258:MOO524258 MYE524258:MYK524258 NIA524258:NIG524258 NRW524258:NSC524258 OBS524258:OBY524258 OLO524258:OLU524258 OVK524258:OVQ524258 PFG524258:PFM524258 PPC524258:PPI524258 PYY524258:PZE524258 QIU524258:QJA524258 QSQ524258:QSW524258 RCM524258:RCS524258 RMI524258:RMO524258 RWE524258:RWK524258 SGA524258:SGG524258 SPW524258:SQC524258 SZS524258:SZY524258 TJO524258:TJU524258 TTK524258:TTQ524258 UDG524258:UDM524258 UNC524258:UNI524258 UWY524258:UXE524258 VGU524258:VHA524258 VQQ524258:VQW524258 WAM524258:WAS524258 WKI524258:WKO524258 WUE524258:WUK524258 L589796:R589796 HS589794:HY589794 RO589794:RU589794 ABK589794:ABQ589794 ALG589794:ALM589794 AVC589794:AVI589794 BEY589794:BFE589794 BOU589794:BPA589794 BYQ589794:BYW589794 CIM589794:CIS589794 CSI589794:CSO589794 DCE589794:DCK589794 DMA589794:DMG589794 DVW589794:DWC589794 EFS589794:EFY589794 EPO589794:EPU589794 EZK589794:EZQ589794 FJG589794:FJM589794 FTC589794:FTI589794 GCY589794:GDE589794 GMU589794:GNA589794 GWQ589794:GWW589794 HGM589794:HGS589794 HQI589794:HQO589794 IAE589794:IAK589794 IKA589794:IKG589794 ITW589794:IUC589794 JDS589794:JDY589794 JNO589794:JNU589794 JXK589794:JXQ589794 KHG589794:KHM589794 KRC589794:KRI589794 LAY589794:LBE589794 LKU589794:LLA589794 LUQ589794:LUW589794 MEM589794:MES589794 MOI589794:MOO589794 MYE589794:MYK589794 NIA589794:NIG589794 NRW589794:NSC589794 OBS589794:OBY589794 OLO589794:OLU589794 OVK589794:OVQ589794 PFG589794:PFM589794 PPC589794:PPI589794 PYY589794:PZE589794 QIU589794:QJA589794 QSQ589794:QSW589794 RCM589794:RCS589794 RMI589794:RMO589794 RWE589794:RWK589794 SGA589794:SGG589794 SPW589794:SQC589794 SZS589794:SZY589794 TJO589794:TJU589794 TTK589794:TTQ589794 UDG589794:UDM589794 UNC589794:UNI589794 UWY589794:UXE589794 VGU589794:VHA589794 VQQ589794:VQW589794 WAM589794:WAS589794 WKI589794:WKO589794 WUE589794:WUK589794 L655332:R655332 HS655330:HY655330 RO655330:RU655330 ABK655330:ABQ655330 ALG655330:ALM655330 AVC655330:AVI655330 BEY655330:BFE655330 BOU655330:BPA655330 BYQ655330:BYW655330 CIM655330:CIS655330 CSI655330:CSO655330 DCE655330:DCK655330 DMA655330:DMG655330 DVW655330:DWC655330 EFS655330:EFY655330 EPO655330:EPU655330 EZK655330:EZQ655330 FJG655330:FJM655330 FTC655330:FTI655330 GCY655330:GDE655330 GMU655330:GNA655330 GWQ655330:GWW655330 HGM655330:HGS655330 HQI655330:HQO655330 IAE655330:IAK655330 IKA655330:IKG655330 ITW655330:IUC655330 JDS655330:JDY655330 JNO655330:JNU655330 JXK655330:JXQ655330 KHG655330:KHM655330 KRC655330:KRI655330 LAY655330:LBE655330 LKU655330:LLA655330 LUQ655330:LUW655330 MEM655330:MES655330 MOI655330:MOO655330 MYE655330:MYK655330 NIA655330:NIG655330 NRW655330:NSC655330 OBS655330:OBY655330 OLO655330:OLU655330 OVK655330:OVQ655330 PFG655330:PFM655330 PPC655330:PPI655330 PYY655330:PZE655330 QIU655330:QJA655330 QSQ655330:QSW655330 RCM655330:RCS655330 RMI655330:RMO655330 RWE655330:RWK655330 SGA655330:SGG655330 SPW655330:SQC655330 SZS655330:SZY655330 TJO655330:TJU655330 TTK655330:TTQ655330 UDG655330:UDM655330 UNC655330:UNI655330 UWY655330:UXE655330 VGU655330:VHA655330 VQQ655330:VQW655330 WAM655330:WAS655330 WKI655330:WKO655330 WUE655330:WUK655330 L720868:R720868 HS720866:HY720866 RO720866:RU720866 ABK720866:ABQ720866 ALG720866:ALM720866 AVC720866:AVI720866 BEY720866:BFE720866 BOU720866:BPA720866 BYQ720866:BYW720866 CIM720866:CIS720866 CSI720866:CSO720866 DCE720866:DCK720866 DMA720866:DMG720866 DVW720866:DWC720866 EFS720866:EFY720866 EPO720866:EPU720866 EZK720866:EZQ720866 FJG720866:FJM720866 FTC720866:FTI720866 GCY720866:GDE720866 GMU720866:GNA720866 GWQ720866:GWW720866 HGM720866:HGS720866 HQI720866:HQO720866 IAE720866:IAK720866 IKA720866:IKG720866 ITW720866:IUC720866 JDS720866:JDY720866 JNO720866:JNU720866 JXK720866:JXQ720866 KHG720866:KHM720866 KRC720866:KRI720866 LAY720866:LBE720866 LKU720866:LLA720866 LUQ720866:LUW720866 MEM720866:MES720866 MOI720866:MOO720866 MYE720866:MYK720866 NIA720866:NIG720866 NRW720866:NSC720866 OBS720866:OBY720866 OLO720866:OLU720866 OVK720866:OVQ720866 PFG720866:PFM720866 PPC720866:PPI720866 PYY720866:PZE720866 QIU720866:QJA720866 QSQ720866:QSW720866 RCM720866:RCS720866 RMI720866:RMO720866 RWE720866:RWK720866 SGA720866:SGG720866 SPW720866:SQC720866 SZS720866:SZY720866 TJO720866:TJU720866 TTK720866:TTQ720866 UDG720866:UDM720866 UNC720866:UNI720866 UWY720866:UXE720866 VGU720866:VHA720866 VQQ720866:VQW720866 WAM720866:WAS720866 WKI720866:WKO720866 WUE720866:WUK720866 L786404:R786404 HS786402:HY786402 RO786402:RU786402 ABK786402:ABQ786402 ALG786402:ALM786402 AVC786402:AVI786402 BEY786402:BFE786402 BOU786402:BPA786402 BYQ786402:BYW786402 CIM786402:CIS786402 CSI786402:CSO786402 DCE786402:DCK786402 DMA786402:DMG786402 DVW786402:DWC786402 EFS786402:EFY786402 EPO786402:EPU786402 EZK786402:EZQ786402 FJG786402:FJM786402 FTC786402:FTI786402 GCY786402:GDE786402 GMU786402:GNA786402 GWQ786402:GWW786402 HGM786402:HGS786402 HQI786402:HQO786402 IAE786402:IAK786402 IKA786402:IKG786402 ITW786402:IUC786402 JDS786402:JDY786402 JNO786402:JNU786402 JXK786402:JXQ786402 KHG786402:KHM786402 KRC786402:KRI786402 LAY786402:LBE786402 LKU786402:LLA786402 LUQ786402:LUW786402 MEM786402:MES786402 MOI786402:MOO786402 MYE786402:MYK786402 NIA786402:NIG786402 NRW786402:NSC786402 OBS786402:OBY786402 OLO786402:OLU786402 OVK786402:OVQ786402 PFG786402:PFM786402 PPC786402:PPI786402 PYY786402:PZE786402 QIU786402:QJA786402 QSQ786402:QSW786402 RCM786402:RCS786402 RMI786402:RMO786402 RWE786402:RWK786402 SGA786402:SGG786402 SPW786402:SQC786402 SZS786402:SZY786402 TJO786402:TJU786402 TTK786402:TTQ786402 UDG786402:UDM786402 UNC786402:UNI786402 UWY786402:UXE786402 VGU786402:VHA786402 VQQ786402:VQW786402 WAM786402:WAS786402 WKI786402:WKO786402 WUE786402:WUK786402 L851940:R851940 HS851938:HY851938 RO851938:RU851938 ABK851938:ABQ851938 ALG851938:ALM851938 AVC851938:AVI851938 BEY851938:BFE851938 BOU851938:BPA851938 BYQ851938:BYW851938 CIM851938:CIS851938 CSI851938:CSO851938 DCE851938:DCK851938 DMA851938:DMG851938 DVW851938:DWC851938 EFS851938:EFY851938 EPO851938:EPU851938 EZK851938:EZQ851938 FJG851938:FJM851938 FTC851938:FTI851938 GCY851938:GDE851938 GMU851938:GNA851938 GWQ851938:GWW851938 HGM851938:HGS851938 HQI851938:HQO851938 IAE851938:IAK851938 IKA851938:IKG851938 ITW851938:IUC851938 JDS851938:JDY851938 JNO851938:JNU851938 JXK851938:JXQ851938 KHG851938:KHM851938 KRC851938:KRI851938 LAY851938:LBE851938 LKU851938:LLA851938 LUQ851938:LUW851938 MEM851938:MES851938 MOI851938:MOO851938 MYE851938:MYK851938 NIA851938:NIG851938 NRW851938:NSC851938 OBS851938:OBY851938 OLO851938:OLU851938 OVK851938:OVQ851938 PFG851938:PFM851938 PPC851938:PPI851938 PYY851938:PZE851938 QIU851938:QJA851938 QSQ851938:QSW851938 RCM851938:RCS851938 RMI851938:RMO851938 RWE851938:RWK851938 SGA851938:SGG851938 SPW851938:SQC851938 SZS851938:SZY851938 TJO851938:TJU851938 TTK851938:TTQ851938 UDG851938:UDM851938 UNC851938:UNI851938 UWY851938:UXE851938 VGU851938:VHA851938 VQQ851938:VQW851938 WAM851938:WAS851938 WKI851938:WKO851938 WUE851938:WUK851938 L917476:R917476 HS917474:HY917474 RO917474:RU917474 ABK917474:ABQ917474 ALG917474:ALM917474 AVC917474:AVI917474 BEY917474:BFE917474 BOU917474:BPA917474 BYQ917474:BYW917474 CIM917474:CIS917474 CSI917474:CSO917474 DCE917474:DCK917474 DMA917474:DMG917474 DVW917474:DWC917474 EFS917474:EFY917474 EPO917474:EPU917474 EZK917474:EZQ917474 FJG917474:FJM917474 FTC917474:FTI917474 GCY917474:GDE917474 GMU917474:GNA917474 GWQ917474:GWW917474 HGM917474:HGS917474 HQI917474:HQO917474 IAE917474:IAK917474 IKA917474:IKG917474 ITW917474:IUC917474 JDS917474:JDY917474 JNO917474:JNU917474 JXK917474:JXQ917474 KHG917474:KHM917474 KRC917474:KRI917474 LAY917474:LBE917474 LKU917474:LLA917474 LUQ917474:LUW917474 MEM917474:MES917474 MOI917474:MOO917474 MYE917474:MYK917474 NIA917474:NIG917474 NRW917474:NSC917474 OBS917474:OBY917474 OLO917474:OLU917474 OVK917474:OVQ917474 PFG917474:PFM917474 PPC917474:PPI917474 PYY917474:PZE917474 QIU917474:QJA917474 QSQ917474:QSW917474 RCM917474:RCS917474 RMI917474:RMO917474 RWE917474:RWK917474 SGA917474:SGG917474 SPW917474:SQC917474 SZS917474:SZY917474 TJO917474:TJU917474 TTK917474:TTQ917474 UDG917474:UDM917474 UNC917474:UNI917474 UWY917474:UXE917474 VGU917474:VHA917474 VQQ917474:VQW917474 WAM917474:WAS917474 WKI917474:WKO917474 WUE917474:WUK917474 L983012:R983012 HS983010:HY983010 RO983010:RU983010 ABK983010:ABQ983010 ALG983010:ALM983010 AVC983010:AVI983010 BEY983010:BFE983010 BOU983010:BPA983010 BYQ983010:BYW983010 CIM983010:CIS983010 CSI983010:CSO983010 DCE983010:DCK983010 DMA983010:DMG983010 DVW983010:DWC983010 EFS983010:EFY983010 EPO983010:EPU983010 EZK983010:EZQ983010 FJG983010:FJM983010 FTC983010:FTI983010 GCY983010:GDE983010 GMU983010:GNA983010 GWQ983010:GWW983010 HGM983010:HGS983010 HQI983010:HQO983010 IAE983010:IAK983010 IKA983010:IKG983010 ITW983010:IUC983010 JDS983010:JDY983010 JNO983010:JNU983010 JXK983010:JXQ983010 KHG983010:KHM983010 KRC983010:KRI983010 LAY983010:LBE983010 LKU983010:LLA983010 LUQ983010:LUW983010 MEM983010:MES983010 MOI983010:MOO983010 MYE983010:MYK983010 NIA983010:NIG983010 NRW983010:NSC983010 OBS983010:OBY983010 OLO983010:OLU983010 OVK983010:OVQ983010 PFG983010:PFM983010 PPC983010:PPI983010 PYY983010:PZE983010 QIU983010:QJA983010 QSQ983010:QSW983010 RCM983010:RCS983010 RMI983010:RMO983010 RWE983010:RWK983010 SGA983010:SGG983010 SPW983010:SQC983010 SZS983010:SZY983010 TJO983010:TJU983010 TTK983010:TTQ983010 UDG983010:UDM983010 UNC983010:UNI983010 UWY983010:UXE983010 VGU983010:VHA983010 VQQ983010:VQW983010 WAM983010:WAS983010 WKI983010:WKO983010 WUE983010:WUK983010 IV65565:IY65567 SR65565:SU65567 ACN65565:ACQ65567 AMJ65565:AMM65567 AWF65565:AWI65567 BGB65565:BGE65567 BPX65565:BQA65567 BZT65565:BZW65567 CJP65565:CJS65567 CTL65565:CTO65567 DDH65565:DDK65567 DND65565:DNG65567 DWZ65565:DXC65567 EGV65565:EGY65567 EQR65565:EQU65567 FAN65565:FAQ65567 FKJ65565:FKM65567 FUF65565:FUI65567 GEB65565:GEE65567 GNX65565:GOA65567 GXT65565:GXW65567 HHP65565:HHS65567 HRL65565:HRO65567 IBH65565:IBK65567 ILD65565:ILG65567 IUZ65565:IVC65567 JEV65565:JEY65567 JOR65565:JOU65567 JYN65565:JYQ65567 KIJ65565:KIM65567 KSF65565:KSI65567 LCB65565:LCE65567 LLX65565:LMA65567 LVT65565:LVW65567 MFP65565:MFS65567 MPL65565:MPO65567 MZH65565:MZK65567 NJD65565:NJG65567 NSZ65565:NTC65567 OCV65565:OCY65567 OMR65565:OMU65567 OWN65565:OWQ65567 PGJ65565:PGM65567 PQF65565:PQI65567 QAB65565:QAE65567 QJX65565:QKA65567 QTT65565:QTW65567 RDP65565:RDS65567 RNL65565:RNO65567 RXH65565:RXK65567 SHD65565:SHG65567 SQZ65565:SRC65567 TAV65565:TAY65567 TKR65565:TKU65567 TUN65565:TUQ65567 UEJ65565:UEM65567 UOF65565:UOI65567 UYB65565:UYE65567 VHX65565:VIA65567 VRT65565:VRW65567 WBP65565:WBS65567 WLL65565:WLO65567 WVH65565:WVK65567 IV131101:IY131103 SR131101:SU131103 ACN131101:ACQ131103 AMJ131101:AMM131103 AWF131101:AWI131103 BGB131101:BGE131103 BPX131101:BQA131103 BZT131101:BZW131103 CJP131101:CJS131103 CTL131101:CTO131103 DDH131101:DDK131103 DND131101:DNG131103 DWZ131101:DXC131103 EGV131101:EGY131103 EQR131101:EQU131103 FAN131101:FAQ131103 FKJ131101:FKM131103 FUF131101:FUI131103 GEB131101:GEE131103 GNX131101:GOA131103 GXT131101:GXW131103 HHP131101:HHS131103 HRL131101:HRO131103 IBH131101:IBK131103 ILD131101:ILG131103 IUZ131101:IVC131103 JEV131101:JEY131103 JOR131101:JOU131103 JYN131101:JYQ131103 KIJ131101:KIM131103 KSF131101:KSI131103 LCB131101:LCE131103 LLX131101:LMA131103 LVT131101:LVW131103 MFP131101:MFS131103 MPL131101:MPO131103 MZH131101:MZK131103 NJD131101:NJG131103 NSZ131101:NTC131103 OCV131101:OCY131103 OMR131101:OMU131103 OWN131101:OWQ131103 PGJ131101:PGM131103 PQF131101:PQI131103 QAB131101:QAE131103 QJX131101:QKA131103 QTT131101:QTW131103 RDP131101:RDS131103 RNL131101:RNO131103 RXH131101:RXK131103 SHD131101:SHG131103 SQZ131101:SRC131103 TAV131101:TAY131103 TKR131101:TKU131103 TUN131101:TUQ131103 UEJ131101:UEM131103 UOF131101:UOI131103 UYB131101:UYE131103 VHX131101:VIA131103 VRT131101:VRW131103 WBP131101:WBS131103 WLL131101:WLO131103 WVH131101:WVK131103 IV196637:IY196639 SR196637:SU196639 ACN196637:ACQ196639 AMJ196637:AMM196639 AWF196637:AWI196639 BGB196637:BGE196639 BPX196637:BQA196639 BZT196637:BZW196639 CJP196637:CJS196639 CTL196637:CTO196639 DDH196637:DDK196639 DND196637:DNG196639 DWZ196637:DXC196639 EGV196637:EGY196639 EQR196637:EQU196639 FAN196637:FAQ196639 FKJ196637:FKM196639 FUF196637:FUI196639 GEB196637:GEE196639 GNX196637:GOA196639 GXT196637:GXW196639 HHP196637:HHS196639 HRL196637:HRO196639 IBH196637:IBK196639 ILD196637:ILG196639 IUZ196637:IVC196639 JEV196637:JEY196639 JOR196637:JOU196639 JYN196637:JYQ196639 KIJ196637:KIM196639 KSF196637:KSI196639 LCB196637:LCE196639 LLX196637:LMA196639 LVT196637:LVW196639 MFP196637:MFS196639 MPL196637:MPO196639 MZH196637:MZK196639 NJD196637:NJG196639 NSZ196637:NTC196639 OCV196637:OCY196639 OMR196637:OMU196639 OWN196637:OWQ196639 PGJ196637:PGM196639 PQF196637:PQI196639 QAB196637:QAE196639 QJX196637:QKA196639 QTT196637:QTW196639 RDP196637:RDS196639 RNL196637:RNO196639 RXH196637:RXK196639 SHD196637:SHG196639 SQZ196637:SRC196639 TAV196637:TAY196639 TKR196637:TKU196639 TUN196637:TUQ196639 UEJ196637:UEM196639 UOF196637:UOI196639 UYB196637:UYE196639 VHX196637:VIA196639 VRT196637:VRW196639 WBP196637:WBS196639 WLL196637:WLO196639 WVH196637:WVK196639 IV262173:IY262175 SR262173:SU262175 ACN262173:ACQ262175 AMJ262173:AMM262175 AWF262173:AWI262175 BGB262173:BGE262175 BPX262173:BQA262175 BZT262173:BZW262175 CJP262173:CJS262175 CTL262173:CTO262175 DDH262173:DDK262175 DND262173:DNG262175 DWZ262173:DXC262175 EGV262173:EGY262175 EQR262173:EQU262175 FAN262173:FAQ262175 FKJ262173:FKM262175 FUF262173:FUI262175 GEB262173:GEE262175 GNX262173:GOA262175 GXT262173:GXW262175 HHP262173:HHS262175 HRL262173:HRO262175 IBH262173:IBK262175 ILD262173:ILG262175 IUZ262173:IVC262175 JEV262173:JEY262175 JOR262173:JOU262175 JYN262173:JYQ262175 KIJ262173:KIM262175 KSF262173:KSI262175 LCB262173:LCE262175 LLX262173:LMA262175 LVT262173:LVW262175 MFP262173:MFS262175 MPL262173:MPO262175 MZH262173:MZK262175 NJD262173:NJG262175 NSZ262173:NTC262175 OCV262173:OCY262175 OMR262173:OMU262175 OWN262173:OWQ262175 PGJ262173:PGM262175 PQF262173:PQI262175 QAB262173:QAE262175 QJX262173:QKA262175 QTT262173:QTW262175 RDP262173:RDS262175 RNL262173:RNO262175 RXH262173:RXK262175 SHD262173:SHG262175 SQZ262173:SRC262175 TAV262173:TAY262175 TKR262173:TKU262175 TUN262173:TUQ262175 UEJ262173:UEM262175 UOF262173:UOI262175 UYB262173:UYE262175 VHX262173:VIA262175 VRT262173:VRW262175 WBP262173:WBS262175 WLL262173:WLO262175 WVH262173:WVK262175 IV327709:IY327711 SR327709:SU327711 ACN327709:ACQ327711 AMJ327709:AMM327711 AWF327709:AWI327711 BGB327709:BGE327711 BPX327709:BQA327711 BZT327709:BZW327711 CJP327709:CJS327711 CTL327709:CTO327711 DDH327709:DDK327711 DND327709:DNG327711 DWZ327709:DXC327711 EGV327709:EGY327711 EQR327709:EQU327711 FAN327709:FAQ327711 FKJ327709:FKM327711 FUF327709:FUI327711 GEB327709:GEE327711 GNX327709:GOA327711 GXT327709:GXW327711 HHP327709:HHS327711 HRL327709:HRO327711 IBH327709:IBK327711 ILD327709:ILG327711 IUZ327709:IVC327711 JEV327709:JEY327711 JOR327709:JOU327711 JYN327709:JYQ327711 KIJ327709:KIM327711 KSF327709:KSI327711 LCB327709:LCE327711 LLX327709:LMA327711 LVT327709:LVW327711 MFP327709:MFS327711 MPL327709:MPO327711 MZH327709:MZK327711 NJD327709:NJG327711 NSZ327709:NTC327711 OCV327709:OCY327711 OMR327709:OMU327711 OWN327709:OWQ327711 PGJ327709:PGM327711 PQF327709:PQI327711 QAB327709:QAE327711 QJX327709:QKA327711 QTT327709:QTW327711 RDP327709:RDS327711 RNL327709:RNO327711 RXH327709:RXK327711 SHD327709:SHG327711 SQZ327709:SRC327711 TAV327709:TAY327711 TKR327709:TKU327711 TUN327709:TUQ327711 UEJ327709:UEM327711 UOF327709:UOI327711 UYB327709:UYE327711 VHX327709:VIA327711 VRT327709:VRW327711 WBP327709:WBS327711 WLL327709:WLO327711 WVH327709:WVK327711 IV393245:IY393247 SR393245:SU393247 ACN393245:ACQ393247 AMJ393245:AMM393247 AWF393245:AWI393247 BGB393245:BGE393247 BPX393245:BQA393247 BZT393245:BZW393247 CJP393245:CJS393247 CTL393245:CTO393247 DDH393245:DDK393247 DND393245:DNG393247 DWZ393245:DXC393247 EGV393245:EGY393247 EQR393245:EQU393247 FAN393245:FAQ393247 FKJ393245:FKM393247 FUF393245:FUI393247 GEB393245:GEE393247 GNX393245:GOA393247 GXT393245:GXW393247 HHP393245:HHS393247 HRL393245:HRO393247 IBH393245:IBK393247 ILD393245:ILG393247 IUZ393245:IVC393247 JEV393245:JEY393247 JOR393245:JOU393247 JYN393245:JYQ393247 KIJ393245:KIM393247 KSF393245:KSI393247 LCB393245:LCE393247 LLX393245:LMA393247 LVT393245:LVW393247 MFP393245:MFS393247 MPL393245:MPO393247 MZH393245:MZK393247 NJD393245:NJG393247 NSZ393245:NTC393247 OCV393245:OCY393247 OMR393245:OMU393247 OWN393245:OWQ393247 PGJ393245:PGM393247 PQF393245:PQI393247 QAB393245:QAE393247 QJX393245:QKA393247 QTT393245:QTW393247 RDP393245:RDS393247 RNL393245:RNO393247 RXH393245:RXK393247 SHD393245:SHG393247 SQZ393245:SRC393247 TAV393245:TAY393247 TKR393245:TKU393247 TUN393245:TUQ393247 UEJ393245:UEM393247 UOF393245:UOI393247 UYB393245:UYE393247 VHX393245:VIA393247 VRT393245:VRW393247 WBP393245:WBS393247 WLL393245:WLO393247 WVH393245:WVK393247 IV458781:IY458783 SR458781:SU458783 ACN458781:ACQ458783 AMJ458781:AMM458783 AWF458781:AWI458783 BGB458781:BGE458783 BPX458781:BQA458783 BZT458781:BZW458783 CJP458781:CJS458783 CTL458781:CTO458783 DDH458781:DDK458783 DND458781:DNG458783 DWZ458781:DXC458783 EGV458781:EGY458783 EQR458781:EQU458783 FAN458781:FAQ458783 FKJ458781:FKM458783 FUF458781:FUI458783 GEB458781:GEE458783 GNX458781:GOA458783 GXT458781:GXW458783 HHP458781:HHS458783 HRL458781:HRO458783 IBH458781:IBK458783 ILD458781:ILG458783 IUZ458781:IVC458783 JEV458781:JEY458783 JOR458781:JOU458783 JYN458781:JYQ458783 KIJ458781:KIM458783 KSF458781:KSI458783 LCB458781:LCE458783 LLX458781:LMA458783 LVT458781:LVW458783 MFP458781:MFS458783 MPL458781:MPO458783 MZH458781:MZK458783 NJD458781:NJG458783 NSZ458781:NTC458783 OCV458781:OCY458783 OMR458781:OMU458783 OWN458781:OWQ458783 PGJ458781:PGM458783 PQF458781:PQI458783 QAB458781:QAE458783 QJX458781:QKA458783 QTT458781:QTW458783 RDP458781:RDS458783 RNL458781:RNO458783 RXH458781:RXK458783 SHD458781:SHG458783 SQZ458781:SRC458783 TAV458781:TAY458783 TKR458781:TKU458783 TUN458781:TUQ458783 UEJ458781:UEM458783 UOF458781:UOI458783 UYB458781:UYE458783 VHX458781:VIA458783 VRT458781:VRW458783 WBP458781:WBS458783 WLL458781:WLO458783 WVH458781:WVK458783 IV524317:IY524319 SR524317:SU524319 ACN524317:ACQ524319 AMJ524317:AMM524319 AWF524317:AWI524319 BGB524317:BGE524319 BPX524317:BQA524319 BZT524317:BZW524319 CJP524317:CJS524319 CTL524317:CTO524319 DDH524317:DDK524319 DND524317:DNG524319 DWZ524317:DXC524319 EGV524317:EGY524319 EQR524317:EQU524319 FAN524317:FAQ524319 FKJ524317:FKM524319 FUF524317:FUI524319 GEB524317:GEE524319 GNX524317:GOA524319 GXT524317:GXW524319 HHP524317:HHS524319 HRL524317:HRO524319 IBH524317:IBK524319 ILD524317:ILG524319 IUZ524317:IVC524319 JEV524317:JEY524319 JOR524317:JOU524319 JYN524317:JYQ524319 KIJ524317:KIM524319 KSF524317:KSI524319 LCB524317:LCE524319 LLX524317:LMA524319 LVT524317:LVW524319 MFP524317:MFS524319 MPL524317:MPO524319 MZH524317:MZK524319 NJD524317:NJG524319 NSZ524317:NTC524319 OCV524317:OCY524319 OMR524317:OMU524319 OWN524317:OWQ524319 PGJ524317:PGM524319 PQF524317:PQI524319 QAB524317:QAE524319 QJX524317:QKA524319 QTT524317:QTW524319 RDP524317:RDS524319 RNL524317:RNO524319 RXH524317:RXK524319 SHD524317:SHG524319 SQZ524317:SRC524319 TAV524317:TAY524319 TKR524317:TKU524319 TUN524317:TUQ524319 UEJ524317:UEM524319 UOF524317:UOI524319 UYB524317:UYE524319 VHX524317:VIA524319 VRT524317:VRW524319 WBP524317:WBS524319 WLL524317:WLO524319 WVH524317:WVK524319 IV589853:IY589855 SR589853:SU589855 ACN589853:ACQ589855 AMJ589853:AMM589855 AWF589853:AWI589855 BGB589853:BGE589855 BPX589853:BQA589855 BZT589853:BZW589855 CJP589853:CJS589855 CTL589853:CTO589855 DDH589853:DDK589855 DND589853:DNG589855 DWZ589853:DXC589855 EGV589853:EGY589855 EQR589853:EQU589855 FAN589853:FAQ589855 FKJ589853:FKM589855 FUF589853:FUI589855 GEB589853:GEE589855 GNX589853:GOA589855 GXT589853:GXW589855 HHP589853:HHS589855 HRL589853:HRO589855 IBH589853:IBK589855 ILD589853:ILG589855 IUZ589853:IVC589855 JEV589853:JEY589855 JOR589853:JOU589855 JYN589853:JYQ589855 KIJ589853:KIM589855 KSF589853:KSI589855 LCB589853:LCE589855 LLX589853:LMA589855 LVT589853:LVW589855 MFP589853:MFS589855 MPL589853:MPO589855 MZH589853:MZK589855 NJD589853:NJG589855 NSZ589853:NTC589855 OCV589853:OCY589855 OMR589853:OMU589855 OWN589853:OWQ589855 PGJ589853:PGM589855 PQF589853:PQI589855 QAB589853:QAE589855 QJX589853:QKA589855 QTT589853:QTW589855 RDP589853:RDS589855 RNL589853:RNO589855 RXH589853:RXK589855 SHD589853:SHG589855 SQZ589853:SRC589855 TAV589853:TAY589855 TKR589853:TKU589855 TUN589853:TUQ589855 UEJ589853:UEM589855 UOF589853:UOI589855 UYB589853:UYE589855 VHX589853:VIA589855 VRT589853:VRW589855 WBP589853:WBS589855 WLL589853:WLO589855 WVH589853:WVK589855 IV655389:IY655391 SR655389:SU655391 ACN655389:ACQ655391 AMJ655389:AMM655391 AWF655389:AWI655391 BGB655389:BGE655391 BPX655389:BQA655391 BZT655389:BZW655391 CJP655389:CJS655391 CTL655389:CTO655391 DDH655389:DDK655391 DND655389:DNG655391 DWZ655389:DXC655391 EGV655389:EGY655391 EQR655389:EQU655391 FAN655389:FAQ655391 FKJ655389:FKM655391 FUF655389:FUI655391 GEB655389:GEE655391 GNX655389:GOA655391 GXT655389:GXW655391 HHP655389:HHS655391 HRL655389:HRO655391 IBH655389:IBK655391 ILD655389:ILG655391 IUZ655389:IVC655391 JEV655389:JEY655391 JOR655389:JOU655391 JYN655389:JYQ655391 KIJ655389:KIM655391 KSF655389:KSI655391 LCB655389:LCE655391 LLX655389:LMA655391 LVT655389:LVW655391 MFP655389:MFS655391 MPL655389:MPO655391 MZH655389:MZK655391 NJD655389:NJG655391 NSZ655389:NTC655391 OCV655389:OCY655391 OMR655389:OMU655391 OWN655389:OWQ655391 PGJ655389:PGM655391 PQF655389:PQI655391 QAB655389:QAE655391 QJX655389:QKA655391 QTT655389:QTW655391 RDP655389:RDS655391 RNL655389:RNO655391 RXH655389:RXK655391 SHD655389:SHG655391 SQZ655389:SRC655391 TAV655389:TAY655391 TKR655389:TKU655391 TUN655389:TUQ655391 UEJ655389:UEM655391 UOF655389:UOI655391 UYB655389:UYE655391 VHX655389:VIA655391 VRT655389:VRW655391 WBP655389:WBS655391 WLL655389:WLO655391 WVH655389:WVK655391 IV720925:IY720927 SR720925:SU720927 ACN720925:ACQ720927 AMJ720925:AMM720927 AWF720925:AWI720927 BGB720925:BGE720927 BPX720925:BQA720927 BZT720925:BZW720927 CJP720925:CJS720927 CTL720925:CTO720927 DDH720925:DDK720927 DND720925:DNG720927 DWZ720925:DXC720927 EGV720925:EGY720927 EQR720925:EQU720927 FAN720925:FAQ720927 FKJ720925:FKM720927 FUF720925:FUI720927 GEB720925:GEE720927 GNX720925:GOA720927 GXT720925:GXW720927 HHP720925:HHS720927 HRL720925:HRO720927 IBH720925:IBK720927 ILD720925:ILG720927 IUZ720925:IVC720927 JEV720925:JEY720927 JOR720925:JOU720927 JYN720925:JYQ720927 KIJ720925:KIM720927 KSF720925:KSI720927 LCB720925:LCE720927 LLX720925:LMA720927 LVT720925:LVW720927 MFP720925:MFS720927 MPL720925:MPO720927 MZH720925:MZK720927 NJD720925:NJG720927 NSZ720925:NTC720927 OCV720925:OCY720927 OMR720925:OMU720927 OWN720925:OWQ720927 PGJ720925:PGM720927 PQF720925:PQI720927 QAB720925:QAE720927 QJX720925:QKA720927 QTT720925:QTW720927 RDP720925:RDS720927 RNL720925:RNO720927 RXH720925:RXK720927 SHD720925:SHG720927 SQZ720925:SRC720927 TAV720925:TAY720927 TKR720925:TKU720927 TUN720925:TUQ720927 UEJ720925:UEM720927 UOF720925:UOI720927 UYB720925:UYE720927 VHX720925:VIA720927 VRT720925:VRW720927 WBP720925:WBS720927 WLL720925:WLO720927 WVH720925:WVK720927 IV786461:IY786463 SR786461:SU786463 ACN786461:ACQ786463 AMJ786461:AMM786463 AWF786461:AWI786463 BGB786461:BGE786463 BPX786461:BQA786463 BZT786461:BZW786463 CJP786461:CJS786463 CTL786461:CTO786463 DDH786461:DDK786463 DND786461:DNG786463 DWZ786461:DXC786463 EGV786461:EGY786463 EQR786461:EQU786463 FAN786461:FAQ786463 FKJ786461:FKM786463 FUF786461:FUI786463 GEB786461:GEE786463 GNX786461:GOA786463 GXT786461:GXW786463 HHP786461:HHS786463 HRL786461:HRO786463 IBH786461:IBK786463 ILD786461:ILG786463 IUZ786461:IVC786463 JEV786461:JEY786463 JOR786461:JOU786463 JYN786461:JYQ786463 KIJ786461:KIM786463 KSF786461:KSI786463 LCB786461:LCE786463 LLX786461:LMA786463 LVT786461:LVW786463 MFP786461:MFS786463 MPL786461:MPO786463 MZH786461:MZK786463 NJD786461:NJG786463 NSZ786461:NTC786463 OCV786461:OCY786463 OMR786461:OMU786463 OWN786461:OWQ786463 PGJ786461:PGM786463 PQF786461:PQI786463 QAB786461:QAE786463 QJX786461:QKA786463 QTT786461:QTW786463 RDP786461:RDS786463 RNL786461:RNO786463 RXH786461:RXK786463 SHD786461:SHG786463 SQZ786461:SRC786463 TAV786461:TAY786463 TKR786461:TKU786463 TUN786461:TUQ786463 UEJ786461:UEM786463 UOF786461:UOI786463 UYB786461:UYE786463 VHX786461:VIA786463 VRT786461:VRW786463 WBP786461:WBS786463 WLL786461:WLO786463 WVH786461:WVK786463 IV851997:IY851999 SR851997:SU851999 ACN851997:ACQ851999 AMJ851997:AMM851999 AWF851997:AWI851999 BGB851997:BGE851999 BPX851997:BQA851999 BZT851997:BZW851999 CJP851997:CJS851999 CTL851997:CTO851999 DDH851997:DDK851999 DND851997:DNG851999 DWZ851997:DXC851999 EGV851997:EGY851999 EQR851997:EQU851999 FAN851997:FAQ851999 FKJ851997:FKM851999 FUF851997:FUI851999 GEB851997:GEE851999 GNX851997:GOA851999 GXT851997:GXW851999 HHP851997:HHS851999 HRL851997:HRO851999 IBH851997:IBK851999 ILD851997:ILG851999 IUZ851997:IVC851999 JEV851997:JEY851999 JOR851997:JOU851999 JYN851997:JYQ851999 KIJ851997:KIM851999 KSF851997:KSI851999 LCB851997:LCE851999 LLX851997:LMA851999 LVT851997:LVW851999 MFP851997:MFS851999 MPL851997:MPO851999 MZH851997:MZK851999 NJD851997:NJG851999 NSZ851997:NTC851999 OCV851997:OCY851999 OMR851997:OMU851999 OWN851997:OWQ851999 PGJ851997:PGM851999 PQF851997:PQI851999 QAB851997:QAE851999 QJX851997:QKA851999 QTT851997:QTW851999 RDP851997:RDS851999 RNL851997:RNO851999 RXH851997:RXK851999 SHD851997:SHG851999 SQZ851997:SRC851999 TAV851997:TAY851999 TKR851997:TKU851999 TUN851997:TUQ851999 UEJ851997:UEM851999 UOF851997:UOI851999 UYB851997:UYE851999 VHX851997:VIA851999 VRT851997:VRW851999 WBP851997:WBS851999 WLL851997:WLO851999 WVH851997:WVK851999 IV917533:IY917535 SR917533:SU917535 ACN917533:ACQ917535 AMJ917533:AMM917535 AWF917533:AWI917535 BGB917533:BGE917535 BPX917533:BQA917535 BZT917533:BZW917535 CJP917533:CJS917535 CTL917533:CTO917535 DDH917533:DDK917535 DND917533:DNG917535 DWZ917533:DXC917535 EGV917533:EGY917535 EQR917533:EQU917535 FAN917533:FAQ917535 FKJ917533:FKM917535 FUF917533:FUI917535 GEB917533:GEE917535 GNX917533:GOA917535 GXT917533:GXW917535 HHP917533:HHS917535 HRL917533:HRO917535 IBH917533:IBK917535 ILD917533:ILG917535 IUZ917533:IVC917535 JEV917533:JEY917535 JOR917533:JOU917535 JYN917533:JYQ917535 KIJ917533:KIM917535 KSF917533:KSI917535 LCB917533:LCE917535 LLX917533:LMA917535 LVT917533:LVW917535 MFP917533:MFS917535 MPL917533:MPO917535 MZH917533:MZK917535 NJD917533:NJG917535 NSZ917533:NTC917535 OCV917533:OCY917535 OMR917533:OMU917535 OWN917533:OWQ917535 PGJ917533:PGM917535 PQF917533:PQI917535 QAB917533:QAE917535 QJX917533:QKA917535 QTT917533:QTW917535 RDP917533:RDS917535 RNL917533:RNO917535 RXH917533:RXK917535 SHD917533:SHG917535 SQZ917533:SRC917535 TAV917533:TAY917535 TKR917533:TKU917535 TUN917533:TUQ917535 UEJ917533:UEM917535 UOF917533:UOI917535 UYB917533:UYE917535 VHX917533:VIA917535 VRT917533:VRW917535 WBP917533:WBS917535 WLL917533:WLO917535 WVH917533:WVK917535 IV983069:IY983071 SR983069:SU983071 ACN983069:ACQ983071 AMJ983069:AMM983071 AWF983069:AWI983071 BGB983069:BGE983071 BPX983069:BQA983071 BZT983069:BZW983071 CJP983069:CJS983071 CTL983069:CTO983071 DDH983069:DDK983071 DND983069:DNG983071 DWZ983069:DXC983071 EGV983069:EGY983071 EQR983069:EQU983071 FAN983069:FAQ983071 FKJ983069:FKM983071 FUF983069:FUI983071 GEB983069:GEE983071 GNX983069:GOA983071 GXT983069:GXW983071 HHP983069:HHS983071 HRL983069:HRO983071 IBH983069:IBK983071 ILD983069:ILG983071 IUZ983069:IVC983071 JEV983069:JEY983071 JOR983069:JOU983071 JYN983069:JYQ983071 KIJ983069:KIM983071 KSF983069:KSI983071 LCB983069:LCE983071 LLX983069:LMA983071 LVT983069:LVW983071 MFP983069:MFS983071 MPL983069:MPO983071 MZH983069:MZK983071 NJD983069:NJG983071 NSZ983069:NTC983071 OCV983069:OCY983071 OMR983069:OMU983071 OWN983069:OWQ983071 PGJ983069:PGM983071 PQF983069:PQI983071 QAB983069:QAE983071 QJX983069:QKA983071 QTT983069:QTW983071 RDP983069:RDS983071 RNL983069:RNO983071 RXH983069:RXK983071 SHD983069:SHG983071 SQZ983069:SRC983071 TAV983069:TAY983071 TKR983069:TKU983071 TUN983069:TUQ983071 UEJ983069:UEM983071 UOF983069:UOI983071 UYB983069:UYE983071 VHX983069:VIA983071 VRT983069:VRW983071 WBP983069:WBS983071 WLL983069:WLO983071 WVH983069:WVK983071 IV65573:IY65573 SR65573:SU65573 ACN65573:ACQ65573 AMJ65573:AMM65573 AWF65573:AWI65573 BGB65573:BGE65573 BPX65573:BQA65573 BZT65573:BZW65573 CJP65573:CJS65573 CTL65573:CTO65573 DDH65573:DDK65573 DND65573:DNG65573 DWZ65573:DXC65573 EGV65573:EGY65573 EQR65573:EQU65573 FAN65573:FAQ65573 FKJ65573:FKM65573 FUF65573:FUI65573 GEB65573:GEE65573 GNX65573:GOA65573 GXT65573:GXW65573 HHP65573:HHS65573 HRL65573:HRO65573 IBH65573:IBK65573 ILD65573:ILG65573 IUZ65573:IVC65573 JEV65573:JEY65573 JOR65573:JOU65573 JYN65573:JYQ65573 KIJ65573:KIM65573 KSF65573:KSI65573 LCB65573:LCE65573 LLX65573:LMA65573 LVT65573:LVW65573 MFP65573:MFS65573 MPL65573:MPO65573 MZH65573:MZK65573 NJD65573:NJG65573 NSZ65573:NTC65573 OCV65573:OCY65573 OMR65573:OMU65573 OWN65573:OWQ65573 PGJ65573:PGM65573 PQF65573:PQI65573 QAB65573:QAE65573 QJX65573:QKA65573 QTT65573:QTW65573 RDP65573:RDS65573 RNL65573:RNO65573 RXH65573:RXK65573 SHD65573:SHG65573 SQZ65573:SRC65573 TAV65573:TAY65573 TKR65573:TKU65573 TUN65573:TUQ65573 UEJ65573:UEM65573 UOF65573:UOI65573 UYB65573:UYE65573 VHX65573:VIA65573 VRT65573:VRW65573 WBP65573:WBS65573 WLL65573:WLO65573 WVH65573:WVK65573 IV131109:IY131109 SR131109:SU131109 ACN131109:ACQ131109 AMJ131109:AMM131109 AWF131109:AWI131109 BGB131109:BGE131109 BPX131109:BQA131109 BZT131109:BZW131109 CJP131109:CJS131109 CTL131109:CTO131109 DDH131109:DDK131109 DND131109:DNG131109 DWZ131109:DXC131109 EGV131109:EGY131109 EQR131109:EQU131109 FAN131109:FAQ131109 FKJ131109:FKM131109 FUF131109:FUI131109 GEB131109:GEE131109 GNX131109:GOA131109 GXT131109:GXW131109 HHP131109:HHS131109 HRL131109:HRO131109 IBH131109:IBK131109 ILD131109:ILG131109 IUZ131109:IVC131109 JEV131109:JEY131109 JOR131109:JOU131109 JYN131109:JYQ131109 KIJ131109:KIM131109 KSF131109:KSI131109 LCB131109:LCE131109 LLX131109:LMA131109 LVT131109:LVW131109 MFP131109:MFS131109 MPL131109:MPO131109 MZH131109:MZK131109 NJD131109:NJG131109 NSZ131109:NTC131109 OCV131109:OCY131109 OMR131109:OMU131109 OWN131109:OWQ131109 PGJ131109:PGM131109 PQF131109:PQI131109 QAB131109:QAE131109 QJX131109:QKA131109 QTT131109:QTW131109 RDP131109:RDS131109 RNL131109:RNO131109 RXH131109:RXK131109 SHD131109:SHG131109 SQZ131109:SRC131109 TAV131109:TAY131109 TKR131109:TKU131109 TUN131109:TUQ131109 UEJ131109:UEM131109 UOF131109:UOI131109 UYB131109:UYE131109 VHX131109:VIA131109 VRT131109:VRW131109 WBP131109:WBS131109 WLL131109:WLO131109 WVH131109:WVK131109 IV196645:IY196645 SR196645:SU196645 ACN196645:ACQ196645 AMJ196645:AMM196645 AWF196645:AWI196645 BGB196645:BGE196645 BPX196645:BQA196645 BZT196645:BZW196645 CJP196645:CJS196645 CTL196645:CTO196645 DDH196645:DDK196645 DND196645:DNG196645 DWZ196645:DXC196645 EGV196645:EGY196645 EQR196645:EQU196645 FAN196645:FAQ196645 FKJ196645:FKM196645 FUF196645:FUI196645 GEB196645:GEE196645 GNX196645:GOA196645 GXT196645:GXW196645 HHP196645:HHS196645 HRL196645:HRO196645 IBH196645:IBK196645 ILD196645:ILG196645 IUZ196645:IVC196645 JEV196645:JEY196645 JOR196645:JOU196645 JYN196645:JYQ196645 KIJ196645:KIM196645 KSF196645:KSI196645 LCB196645:LCE196645 LLX196645:LMA196645 LVT196645:LVW196645 MFP196645:MFS196645 MPL196645:MPO196645 MZH196645:MZK196645 NJD196645:NJG196645 NSZ196645:NTC196645 OCV196645:OCY196645 OMR196645:OMU196645 OWN196645:OWQ196645 PGJ196645:PGM196645 PQF196645:PQI196645 QAB196645:QAE196645 QJX196645:QKA196645 QTT196645:QTW196645 RDP196645:RDS196645 RNL196645:RNO196645 RXH196645:RXK196645 SHD196645:SHG196645 SQZ196645:SRC196645 TAV196645:TAY196645 TKR196645:TKU196645 TUN196645:TUQ196645 UEJ196645:UEM196645 UOF196645:UOI196645 UYB196645:UYE196645 VHX196645:VIA196645 VRT196645:VRW196645 WBP196645:WBS196645 WLL196645:WLO196645 WVH196645:WVK196645 IV262181:IY262181 SR262181:SU262181 ACN262181:ACQ262181 AMJ262181:AMM262181 AWF262181:AWI262181 BGB262181:BGE262181 BPX262181:BQA262181 BZT262181:BZW262181 CJP262181:CJS262181 CTL262181:CTO262181 DDH262181:DDK262181 DND262181:DNG262181 DWZ262181:DXC262181 EGV262181:EGY262181 EQR262181:EQU262181 FAN262181:FAQ262181 FKJ262181:FKM262181 FUF262181:FUI262181 GEB262181:GEE262181 GNX262181:GOA262181 GXT262181:GXW262181 HHP262181:HHS262181 HRL262181:HRO262181 IBH262181:IBK262181 ILD262181:ILG262181 IUZ262181:IVC262181 JEV262181:JEY262181 JOR262181:JOU262181 JYN262181:JYQ262181 KIJ262181:KIM262181 KSF262181:KSI262181 LCB262181:LCE262181 LLX262181:LMA262181 LVT262181:LVW262181 MFP262181:MFS262181 MPL262181:MPO262181 MZH262181:MZK262181 NJD262181:NJG262181 NSZ262181:NTC262181 OCV262181:OCY262181 OMR262181:OMU262181 OWN262181:OWQ262181 PGJ262181:PGM262181 PQF262181:PQI262181 QAB262181:QAE262181 QJX262181:QKA262181 QTT262181:QTW262181 RDP262181:RDS262181 RNL262181:RNO262181 RXH262181:RXK262181 SHD262181:SHG262181 SQZ262181:SRC262181 TAV262181:TAY262181 TKR262181:TKU262181 TUN262181:TUQ262181 UEJ262181:UEM262181 UOF262181:UOI262181 UYB262181:UYE262181 VHX262181:VIA262181 VRT262181:VRW262181 WBP262181:WBS262181 WLL262181:WLO262181 WVH262181:WVK262181 IV327717:IY327717 SR327717:SU327717 ACN327717:ACQ327717 AMJ327717:AMM327717 AWF327717:AWI327717 BGB327717:BGE327717 BPX327717:BQA327717 BZT327717:BZW327717 CJP327717:CJS327717 CTL327717:CTO327717 DDH327717:DDK327717 DND327717:DNG327717 DWZ327717:DXC327717 EGV327717:EGY327717 EQR327717:EQU327717 FAN327717:FAQ327717 FKJ327717:FKM327717 FUF327717:FUI327717 GEB327717:GEE327717 GNX327717:GOA327717 GXT327717:GXW327717 HHP327717:HHS327717 HRL327717:HRO327717 IBH327717:IBK327717 ILD327717:ILG327717 IUZ327717:IVC327717 JEV327717:JEY327717 JOR327717:JOU327717 JYN327717:JYQ327717 KIJ327717:KIM327717 KSF327717:KSI327717 LCB327717:LCE327717 LLX327717:LMA327717 LVT327717:LVW327717 MFP327717:MFS327717 MPL327717:MPO327717 MZH327717:MZK327717 NJD327717:NJG327717 NSZ327717:NTC327717 OCV327717:OCY327717 OMR327717:OMU327717 OWN327717:OWQ327717 PGJ327717:PGM327717 PQF327717:PQI327717 QAB327717:QAE327717 QJX327717:QKA327717 QTT327717:QTW327717 RDP327717:RDS327717 RNL327717:RNO327717 RXH327717:RXK327717 SHD327717:SHG327717 SQZ327717:SRC327717 TAV327717:TAY327717 TKR327717:TKU327717 TUN327717:TUQ327717 UEJ327717:UEM327717 UOF327717:UOI327717 UYB327717:UYE327717 VHX327717:VIA327717 VRT327717:VRW327717 WBP327717:WBS327717 WLL327717:WLO327717 WVH327717:WVK327717 IV393253:IY393253 SR393253:SU393253 ACN393253:ACQ393253 AMJ393253:AMM393253 AWF393253:AWI393253 BGB393253:BGE393253 BPX393253:BQA393253 BZT393253:BZW393253 CJP393253:CJS393253 CTL393253:CTO393253 DDH393253:DDK393253 DND393253:DNG393253 DWZ393253:DXC393253 EGV393253:EGY393253 EQR393253:EQU393253 FAN393253:FAQ393253 FKJ393253:FKM393253 FUF393253:FUI393253 GEB393253:GEE393253 GNX393253:GOA393253 GXT393253:GXW393253 HHP393253:HHS393253 HRL393253:HRO393253 IBH393253:IBK393253 ILD393253:ILG393253 IUZ393253:IVC393253 JEV393253:JEY393253 JOR393253:JOU393253 JYN393253:JYQ393253 KIJ393253:KIM393253 KSF393253:KSI393253 LCB393253:LCE393253 LLX393253:LMA393253 LVT393253:LVW393253 MFP393253:MFS393253 MPL393253:MPO393253 MZH393253:MZK393253 NJD393253:NJG393253 NSZ393253:NTC393253 OCV393253:OCY393253 OMR393253:OMU393253 OWN393253:OWQ393253 PGJ393253:PGM393253 PQF393253:PQI393253 QAB393253:QAE393253 QJX393253:QKA393253 QTT393253:QTW393253 RDP393253:RDS393253 RNL393253:RNO393253 RXH393253:RXK393253 SHD393253:SHG393253 SQZ393253:SRC393253 TAV393253:TAY393253 TKR393253:TKU393253 TUN393253:TUQ393253 UEJ393253:UEM393253 UOF393253:UOI393253 UYB393253:UYE393253 VHX393253:VIA393253 VRT393253:VRW393253 WBP393253:WBS393253 WLL393253:WLO393253 WVH393253:WVK393253 IV458789:IY458789 SR458789:SU458789 ACN458789:ACQ458789 AMJ458789:AMM458789 AWF458789:AWI458789 BGB458789:BGE458789 BPX458789:BQA458789 BZT458789:BZW458789 CJP458789:CJS458789 CTL458789:CTO458789 DDH458789:DDK458789 DND458789:DNG458789 DWZ458789:DXC458789 EGV458789:EGY458789 EQR458789:EQU458789 FAN458789:FAQ458789 FKJ458789:FKM458789 FUF458789:FUI458789 GEB458789:GEE458789 GNX458789:GOA458789 GXT458789:GXW458789 HHP458789:HHS458789 HRL458789:HRO458789 IBH458789:IBK458789 ILD458789:ILG458789 IUZ458789:IVC458789 JEV458789:JEY458789 JOR458789:JOU458789 JYN458789:JYQ458789 KIJ458789:KIM458789 KSF458789:KSI458789 LCB458789:LCE458789 LLX458789:LMA458789 LVT458789:LVW458789 MFP458789:MFS458789 MPL458789:MPO458789 MZH458789:MZK458789 NJD458789:NJG458789 NSZ458789:NTC458789 OCV458789:OCY458789 OMR458789:OMU458789 OWN458789:OWQ458789 PGJ458789:PGM458789 PQF458789:PQI458789 QAB458789:QAE458789 QJX458789:QKA458789 QTT458789:QTW458789 RDP458789:RDS458789 RNL458789:RNO458789 RXH458789:RXK458789 SHD458789:SHG458789 SQZ458789:SRC458789 TAV458789:TAY458789 TKR458789:TKU458789 TUN458789:TUQ458789 UEJ458789:UEM458789 UOF458789:UOI458789 UYB458789:UYE458789 VHX458789:VIA458789 VRT458789:VRW458789 WBP458789:WBS458789 WLL458789:WLO458789 WVH458789:WVK458789 IV524325:IY524325 SR524325:SU524325 ACN524325:ACQ524325 AMJ524325:AMM524325 AWF524325:AWI524325 BGB524325:BGE524325 BPX524325:BQA524325 BZT524325:BZW524325 CJP524325:CJS524325 CTL524325:CTO524325 DDH524325:DDK524325 DND524325:DNG524325 DWZ524325:DXC524325 EGV524325:EGY524325 EQR524325:EQU524325 FAN524325:FAQ524325 FKJ524325:FKM524325 FUF524325:FUI524325 GEB524325:GEE524325 GNX524325:GOA524325 GXT524325:GXW524325 HHP524325:HHS524325 HRL524325:HRO524325 IBH524325:IBK524325 ILD524325:ILG524325 IUZ524325:IVC524325 JEV524325:JEY524325 JOR524325:JOU524325 JYN524325:JYQ524325 KIJ524325:KIM524325 KSF524325:KSI524325 LCB524325:LCE524325 LLX524325:LMA524325 LVT524325:LVW524325 MFP524325:MFS524325 MPL524325:MPO524325 MZH524325:MZK524325 NJD524325:NJG524325 NSZ524325:NTC524325 OCV524325:OCY524325 OMR524325:OMU524325 OWN524325:OWQ524325 PGJ524325:PGM524325 PQF524325:PQI524325 QAB524325:QAE524325 QJX524325:QKA524325 QTT524325:QTW524325 RDP524325:RDS524325 RNL524325:RNO524325 RXH524325:RXK524325 SHD524325:SHG524325 SQZ524325:SRC524325 TAV524325:TAY524325 TKR524325:TKU524325 TUN524325:TUQ524325 UEJ524325:UEM524325 UOF524325:UOI524325 UYB524325:UYE524325 VHX524325:VIA524325 VRT524325:VRW524325 WBP524325:WBS524325 WLL524325:WLO524325 WVH524325:WVK524325 IV589861:IY589861 SR589861:SU589861 ACN589861:ACQ589861 AMJ589861:AMM589861 AWF589861:AWI589861 BGB589861:BGE589861 BPX589861:BQA589861 BZT589861:BZW589861 CJP589861:CJS589861 CTL589861:CTO589861 DDH589861:DDK589861 DND589861:DNG589861 DWZ589861:DXC589861 EGV589861:EGY589861 EQR589861:EQU589861 FAN589861:FAQ589861 FKJ589861:FKM589861 FUF589861:FUI589861 GEB589861:GEE589861 GNX589861:GOA589861 GXT589861:GXW589861 HHP589861:HHS589861 HRL589861:HRO589861 IBH589861:IBK589861 ILD589861:ILG589861 IUZ589861:IVC589861 JEV589861:JEY589861 JOR589861:JOU589861 JYN589861:JYQ589861 KIJ589861:KIM589861 KSF589861:KSI589861 LCB589861:LCE589861 LLX589861:LMA589861 LVT589861:LVW589861 MFP589861:MFS589861 MPL589861:MPO589861 MZH589861:MZK589861 NJD589861:NJG589861 NSZ589861:NTC589861 OCV589861:OCY589861 OMR589861:OMU589861 OWN589861:OWQ589861 PGJ589861:PGM589861 PQF589861:PQI589861 QAB589861:QAE589861 QJX589861:QKA589861 QTT589861:QTW589861 RDP589861:RDS589861 RNL589861:RNO589861 RXH589861:RXK589861 SHD589861:SHG589861 SQZ589861:SRC589861 TAV589861:TAY589861 TKR589861:TKU589861 TUN589861:TUQ589861 UEJ589861:UEM589861 UOF589861:UOI589861 UYB589861:UYE589861 VHX589861:VIA589861 VRT589861:VRW589861 WBP589861:WBS589861 WLL589861:WLO589861 WVH589861:WVK589861 IV655397:IY655397 SR655397:SU655397 ACN655397:ACQ655397 AMJ655397:AMM655397 AWF655397:AWI655397 BGB655397:BGE655397 BPX655397:BQA655397 BZT655397:BZW655397 CJP655397:CJS655397 CTL655397:CTO655397 DDH655397:DDK655397 DND655397:DNG655397 DWZ655397:DXC655397 EGV655397:EGY655397 EQR655397:EQU655397 FAN655397:FAQ655397 FKJ655397:FKM655397 FUF655397:FUI655397 GEB655397:GEE655397 GNX655397:GOA655397 GXT655397:GXW655397 HHP655397:HHS655397 HRL655397:HRO655397 IBH655397:IBK655397 ILD655397:ILG655397 IUZ655397:IVC655397 JEV655397:JEY655397 JOR655397:JOU655397 JYN655397:JYQ655397 KIJ655397:KIM655397 KSF655397:KSI655397 LCB655397:LCE655397 LLX655397:LMA655397 LVT655397:LVW655397 MFP655397:MFS655397 MPL655397:MPO655397 MZH655397:MZK655397 NJD655397:NJG655397 NSZ655397:NTC655397 OCV655397:OCY655397 OMR655397:OMU655397 OWN655397:OWQ655397 PGJ655397:PGM655397 PQF655397:PQI655397 QAB655397:QAE655397 QJX655397:QKA655397 QTT655397:QTW655397 RDP655397:RDS655397 RNL655397:RNO655397 RXH655397:RXK655397 SHD655397:SHG655397 SQZ655397:SRC655397 TAV655397:TAY655397 TKR655397:TKU655397 TUN655397:TUQ655397 UEJ655397:UEM655397 UOF655397:UOI655397 UYB655397:UYE655397 VHX655397:VIA655397 VRT655397:VRW655397 WBP655397:WBS655397 WLL655397:WLO655397 WVH655397:WVK655397 IV720933:IY720933 SR720933:SU720933 ACN720933:ACQ720933 AMJ720933:AMM720933 AWF720933:AWI720933 BGB720933:BGE720933 BPX720933:BQA720933 BZT720933:BZW720933 CJP720933:CJS720933 CTL720933:CTO720933 DDH720933:DDK720933 DND720933:DNG720933 DWZ720933:DXC720933 EGV720933:EGY720933 EQR720933:EQU720933 FAN720933:FAQ720933 FKJ720933:FKM720933 FUF720933:FUI720933 GEB720933:GEE720933 GNX720933:GOA720933 GXT720933:GXW720933 HHP720933:HHS720933 HRL720933:HRO720933 IBH720933:IBK720933 ILD720933:ILG720933 IUZ720933:IVC720933 JEV720933:JEY720933 JOR720933:JOU720933 JYN720933:JYQ720933 KIJ720933:KIM720933 KSF720933:KSI720933 LCB720933:LCE720933 LLX720933:LMA720933 LVT720933:LVW720933 MFP720933:MFS720933 MPL720933:MPO720933 MZH720933:MZK720933 NJD720933:NJG720933 NSZ720933:NTC720933 OCV720933:OCY720933 OMR720933:OMU720933 OWN720933:OWQ720933 PGJ720933:PGM720933 PQF720933:PQI720933 QAB720933:QAE720933 QJX720933:QKA720933 QTT720933:QTW720933 RDP720933:RDS720933 RNL720933:RNO720933 RXH720933:RXK720933 SHD720933:SHG720933 SQZ720933:SRC720933 TAV720933:TAY720933 TKR720933:TKU720933 TUN720933:TUQ720933 UEJ720933:UEM720933 UOF720933:UOI720933 UYB720933:UYE720933 VHX720933:VIA720933 VRT720933:VRW720933 WBP720933:WBS720933 WLL720933:WLO720933 WVH720933:WVK720933 IV786469:IY786469 SR786469:SU786469 ACN786469:ACQ786469 AMJ786469:AMM786469 AWF786469:AWI786469 BGB786469:BGE786469 BPX786469:BQA786469 BZT786469:BZW786469 CJP786469:CJS786469 CTL786469:CTO786469 DDH786469:DDK786469 DND786469:DNG786469 DWZ786469:DXC786469 EGV786469:EGY786469 EQR786469:EQU786469 FAN786469:FAQ786469 FKJ786469:FKM786469 FUF786469:FUI786469 GEB786469:GEE786469 GNX786469:GOA786469 GXT786469:GXW786469 HHP786469:HHS786469 HRL786469:HRO786469 IBH786469:IBK786469 ILD786469:ILG786469 IUZ786469:IVC786469 JEV786469:JEY786469 JOR786469:JOU786469 JYN786469:JYQ786469 KIJ786469:KIM786469 KSF786469:KSI786469 LCB786469:LCE786469 LLX786469:LMA786469 LVT786469:LVW786469 MFP786469:MFS786469 MPL786469:MPO786469 MZH786469:MZK786469 NJD786469:NJG786469 NSZ786469:NTC786469 OCV786469:OCY786469 OMR786469:OMU786469 OWN786469:OWQ786469 PGJ786469:PGM786469 PQF786469:PQI786469 QAB786469:QAE786469 QJX786469:QKA786469 QTT786469:QTW786469 RDP786469:RDS786469 RNL786469:RNO786469 RXH786469:RXK786469 SHD786469:SHG786469 SQZ786469:SRC786469 TAV786469:TAY786469 TKR786469:TKU786469 TUN786469:TUQ786469 UEJ786469:UEM786469 UOF786469:UOI786469 UYB786469:UYE786469 VHX786469:VIA786469 VRT786469:VRW786469 WBP786469:WBS786469 WLL786469:WLO786469 WVH786469:WVK786469 IV852005:IY852005 SR852005:SU852005 ACN852005:ACQ852005 AMJ852005:AMM852005 AWF852005:AWI852005 BGB852005:BGE852005 BPX852005:BQA852005 BZT852005:BZW852005 CJP852005:CJS852005 CTL852005:CTO852005 DDH852005:DDK852005 DND852005:DNG852005 DWZ852005:DXC852005 EGV852005:EGY852005 EQR852005:EQU852005 FAN852005:FAQ852005 FKJ852005:FKM852005 FUF852005:FUI852005 GEB852005:GEE852005 GNX852005:GOA852005 GXT852005:GXW852005 HHP852005:HHS852005 HRL852005:HRO852005 IBH852005:IBK852005 ILD852005:ILG852005 IUZ852005:IVC852005 JEV852005:JEY852005 JOR852005:JOU852005 JYN852005:JYQ852005 KIJ852005:KIM852005 KSF852005:KSI852005 LCB852005:LCE852005 LLX852005:LMA852005 LVT852005:LVW852005 MFP852005:MFS852005 MPL852005:MPO852005 MZH852005:MZK852005 NJD852005:NJG852005 NSZ852005:NTC852005 OCV852005:OCY852005 OMR852005:OMU852005 OWN852005:OWQ852005 PGJ852005:PGM852005 PQF852005:PQI852005 QAB852005:QAE852005 QJX852005:QKA852005 QTT852005:QTW852005 RDP852005:RDS852005 RNL852005:RNO852005 RXH852005:RXK852005 SHD852005:SHG852005 SQZ852005:SRC852005 TAV852005:TAY852005 TKR852005:TKU852005 TUN852005:TUQ852005 UEJ852005:UEM852005 UOF852005:UOI852005 UYB852005:UYE852005 VHX852005:VIA852005 VRT852005:VRW852005 WBP852005:WBS852005 WLL852005:WLO852005 WVH852005:WVK852005 IV917541:IY917541 SR917541:SU917541 ACN917541:ACQ917541 AMJ917541:AMM917541 AWF917541:AWI917541 BGB917541:BGE917541 BPX917541:BQA917541 BZT917541:BZW917541 CJP917541:CJS917541 CTL917541:CTO917541 DDH917541:DDK917541 DND917541:DNG917541 DWZ917541:DXC917541 EGV917541:EGY917541 EQR917541:EQU917541 FAN917541:FAQ917541 FKJ917541:FKM917541 FUF917541:FUI917541 GEB917541:GEE917541 GNX917541:GOA917541 GXT917541:GXW917541 HHP917541:HHS917541 HRL917541:HRO917541 IBH917541:IBK917541 ILD917541:ILG917541 IUZ917541:IVC917541 JEV917541:JEY917541 JOR917541:JOU917541 JYN917541:JYQ917541 KIJ917541:KIM917541 KSF917541:KSI917541 LCB917541:LCE917541 LLX917541:LMA917541 LVT917541:LVW917541 MFP917541:MFS917541 MPL917541:MPO917541 MZH917541:MZK917541 NJD917541:NJG917541 NSZ917541:NTC917541 OCV917541:OCY917541 OMR917541:OMU917541 OWN917541:OWQ917541 PGJ917541:PGM917541 PQF917541:PQI917541 QAB917541:QAE917541 QJX917541:QKA917541 QTT917541:QTW917541 RDP917541:RDS917541 RNL917541:RNO917541 RXH917541:RXK917541 SHD917541:SHG917541 SQZ917541:SRC917541 TAV917541:TAY917541 TKR917541:TKU917541 TUN917541:TUQ917541 UEJ917541:UEM917541 UOF917541:UOI917541 UYB917541:UYE917541 VHX917541:VIA917541 VRT917541:VRW917541 WBP917541:WBS917541 WLL917541:WLO917541 WVH917541:WVK917541 IV983077:IY983077 SR983077:SU983077 ACN983077:ACQ983077 AMJ983077:AMM983077 AWF983077:AWI983077 BGB983077:BGE983077 BPX983077:BQA983077 BZT983077:BZW983077 CJP983077:CJS983077 CTL983077:CTO983077 DDH983077:DDK983077 DND983077:DNG983077 DWZ983077:DXC983077 EGV983077:EGY983077 EQR983077:EQU983077 FAN983077:FAQ983077 FKJ983077:FKM983077 FUF983077:FUI983077 GEB983077:GEE983077 GNX983077:GOA983077 GXT983077:GXW983077 HHP983077:HHS983077 HRL983077:HRO983077 IBH983077:IBK983077 ILD983077:ILG983077 IUZ983077:IVC983077 JEV983077:JEY983077 JOR983077:JOU983077 JYN983077:JYQ983077 KIJ983077:KIM983077 KSF983077:KSI983077 LCB983077:LCE983077 LLX983077:LMA983077 LVT983077:LVW983077 MFP983077:MFS983077 MPL983077:MPO983077 MZH983077:MZK983077 NJD983077:NJG983077 NSZ983077:NTC983077 OCV983077:OCY983077 OMR983077:OMU983077 OWN983077:OWQ983077 PGJ983077:PGM983077 PQF983077:PQI983077 QAB983077:QAE983077 QJX983077:QKA983077 QTT983077:QTW983077 RDP983077:RDS983077 RNL983077:RNO983077 RXH983077:RXK983077 SHD983077:SHG983077 SQZ983077:SRC983077 TAV983077:TAY983077 TKR983077:TKU983077 TUN983077:TUQ983077 UEJ983077:UEM983077 UOF983077:UOI983077 UYB983077:UYE983077 VHX983077:VIA983077 VRT983077:VRW983077 WBP983077:WBS983077 WLL983077:WLO983077 WUE23:WUK26 WKI23:WKO26 WAM23:WAS26 VQQ23:VQW26 VGU23:VHA26 UWY23:UXE26 UNC23:UNI26 UDG23:UDM26 TTK23:TTQ26 TJO23:TJU26 SZS23:SZY26 SPW23:SQC26 SGA23:SGG26 RWE23:RWK26 RMI23:RMO26 RCM23:RCS26 QSQ23:QSW26 QIU23:QJA26 PYY23:PZE26 PPC23:PPI26 PFG23:PFM26 OVK23:OVQ26 OLO23:OLU26 OBS23:OBY26 NRW23:NSC26 NIA23:NIG26 MYE23:MYK26 MOI23:MOO26 MEM23:MES26 LUQ23:LUW26 LKU23:LLA26 LAY23:LBE26 KRC23:KRI26 KHG23:KHM26 JXK23:JXQ26 JNO23:JNU26 JDS23:JDY26 ITW23:IUC26 IKA23:IKG26 IAE23:IAK26 HQI23:HQO26 HGM23:HGS26 GWQ23:GWW26 GMU23:GNA26 GCY23:GDE26 FTC23:FTI26 FJG23:FJM26 EZK23:EZQ26 EPO23:EPU26 EFS23:EFY26 DVW23:DWC26 DMA23:DMG26 DCE23:DCK26 CSI23:CSO26 CIM23:CIS26 BYQ23:BYW26 BOU23:BPA26 BEY23:BFE26 AVC23:AVI26 ALG23:ALM26 ABK23:ABQ26 RO23:RU26 ALG32:ALM32 ABK32:ABQ32 RO32:RU32 HS32:HY32 WUE32:WUK32 WKI32:WKO32 WAM32:WAS32 VQQ32:VQW32 VGU32:VHA32 UWY32:UXE32 UNC32:UNI32 UDG32:UDM32 TTK32:TTQ32 TJO32:TJU32 SZS32:SZY32 SPW32:SQC32 SGA32:SGG32 RWE32:RWK32 RMI32:RMO32 RCM32:RCS32 QSQ32:QSW32 QIU32:QJA32 PYY32:PZE32 PPC32:PPI32 PFG32:PFM32 OVK32:OVQ32 OLO32:OLU32 OBS32:OBY32 NRW32:NSC32 NIA32:NIG32 MYE32:MYK32 MOI32:MOO32 MEM32:MES32 LUQ32:LUW32 LKU32:LLA32 LAY32:LBE32 KRC32:KRI32 KHG32:KHM32 JXK32:JXQ32 JNO32:JNU32 JDS32:JDY32 ITW32:IUC32 IKA32:IKG32 IAE32:IAK32 HQI32:HQO32 HGM32:HGS32 GWQ32:GWW32 GMU32:GNA32 GCY32:GDE32 FTC32:FTI32 FJG32:FJM32 EZK32:EZQ32 EPO32:EPU32 EFS32:EFY32 DVW32:DWC32 DMA32:DMG32 DCE32:DCK32 CSI32:CSO32 CIM32:CIS32 BYQ32:BYW32 BOU32:BPA32 BEY32:BFE32 AVC32:AVI32 HS23:HY26 RO18:RU18 HS18:HY18 WUE18:WUK18 WKI18:WKO18 WAM18:WAS18 VQQ18:VQW18 VGU18:VHA18 UWY18:UXE18 UNC18:UNI18 UDG18:UDM18 TTK18:TTQ18 TJO18:TJU18 SZS18:SZY18 SPW18:SQC18 SGA18:SGG18 RWE18:RWK18 RMI18:RMO18 RCM18:RCS18 QSQ18:QSW18 QIU18:QJA18 PYY18:PZE18 PPC18:PPI18 PFG18:PFM18 OVK18:OVQ18 OLO18:OLU18 OBS18:OBY18 NRW18:NSC18 NIA18:NIG18 MYE18:MYK18 MOI18:MOO18 MEM18:MES18 LUQ18:LUW18 LKU18:LLA18 LAY18:LBE18 KRC18:KRI18 KHG18:KHM18 JXK18:JXQ18 JNO18:JNU18 JDS18:JDY18 ITW18:IUC18 IKA18:IKG18 IAE18:IAK18 HQI18:HQO18 HGM18:HGS18 GWQ18:GWW18 GMU18:GNA18 GCY18:GDE18 FTC18:FTI18 FJG18:FJM18 EZK18:EZQ18 EPO18:EPU18 EFS18:EFY18 DVW18:DWC18 DMA18:DMG18 DCE18:DCK18 CSI18:CSO18 CIM18:CIS18 BYQ18:BYW18 BOU18:BPA18 BEY18:BFE18 AVC18:AVI18 ALG18:ALM18 ABK18:ABQ18 ALG29:ALM29 AVC29:AVI29 BEY29:BFE29 BOU29:BPA29 BYQ29:BYW29 CIM29:CIS29 CSI29:CSO29 DCE29:DCK29 DMA29:DMG29 DVW29:DWC29 EFS29:EFY29 EPO29:EPU29 EZK29:EZQ29 FJG29:FJM29 FTC29:FTI29 GCY29:GDE29 GMU29:GNA29 GWQ29:GWW29 HGM29:HGS29 HQI29:HQO29 IAE29:IAK29 IKA29:IKG29 ITW29:IUC29 JDS29:JDY29 JNO29:JNU29 JXK29:JXQ29 KHG29:KHM29 KRC29:KRI29 LAY29:LBE29 LKU29:LLA29 LUQ29:LUW29 MEM29:MES29 MOI29:MOO29 MYE29:MYK29 NIA29:NIG29 NRW29:NSC29 OBS29:OBY29 OLO29:OLU29 OVK29:OVQ29 PFG29:PFM29 PPC29:PPI29 PYY29:PZE29 QIU29:QJA29 QSQ29:QSW29 RCM29:RCS29 RMI29:RMO29 RWE29:RWK29 SGA29:SGG29 SPW29:SQC29 SZS29:SZY29 TJO29:TJU29 TTK29:TTQ29 UDG29:UDM29 UNC29:UNI29 UWY29:UXE29 VGU29:VHA29 VQQ29:VQW29 WAM29:WAS29 WKI29:WKO29 WUE29:WUK29 HS29:HY29 RO29:RU29 ABK29:ABQ29" xr:uid="{6F47A8C4-3AD4-479B-870A-1B4A9D64A4BB}">
      <formula1>L18-ROUNDDOWN(L18,0)=0</formula1>
    </dataValidation>
    <dataValidation type="list" allowBlank="1" showInputMessage="1" showErrorMessage="1" sqref="L65497:M65497 HS65495:HT65495 RO65495:RP65495 ABK65495:ABL65495 ALG65495:ALH65495 AVC65495:AVD65495 BEY65495:BEZ65495 BOU65495:BOV65495 BYQ65495:BYR65495 CIM65495:CIN65495 CSI65495:CSJ65495 DCE65495:DCF65495 DMA65495:DMB65495 DVW65495:DVX65495 EFS65495:EFT65495 EPO65495:EPP65495 EZK65495:EZL65495 FJG65495:FJH65495 FTC65495:FTD65495 GCY65495:GCZ65495 GMU65495:GMV65495 GWQ65495:GWR65495 HGM65495:HGN65495 HQI65495:HQJ65495 IAE65495:IAF65495 IKA65495:IKB65495 ITW65495:ITX65495 JDS65495:JDT65495 JNO65495:JNP65495 JXK65495:JXL65495 KHG65495:KHH65495 KRC65495:KRD65495 LAY65495:LAZ65495 LKU65495:LKV65495 LUQ65495:LUR65495 MEM65495:MEN65495 MOI65495:MOJ65495 MYE65495:MYF65495 NIA65495:NIB65495 NRW65495:NRX65495 OBS65495:OBT65495 OLO65495:OLP65495 OVK65495:OVL65495 PFG65495:PFH65495 PPC65495:PPD65495 PYY65495:PYZ65495 QIU65495:QIV65495 QSQ65495:QSR65495 RCM65495:RCN65495 RMI65495:RMJ65495 RWE65495:RWF65495 SGA65495:SGB65495 SPW65495:SPX65495 SZS65495:SZT65495 TJO65495:TJP65495 TTK65495:TTL65495 UDG65495:UDH65495 UNC65495:UND65495 UWY65495:UWZ65495 VGU65495:VGV65495 VQQ65495:VQR65495 WAM65495:WAN65495 WKI65495:WKJ65495 WUE65495:WUF65495 L131033:M131033 HS131031:HT131031 RO131031:RP131031 ABK131031:ABL131031 ALG131031:ALH131031 AVC131031:AVD131031 BEY131031:BEZ131031 BOU131031:BOV131031 BYQ131031:BYR131031 CIM131031:CIN131031 CSI131031:CSJ131031 DCE131031:DCF131031 DMA131031:DMB131031 DVW131031:DVX131031 EFS131031:EFT131031 EPO131031:EPP131031 EZK131031:EZL131031 FJG131031:FJH131031 FTC131031:FTD131031 GCY131031:GCZ131031 GMU131031:GMV131031 GWQ131031:GWR131031 HGM131031:HGN131031 HQI131031:HQJ131031 IAE131031:IAF131031 IKA131031:IKB131031 ITW131031:ITX131031 JDS131031:JDT131031 JNO131031:JNP131031 JXK131031:JXL131031 KHG131031:KHH131031 KRC131031:KRD131031 LAY131031:LAZ131031 LKU131031:LKV131031 LUQ131031:LUR131031 MEM131031:MEN131031 MOI131031:MOJ131031 MYE131031:MYF131031 NIA131031:NIB131031 NRW131031:NRX131031 OBS131031:OBT131031 OLO131031:OLP131031 OVK131031:OVL131031 PFG131031:PFH131031 PPC131031:PPD131031 PYY131031:PYZ131031 QIU131031:QIV131031 QSQ131031:QSR131031 RCM131031:RCN131031 RMI131031:RMJ131031 RWE131031:RWF131031 SGA131031:SGB131031 SPW131031:SPX131031 SZS131031:SZT131031 TJO131031:TJP131031 TTK131031:TTL131031 UDG131031:UDH131031 UNC131031:UND131031 UWY131031:UWZ131031 VGU131031:VGV131031 VQQ131031:VQR131031 WAM131031:WAN131031 WKI131031:WKJ131031 WUE131031:WUF131031 L196569:M196569 HS196567:HT196567 RO196567:RP196567 ABK196567:ABL196567 ALG196567:ALH196567 AVC196567:AVD196567 BEY196567:BEZ196567 BOU196567:BOV196567 BYQ196567:BYR196567 CIM196567:CIN196567 CSI196567:CSJ196567 DCE196567:DCF196567 DMA196567:DMB196567 DVW196567:DVX196567 EFS196567:EFT196567 EPO196567:EPP196567 EZK196567:EZL196567 FJG196567:FJH196567 FTC196567:FTD196567 GCY196567:GCZ196567 GMU196567:GMV196567 GWQ196567:GWR196567 HGM196567:HGN196567 HQI196567:HQJ196567 IAE196567:IAF196567 IKA196567:IKB196567 ITW196567:ITX196567 JDS196567:JDT196567 JNO196567:JNP196567 JXK196567:JXL196567 KHG196567:KHH196567 KRC196567:KRD196567 LAY196567:LAZ196567 LKU196567:LKV196567 LUQ196567:LUR196567 MEM196567:MEN196567 MOI196567:MOJ196567 MYE196567:MYF196567 NIA196567:NIB196567 NRW196567:NRX196567 OBS196567:OBT196567 OLO196567:OLP196567 OVK196567:OVL196567 PFG196567:PFH196567 PPC196567:PPD196567 PYY196567:PYZ196567 QIU196567:QIV196567 QSQ196567:QSR196567 RCM196567:RCN196567 RMI196567:RMJ196567 RWE196567:RWF196567 SGA196567:SGB196567 SPW196567:SPX196567 SZS196567:SZT196567 TJO196567:TJP196567 TTK196567:TTL196567 UDG196567:UDH196567 UNC196567:UND196567 UWY196567:UWZ196567 VGU196567:VGV196567 VQQ196567:VQR196567 WAM196567:WAN196567 WKI196567:WKJ196567 WUE196567:WUF196567 L262105:M262105 HS262103:HT262103 RO262103:RP262103 ABK262103:ABL262103 ALG262103:ALH262103 AVC262103:AVD262103 BEY262103:BEZ262103 BOU262103:BOV262103 BYQ262103:BYR262103 CIM262103:CIN262103 CSI262103:CSJ262103 DCE262103:DCF262103 DMA262103:DMB262103 DVW262103:DVX262103 EFS262103:EFT262103 EPO262103:EPP262103 EZK262103:EZL262103 FJG262103:FJH262103 FTC262103:FTD262103 GCY262103:GCZ262103 GMU262103:GMV262103 GWQ262103:GWR262103 HGM262103:HGN262103 HQI262103:HQJ262103 IAE262103:IAF262103 IKA262103:IKB262103 ITW262103:ITX262103 JDS262103:JDT262103 JNO262103:JNP262103 JXK262103:JXL262103 KHG262103:KHH262103 KRC262103:KRD262103 LAY262103:LAZ262103 LKU262103:LKV262103 LUQ262103:LUR262103 MEM262103:MEN262103 MOI262103:MOJ262103 MYE262103:MYF262103 NIA262103:NIB262103 NRW262103:NRX262103 OBS262103:OBT262103 OLO262103:OLP262103 OVK262103:OVL262103 PFG262103:PFH262103 PPC262103:PPD262103 PYY262103:PYZ262103 QIU262103:QIV262103 QSQ262103:QSR262103 RCM262103:RCN262103 RMI262103:RMJ262103 RWE262103:RWF262103 SGA262103:SGB262103 SPW262103:SPX262103 SZS262103:SZT262103 TJO262103:TJP262103 TTK262103:TTL262103 UDG262103:UDH262103 UNC262103:UND262103 UWY262103:UWZ262103 VGU262103:VGV262103 VQQ262103:VQR262103 WAM262103:WAN262103 WKI262103:WKJ262103 WUE262103:WUF262103 L327641:M327641 HS327639:HT327639 RO327639:RP327639 ABK327639:ABL327639 ALG327639:ALH327639 AVC327639:AVD327639 BEY327639:BEZ327639 BOU327639:BOV327639 BYQ327639:BYR327639 CIM327639:CIN327639 CSI327639:CSJ327639 DCE327639:DCF327639 DMA327639:DMB327639 DVW327639:DVX327639 EFS327639:EFT327639 EPO327639:EPP327639 EZK327639:EZL327639 FJG327639:FJH327639 FTC327639:FTD327639 GCY327639:GCZ327639 GMU327639:GMV327639 GWQ327639:GWR327639 HGM327639:HGN327639 HQI327639:HQJ327639 IAE327639:IAF327639 IKA327639:IKB327639 ITW327639:ITX327639 JDS327639:JDT327639 JNO327639:JNP327639 JXK327639:JXL327639 KHG327639:KHH327639 KRC327639:KRD327639 LAY327639:LAZ327639 LKU327639:LKV327639 LUQ327639:LUR327639 MEM327639:MEN327639 MOI327639:MOJ327639 MYE327639:MYF327639 NIA327639:NIB327639 NRW327639:NRX327639 OBS327639:OBT327639 OLO327639:OLP327639 OVK327639:OVL327639 PFG327639:PFH327639 PPC327639:PPD327639 PYY327639:PYZ327639 QIU327639:QIV327639 QSQ327639:QSR327639 RCM327639:RCN327639 RMI327639:RMJ327639 RWE327639:RWF327639 SGA327639:SGB327639 SPW327639:SPX327639 SZS327639:SZT327639 TJO327639:TJP327639 TTK327639:TTL327639 UDG327639:UDH327639 UNC327639:UND327639 UWY327639:UWZ327639 VGU327639:VGV327639 VQQ327639:VQR327639 WAM327639:WAN327639 WKI327639:WKJ327639 WUE327639:WUF327639 L393177:M393177 HS393175:HT393175 RO393175:RP393175 ABK393175:ABL393175 ALG393175:ALH393175 AVC393175:AVD393175 BEY393175:BEZ393175 BOU393175:BOV393175 BYQ393175:BYR393175 CIM393175:CIN393175 CSI393175:CSJ393175 DCE393175:DCF393175 DMA393175:DMB393175 DVW393175:DVX393175 EFS393175:EFT393175 EPO393175:EPP393175 EZK393175:EZL393175 FJG393175:FJH393175 FTC393175:FTD393175 GCY393175:GCZ393175 GMU393175:GMV393175 GWQ393175:GWR393175 HGM393175:HGN393175 HQI393175:HQJ393175 IAE393175:IAF393175 IKA393175:IKB393175 ITW393175:ITX393175 JDS393175:JDT393175 JNO393175:JNP393175 JXK393175:JXL393175 KHG393175:KHH393175 KRC393175:KRD393175 LAY393175:LAZ393175 LKU393175:LKV393175 LUQ393175:LUR393175 MEM393175:MEN393175 MOI393175:MOJ393175 MYE393175:MYF393175 NIA393175:NIB393175 NRW393175:NRX393175 OBS393175:OBT393175 OLO393175:OLP393175 OVK393175:OVL393175 PFG393175:PFH393175 PPC393175:PPD393175 PYY393175:PYZ393175 QIU393175:QIV393175 QSQ393175:QSR393175 RCM393175:RCN393175 RMI393175:RMJ393175 RWE393175:RWF393175 SGA393175:SGB393175 SPW393175:SPX393175 SZS393175:SZT393175 TJO393175:TJP393175 TTK393175:TTL393175 UDG393175:UDH393175 UNC393175:UND393175 UWY393175:UWZ393175 VGU393175:VGV393175 VQQ393175:VQR393175 WAM393175:WAN393175 WKI393175:WKJ393175 WUE393175:WUF393175 L458713:M458713 HS458711:HT458711 RO458711:RP458711 ABK458711:ABL458711 ALG458711:ALH458711 AVC458711:AVD458711 BEY458711:BEZ458711 BOU458711:BOV458711 BYQ458711:BYR458711 CIM458711:CIN458711 CSI458711:CSJ458711 DCE458711:DCF458711 DMA458711:DMB458711 DVW458711:DVX458711 EFS458711:EFT458711 EPO458711:EPP458711 EZK458711:EZL458711 FJG458711:FJH458711 FTC458711:FTD458711 GCY458711:GCZ458711 GMU458711:GMV458711 GWQ458711:GWR458711 HGM458711:HGN458711 HQI458711:HQJ458711 IAE458711:IAF458711 IKA458711:IKB458711 ITW458711:ITX458711 JDS458711:JDT458711 JNO458711:JNP458711 JXK458711:JXL458711 KHG458711:KHH458711 KRC458711:KRD458711 LAY458711:LAZ458711 LKU458711:LKV458711 LUQ458711:LUR458711 MEM458711:MEN458711 MOI458711:MOJ458711 MYE458711:MYF458711 NIA458711:NIB458711 NRW458711:NRX458711 OBS458711:OBT458711 OLO458711:OLP458711 OVK458711:OVL458711 PFG458711:PFH458711 PPC458711:PPD458711 PYY458711:PYZ458711 QIU458711:QIV458711 QSQ458711:QSR458711 RCM458711:RCN458711 RMI458711:RMJ458711 RWE458711:RWF458711 SGA458711:SGB458711 SPW458711:SPX458711 SZS458711:SZT458711 TJO458711:TJP458711 TTK458711:TTL458711 UDG458711:UDH458711 UNC458711:UND458711 UWY458711:UWZ458711 VGU458711:VGV458711 VQQ458711:VQR458711 WAM458711:WAN458711 WKI458711:WKJ458711 WUE458711:WUF458711 L524249:M524249 HS524247:HT524247 RO524247:RP524247 ABK524247:ABL524247 ALG524247:ALH524247 AVC524247:AVD524247 BEY524247:BEZ524247 BOU524247:BOV524247 BYQ524247:BYR524247 CIM524247:CIN524247 CSI524247:CSJ524247 DCE524247:DCF524247 DMA524247:DMB524247 DVW524247:DVX524247 EFS524247:EFT524247 EPO524247:EPP524247 EZK524247:EZL524247 FJG524247:FJH524247 FTC524247:FTD524247 GCY524247:GCZ524247 GMU524247:GMV524247 GWQ524247:GWR524247 HGM524247:HGN524247 HQI524247:HQJ524247 IAE524247:IAF524247 IKA524247:IKB524247 ITW524247:ITX524247 JDS524247:JDT524247 JNO524247:JNP524247 JXK524247:JXL524247 KHG524247:KHH524247 KRC524247:KRD524247 LAY524247:LAZ524247 LKU524247:LKV524247 LUQ524247:LUR524247 MEM524247:MEN524247 MOI524247:MOJ524247 MYE524247:MYF524247 NIA524247:NIB524247 NRW524247:NRX524247 OBS524247:OBT524247 OLO524247:OLP524247 OVK524247:OVL524247 PFG524247:PFH524247 PPC524247:PPD524247 PYY524247:PYZ524247 QIU524247:QIV524247 QSQ524247:QSR524247 RCM524247:RCN524247 RMI524247:RMJ524247 RWE524247:RWF524247 SGA524247:SGB524247 SPW524247:SPX524247 SZS524247:SZT524247 TJO524247:TJP524247 TTK524247:TTL524247 UDG524247:UDH524247 UNC524247:UND524247 UWY524247:UWZ524247 VGU524247:VGV524247 VQQ524247:VQR524247 WAM524247:WAN524247 WKI524247:WKJ524247 WUE524247:WUF524247 L589785:M589785 HS589783:HT589783 RO589783:RP589783 ABK589783:ABL589783 ALG589783:ALH589783 AVC589783:AVD589783 BEY589783:BEZ589783 BOU589783:BOV589783 BYQ589783:BYR589783 CIM589783:CIN589783 CSI589783:CSJ589783 DCE589783:DCF589783 DMA589783:DMB589783 DVW589783:DVX589783 EFS589783:EFT589783 EPO589783:EPP589783 EZK589783:EZL589783 FJG589783:FJH589783 FTC589783:FTD589783 GCY589783:GCZ589783 GMU589783:GMV589783 GWQ589783:GWR589783 HGM589783:HGN589783 HQI589783:HQJ589783 IAE589783:IAF589783 IKA589783:IKB589783 ITW589783:ITX589783 JDS589783:JDT589783 JNO589783:JNP589783 JXK589783:JXL589783 KHG589783:KHH589783 KRC589783:KRD589783 LAY589783:LAZ589783 LKU589783:LKV589783 LUQ589783:LUR589783 MEM589783:MEN589783 MOI589783:MOJ589783 MYE589783:MYF589783 NIA589783:NIB589783 NRW589783:NRX589783 OBS589783:OBT589783 OLO589783:OLP589783 OVK589783:OVL589783 PFG589783:PFH589783 PPC589783:PPD589783 PYY589783:PYZ589783 QIU589783:QIV589783 QSQ589783:QSR589783 RCM589783:RCN589783 RMI589783:RMJ589783 RWE589783:RWF589783 SGA589783:SGB589783 SPW589783:SPX589783 SZS589783:SZT589783 TJO589783:TJP589783 TTK589783:TTL589783 UDG589783:UDH589783 UNC589783:UND589783 UWY589783:UWZ589783 VGU589783:VGV589783 VQQ589783:VQR589783 WAM589783:WAN589783 WKI589783:WKJ589783 WUE589783:WUF589783 L655321:M655321 HS655319:HT655319 RO655319:RP655319 ABK655319:ABL655319 ALG655319:ALH655319 AVC655319:AVD655319 BEY655319:BEZ655319 BOU655319:BOV655319 BYQ655319:BYR655319 CIM655319:CIN655319 CSI655319:CSJ655319 DCE655319:DCF655319 DMA655319:DMB655319 DVW655319:DVX655319 EFS655319:EFT655319 EPO655319:EPP655319 EZK655319:EZL655319 FJG655319:FJH655319 FTC655319:FTD655319 GCY655319:GCZ655319 GMU655319:GMV655319 GWQ655319:GWR655319 HGM655319:HGN655319 HQI655319:HQJ655319 IAE655319:IAF655319 IKA655319:IKB655319 ITW655319:ITX655319 JDS655319:JDT655319 JNO655319:JNP655319 JXK655319:JXL655319 KHG655319:KHH655319 KRC655319:KRD655319 LAY655319:LAZ655319 LKU655319:LKV655319 LUQ655319:LUR655319 MEM655319:MEN655319 MOI655319:MOJ655319 MYE655319:MYF655319 NIA655319:NIB655319 NRW655319:NRX655319 OBS655319:OBT655319 OLO655319:OLP655319 OVK655319:OVL655319 PFG655319:PFH655319 PPC655319:PPD655319 PYY655319:PYZ655319 QIU655319:QIV655319 QSQ655319:QSR655319 RCM655319:RCN655319 RMI655319:RMJ655319 RWE655319:RWF655319 SGA655319:SGB655319 SPW655319:SPX655319 SZS655319:SZT655319 TJO655319:TJP655319 TTK655319:TTL655319 UDG655319:UDH655319 UNC655319:UND655319 UWY655319:UWZ655319 VGU655319:VGV655319 VQQ655319:VQR655319 WAM655319:WAN655319 WKI655319:WKJ655319 WUE655319:WUF655319 L720857:M720857 HS720855:HT720855 RO720855:RP720855 ABK720855:ABL720855 ALG720855:ALH720855 AVC720855:AVD720855 BEY720855:BEZ720855 BOU720855:BOV720855 BYQ720855:BYR720855 CIM720855:CIN720855 CSI720855:CSJ720855 DCE720855:DCF720855 DMA720855:DMB720855 DVW720855:DVX720855 EFS720855:EFT720855 EPO720855:EPP720855 EZK720855:EZL720855 FJG720855:FJH720855 FTC720855:FTD720855 GCY720855:GCZ720855 GMU720855:GMV720855 GWQ720855:GWR720855 HGM720855:HGN720855 HQI720855:HQJ720855 IAE720855:IAF720855 IKA720855:IKB720855 ITW720855:ITX720855 JDS720855:JDT720855 JNO720855:JNP720855 JXK720855:JXL720855 KHG720855:KHH720855 KRC720855:KRD720855 LAY720855:LAZ720855 LKU720855:LKV720855 LUQ720855:LUR720855 MEM720855:MEN720855 MOI720855:MOJ720855 MYE720855:MYF720855 NIA720855:NIB720855 NRW720855:NRX720855 OBS720855:OBT720855 OLO720855:OLP720855 OVK720855:OVL720855 PFG720855:PFH720855 PPC720855:PPD720855 PYY720855:PYZ720855 QIU720855:QIV720855 QSQ720855:QSR720855 RCM720855:RCN720855 RMI720855:RMJ720855 RWE720855:RWF720855 SGA720855:SGB720855 SPW720855:SPX720855 SZS720855:SZT720855 TJO720855:TJP720855 TTK720855:TTL720855 UDG720855:UDH720855 UNC720855:UND720855 UWY720855:UWZ720855 VGU720855:VGV720855 VQQ720855:VQR720855 WAM720855:WAN720855 WKI720855:WKJ720855 WUE720855:WUF720855 L786393:M786393 HS786391:HT786391 RO786391:RP786391 ABK786391:ABL786391 ALG786391:ALH786391 AVC786391:AVD786391 BEY786391:BEZ786391 BOU786391:BOV786391 BYQ786391:BYR786391 CIM786391:CIN786391 CSI786391:CSJ786391 DCE786391:DCF786391 DMA786391:DMB786391 DVW786391:DVX786391 EFS786391:EFT786391 EPO786391:EPP786391 EZK786391:EZL786391 FJG786391:FJH786391 FTC786391:FTD786391 GCY786391:GCZ786391 GMU786391:GMV786391 GWQ786391:GWR786391 HGM786391:HGN786391 HQI786391:HQJ786391 IAE786391:IAF786391 IKA786391:IKB786391 ITW786391:ITX786391 JDS786391:JDT786391 JNO786391:JNP786391 JXK786391:JXL786391 KHG786391:KHH786391 KRC786391:KRD786391 LAY786391:LAZ786391 LKU786391:LKV786391 LUQ786391:LUR786391 MEM786391:MEN786391 MOI786391:MOJ786391 MYE786391:MYF786391 NIA786391:NIB786391 NRW786391:NRX786391 OBS786391:OBT786391 OLO786391:OLP786391 OVK786391:OVL786391 PFG786391:PFH786391 PPC786391:PPD786391 PYY786391:PYZ786391 QIU786391:QIV786391 QSQ786391:QSR786391 RCM786391:RCN786391 RMI786391:RMJ786391 RWE786391:RWF786391 SGA786391:SGB786391 SPW786391:SPX786391 SZS786391:SZT786391 TJO786391:TJP786391 TTK786391:TTL786391 UDG786391:UDH786391 UNC786391:UND786391 UWY786391:UWZ786391 VGU786391:VGV786391 VQQ786391:VQR786391 WAM786391:WAN786391 WKI786391:WKJ786391 WUE786391:WUF786391 L851929:M851929 HS851927:HT851927 RO851927:RP851927 ABK851927:ABL851927 ALG851927:ALH851927 AVC851927:AVD851927 BEY851927:BEZ851927 BOU851927:BOV851927 BYQ851927:BYR851927 CIM851927:CIN851927 CSI851927:CSJ851927 DCE851927:DCF851927 DMA851927:DMB851927 DVW851927:DVX851927 EFS851927:EFT851927 EPO851927:EPP851927 EZK851927:EZL851927 FJG851927:FJH851927 FTC851927:FTD851927 GCY851927:GCZ851927 GMU851927:GMV851927 GWQ851927:GWR851927 HGM851927:HGN851927 HQI851927:HQJ851927 IAE851927:IAF851927 IKA851927:IKB851927 ITW851927:ITX851927 JDS851927:JDT851927 JNO851927:JNP851927 JXK851927:JXL851927 KHG851927:KHH851927 KRC851927:KRD851927 LAY851927:LAZ851927 LKU851927:LKV851927 LUQ851927:LUR851927 MEM851927:MEN851927 MOI851927:MOJ851927 MYE851927:MYF851927 NIA851927:NIB851927 NRW851927:NRX851927 OBS851927:OBT851927 OLO851927:OLP851927 OVK851927:OVL851927 PFG851927:PFH851927 PPC851927:PPD851927 PYY851927:PYZ851927 QIU851927:QIV851927 QSQ851927:QSR851927 RCM851927:RCN851927 RMI851927:RMJ851927 RWE851927:RWF851927 SGA851927:SGB851927 SPW851927:SPX851927 SZS851927:SZT851927 TJO851927:TJP851927 TTK851927:TTL851927 UDG851927:UDH851927 UNC851927:UND851927 UWY851927:UWZ851927 VGU851927:VGV851927 VQQ851927:VQR851927 WAM851927:WAN851927 WKI851927:WKJ851927 WUE851927:WUF851927 L917465:M917465 HS917463:HT917463 RO917463:RP917463 ABK917463:ABL917463 ALG917463:ALH917463 AVC917463:AVD917463 BEY917463:BEZ917463 BOU917463:BOV917463 BYQ917463:BYR917463 CIM917463:CIN917463 CSI917463:CSJ917463 DCE917463:DCF917463 DMA917463:DMB917463 DVW917463:DVX917463 EFS917463:EFT917463 EPO917463:EPP917463 EZK917463:EZL917463 FJG917463:FJH917463 FTC917463:FTD917463 GCY917463:GCZ917463 GMU917463:GMV917463 GWQ917463:GWR917463 HGM917463:HGN917463 HQI917463:HQJ917463 IAE917463:IAF917463 IKA917463:IKB917463 ITW917463:ITX917463 JDS917463:JDT917463 JNO917463:JNP917463 JXK917463:JXL917463 KHG917463:KHH917463 KRC917463:KRD917463 LAY917463:LAZ917463 LKU917463:LKV917463 LUQ917463:LUR917463 MEM917463:MEN917463 MOI917463:MOJ917463 MYE917463:MYF917463 NIA917463:NIB917463 NRW917463:NRX917463 OBS917463:OBT917463 OLO917463:OLP917463 OVK917463:OVL917463 PFG917463:PFH917463 PPC917463:PPD917463 PYY917463:PYZ917463 QIU917463:QIV917463 QSQ917463:QSR917463 RCM917463:RCN917463 RMI917463:RMJ917463 RWE917463:RWF917463 SGA917463:SGB917463 SPW917463:SPX917463 SZS917463:SZT917463 TJO917463:TJP917463 TTK917463:TTL917463 UDG917463:UDH917463 UNC917463:UND917463 UWY917463:UWZ917463 VGU917463:VGV917463 VQQ917463:VQR917463 WAM917463:WAN917463 WKI917463:WKJ917463 WUE917463:WUF917463 L983001:M983001 HS982999:HT982999 RO982999:RP982999 ABK982999:ABL982999 ALG982999:ALH982999 AVC982999:AVD982999 BEY982999:BEZ982999 BOU982999:BOV982999 BYQ982999:BYR982999 CIM982999:CIN982999 CSI982999:CSJ982999 DCE982999:DCF982999 DMA982999:DMB982999 DVW982999:DVX982999 EFS982999:EFT982999 EPO982999:EPP982999 EZK982999:EZL982999 FJG982999:FJH982999 FTC982999:FTD982999 GCY982999:GCZ982999 GMU982999:GMV982999 GWQ982999:GWR982999 HGM982999:HGN982999 HQI982999:HQJ982999 IAE982999:IAF982999 IKA982999:IKB982999 ITW982999:ITX982999 JDS982999:JDT982999 JNO982999:JNP982999 JXK982999:JXL982999 KHG982999:KHH982999 KRC982999:KRD982999 LAY982999:LAZ982999 LKU982999:LKV982999 LUQ982999:LUR982999 MEM982999:MEN982999 MOI982999:MOJ982999 MYE982999:MYF982999 NIA982999:NIB982999 NRW982999:NRX982999 OBS982999:OBT982999 OLO982999:OLP982999 OVK982999:OVL982999 PFG982999:PFH982999 PPC982999:PPD982999 PYY982999:PYZ982999 QIU982999:QIV982999 QSQ982999:QSR982999 RCM982999:RCN982999 RMI982999:RMJ982999 RWE982999:RWF982999 SGA982999:SGB982999 SPW982999:SPX982999 SZS982999:SZT982999 TJO982999:TJP982999 TTK982999:TTL982999 UDG982999:UDH982999 UNC982999:UND982999 UWY982999:UWZ982999 VGU982999:VGV982999 VQQ982999:VQR982999 WAM982999:WAN982999 WKI982999:WKJ982999 WUE982999:WUF982999 J11 Q11" xr:uid="{48ED0BA2-F5CC-4D5E-B4AE-D3F51A20D33C}">
      <formula1>"□,■"</formula1>
    </dataValidation>
    <dataValidation type="list" allowBlank="1" showInputMessage="1" showErrorMessage="1" sqref="WUE983005:WUK983005 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xr:uid="{DE0B38D7-E6AD-4035-AA90-BA322A475CC6}">
      <formula1>"専用,ハイブリット"</formula1>
    </dataValidation>
    <dataValidation type="list" allowBlank="1" showInputMessage="1" showErrorMessage="1" sqref="Z65585:AA65585 IG65583 SC65583 ABY65583 ALU65583 AVQ65583 BFM65583 BPI65583 BZE65583 CJA65583 CSW65583 DCS65583 DMO65583 DWK65583 EGG65583 EQC65583 EZY65583 FJU65583 FTQ65583 GDM65583 GNI65583 GXE65583 HHA65583 HQW65583 IAS65583 IKO65583 IUK65583 JEG65583 JOC65583 JXY65583 KHU65583 KRQ65583 LBM65583 LLI65583 LVE65583 MFA65583 MOW65583 MYS65583 NIO65583 NSK65583 OCG65583 OMC65583 OVY65583 PFU65583 PPQ65583 PZM65583 QJI65583 QTE65583 RDA65583 RMW65583 RWS65583 SGO65583 SQK65583 TAG65583 TKC65583 TTY65583 UDU65583 UNQ65583 UXM65583 VHI65583 VRE65583 WBA65583 WKW65583 WUS65583 Z131121:AA131121 IG131119 SC131119 ABY131119 ALU131119 AVQ131119 BFM131119 BPI131119 BZE131119 CJA131119 CSW131119 DCS131119 DMO131119 DWK131119 EGG131119 EQC131119 EZY131119 FJU131119 FTQ131119 GDM131119 GNI131119 GXE131119 HHA131119 HQW131119 IAS131119 IKO131119 IUK131119 JEG131119 JOC131119 JXY131119 KHU131119 KRQ131119 LBM131119 LLI131119 LVE131119 MFA131119 MOW131119 MYS131119 NIO131119 NSK131119 OCG131119 OMC131119 OVY131119 PFU131119 PPQ131119 PZM131119 QJI131119 QTE131119 RDA131119 RMW131119 RWS131119 SGO131119 SQK131119 TAG131119 TKC131119 TTY131119 UDU131119 UNQ131119 UXM131119 VHI131119 VRE131119 WBA131119 WKW131119 WUS131119 Z196657:AA196657 IG196655 SC196655 ABY196655 ALU196655 AVQ196655 BFM196655 BPI196655 BZE196655 CJA196655 CSW196655 DCS196655 DMO196655 DWK196655 EGG196655 EQC196655 EZY196655 FJU196655 FTQ196655 GDM196655 GNI196655 GXE196655 HHA196655 HQW196655 IAS196655 IKO196655 IUK196655 JEG196655 JOC196655 JXY196655 KHU196655 KRQ196655 LBM196655 LLI196655 LVE196655 MFA196655 MOW196655 MYS196655 NIO196655 NSK196655 OCG196655 OMC196655 OVY196655 PFU196655 PPQ196655 PZM196655 QJI196655 QTE196655 RDA196655 RMW196655 RWS196655 SGO196655 SQK196655 TAG196655 TKC196655 TTY196655 UDU196655 UNQ196655 UXM196655 VHI196655 VRE196655 WBA196655 WKW196655 WUS196655 Z262193:AA262193 IG262191 SC262191 ABY262191 ALU262191 AVQ262191 BFM262191 BPI262191 BZE262191 CJA262191 CSW262191 DCS262191 DMO262191 DWK262191 EGG262191 EQC262191 EZY262191 FJU262191 FTQ262191 GDM262191 GNI262191 GXE262191 HHA262191 HQW262191 IAS262191 IKO262191 IUK262191 JEG262191 JOC262191 JXY262191 KHU262191 KRQ262191 LBM262191 LLI262191 LVE262191 MFA262191 MOW262191 MYS262191 NIO262191 NSK262191 OCG262191 OMC262191 OVY262191 PFU262191 PPQ262191 PZM262191 QJI262191 QTE262191 RDA262191 RMW262191 RWS262191 SGO262191 SQK262191 TAG262191 TKC262191 TTY262191 UDU262191 UNQ262191 UXM262191 VHI262191 VRE262191 WBA262191 WKW262191 WUS262191 Z327729:AA327729 IG327727 SC327727 ABY327727 ALU327727 AVQ327727 BFM327727 BPI327727 BZE327727 CJA327727 CSW327727 DCS327727 DMO327727 DWK327727 EGG327727 EQC327727 EZY327727 FJU327727 FTQ327727 GDM327727 GNI327727 GXE327727 HHA327727 HQW327727 IAS327727 IKO327727 IUK327727 JEG327727 JOC327727 JXY327727 KHU327727 KRQ327727 LBM327727 LLI327727 LVE327727 MFA327727 MOW327727 MYS327727 NIO327727 NSK327727 OCG327727 OMC327727 OVY327727 PFU327727 PPQ327727 PZM327727 QJI327727 QTE327727 RDA327727 RMW327727 RWS327727 SGO327727 SQK327727 TAG327727 TKC327727 TTY327727 UDU327727 UNQ327727 UXM327727 VHI327727 VRE327727 WBA327727 WKW327727 WUS327727 Z393265:AA393265 IG393263 SC393263 ABY393263 ALU393263 AVQ393263 BFM393263 BPI393263 BZE393263 CJA393263 CSW393263 DCS393263 DMO393263 DWK393263 EGG393263 EQC393263 EZY393263 FJU393263 FTQ393263 GDM393263 GNI393263 GXE393263 HHA393263 HQW393263 IAS393263 IKO393263 IUK393263 JEG393263 JOC393263 JXY393263 KHU393263 KRQ393263 LBM393263 LLI393263 LVE393263 MFA393263 MOW393263 MYS393263 NIO393263 NSK393263 OCG393263 OMC393263 OVY393263 PFU393263 PPQ393263 PZM393263 QJI393263 QTE393263 RDA393263 RMW393263 RWS393263 SGO393263 SQK393263 TAG393263 TKC393263 TTY393263 UDU393263 UNQ393263 UXM393263 VHI393263 VRE393263 WBA393263 WKW393263 WUS393263 Z458801:AA458801 IG458799 SC458799 ABY458799 ALU458799 AVQ458799 BFM458799 BPI458799 BZE458799 CJA458799 CSW458799 DCS458799 DMO458799 DWK458799 EGG458799 EQC458799 EZY458799 FJU458799 FTQ458799 GDM458799 GNI458799 GXE458799 HHA458799 HQW458799 IAS458799 IKO458799 IUK458799 JEG458799 JOC458799 JXY458799 KHU458799 KRQ458799 LBM458799 LLI458799 LVE458799 MFA458799 MOW458799 MYS458799 NIO458799 NSK458799 OCG458799 OMC458799 OVY458799 PFU458799 PPQ458799 PZM458799 QJI458799 QTE458799 RDA458799 RMW458799 RWS458799 SGO458799 SQK458799 TAG458799 TKC458799 TTY458799 UDU458799 UNQ458799 UXM458799 VHI458799 VRE458799 WBA458799 WKW458799 WUS458799 Z524337:AA524337 IG524335 SC524335 ABY524335 ALU524335 AVQ524335 BFM524335 BPI524335 BZE524335 CJA524335 CSW524335 DCS524335 DMO524335 DWK524335 EGG524335 EQC524335 EZY524335 FJU524335 FTQ524335 GDM524335 GNI524335 GXE524335 HHA524335 HQW524335 IAS524335 IKO524335 IUK524335 JEG524335 JOC524335 JXY524335 KHU524335 KRQ524335 LBM524335 LLI524335 LVE524335 MFA524335 MOW524335 MYS524335 NIO524335 NSK524335 OCG524335 OMC524335 OVY524335 PFU524335 PPQ524335 PZM524335 QJI524335 QTE524335 RDA524335 RMW524335 RWS524335 SGO524335 SQK524335 TAG524335 TKC524335 TTY524335 UDU524335 UNQ524335 UXM524335 VHI524335 VRE524335 WBA524335 WKW524335 WUS524335 Z589873:AA589873 IG589871 SC589871 ABY589871 ALU589871 AVQ589871 BFM589871 BPI589871 BZE589871 CJA589871 CSW589871 DCS589871 DMO589871 DWK589871 EGG589871 EQC589871 EZY589871 FJU589871 FTQ589871 GDM589871 GNI589871 GXE589871 HHA589871 HQW589871 IAS589871 IKO589871 IUK589871 JEG589871 JOC589871 JXY589871 KHU589871 KRQ589871 LBM589871 LLI589871 LVE589871 MFA589871 MOW589871 MYS589871 NIO589871 NSK589871 OCG589871 OMC589871 OVY589871 PFU589871 PPQ589871 PZM589871 QJI589871 QTE589871 RDA589871 RMW589871 RWS589871 SGO589871 SQK589871 TAG589871 TKC589871 TTY589871 UDU589871 UNQ589871 UXM589871 VHI589871 VRE589871 WBA589871 WKW589871 WUS589871 Z655409:AA655409 IG655407 SC655407 ABY655407 ALU655407 AVQ655407 BFM655407 BPI655407 BZE655407 CJA655407 CSW655407 DCS655407 DMO655407 DWK655407 EGG655407 EQC655407 EZY655407 FJU655407 FTQ655407 GDM655407 GNI655407 GXE655407 HHA655407 HQW655407 IAS655407 IKO655407 IUK655407 JEG655407 JOC655407 JXY655407 KHU655407 KRQ655407 LBM655407 LLI655407 LVE655407 MFA655407 MOW655407 MYS655407 NIO655407 NSK655407 OCG655407 OMC655407 OVY655407 PFU655407 PPQ655407 PZM655407 QJI655407 QTE655407 RDA655407 RMW655407 RWS655407 SGO655407 SQK655407 TAG655407 TKC655407 TTY655407 UDU655407 UNQ655407 UXM655407 VHI655407 VRE655407 WBA655407 WKW655407 WUS655407 Z720945:AA720945 IG720943 SC720943 ABY720943 ALU720943 AVQ720943 BFM720943 BPI720943 BZE720943 CJA720943 CSW720943 DCS720943 DMO720943 DWK720943 EGG720943 EQC720943 EZY720943 FJU720943 FTQ720943 GDM720943 GNI720943 GXE720943 HHA720943 HQW720943 IAS720943 IKO720943 IUK720943 JEG720943 JOC720943 JXY720943 KHU720943 KRQ720943 LBM720943 LLI720943 LVE720943 MFA720943 MOW720943 MYS720943 NIO720943 NSK720943 OCG720943 OMC720943 OVY720943 PFU720943 PPQ720943 PZM720943 QJI720943 QTE720943 RDA720943 RMW720943 RWS720943 SGO720943 SQK720943 TAG720943 TKC720943 TTY720943 UDU720943 UNQ720943 UXM720943 VHI720943 VRE720943 WBA720943 WKW720943 WUS720943 Z786481:AA786481 IG786479 SC786479 ABY786479 ALU786479 AVQ786479 BFM786479 BPI786479 BZE786479 CJA786479 CSW786479 DCS786479 DMO786479 DWK786479 EGG786479 EQC786479 EZY786479 FJU786479 FTQ786479 GDM786479 GNI786479 GXE786479 HHA786479 HQW786479 IAS786479 IKO786479 IUK786479 JEG786479 JOC786479 JXY786479 KHU786479 KRQ786479 LBM786479 LLI786479 LVE786479 MFA786479 MOW786479 MYS786479 NIO786479 NSK786479 OCG786479 OMC786479 OVY786479 PFU786479 PPQ786479 PZM786479 QJI786479 QTE786479 RDA786479 RMW786479 RWS786479 SGO786479 SQK786479 TAG786479 TKC786479 TTY786479 UDU786479 UNQ786479 UXM786479 VHI786479 VRE786479 WBA786479 WKW786479 WUS786479 Z852017:AA852017 IG852015 SC852015 ABY852015 ALU852015 AVQ852015 BFM852015 BPI852015 BZE852015 CJA852015 CSW852015 DCS852015 DMO852015 DWK852015 EGG852015 EQC852015 EZY852015 FJU852015 FTQ852015 GDM852015 GNI852015 GXE852015 HHA852015 HQW852015 IAS852015 IKO852015 IUK852015 JEG852015 JOC852015 JXY852015 KHU852015 KRQ852015 LBM852015 LLI852015 LVE852015 MFA852015 MOW852015 MYS852015 NIO852015 NSK852015 OCG852015 OMC852015 OVY852015 PFU852015 PPQ852015 PZM852015 QJI852015 QTE852015 RDA852015 RMW852015 RWS852015 SGO852015 SQK852015 TAG852015 TKC852015 TTY852015 UDU852015 UNQ852015 UXM852015 VHI852015 VRE852015 WBA852015 WKW852015 WUS852015 Z917553:AA917553 IG917551 SC917551 ABY917551 ALU917551 AVQ917551 BFM917551 BPI917551 BZE917551 CJA917551 CSW917551 DCS917551 DMO917551 DWK917551 EGG917551 EQC917551 EZY917551 FJU917551 FTQ917551 GDM917551 GNI917551 GXE917551 HHA917551 HQW917551 IAS917551 IKO917551 IUK917551 JEG917551 JOC917551 JXY917551 KHU917551 KRQ917551 LBM917551 LLI917551 LVE917551 MFA917551 MOW917551 MYS917551 NIO917551 NSK917551 OCG917551 OMC917551 OVY917551 PFU917551 PPQ917551 PZM917551 QJI917551 QTE917551 RDA917551 RMW917551 RWS917551 SGO917551 SQK917551 TAG917551 TKC917551 TTY917551 UDU917551 UNQ917551 UXM917551 VHI917551 VRE917551 WBA917551 WKW917551 WUS917551 Z983089:AA983089 IG983087 SC983087 ABY983087 ALU983087 AVQ983087 BFM983087 BPI983087 BZE983087 CJA983087 CSW983087 DCS983087 DMO983087 DWK983087 EGG983087 EQC983087 EZY983087 FJU983087 FTQ983087 GDM983087 GNI983087 GXE983087 HHA983087 HQW983087 IAS983087 IKO983087 IUK983087 JEG983087 JOC983087 JXY983087 KHU983087 KRQ983087 LBM983087 LLI983087 LVE983087 MFA983087 MOW983087 MYS983087 NIO983087 NSK983087 OCG983087 OMC983087 OVY983087 PFU983087 PPQ983087 PZM983087 QJI983087 QTE983087 RDA983087 RMW983087 RWS983087 SGO983087 SQK983087 TAG983087 TKC983087 TTY983087 UDU983087 UNQ983087 UXM983087 VHI983087 VRE983087 WBA983087 WKW983087 WUS983087 Z65583:AA65583 IG65581 SC65581 ABY65581 ALU65581 AVQ65581 BFM65581 BPI65581 BZE65581 CJA65581 CSW65581 DCS65581 DMO65581 DWK65581 EGG65581 EQC65581 EZY65581 FJU65581 FTQ65581 GDM65581 GNI65581 GXE65581 HHA65581 HQW65581 IAS65581 IKO65581 IUK65581 JEG65581 JOC65581 JXY65581 KHU65581 KRQ65581 LBM65581 LLI65581 LVE65581 MFA65581 MOW65581 MYS65581 NIO65581 NSK65581 OCG65581 OMC65581 OVY65581 PFU65581 PPQ65581 PZM65581 QJI65581 QTE65581 RDA65581 RMW65581 RWS65581 SGO65581 SQK65581 TAG65581 TKC65581 TTY65581 UDU65581 UNQ65581 UXM65581 VHI65581 VRE65581 WBA65581 WKW65581 WUS65581 Z131119:AA131119 IG131117 SC131117 ABY131117 ALU131117 AVQ131117 BFM131117 BPI131117 BZE131117 CJA131117 CSW131117 DCS131117 DMO131117 DWK131117 EGG131117 EQC131117 EZY131117 FJU131117 FTQ131117 GDM131117 GNI131117 GXE131117 HHA131117 HQW131117 IAS131117 IKO131117 IUK131117 JEG131117 JOC131117 JXY131117 KHU131117 KRQ131117 LBM131117 LLI131117 LVE131117 MFA131117 MOW131117 MYS131117 NIO131117 NSK131117 OCG131117 OMC131117 OVY131117 PFU131117 PPQ131117 PZM131117 QJI131117 QTE131117 RDA131117 RMW131117 RWS131117 SGO131117 SQK131117 TAG131117 TKC131117 TTY131117 UDU131117 UNQ131117 UXM131117 VHI131117 VRE131117 WBA131117 WKW131117 WUS131117 Z196655:AA196655 IG196653 SC196653 ABY196653 ALU196653 AVQ196653 BFM196653 BPI196653 BZE196653 CJA196653 CSW196653 DCS196653 DMO196653 DWK196653 EGG196653 EQC196653 EZY196653 FJU196653 FTQ196653 GDM196653 GNI196653 GXE196653 HHA196653 HQW196653 IAS196653 IKO196653 IUK196653 JEG196653 JOC196653 JXY196653 KHU196653 KRQ196653 LBM196653 LLI196653 LVE196653 MFA196653 MOW196653 MYS196653 NIO196653 NSK196653 OCG196653 OMC196653 OVY196653 PFU196653 PPQ196653 PZM196653 QJI196653 QTE196653 RDA196653 RMW196653 RWS196653 SGO196653 SQK196653 TAG196653 TKC196653 TTY196653 UDU196653 UNQ196653 UXM196653 VHI196653 VRE196653 WBA196653 WKW196653 WUS196653 Z262191:AA262191 IG262189 SC262189 ABY262189 ALU262189 AVQ262189 BFM262189 BPI262189 BZE262189 CJA262189 CSW262189 DCS262189 DMO262189 DWK262189 EGG262189 EQC262189 EZY262189 FJU262189 FTQ262189 GDM262189 GNI262189 GXE262189 HHA262189 HQW262189 IAS262189 IKO262189 IUK262189 JEG262189 JOC262189 JXY262189 KHU262189 KRQ262189 LBM262189 LLI262189 LVE262189 MFA262189 MOW262189 MYS262189 NIO262189 NSK262189 OCG262189 OMC262189 OVY262189 PFU262189 PPQ262189 PZM262189 QJI262189 QTE262189 RDA262189 RMW262189 RWS262189 SGO262189 SQK262189 TAG262189 TKC262189 TTY262189 UDU262189 UNQ262189 UXM262189 VHI262189 VRE262189 WBA262189 WKW262189 WUS262189 Z327727:AA327727 IG327725 SC327725 ABY327725 ALU327725 AVQ327725 BFM327725 BPI327725 BZE327725 CJA327725 CSW327725 DCS327725 DMO327725 DWK327725 EGG327725 EQC327725 EZY327725 FJU327725 FTQ327725 GDM327725 GNI327725 GXE327725 HHA327725 HQW327725 IAS327725 IKO327725 IUK327725 JEG327725 JOC327725 JXY327725 KHU327725 KRQ327725 LBM327725 LLI327725 LVE327725 MFA327725 MOW327725 MYS327725 NIO327725 NSK327725 OCG327725 OMC327725 OVY327725 PFU327725 PPQ327725 PZM327725 QJI327725 QTE327725 RDA327725 RMW327725 RWS327725 SGO327725 SQK327725 TAG327725 TKC327725 TTY327725 UDU327725 UNQ327725 UXM327725 VHI327725 VRE327725 WBA327725 WKW327725 WUS327725 Z393263:AA393263 IG393261 SC393261 ABY393261 ALU393261 AVQ393261 BFM393261 BPI393261 BZE393261 CJA393261 CSW393261 DCS393261 DMO393261 DWK393261 EGG393261 EQC393261 EZY393261 FJU393261 FTQ393261 GDM393261 GNI393261 GXE393261 HHA393261 HQW393261 IAS393261 IKO393261 IUK393261 JEG393261 JOC393261 JXY393261 KHU393261 KRQ393261 LBM393261 LLI393261 LVE393261 MFA393261 MOW393261 MYS393261 NIO393261 NSK393261 OCG393261 OMC393261 OVY393261 PFU393261 PPQ393261 PZM393261 QJI393261 QTE393261 RDA393261 RMW393261 RWS393261 SGO393261 SQK393261 TAG393261 TKC393261 TTY393261 UDU393261 UNQ393261 UXM393261 VHI393261 VRE393261 WBA393261 WKW393261 WUS393261 Z458799:AA458799 IG458797 SC458797 ABY458797 ALU458797 AVQ458797 BFM458797 BPI458797 BZE458797 CJA458797 CSW458797 DCS458797 DMO458797 DWK458797 EGG458797 EQC458797 EZY458797 FJU458797 FTQ458797 GDM458797 GNI458797 GXE458797 HHA458797 HQW458797 IAS458797 IKO458797 IUK458797 JEG458797 JOC458797 JXY458797 KHU458797 KRQ458797 LBM458797 LLI458797 LVE458797 MFA458797 MOW458797 MYS458797 NIO458797 NSK458797 OCG458797 OMC458797 OVY458797 PFU458797 PPQ458797 PZM458797 QJI458797 QTE458797 RDA458797 RMW458797 RWS458797 SGO458797 SQK458797 TAG458797 TKC458797 TTY458797 UDU458797 UNQ458797 UXM458797 VHI458797 VRE458797 WBA458797 WKW458797 WUS458797 Z524335:AA524335 IG524333 SC524333 ABY524333 ALU524333 AVQ524333 BFM524333 BPI524333 BZE524333 CJA524333 CSW524333 DCS524333 DMO524333 DWK524333 EGG524333 EQC524333 EZY524333 FJU524333 FTQ524333 GDM524333 GNI524333 GXE524333 HHA524333 HQW524333 IAS524333 IKO524333 IUK524333 JEG524333 JOC524333 JXY524333 KHU524333 KRQ524333 LBM524333 LLI524333 LVE524333 MFA524333 MOW524333 MYS524333 NIO524333 NSK524333 OCG524333 OMC524333 OVY524333 PFU524333 PPQ524333 PZM524333 QJI524333 QTE524333 RDA524333 RMW524333 RWS524333 SGO524333 SQK524333 TAG524333 TKC524333 TTY524333 UDU524333 UNQ524333 UXM524333 VHI524333 VRE524333 WBA524333 WKW524333 WUS524333 Z589871:AA589871 IG589869 SC589869 ABY589869 ALU589869 AVQ589869 BFM589869 BPI589869 BZE589869 CJA589869 CSW589869 DCS589869 DMO589869 DWK589869 EGG589869 EQC589869 EZY589869 FJU589869 FTQ589869 GDM589869 GNI589869 GXE589869 HHA589869 HQW589869 IAS589869 IKO589869 IUK589869 JEG589869 JOC589869 JXY589869 KHU589869 KRQ589869 LBM589869 LLI589869 LVE589869 MFA589869 MOW589869 MYS589869 NIO589869 NSK589869 OCG589869 OMC589869 OVY589869 PFU589869 PPQ589869 PZM589869 QJI589869 QTE589869 RDA589869 RMW589869 RWS589869 SGO589869 SQK589869 TAG589869 TKC589869 TTY589869 UDU589869 UNQ589869 UXM589869 VHI589869 VRE589869 WBA589869 WKW589869 WUS589869 Z655407:AA655407 IG655405 SC655405 ABY655405 ALU655405 AVQ655405 BFM655405 BPI655405 BZE655405 CJA655405 CSW655405 DCS655405 DMO655405 DWK655405 EGG655405 EQC655405 EZY655405 FJU655405 FTQ655405 GDM655405 GNI655405 GXE655405 HHA655405 HQW655405 IAS655405 IKO655405 IUK655405 JEG655405 JOC655405 JXY655405 KHU655405 KRQ655405 LBM655405 LLI655405 LVE655405 MFA655405 MOW655405 MYS655405 NIO655405 NSK655405 OCG655405 OMC655405 OVY655405 PFU655405 PPQ655405 PZM655405 QJI655405 QTE655405 RDA655405 RMW655405 RWS655405 SGO655405 SQK655405 TAG655405 TKC655405 TTY655405 UDU655405 UNQ655405 UXM655405 VHI655405 VRE655405 WBA655405 WKW655405 WUS655405 Z720943:AA720943 IG720941 SC720941 ABY720941 ALU720941 AVQ720941 BFM720941 BPI720941 BZE720941 CJA720941 CSW720941 DCS720941 DMO720941 DWK720941 EGG720941 EQC720941 EZY720941 FJU720941 FTQ720941 GDM720941 GNI720941 GXE720941 HHA720941 HQW720941 IAS720941 IKO720941 IUK720941 JEG720941 JOC720941 JXY720941 KHU720941 KRQ720941 LBM720941 LLI720941 LVE720941 MFA720941 MOW720941 MYS720941 NIO720941 NSK720941 OCG720941 OMC720941 OVY720941 PFU720941 PPQ720941 PZM720941 QJI720941 QTE720941 RDA720941 RMW720941 RWS720941 SGO720941 SQK720941 TAG720941 TKC720941 TTY720941 UDU720941 UNQ720941 UXM720941 VHI720941 VRE720941 WBA720941 WKW720941 WUS720941 Z786479:AA786479 IG786477 SC786477 ABY786477 ALU786477 AVQ786477 BFM786477 BPI786477 BZE786477 CJA786477 CSW786477 DCS786477 DMO786477 DWK786477 EGG786477 EQC786477 EZY786477 FJU786477 FTQ786477 GDM786477 GNI786477 GXE786477 HHA786477 HQW786477 IAS786477 IKO786477 IUK786477 JEG786477 JOC786477 JXY786477 KHU786477 KRQ786477 LBM786477 LLI786477 LVE786477 MFA786477 MOW786477 MYS786477 NIO786477 NSK786477 OCG786477 OMC786477 OVY786477 PFU786477 PPQ786477 PZM786477 QJI786477 QTE786477 RDA786477 RMW786477 RWS786477 SGO786477 SQK786477 TAG786477 TKC786477 TTY786477 UDU786477 UNQ786477 UXM786477 VHI786477 VRE786477 WBA786477 WKW786477 WUS786477 Z852015:AA852015 IG852013 SC852013 ABY852013 ALU852013 AVQ852013 BFM852013 BPI852013 BZE852013 CJA852013 CSW852013 DCS852013 DMO852013 DWK852013 EGG852013 EQC852013 EZY852013 FJU852013 FTQ852013 GDM852013 GNI852013 GXE852013 HHA852013 HQW852013 IAS852013 IKO852013 IUK852013 JEG852013 JOC852013 JXY852013 KHU852013 KRQ852013 LBM852013 LLI852013 LVE852013 MFA852013 MOW852013 MYS852013 NIO852013 NSK852013 OCG852013 OMC852013 OVY852013 PFU852013 PPQ852013 PZM852013 QJI852013 QTE852013 RDA852013 RMW852013 RWS852013 SGO852013 SQK852013 TAG852013 TKC852013 TTY852013 UDU852013 UNQ852013 UXM852013 VHI852013 VRE852013 WBA852013 WKW852013 WUS852013 Z917551:AA917551 IG917549 SC917549 ABY917549 ALU917549 AVQ917549 BFM917549 BPI917549 BZE917549 CJA917549 CSW917549 DCS917549 DMO917549 DWK917549 EGG917549 EQC917549 EZY917549 FJU917549 FTQ917549 GDM917549 GNI917549 GXE917549 HHA917549 HQW917549 IAS917549 IKO917549 IUK917549 JEG917549 JOC917549 JXY917549 KHU917549 KRQ917549 LBM917549 LLI917549 LVE917549 MFA917549 MOW917549 MYS917549 NIO917549 NSK917549 OCG917549 OMC917549 OVY917549 PFU917549 PPQ917549 PZM917549 QJI917549 QTE917549 RDA917549 RMW917549 RWS917549 SGO917549 SQK917549 TAG917549 TKC917549 TTY917549 UDU917549 UNQ917549 UXM917549 VHI917549 VRE917549 WBA917549 WKW917549 WUS917549 Z983087:AA983087 IG983085 SC983085 ABY983085 ALU983085 AVQ983085 BFM983085 BPI983085 BZE983085 CJA983085 CSW983085 DCS983085 DMO983085 DWK983085 EGG983085 EQC983085 EZY983085 FJU983085 FTQ983085 GDM983085 GNI983085 GXE983085 HHA983085 HQW983085 IAS983085 IKO983085 IUK983085 JEG983085 JOC983085 JXY983085 KHU983085 KRQ983085 LBM983085 LLI983085 LVE983085 MFA983085 MOW983085 MYS983085 NIO983085 NSK983085 OCG983085 OMC983085 OVY983085 PFU983085 PPQ983085 PZM983085 QJI983085 QTE983085 RDA983085 RMW983085 RWS983085 SGO983085 SQK983085 TAG983085 TKC983085 TTY983085 UDU983085 UNQ983085 UXM983085 VHI983085 VRE983085 WBA983085 WKW983085 WUS983085" xr:uid="{DD5F1141-1F66-4F0F-8F23-D79FFC663DF2}">
      <formula1>"無,有"</formula1>
    </dataValidation>
    <dataValidation type="custom" imeMode="disabled" allowBlank="1" showInputMessage="1" showErrorMessage="1" error="小数点以下は第一位まで、二位以下切り捨てで入力して下さい。" sqref="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xr:uid="{D627CBBC-7035-41A6-8AD6-0E1F2C580F86}">
      <formula1>L65498-ROUNDDOWN(L65498,1)=0</formula1>
    </dataValidation>
    <dataValidation imeMode="disabled" allowBlank="1" showInputMessage="1" showErrorMessage="1" error="小数点以下は第一位まで、二位以下切り捨てで入力して下さい。" sqref="J28 J21" xr:uid="{B7D2AF21-40DD-4365-920A-0C0ECE34567B}"/>
  </dataValidations>
  <printOptions horizontalCentered="1"/>
  <pageMargins left="0.9055118110236221" right="0.47244094488188981" top="0.51181102362204722" bottom="0.19685039370078741" header="0.31496062992125984" footer="0.31496062992125984"/>
  <pageSetup paperSize="9" scale="89" orientation="portrait" cellComments="asDisplayed" r:id="rId1"/>
  <headerFooter scaleWithDoc="0">
    <oddFooter>&amp;R&amp;K00-049R4中高層ZEH-M_ver.1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FA321654-865E-497A-BCEE-E49D5D435BA3}">
          <xm:sqref>L65560:AA65561 HS65558:IK65559 RO65558:SG65559 ABK65558:ACC65559 ALG65558:ALY65559 AVC65558:AVU65559 BEY65558:BFQ65559 BOU65558:BPM65559 BYQ65558:BZI65559 CIM65558:CJE65559 CSI65558:CTA65559 DCE65558:DCW65559 DMA65558:DMS65559 DVW65558:DWO65559 EFS65558:EGK65559 EPO65558:EQG65559 EZK65558:FAC65559 FJG65558:FJY65559 FTC65558:FTU65559 GCY65558:GDQ65559 GMU65558:GNM65559 GWQ65558:GXI65559 HGM65558:HHE65559 HQI65558:HRA65559 IAE65558:IAW65559 IKA65558:IKS65559 ITW65558:IUO65559 JDS65558:JEK65559 JNO65558:JOG65559 JXK65558:JYC65559 KHG65558:KHY65559 KRC65558:KRU65559 LAY65558:LBQ65559 LKU65558:LLM65559 LUQ65558:LVI65559 MEM65558:MFE65559 MOI65558:MPA65559 MYE65558:MYW65559 NIA65558:NIS65559 NRW65558:NSO65559 OBS65558:OCK65559 OLO65558:OMG65559 OVK65558:OWC65559 PFG65558:PFY65559 PPC65558:PPU65559 PYY65558:PZQ65559 QIU65558:QJM65559 QSQ65558:QTI65559 RCM65558:RDE65559 RMI65558:RNA65559 RWE65558:RWW65559 SGA65558:SGS65559 SPW65558:SQO65559 SZS65558:TAK65559 TJO65558:TKG65559 TTK65558:TUC65559 UDG65558:UDY65559 UNC65558:UNU65559 UWY65558:UXQ65559 VGU65558:VHM65559 VQQ65558:VRI65559 WAM65558:WBE65559 WKI65558:WLA65559 WUE65558:WUW65559 L131096:AA131097 HS131094:IK131095 RO131094:SG131095 ABK131094:ACC131095 ALG131094:ALY131095 AVC131094:AVU131095 BEY131094:BFQ131095 BOU131094:BPM131095 BYQ131094:BZI131095 CIM131094:CJE131095 CSI131094:CTA131095 DCE131094:DCW131095 DMA131094:DMS131095 DVW131094:DWO131095 EFS131094:EGK131095 EPO131094:EQG131095 EZK131094:FAC131095 FJG131094:FJY131095 FTC131094:FTU131095 GCY131094:GDQ131095 GMU131094:GNM131095 GWQ131094:GXI131095 HGM131094:HHE131095 HQI131094:HRA131095 IAE131094:IAW131095 IKA131094:IKS131095 ITW131094:IUO131095 JDS131094:JEK131095 JNO131094:JOG131095 JXK131094:JYC131095 KHG131094:KHY131095 KRC131094:KRU131095 LAY131094:LBQ131095 LKU131094:LLM131095 LUQ131094:LVI131095 MEM131094:MFE131095 MOI131094:MPA131095 MYE131094:MYW131095 NIA131094:NIS131095 NRW131094:NSO131095 OBS131094:OCK131095 OLO131094:OMG131095 OVK131094:OWC131095 PFG131094:PFY131095 PPC131094:PPU131095 PYY131094:PZQ131095 QIU131094:QJM131095 QSQ131094:QTI131095 RCM131094:RDE131095 RMI131094:RNA131095 RWE131094:RWW131095 SGA131094:SGS131095 SPW131094:SQO131095 SZS131094:TAK131095 TJO131094:TKG131095 TTK131094:TUC131095 UDG131094:UDY131095 UNC131094:UNU131095 UWY131094:UXQ131095 VGU131094:VHM131095 VQQ131094:VRI131095 WAM131094:WBE131095 WKI131094:WLA131095 WUE131094:WUW131095 L196632:AA196633 HS196630:IK196631 RO196630:SG196631 ABK196630:ACC196631 ALG196630:ALY196631 AVC196630:AVU196631 BEY196630:BFQ196631 BOU196630:BPM196631 BYQ196630:BZI196631 CIM196630:CJE196631 CSI196630:CTA196631 DCE196630:DCW196631 DMA196630:DMS196631 DVW196630:DWO196631 EFS196630:EGK196631 EPO196630:EQG196631 EZK196630:FAC196631 FJG196630:FJY196631 FTC196630:FTU196631 GCY196630:GDQ196631 GMU196630:GNM196631 GWQ196630:GXI196631 HGM196630:HHE196631 HQI196630:HRA196631 IAE196630:IAW196631 IKA196630:IKS196631 ITW196630:IUO196631 JDS196630:JEK196631 JNO196630:JOG196631 JXK196630:JYC196631 KHG196630:KHY196631 KRC196630:KRU196631 LAY196630:LBQ196631 LKU196630:LLM196631 LUQ196630:LVI196631 MEM196630:MFE196631 MOI196630:MPA196631 MYE196630:MYW196631 NIA196630:NIS196631 NRW196630:NSO196631 OBS196630:OCK196631 OLO196630:OMG196631 OVK196630:OWC196631 PFG196630:PFY196631 PPC196630:PPU196631 PYY196630:PZQ196631 QIU196630:QJM196631 QSQ196630:QTI196631 RCM196630:RDE196631 RMI196630:RNA196631 RWE196630:RWW196631 SGA196630:SGS196631 SPW196630:SQO196631 SZS196630:TAK196631 TJO196630:TKG196631 TTK196630:TUC196631 UDG196630:UDY196631 UNC196630:UNU196631 UWY196630:UXQ196631 VGU196630:VHM196631 VQQ196630:VRI196631 WAM196630:WBE196631 WKI196630:WLA196631 WUE196630:WUW196631 L262168:AA262169 HS262166:IK262167 RO262166:SG262167 ABK262166:ACC262167 ALG262166:ALY262167 AVC262166:AVU262167 BEY262166:BFQ262167 BOU262166:BPM262167 BYQ262166:BZI262167 CIM262166:CJE262167 CSI262166:CTA262167 DCE262166:DCW262167 DMA262166:DMS262167 DVW262166:DWO262167 EFS262166:EGK262167 EPO262166:EQG262167 EZK262166:FAC262167 FJG262166:FJY262167 FTC262166:FTU262167 GCY262166:GDQ262167 GMU262166:GNM262167 GWQ262166:GXI262167 HGM262166:HHE262167 HQI262166:HRA262167 IAE262166:IAW262167 IKA262166:IKS262167 ITW262166:IUO262167 JDS262166:JEK262167 JNO262166:JOG262167 JXK262166:JYC262167 KHG262166:KHY262167 KRC262166:KRU262167 LAY262166:LBQ262167 LKU262166:LLM262167 LUQ262166:LVI262167 MEM262166:MFE262167 MOI262166:MPA262167 MYE262166:MYW262167 NIA262166:NIS262167 NRW262166:NSO262167 OBS262166:OCK262167 OLO262166:OMG262167 OVK262166:OWC262167 PFG262166:PFY262167 PPC262166:PPU262167 PYY262166:PZQ262167 QIU262166:QJM262167 QSQ262166:QTI262167 RCM262166:RDE262167 RMI262166:RNA262167 RWE262166:RWW262167 SGA262166:SGS262167 SPW262166:SQO262167 SZS262166:TAK262167 TJO262166:TKG262167 TTK262166:TUC262167 UDG262166:UDY262167 UNC262166:UNU262167 UWY262166:UXQ262167 VGU262166:VHM262167 VQQ262166:VRI262167 WAM262166:WBE262167 WKI262166:WLA262167 WUE262166:WUW262167 L327704:AA327705 HS327702:IK327703 RO327702:SG327703 ABK327702:ACC327703 ALG327702:ALY327703 AVC327702:AVU327703 BEY327702:BFQ327703 BOU327702:BPM327703 BYQ327702:BZI327703 CIM327702:CJE327703 CSI327702:CTA327703 DCE327702:DCW327703 DMA327702:DMS327703 DVW327702:DWO327703 EFS327702:EGK327703 EPO327702:EQG327703 EZK327702:FAC327703 FJG327702:FJY327703 FTC327702:FTU327703 GCY327702:GDQ327703 GMU327702:GNM327703 GWQ327702:GXI327703 HGM327702:HHE327703 HQI327702:HRA327703 IAE327702:IAW327703 IKA327702:IKS327703 ITW327702:IUO327703 JDS327702:JEK327703 JNO327702:JOG327703 JXK327702:JYC327703 KHG327702:KHY327703 KRC327702:KRU327703 LAY327702:LBQ327703 LKU327702:LLM327703 LUQ327702:LVI327703 MEM327702:MFE327703 MOI327702:MPA327703 MYE327702:MYW327703 NIA327702:NIS327703 NRW327702:NSO327703 OBS327702:OCK327703 OLO327702:OMG327703 OVK327702:OWC327703 PFG327702:PFY327703 PPC327702:PPU327703 PYY327702:PZQ327703 QIU327702:QJM327703 QSQ327702:QTI327703 RCM327702:RDE327703 RMI327702:RNA327703 RWE327702:RWW327703 SGA327702:SGS327703 SPW327702:SQO327703 SZS327702:TAK327703 TJO327702:TKG327703 TTK327702:TUC327703 UDG327702:UDY327703 UNC327702:UNU327703 UWY327702:UXQ327703 VGU327702:VHM327703 VQQ327702:VRI327703 WAM327702:WBE327703 WKI327702:WLA327703 WUE327702:WUW327703 L393240:AA393241 HS393238:IK393239 RO393238:SG393239 ABK393238:ACC393239 ALG393238:ALY393239 AVC393238:AVU393239 BEY393238:BFQ393239 BOU393238:BPM393239 BYQ393238:BZI393239 CIM393238:CJE393239 CSI393238:CTA393239 DCE393238:DCW393239 DMA393238:DMS393239 DVW393238:DWO393239 EFS393238:EGK393239 EPO393238:EQG393239 EZK393238:FAC393239 FJG393238:FJY393239 FTC393238:FTU393239 GCY393238:GDQ393239 GMU393238:GNM393239 GWQ393238:GXI393239 HGM393238:HHE393239 HQI393238:HRA393239 IAE393238:IAW393239 IKA393238:IKS393239 ITW393238:IUO393239 JDS393238:JEK393239 JNO393238:JOG393239 JXK393238:JYC393239 KHG393238:KHY393239 KRC393238:KRU393239 LAY393238:LBQ393239 LKU393238:LLM393239 LUQ393238:LVI393239 MEM393238:MFE393239 MOI393238:MPA393239 MYE393238:MYW393239 NIA393238:NIS393239 NRW393238:NSO393239 OBS393238:OCK393239 OLO393238:OMG393239 OVK393238:OWC393239 PFG393238:PFY393239 PPC393238:PPU393239 PYY393238:PZQ393239 QIU393238:QJM393239 QSQ393238:QTI393239 RCM393238:RDE393239 RMI393238:RNA393239 RWE393238:RWW393239 SGA393238:SGS393239 SPW393238:SQO393239 SZS393238:TAK393239 TJO393238:TKG393239 TTK393238:TUC393239 UDG393238:UDY393239 UNC393238:UNU393239 UWY393238:UXQ393239 VGU393238:VHM393239 VQQ393238:VRI393239 WAM393238:WBE393239 WKI393238:WLA393239 WUE393238:WUW393239 L458776:AA458777 HS458774:IK458775 RO458774:SG458775 ABK458774:ACC458775 ALG458774:ALY458775 AVC458774:AVU458775 BEY458774:BFQ458775 BOU458774:BPM458775 BYQ458774:BZI458775 CIM458774:CJE458775 CSI458774:CTA458775 DCE458774:DCW458775 DMA458774:DMS458775 DVW458774:DWO458775 EFS458774:EGK458775 EPO458774:EQG458775 EZK458774:FAC458775 FJG458774:FJY458775 FTC458774:FTU458775 GCY458774:GDQ458775 GMU458774:GNM458775 GWQ458774:GXI458775 HGM458774:HHE458775 HQI458774:HRA458775 IAE458774:IAW458775 IKA458774:IKS458775 ITW458774:IUO458775 JDS458774:JEK458775 JNO458774:JOG458775 JXK458774:JYC458775 KHG458774:KHY458775 KRC458774:KRU458775 LAY458774:LBQ458775 LKU458774:LLM458775 LUQ458774:LVI458775 MEM458774:MFE458775 MOI458774:MPA458775 MYE458774:MYW458775 NIA458774:NIS458775 NRW458774:NSO458775 OBS458774:OCK458775 OLO458774:OMG458775 OVK458774:OWC458775 PFG458774:PFY458775 PPC458774:PPU458775 PYY458774:PZQ458775 QIU458774:QJM458775 QSQ458774:QTI458775 RCM458774:RDE458775 RMI458774:RNA458775 RWE458774:RWW458775 SGA458774:SGS458775 SPW458774:SQO458775 SZS458774:TAK458775 TJO458774:TKG458775 TTK458774:TUC458775 UDG458774:UDY458775 UNC458774:UNU458775 UWY458774:UXQ458775 VGU458774:VHM458775 VQQ458774:VRI458775 WAM458774:WBE458775 WKI458774:WLA458775 WUE458774:WUW458775 L524312:AA524313 HS524310:IK524311 RO524310:SG524311 ABK524310:ACC524311 ALG524310:ALY524311 AVC524310:AVU524311 BEY524310:BFQ524311 BOU524310:BPM524311 BYQ524310:BZI524311 CIM524310:CJE524311 CSI524310:CTA524311 DCE524310:DCW524311 DMA524310:DMS524311 DVW524310:DWO524311 EFS524310:EGK524311 EPO524310:EQG524311 EZK524310:FAC524311 FJG524310:FJY524311 FTC524310:FTU524311 GCY524310:GDQ524311 GMU524310:GNM524311 GWQ524310:GXI524311 HGM524310:HHE524311 HQI524310:HRA524311 IAE524310:IAW524311 IKA524310:IKS524311 ITW524310:IUO524311 JDS524310:JEK524311 JNO524310:JOG524311 JXK524310:JYC524311 KHG524310:KHY524311 KRC524310:KRU524311 LAY524310:LBQ524311 LKU524310:LLM524311 LUQ524310:LVI524311 MEM524310:MFE524311 MOI524310:MPA524311 MYE524310:MYW524311 NIA524310:NIS524311 NRW524310:NSO524311 OBS524310:OCK524311 OLO524310:OMG524311 OVK524310:OWC524311 PFG524310:PFY524311 PPC524310:PPU524311 PYY524310:PZQ524311 QIU524310:QJM524311 QSQ524310:QTI524311 RCM524310:RDE524311 RMI524310:RNA524311 RWE524310:RWW524311 SGA524310:SGS524311 SPW524310:SQO524311 SZS524310:TAK524311 TJO524310:TKG524311 TTK524310:TUC524311 UDG524310:UDY524311 UNC524310:UNU524311 UWY524310:UXQ524311 VGU524310:VHM524311 VQQ524310:VRI524311 WAM524310:WBE524311 WKI524310:WLA524311 WUE524310:WUW524311 L589848:AA589849 HS589846:IK589847 RO589846:SG589847 ABK589846:ACC589847 ALG589846:ALY589847 AVC589846:AVU589847 BEY589846:BFQ589847 BOU589846:BPM589847 BYQ589846:BZI589847 CIM589846:CJE589847 CSI589846:CTA589847 DCE589846:DCW589847 DMA589846:DMS589847 DVW589846:DWO589847 EFS589846:EGK589847 EPO589846:EQG589847 EZK589846:FAC589847 FJG589846:FJY589847 FTC589846:FTU589847 GCY589846:GDQ589847 GMU589846:GNM589847 GWQ589846:GXI589847 HGM589846:HHE589847 HQI589846:HRA589847 IAE589846:IAW589847 IKA589846:IKS589847 ITW589846:IUO589847 JDS589846:JEK589847 JNO589846:JOG589847 JXK589846:JYC589847 KHG589846:KHY589847 KRC589846:KRU589847 LAY589846:LBQ589847 LKU589846:LLM589847 LUQ589846:LVI589847 MEM589846:MFE589847 MOI589846:MPA589847 MYE589846:MYW589847 NIA589846:NIS589847 NRW589846:NSO589847 OBS589846:OCK589847 OLO589846:OMG589847 OVK589846:OWC589847 PFG589846:PFY589847 PPC589846:PPU589847 PYY589846:PZQ589847 QIU589846:QJM589847 QSQ589846:QTI589847 RCM589846:RDE589847 RMI589846:RNA589847 RWE589846:RWW589847 SGA589846:SGS589847 SPW589846:SQO589847 SZS589846:TAK589847 TJO589846:TKG589847 TTK589846:TUC589847 UDG589846:UDY589847 UNC589846:UNU589847 UWY589846:UXQ589847 VGU589846:VHM589847 VQQ589846:VRI589847 WAM589846:WBE589847 WKI589846:WLA589847 WUE589846:WUW589847 L655384:AA655385 HS655382:IK655383 RO655382:SG655383 ABK655382:ACC655383 ALG655382:ALY655383 AVC655382:AVU655383 BEY655382:BFQ655383 BOU655382:BPM655383 BYQ655382:BZI655383 CIM655382:CJE655383 CSI655382:CTA655383 DCE655382:DCW655383 DMA655382:DMS655383 DVW655382:DWO655383 EFS655382:EGK655383 EPO655382:EQG655383 EZK655382:FAC655383 FJG655382:FJY655383 FTC655382:FTU655383 GCY655382:GDQ655383 GMU655382:GNM655383 GWQ655382:GXI655383 HGM655382:HHE655383 HQI655382:HRA655383 IAE655382:IAW655383 IKA655382:IKS655383 ITW655382:IUO655383 JDS655382:JEK655383 JNO655382:JOG655383 JXK655382:JYC655383 KHG655382:KHY655383 KRC655382:KRU655383 LAY655382:LBQ655383 LKU655382:LLM655383 LUQ655382:LVI655383 MEM655382:MFE655383 MOI655382:MPA655383 MYE655382:MYW655383 NIA655382:NIS655383 NRW655382:NSO655383 OBS655382:OCK655383 OLO655382:OMG655383 OVK655382:OWC655383 PFG655382:PFY655383 PPC655382:PPU655383 PYY655382:PZQ655383 QIU655382:QJM655383 QSQ655382:QTI655383 RCM655382:RDE655383 RMI655382:RNA655383 RWE655382:RWW655383 SGA655382:SGS655383 SPW655382:SQO655383 SZS655382:TAK655383 TJO655382:TKG655383 TTK655382:TUC655383 UDG655382:UDY655383 UNC655382:UNU655383 UWY655382:UXQ655383 VGU655382:VHM655383 VQQ655382:VRI655383 WAM655382:WBE655383 WKI655382:WLA655383 WUE655382:WUW655383 L720920:AA720921 HS720918:IK720919 RO720918:SG720919 ABK720918:ACC720919 ALG720918:ALY720919 AVC720918:AVU720919 BEY720918:BFQ720919 BOU720918:BPM720919 BYQ720918:BZI720919 CIM720918:CJE720919 CSI720918:CTA720919 DCE720918:DCW720919 DMA720918:DMS720919 DVW720918:DWO720919 EFS720918:EGK720919 EPO720918:EQG720919 EZK720918:FAC720919 FJG720918:FJY720919 FTC720918:FTU720919 GCY720918:GDQ720919 GMU720918:GNM720919 GWQ720918:GXI720919 HGM720918:HHE720919 HQI720918:HRA720919 IAE720918:IAW720919 IKA720918:IKS720919 ITW720918:IUO720919 JDS720918:JEK720919 JNO720918:JOG720919 JXK720918:JYC720919 KHG720918:KHY720919 KRC720918:KRU720919 LAY720918:LBQ720919 LKU720918:LLM720919 LUQ720918:LVI720919 MEM720918:MFE720919 MOI720918:MPA720919 MYE720918:MYW720919 NIA720918:NIS720919 NRW720918:NSO720919 OBS720918:OCK720919 OLO720918:OMG720919 OVK720918:OWC720919 PFG720918:PFY720919 PPC720918:PPU720919 PYY720918:PZQ720919 QIU720918:QJM720919 QSQ720918:QTI720919 RCM720918:RDE720919 RMI720918:RNA720919 RWE720918:RWW720919 SGA720918:SGS720919 SPW720918:SQO720919 SZS720918:TAK720919 TJO720918:TKG720919 TTK720918:TUC720919 UDG720918:UDY720919 UNC720918:UNU720919 UWY720918:UXQ720919 VGU720918:VHM720919 VQQ720918:VRI720919 WAM720918:WBE720919 WKI720918:WLA720919 WUE720918:WUW720919 L786456:AA786457 HS786454:IK786455 RO786454:SG786455 ABK786454:ACC786455 ALG786454:ALY786455 AVC786454:AVU786455 BEY786454:BFQ786455 BOU786454:BPM786455 BYQ786454:BZI786455 CIM786454:CJE786455 CSI786454:CTA786455 DCE786454:DCW786455 DMA786454:DMS786455 DVW786454:DWO786455 EFS786454:EGK786455 EPO786454:EQG786455 EZK786454:FAC786455 FJG786454:FJY786455 FTC786454:FTU786455 GCY786454:GDQ786455 GMU786454:GNM786455 GWQ786454:GXI786455 HGM786454:HHE786455 HQI786454:HRA786455 IAE786454:IAW786455 IKA786454:IKS786455 ITW786454:IUO786455 JDS786454:JEK786455 JNO786454:JOG786455 JXK786454:JYC786455 KHG786454:KHY786455 KRC786454:KRU786455 LAY786454:LBQ786455 LKU786454:LLM786455 LUQ786454:LVI786455 MEM786454:MFE786455 MOI786454:MPA786455 MYE786454:MYW786455 NIA786454:NIS786455 NRW786454:NSO786455 OBS786454:OCK786455 OLO786454:OMG786455 OVK786454:OWC786455 PFG786454:PFY786455 PPC786454:PPU786455 PYY786454:PZQ786455 QIU786454:QJM786455 QSQ786454:QTI786455 RCM786454:RDE786455 RMI786454:RNA786455 RWE786454:RWW786455 SGA786454:SGS786455 SPW786454:SQO786455 SZS786454:TAK786455 TJO786454:TKG786455 TTK786454:TUC786455 UDG786454:UDY786455 UNC786454:UNU786455 UWY786454:UXQ786455 VGU786454:VHM786455 VQQ786454:VRI786455 WAM786454:WBE786455 WKI786454:WLA786455 WUE786454:WUW786455 L851992:AA851993 HS851990:IK851991 RO851990:SG851991 ABK851990:ACC851991 ALG851990:ALY851991 AVC851990:AVU851991 BEY851990:BFQ851991 BOU851990:BPM851991 BYQ851990:BZI851991 CIM851990:CJE851991 CSI851990:CTA851991 DCE851990:DCW851991 DMA851990:DMS851991 DVW851990:DWO851991 EFS851990:EGK851991 EPO851990:EQG851991 EZK851990:FAC851991 FJG851990:FJY851991 FTC851990:FTU851991 GCY851990:GDQ851991 GMU851990:GNM851991 GWQ851990:GXI851991 HGM851990:HHE851991 HQI851990:HRA851991 IAE851990:IAW851991 IKA851990:IKS851991 ITW851990:IUO851991 JDS851990:JEK851991 JNO851990:JOG851991 JXK851990:JYC851991 KHG851990:KHY851991 KRC851990:KRU851991 LAY851990:LBQ851991 LKU851990:LLM851991 LUQ851990:LVI851991 MEM851990:MFE851991 MOI851990:MPA851991 MYE851990:MYW851991 NIA851990:NIS851991 NRW851990:NSO851991 OBS851990:OCK851991 OLO851990:OMG851991 OVK851990:OWC851991 PFG851990:PFY851991 PPC851990:PPU851991 PYY851990:PZQ851991 QIU851990:QJM851991 QSQ851990:QTI851991 RCM851990:RDE851991 RMI851990:RNA851991 RWE851990:RWW851991 SGA851990:SGS851991 SPW851990:SQO851991 SZS851990:TAK851991 TJO851990:TKG851991 TTK851990:TUC851991 UDG851990:UDY851991 UNC851990:UNU851991 UWY851990:UXQ851991 VGU851990:VHM851991 VQQ851990:VRI851991 WAM851990:WBE851991 WKI851990:WLA851991 WUE851990:WUW851991 L917528:AA917529 HS917526:IK917527 RO917526:SG917527 ABK917526:ACC917527 ALG917526:ALY917527 AVC917526:AVU917527 BEY917526:BFQ917527 BOU917526:BPM917527 BYQ917526:BZI917527 CIM917526:CJE917527 CSI917526:CTA917527 DCE917526:DCW917527 DMA917526:DMS917527 DVW917526:DWO917527 EFS917526:EGK917527 EPO917526:EQG917527 EZK917526:FAC917527 FJG917526:FJY917527 FTC917526:FTU917527 GCY917526:GDQ917527 GMU917526:GNM917527 GWQ917526:GXI917527 HGM917526:HHE917527 HQI917526:HRA917527 IAE917526:IAW917527 IKA917526:IKS917527 ITW917526:IUO917527 JDS917526:JEK917527 JNO917526:JOG917527 JXK917526:JYC917527 KHG917526:KHY917527 KRC917526:KRU917527 LAY917526:LBQ917527 LKU917526:LLM917527 LUQ917526:LVI917527 MEM917526:MFE917527 MOI917526:MPA917527 MYE917526:MYW917527 NIA917526:NIS917527 NRW917526:NSO917527 OBS917526:OCK917527 OLO917526:OMG917527 OVK917526:OWC917527 PFG917526:PFY917527 PPC917526:PPU917527 PYY917526:PZQ917527 QIU917526:QJM917527 QSQ917526:QTI917527 RCM917526:RDE917527 RMI917526:RNA917527 RWE917526:RWW917527 SGA917526:SGS917527 SPW917526:SQO917527 SZS917526:TAK917527 TJO917526:TKG917527 TTK917526:TUC917527 UDG917526:UDY917527 UNC917526:UNU917527 UWY917526:UXQ917527 VGU917526:VHM917527 VQQ917526:VRI917527 WAM917526:WBE917527 WKI917526:WLA917527 WUE917526:WUW917527 L983064:AA983065 HS983062:IK983063 RO983062:SG983063 ABK983062:ACC983063 ALG983062:ALY983063 AVC983062:AVU983063 BEY983062:BFQ983063 BOU983062:BPM983063 BYQ983062:BZI983063 CIM983062:CJE983063 CSI983062:CTA983063 DCE983062:DCW983063 DMA983062:DMS983063 DVW983062:DWO983063 EFS983062:EGK983063 EPO983062:EQG983063 EZK983062:FAC983063 FJG983062:FJY983063 FTC983062:FTU983063 GCY983062:GDQ983063 GMU983062:GNM983063 GWQ983062:GXI983063 HGM983062:HHE983063 HQI983062:HRA983063 IAE983062:IAW983063 IKA983062:IKS983063 ITW983062:IUO983063 JDS983062:JEK983063 JNO983062:JOG983063 JXK983062:JYC983063 KHG983062:KHY983063 KRC983062:KRU983063 LAY983062:LBQ983063 LKU983062:LLM983063 LUQ983062:LVI983063 MEM983062:MFE983063 MOI983062:MPA983063 MYE983062:MYW983063 NIA983062:NIS983063 NRW983062:NSO983063 OBS983062:OCK983063 OLO983062:OMG983063 OVK983062:OWC983063 PFG983062:PFY983063 PPC983062:PPU983063 PYY983062:PZQ983063 QIU983062:QJM983063 QSQ983062:QTI983063 RCM983062:RDE983063 RMI983062:RNA983063 RWE983062:RWW983063 SGA983062:SGS983063 SPW983062:SQO983063 SZS983062:TAK983063 TJO983062:TKG983063 TTK983062:TUC983063 UDG983062:UDY983063 UNC983062:UNU983063 UWY983062:UXQ983063 VGU983062:VHM983063 VQQ983062:VRI983063 WAM983062:WBE983063 WKI983062:WLA983063 WUE983062:WUW983063 H65575:AA65575 HO65573:IK65573 RK65573:SG65573 ABG65573:ACC65573 ALC65573:ALY65573 AUY65573:AVU65573 BEU65573:BFQ65573 BOQ65573:BPM65573 BYM65573:BZI65573 CII65573:CJE65573 CSE65573:CTA65573 DCA65573:DCW65573 DLW65573:DMS65573 DVS65573:DWO65573 EFO65573:EGK65573 EPK65573:EQG65573 EZG65573:FAC65573 FJC65573:FJY65573 FSY65573:FTU65573 GCU65573:GDQ65573 GMQ65573:GNM65573 GWM65573:GXI65573 HGI65573:HHE65573 HQE65573:HRA65573 IAA65573:IAW65573 IJW65573:IKS65573 ITS65573:IUO65573 JDO65573:JEK65573 JNK65573:JOG65573 JXG65573:JYC65573 KHC65573:KHY65573 KQY65573:KRU65573 LAU65573:LBQ65573 LKQ65573:LLM65573 LUM65573:LVI65573 MEI65573:MFE65573 MOE65573:MPA65573 MYA65573:MYW65573 NHW65573:NIS65573 NRS65573:NSO65573 OBO65573:OCK65573 OLK65573:OMG65573 OVG65573:OWC65573 PFC65573:PFY65573 POY65573:PPU65573 PYU65573:PZQ65573 QIQ65573:QJM65573 QSM65573:QTI65573 RCI65573:RDE65573 RME65573:RNA65573 RWA65573:RWW65573 SFW65573:SGS65573 SPS65573:SQO65573 SZO65573:TAK65573 TJK65573:TKG65573 TTG65573:TUC65573 UDC65573:UDY65573 UMY65573:UNU65573 UWU65573:UXQ65573 VGQ65573:VHM65573 VQM65573:VRI65573 WAI65573:WBE65573 WKE65573:WLA65573 WUA65573:WUW65573 H131111:AA131111 HO131109:IK131109 RK131109:SG131109 ABG131109:ACC131109 ALC131109:ALY131109 AUY131109:AVU131109 BEU131109:BFQ131109 BOQ131109:BPM131109 BYM131109:BZI131109 CII131109:CJE131109 CSE131109:CTA131109 DCA131109:DCW131109 DLW131109:DMS131109 DVS131109:DWO131109 EFO131109:EGK131109 EPK131109:EQG131109 EZG131109:FAC131109 FJC131109:FJY131109 FSY131109:FTU131109 GCU131109:GDQ131109 GMQ131109:GNM131109 GWM131109:GXI131109 HGI131109:HHE131109 HQE131109:HRA131109 IAA131109:IAW131109 IJW131109:IKS131109 ITS131109:IUO131109 JDO131109:JEK131109 JNK131109:JOG131109 JXG131109:JYC131109 KHC131109:KHY131109 KQY131109:KRU131109 LAU131109:LBQ131109 LKQ131109:LLM131109 LUM131109:LVI131109 MEI131109:MFE131109 MOE131109:MPA131109 MYA131109:MYW131109 NHW131109:NIS131109 NRS131109:NSO131109 OBO131109:OCK131109 OLK131109:OMG131109 OVG131109:OWC131109 PFC131109:PFY131109 POY131109:PPU131109 PYU131109:PZQ131109 QIQ131109:QJM131109 QSM131109:QTI131109 RCI131109:RDE131109 RME131109:RNA131109 RWA131109:RWW131109 SFW131109:SGS131109 SPS131109:SQO131109 SZO131109:TAK131109 TJK131109:TKG131109 TTG131109:TUC131109 UDC131109:UDY131109 UMY131109:UNU131109 UWU131109:UXQ131109 VGQ131109:VHM131109 VQM131109:VRI131109 WAI131109:WBE131109 WKE131109:WLA131109 WUA131109:WUW131109 H196647:AA196647 HO196645:IK196645 RK196645:SG196645 ABG196645:ACC196645 ALC196645:ALY196645 AUY196645:AVU196645 BEU196645:BFQ196645 BOQ196645:BPM196645 BYM196645:BZI196645 CII196645:CJE196645 CSE196645:CTA196645 DCA196645:DCW196645 DLW196645:DMS196645 DVS196645:DWO196645 EFO196645:EGK196645 EPK196645:EQG196645 EZG196645:FAC196645 FJC196645:FJY196645 FSY196645:FTU196645 GCU196645:GDQ196645 GMQ196645:GNM196645 GWM196645:GXI196645 HGI196645:HHE196645 HQE196645:HRA196645 IAA196645:IAW196645 IJW196645:IKS196645 ITS196645:IUO196645 JDO196645:JEK196645 JNK196645:JOG196645 JXG196645:JYC196645 KHC196645:KHY196645 KQY196645:KRU196645 LAU196645:LBQ196645 LKQ196645:LLM196645 LUM196645:LVI196645 MEI196645:MFE196645 MOE196645:MPA196645 MYA196645:MYW196645 NHW196645:NIS196645 NRS196645:NSO196645 OBO196645:OCK196645 OLK196645:OMG196645 OVG196645:OWC196645 PFC196645:PFY196645 POY196645:PPU196645 PYU196645:PZQ196645 QIQ196645:QJM196645 QSM196645:QTI196645 RCI196645:RDE196645 RME196645:RNA196645 RWA196645:RWW196645 SFW196645:SGS196645 SPS196645:SQO196645 SZO196645:TAK196645 TJK196645:TKG196645 TTG196645:TUC196645 UDC196645:UDY196645 UMY196645:UNU196645 UWU196645:UXQ196645 VGQ196645:VHM196645 VQM196645:VRI196645 WAI196645:WBE196645 WKE196645:WLA196645 WUA196645:WUW196645 H262183:AA262183 HO262181:IK262181 RK262181:SG262181 ABG262181:ACC262181 ALC262181:ALY262181 AUY262181:AVU262181 BEU262181:BFQ262181 BOQ262181:BPM262181 BYM262181:BZI262181 CII262181:CJE262181 CSE262181:CTA262181 DCA262181:DCW262181 DLW262181:DMS262181 DVS262181:DWO262181 EFO262181:EGK262181 EPK262181:EQG262181 EZG262181:FAC262181 FJC262181:FJY262181 FSY262181:FTU262181 GCU262181:GDQ262181 GMQ262181:GNM262181 GWM262181:GXI262181 HGI262181:HHE262181 HQE262181:HRA262181 IAA262181:IAW262181 IJW262181:IKS262181 ITS262181:IUO262181 JDO262181:JEK262181 JNK262181:JOG262181 JXG262181:JYC262181 KHC262181:KHY262181 KQY262181:KRU262181 LAU262181:LBQ262181 LKQ262181:LLM262181 LUM262181:LVI262181 MEI262181:MFE262181 MOE262181:MPA262181 MYA262181:MYW262181 NHW262181:NIS262181 NRS262181:NSO262181 OBO262181:OCK262181 OLK262181:OMG262181 OVG262181:OWC262181 PFC262181:PFY262181 POY262181:PPU262181 PYU262181:PZQ262181 QIQ262181:QJM262181 QSM262181:QTI262181 RCI262181:RDE262181 RME262181:RNA262181 RWA262181:RWW262181 SFW262181:SGS262181 SPS262181:SQO262181 SZO262181:TAK262181 TJK262181:TKG262181 TTG262181:TUC262181 UDC262181:UDY262181 UMY262181:UNU262181 UWU262181:UXQ262181 VGQ262181:VHM262181 VQM262181:VRI262181 WAI262181:WBE262181 WKE262181:WLA262181 WUA262181:WUW262181 H327719:AA327719 HO327717:IK327717 RK327717:SG327717 ABG327717:ACC327717 ALC327717:ALY327717 AUY327717:AVU327717 BEU327717:BFQ327717 BOQ327717:BPM327717 BYM327717:BZI327717 CII327717:CJE327717 CSE327717:CTA327717 DCA327717:DCW327717 DLW327717:DMS327717 DVS327717:DWO327717 EFO327717:EGK327717 EPK327717:EQG327717 EZG327717:FAC327717 FJC327717:FJY327717 FSY327717:FTU327717 GCU327717:GDQ327717 GMQ327717:GNM327717 GWM327717:GXI327717 HGI327717:HHE327717 HQE327717:HRA327717 IAA327717:IAW327717 IJW327717:IKS327717 ITS327717:IUO327717 JDO327717:JEK327717 JNK327717:JOG327717 JXG327717:JYC327717 KHC327717:KHY327717 KQY327717:KRU327717 LAU327717:LBQ327717 LKQ327717:LLM327717 LUM327717:LVI327717 MEI327717:MFE327717 MOE327717:MPA327717 MYA327717:MYW327717 NHW327717:NIS327717 NRS327717:NSO327717 OBO327717:OCK327717 OLK327717:OMG327717 OVG327717:OWC327717 PFC327717:PFY327717 POY327717:PPU327717 PYU327717:PZQ327717 QIQ327717:QJM327717 QSM327717:QTI327717 RCI327717:RDE327717 RME327717:RNA327717 RWA327717:RWW327717 SFW327717:SGS327717 SPS327717:SQO327717 SZO327717:TAK327717 TJK327717:TKG327717 TTG327717:TUC327717 UDC327717:UDY327717 UMY327717:UNU327717 UWU327717:UXQ327717 VGQ327717:VHM327717 VQM327717:VRI327717 WAI327717:WBE327717 WKE327717:WLA327717 WUA327717:WUW327717 H393255:AA393255 HO393253:IK393253 RK393253:SG393253 ABG393253:ACC393253 ALC393253:ALY393253 AUY393253:AVU393253 BEU393253:BFQ393253 BOQ393253:BPM393253 BYM393253:BZI393253 CII393253:CJE393253 CSE393253:CTA393253 DCA393253:DCW393253 DLW393253:DMS393253 DVS393253:DWO393253 EFO393253:EGK393253 EPK393253:EQG393253 EZG393253:FAC393253 FJC393253:FJY393253 FSY393253:FTU393253 GCU393253:GDQ393253 GMQ393253:GNM393253 GWM393253:GXI393253 HGI393253:HHE393253 HQE393253:HRA393253 IAA393253:IAW393253 IJW393253:IKS393253 ITS393253:IUO393253 JDO393253:JEK393253 JNK393253:JOG393253 JXG393253:JYC393253 KHC393253:KHY393253 KQY393253:KRU393253 LAU393253:LBQ393253 LKQ393253:LLM393253 LUM393253:LVI393253 MEI393253:MFE393253 MOE393253:MPA393253 MYA393253:MYW393253 NHW393253:NIS393253 NRS393253:NSO393253 OBO393253:OCK393253 OLK393253:OMG393253 OVG393253:OWC393253 PFC393253:PFY393253 POY393253:PPU393253 PYU393253:PZQ393253 QIQ393253:QJM393253 QSM393253:QTI393253 RCI393253:RDE393253 RME393253:RNA393253 RWA393253:RWW393253 SFW393253:SGS393253 SPS393253:SQO393253 SZO393253:TAK393253 TJK393253:TKG393253 TTG393253:TUC393253 UDC393253:UDY393253 UMY393253:UNU393253 UWU393253:UXQ393253 VGQ393253:VHM393253 VQM393253:VRI393253 WAI393253:WBE393253 WKE393253:WLA393253 WUA393253:WUW393253 H458791:AA458791 HO458789:IK458789 RK458789:SG458789 ABG458789:ACC458789 ALC458789:ALY458789 AUY458789:AVU458789 BEU458789:BFQ458789 BOQ458789:BPM458789 BYM458789:BZI458789 CII458789:CJE458789 CSE458789:CTA458789 DCA458789:DCW458789 DLW458789:DMS458789 DVS458789:DWO458789 EFO458789:EGK458789 EPK458789:EQG458789 EZG458789:FAC458789 FJC458789:FJY458789 FSY458789:FTU458789 GCU458789:GDQ458789 GMQ458789:GNM458789 GWM458789:GXI458789 HGI458789:HHE458789 HQE458789:HRA458789 IAA458789:IAW458789 IJW458789:IKS458789 ITS458789:IUO458789 JDO458789:JEK458789 JNK458789:JOG458789 JXG458789:JYC458789 KHC458789:KHY458789 KQY458789:KRU458789 LAU458789:LBQ458789 LKQ458789:LLM458789 LUM458789:LVI458789 MEI458789:MFE458789 MOE458789:MPA458789 MYA458789:MYW458789 NHW458789:NIS458789 NRS458789:NSO458789 OBO458789:OCK458789 OLK458789:OMG458789 OVG458789:OWC458789 PFC458789:PFY458789 POY458789:PPU458789 PYU458789:PZQ458789 QIQ458789:QJM458789 QSM458789:QTI458789 RCI458789:RDE458789 RME458789:RNA458789 RWA458789:RWW458789 SFW458789:SGS458789 SPS458789:SQO458789 SZO458789:TAK458789 TJK458789:TKG458789 TTG458789:TUC458789 UDC458789:UDY458789 UMY458789:UNU458789 UWU458789:UXQ458789 VGQ458789:VHM458789 VQM458789:VRI458789 WAI458789:WBE458789 WKE458789:WLA458789 WUA458789:WUW458789 H524327:AA524327 HO524325:IK524325 RK524325:SG524325 ABG524325:ACC524325 ALC524325:ALY524325 AUY524325:AVU524325 BEU524325:BFQ524325 BOQ524325:BPM524325 BYM524325:BZI524325 CII524325:CJE524325 CSE524325:CTA524325 DCA524325:DCW524325 DLW524325:DMS524325 DVS524325:DWO524325 EFO524325:EGK524325 EPK524325:EQG524325 EZG524325:FAC524325 FJC524325:FJY524325 FSY524325:FTU524325 GCU524325:GDQ524325 GMQ524325:GNM524325 GWM524325:GXI524325 HGI524325:HHE524325 HQE524325:HRA524325 IAA524325:IAW524325 IJW524325:IKS524325 ITS524325:IUO524325 JDO524325:JEK524325 JNK524325:JOG524325 JXG524325:JYC524325 KHC524325:KHY524325 KQY524325:KRU524325 LAU524325:LBQ524325 LKQ524325:LLM524325 LUM524325:LVI524325 MEI524325:MFE524325 MOE524325:MPA524325 MYA524325:MYW524325 NHW524325:NIS524325 NRS524325:NSO524325 OBO524325:OCK524325 OLK524325:OMG524325 OVG524325:OWC524325 PFC524325:PFY524325 POY524325:PPU524325 PYU524325:PZQ524325 QIQ524325:QJM524325 QSM524325:QTI524325 RCI524325:RDE524325 RME524325:RNA524325 RWA524325:RWW524325 SFW524325:SGS524325 SPS524325:SQO524325 SZO524325:TAK524325 TJK524325:TKG524325 TTG524325:TUC524325 UDC524325:UDY524325 UMY524325:UNU524325 UWU524325:UXQ524325 VGQ524325:VHM524325 VQM524325:VRI524325 WAI524325:WBE524325 WKE524325:WLA524325 WUA524325:WUW524325 H589863:AA589863 HO589861:IK589861 RK589861:SG589861 ABG589861:ACC589861 ALC589861:ALY589861 AUY589861:AVU589861 BEU589861:BFQ589861 BOQ589861:BPM589861 BYM589861:BZI589861 CII589861:CJE589861 CSE589861:CTA589861 DCA589861:DCW589861 DLW589861:DMS589861 DVS589861:DWO589861 EFO589861:EGK589861 EPK589861:EQG589861 EZG589861:FAC589861 FJC589861:FJY589861 FSY589861:FTU589861 GCU589861:GDQ589861 GMQ589861:GNM589861 GWM589861:GXI589861 HGI589861:HHE589861 HQE589861:HRA589861 IAA589861:IAW589861 IJW589861:IKS589861 ITS589861:IUO589861 JDO589861:JEK589861 JNK589861:JOG589861 JXG589861:JYC589861 KHC589861:KHY589861 KQY589861:KRU589861 LAU589861:LBQ589861 LKQ589861:LLM589861 LUM589861:LVI589861 MEI589861:MFE589861 MOE589861:MPA589861 MYA589861:MYW589861 NHW589861:NIS589861 NRS589861:NSO589861 OBO589861:OCK589861 OLK589861:OMG589861 OVG589861:OWC589861 PFC589861:PFY589861 POY589861:PPU589861 PYU589861:PZQ589861 QIQ589861:QJM589861 QSM589861:QTI589861 RCI589861:RDE589861 RME589861:RNA589861 RWA589861:RWW589861 SFW589861:SGS589861 SPS589861:SQO589861 SZO589861:TAK589861 TJK589861:TKG589861 TTG589861:TUC589861 UDC589861:UDY589861 UMY589861:UNU589861 UWU589861:UXQ589861 VGQ589861:VHM589861 VQM589861:VRI589861 WAI589861:WBE589861 WKE589861:WLA589861 WUA589861:WUW589861 H655399:AA655399 HO655397:IK655397 RK655397:SG655397 ABG655397:ACC655397 ALC655397:ALY655397 AUY655397:AVU655397 BEU655397:BFQ655397 BOQ655397:BPM655397 BYM655397:BZI655397 CII655397:CJE655397 CSE655397:CTA655397 DCA655397:DCW655397 DLW655397:DMS655397 DVS655397:DWO655397 EFO655397:EGK655397 EPK655397:EQG655397 EZG655397:FAC655397 FJC655397:FJY655397 FSY655397:FTU655397 GCU655397:GDQ655397 GMQ655397:GNM655397 GWM655397:GXI655397 HGI655397:HHE655397 HQE655397:HRA655397 IAA655397:IAW655397 IJW655397:IKS655397 ITS655397:IUO655397 JDO655397:JEK655397 JNK655397:JOG655397 JXG655397:JYC655397 KHC655397:KHY655397 KQY655397:KRU655397 LAU655397:LBQ655397 LKQ655397:LLM655397 LUM655397:LVI655397 MEI655397:MFE655397 MOE655397:MPA655397 MYA655397:MYW655397 NHW655397:NIS655397 NRS655397:NSO655397 OBO655397:OCK655397 OLK655397:OMG655397 OVG655397:OWC655397 PFC655397:PFY655397 POY655397:PPU655397 PYU655397:PZQ655397 QIQ655397:QJM655397 QSM655397:QTI655397 RCI655397:RDE655397 RME655397:RNA655397 RWA655397:RWW655397 SFW655397:SGS655397 SPS655397:SQO655397 SZO655397:TAK655397 TJK655397:TKG655397 TTG655397:TUC655397 UDC655397:UDY655397 UMY655397:UNU655397 UWU655397:UXQ655397 VGQ655397:VHM655397 VQM655397:VRI655397 WAI655397:WBE655397 WKE655397:WLA655397 WUA655397:WUW655397 H720935:AA720935 HO720933:IK720933 RK720933:SG720933 ABG720933:ACC720933 ALC720933:ALY720933 AUY720933:AVU720933 BEU720933:BFQ720933 BOQ720933:BPM720933 BYM720933:BZI720933 CII720933:CJE720933 CSE720933:CTA720933 DCA720933:DCW720933 DLW720933:DMS720933 DVS720933:DWO720933 EFO720933:EGK720933 EPK720933:EQG720933 EZG720933:FAC720933 FJC720933:FJY720933 FSY720933:FTU720933 GCU720933:GDQ720933 GMQ720933:GNM720933 GWM720933:GXI720933 HGI720933:HHE720933 HQE720933:HRA720933 IAA720933:IAW720933 IJW720933:IKS720933 ITS720933:IUO720933 JDO720933:JEK720933 JNK720933:JOG720933 JXG720933:JYC720933 KHC720933:KHY720933 KQY720933:KRU720933 LAU720933:LBQ720933 LKQ720933:LLM720933 LUM720933:LVI720933 MEI720933:MFE720933 MOE720933:MPA720933 MYA720933:MYW720933 NHW720933:NIS720933 NRS720933:NSO720933 OBO720933:OCK720933 OLK720933:OMG720933 OVG720933:OWC720933 PFC720933:PFY720933 POY720933:PPU720933 PYU720933:PZQ720933 QIQ720933:QJM720933 QSM720933:QTI720933 RCI720933:RDE720933 RME720933:RNA720933 RWA720933:RWW720933 SFW720933:SGS720933 SPS720933:SQO720933 SZO720933:TAK720933 TJK720933:TKG720933 TTG720933:TUC720933 UDC720933:UDY720933 UMY720933:UNU720933 UWU720933:UXQ720933 VGQ720933:VHM720933 VQM720933:VRI720933 WAI720933:WBE720933 WKE720933:WLA720933 WUA720933:WUW720933 H786471:AA786471 HO786469:IK786469 RK786469:SG786469 ABG786469:ACC786469 ALC786469:ALY786469 AUY786469:AVU786469 BEU786469:BFQ786469 BOQ786469:BPM786469 BYM786469:BZI786469 CII786469:CJE786469 CSE786469:CTA786469 DCA786469:DCW786469 DLW786469:DMS786469 DVS786469:DWO786469 EFO786469:EGK786469 EPK786469:EQG786469 EZG786469:FAC786469 FJC786469:FJY786469 FSY786469:FTU786469 GCU786469:GDQ786469 GMQ786469:GNM786469 GWM786469:GXI786469 HGI786469:HHE786469 HQE786469:HRA786469 IAA786469:IAW786469 IJW786469:IKS786469 ITS786469:IUO786469 JDO786469:JEK786469 JNK786469:JOG786469 JXG786469:JYC786469 KHC786469:KHY786469 KQY786469:KRU786469 LAU786469:LBQ786469 LKQ786469:LLM786469 LUM786469:LVI786469 MEI786469:MFE786469 MOE786469:MPA786469 MYA786469:MYW786469 NHW786469:NIS786469 NRS786469:NSO786469 OBO786469:OCK786469 OLK786469:OMG786469 OVG786469:OWC786469 PFC786469:PFY786469 POY786469:PPU786469 PYU786469:PZQ786469 QIQ786469:QJM786469 QSM786469:QTI786469 RCI786469:RDE786469 RME786469:RNA786469 RWA786469:RWW786469 SFW786469:SGS786469 SPS786469:SQO786469 SZO786469:TAK786469 TJK786469:TKG786469 TTG786469:TUC786469 UDC786469:UDY786469 UMY786469:UNU786469 UWU786469:UXQ786469 VGQ786469:VHM786469 VQM786469:VRI786469 WAI786469:WBE786469 WKE786469:WLA786469 WUA786469:WUW786469 H852007:AA852007 HO852005:IK852005 RK852005:SG852005 ABG852005:ACC852005 ALC852005:ALY852005 AUY852005:AVU852005 BEU852005:BFQ852005 BOQ852005:BPM852005 BYM852005:BZI852005 CII852005:CJE852005 CSE852005:CTA852005 DCA852005:DCW852005 DLW852005:DMS852005 DVS852005:DWO852005 EFO852005:EGK852005 EPK852005:EQG852005 EZG852005:FAC852005 FJC852005:FJY852005 FSY852005:FTU852005 GCU852005:GDQ852005 GMQ852005:GNM852005 GWM852005:GXI852005 HGI852005:HHE852005 HQE852005:HRA852005 IAA852005:IAW852005 IJW852005:IKS852005 ITS852005:IUO852005 JDO852005:JEK852005 JNK852005:JOG852005 JXG852005:JYC852005 KHC852005:KHY852005 KQY852005:KRU852005 LAU852005:LBQ852005 LKQ852005:LLM852005 LUM852005:LVI852005 MEI852005:MFE852005 MOE852005:MPA852005 MYA852005:MYW852005 NHW852005:NIS852005 NRS852005:NSO852005 OBO852005:OCK852005 OLK852005:OMG852005 OVG852005:OWC852005 PFC852005:PFY852005 POY852005:PPU852005 PYU852005:PZQ852005 QIQ852005:QJM852005 QSM852005:QTI852005 RCI852005:RDE852005 RME852005:RNA852005 RWA852005:RWW852005 SFW852005:SGS852005 SPS852005:SQO852005 SZO852005:TAK852005 TJK852005:TKG852005 TTG852005:TUC852005 UDC852005:UDY852005 UMY852005:UNU852005 UWU852005:UXQ852005 VGQ852005:VHM852005 VQM852005:VRI852005 WAI852005:WBE852005 WKE852005:WLA852005 WUA852005:WUW852005 H917543:AA917543 HO917541:IK917541 RK917541:SG917541 ABG917541:ACC917541 ALC917541:ALY917541 AUY917541:AVU917541 BEU917541:BFQ917541 BOQ917541:BPM917541 BYM917541:BZI917541 CII917541:CJE917541 CSE917541:CTA917541 DCA917541:DCW917541 DLW917541:DMS917541 DVS917541:DWO917541 EFO917541:EGK917541 EPK917541:EQG917541 EZG917541:FAC917541 FJC917541:FJY917541 FSY917541:FTU917541 GCU917541:GDQ917541 GMQ917541:GNM917541 GWM917541:GXI917541 HGI917541:HHE917541 HQE917541:HRA917541 IAA917541:IAW917541 IJW917541:IKS917541 ITS917541:IUO917541 JDO917541:JEK917541 JNK917541:JOG917541 JXG917541:JYC917541 KHC917541:KHY917541 KQY917541:KRU917541 LAU917541:LBQ917541 LKQ917541:LLM917541 LUM917541:LVI917541 MEI917541:MFE917541 MOE917541:MPA917541 MYA917541:MYW917541 NHW917541:NIS917541 NRS917541:NSO917541 OBO917541:OCK917541 OLK917541:OMG917541 OVG917541:OWC917541 PFC917541:PFY917541 POY917541:PPU917541 PYU917541:PZQ917541 QIQ917541:QJM917541 QSM917541:QTI917541 RCI917541:RDE917541 RME917541:RNA917541 RWA917541:RWW917541 SFW917541:SGS917541 SPS917541:SQO917541 SZO917541:TAK917541 TJK917541:TKG917541 TTG917541:TUC917541 UDC917541:UDY917541 UMY917541:UNU917541 UWU917541:UXQ917541 VGQ917541:VHM917541 VQM917541:VRI917541 WAI917541:WBE917541 WKE917541:WLA917541 WUA917541:WUW917541 H983079:AA983079 HO983077:IK983077 RK983077:SG983077 ABG983077:ACC983077 ALC983077:ALY983077 AUY983077:AVU983077 BEU983077:BFQ983077 BOQ983077:BPM983077 BYM983077:BZI983077 CII983077:CJE983077 CSE983077:CTA983077 DCA983077:DCW983077 DLW983077:DMS983077 DVS983077:DWO983077 EFO983077:EGK983077 EPK983077:EQG983077 EZG983077:FAC983077 FJC983077:FJY983077 FSY983077:FTU983077 GCU983077:GDQ983077 GMQ983077:GNM983077 GWM983077:GXI983077 HGI983077:HHE983077 HQE983077:HRA983077 IAA983077:IAW983077 IJW983077:IKS983077 ITS983077:IUO983077 JDO983077:JEK983077 JNK983077:JOG983077 JXG983077:JYC983077 KHC983077:KHY983077 KQY983077:KRU983077 LAU983077:LBQ983077 LKQ983077:LLM983077 LUM983077:LVI983077 MEI983077:MFE983077 MOE983077:MPA983077 MYA983077:MYW983077 NHW983077:NIS983077 NRS983077:NSO983077 OBO983077:OCK983077 OLK983077:OMG983077 OVG983077:OWC983077 PFC983077:PFY983077 POY983077:PPU983077 PYU983077:PZQ983077 QIQ983077:QJM983077 QSM983077:QTI983077 RCI983077:RDE983077 RME983077:RNA983077 RWA983077:RWW983077 SFW983077:SGS983077 SPS983077:SQO983077 SZO983077:TAK983077 TJK983077:TKG983077 TTG983077:TUC983077 UDC983077:UDY983077 UMY983077:UNU983077 UWU983077:UXQ983077 VGQ983077:VHM983077 VQM983077:VRI983077 WAI983077:WBE983077 WKE983077:WLA983077 WUA983077:WUW983077 L65570:AA65571 HS65568:IK65569 RO65568:SG65569 ABK65568:ACC65569 ALG65568:ALY65569 AVC65568:AVU65569 BEY65568:BFQ65569 BOU65568:BPM65569 BYQ65568:BZI65569 CIM65568:CJE65569 CSI65568:CTA65569 DCE65568:DCW65569 DMA65568:DMS65569 DVW65568:DWO65569 EFS65568:EGK65569 EPO65568:EQG65569 EZK65568:FAC65569 FJG65568:FJY65569 FTC65568:FTU65569 GCY65568:GDQ65569 GMU65568:GNM65569 GWQ65568:GXI65569 HGM65568:HHE65569 HQI65568:HRA65569 IAE65568:IAW65569 IKA65568:IKS65569 ITW65568:IUO65569 JDS65568:JEK65569 JNO65568:JOG65569 JXK65568:JYC65569 KHG65568:KHY65569 KRC65568:KRU65569 LAY65568:LBQ65569 LKU65568:LLM65569 LUQ65568:LVI65569 MEM65568:MFE65569 MOI65568:MPA65569 MYE65568:MYW65569 NIA65568:NIS65569 NRW65568:NSO65569 OBS65568:OCK65569 OLO65568:OMG65569 OVK65568:OWC65569 PFG65568:PFY65569 PPC65568:PPU65569 PYY65568:PZQ65569 QIU65568:QJM65569 QSQ65568:QTI65569 RCM65568:RDE65569 RMI65568:RNA65569 RWE65568:RWW65569 SGA65568:SGS65569 SPW65568:SQO65569 SZS65568:TAK65569 TJO65568:TKG65569 TTK65568:TUC65569 UDG65568:UDY65569 UNC65568:UNU65569 UWY65568:UXQ65569 VGU65568:VHM65569 VQQ65568:VRI65569 WAM65568:WBE65569 WKI65568:WLA65569 WUE65568:WUW65569 L131106:AA131107 HS131104:IK131105 RO131104:SG131105 ABK131104:ACC131105 ALG131104:ALY131105 AVC131104:AVU131105 BEY131104:BFQ131105 BOU131104:BPM131105 BYQ131104:BZI131105 CIM131104:CJE131105 CSI131104:CTA131105 DCE131104:DCW131105 DMA131104:DMS131105 DVW131104:DWO131105 EFS131104:EGK131105 EPO131104:EQG131105 EZK131104:FAC131105 FJG131104:FJY131105 FTC131104:FTU131105 GCY131104:GDQ131105 GMU131104:GNM131105 GWQ131104:GXI131105 HGM131104:HHE131105 HQI131104:HRA131105 IAE131104:IAW131105 IKA131104:IKS131105 ITW131104:IUO131105 JDS131104:JEK131105 JNO131104:JOG131105 JXK131104:JYC131105 KHG131104:KHY131105 KRC131104:KRU131105 LAY131104:LBQ131105 LKU131104:LLM131105 LUQ131104:LVI131105 MEM131104:MFE131105 MOI131104:MPA131105 MYE131104:MYW131105 NIA131104:NIS131105 NRW131104:NSO131105 OBS131104:OCK131105 OLO131104:OMG131105 OVK131104:OWC131105 PFG131104:PFY131105 PPC131104:PPU131105 PYY131104:PZQ131105 QIU131104:QJM131105 QSQ131104:QTI131105 RCM131104:RDE131105 RMI131104:RNA131105 RWE131104:RWW131105 SGA131104:SGS131105 SPW131104:SQO131105 SZS131104:TAK131105 TJO131104:TKG131105 TTK131104:TUC131105 UDG131104:UDY131105 UNC131104:UNU131105 UWY131104:UXQ131105 VGU131104:VHM131105 VQQ131104:VRI131105 WAM131104:WBE131105 WKI131104:WLA131105 WUE131104:WUW131105 L196642:AA196643 HS196640:IK196641 RO196640:SG196641 ABK196640:ACC196641 ALG196640:ALY196641 AVC196640:AVU196641 BEY196640:BFQ196641 BOU196640:BPM196641 BYQ196640:BZI196641 CIM196640:CJE196641 CSI196640:CTA196641 DCE196640:DCW196641 DMA196640:DMS196641 DVW196640:DWO196641 EFS196640:EGK196641 EPO196640:EQG196641 EZK196640:FAC196641 FJG196640:FJY196641 FTC196640:FTU196641 GCY196640:GDQ196641 GMU196640:GNM196641 GWQ196640:GXI196641 HGM196640:HHE196641 HQI196640:HRA196641 IAE196640:IAW196641 IKA196640:IKS196641 ITW196640:IUO196641 JDS196640:JEK196641 JNO196640:JOG196641 JXK196640:JYC196641 KHG196640:KHY196641 KRC196640:KRU196641 LAY196640:LBQ196641 LKU196640:LLM196641 LUQ196640:LVI196641 MEM196640:MFE196641 MOI196640:MPA196641 MYE196640:MYW196641 NIA196640:NIS196641 NRW196640:NSO196641 OBS196640:OCK196641 OLO196640:OMG196641 OVK196640:OWC196641 PFG196640:PFY196641 PPC196640:PPU196641 PYY196640:PZQ196641 QIU196640:QJM196641 QSQ196640:QTI196641 RCM196640:RDE196641 RMI196640:RNA196641 RWE196640:RWW196641 SGA196640:SGS196641 SPW196640:SQO196641 SZS196640:TAK196641 TJO196640:TKG196641 TTK196640:TUC196641 UDG196640:UDY196641 UNC196640:UNU196641 UWY196640:UXQ196641 VGU196640:VHM196641 VQQ196640:VRI196641 WAM196640:WBE196641 WKI196640:WLA196641 WUE196640:WUW196641 L262178:AA262179 HS262176:IK262177 RO262176:SG262177 ABK262176:ACC262177 ALG262176:ALY262177 AVC262176:AVU262177 BEY262176:BFQ262177 BOU262176:BPM262177 BYQ262176:BZI262177 CIM262176:CJE262177 CSI262176:CTA262177 DCE262176:DCW262177 DMA262176:DMS262177 DVW262176:DWO262177 EFS262176:EGK262177 EPO262176:EQG262177 EZK262176:FAC262177 FJG262176:FJY262177 FTC262176:FTU262177 GCY262176:GDQ262177 GMU262176:GNM262177 GWQ262176:GXI262177 HGM262176:HHE262177 HQI262176:HRA262177 IAE262176:IAW262177 IKA262176:IKS262177 ITW262176:IUO262177 JDS262176:JEK262177 JNO262176:JOG262177 JXK262176:JYC262177 KHG262176:KHY262177 KRC262176:KRU262177 LAY262176:LBQ262177 LKU262176:LLM262177 LUQ262176:LVI262177 MEM262176:MFE262177 MOI262176:MPA262177 MYE262176:MYW262177 NIA262176:NIS262177 NRW262176:NSO262177 OBS262176:OCK262177 OLO262176:OMG262177 OVK262176:OWC262177 PFG262176:PFY262177 PPC262176:PPU262177 PYY262176:PZQ262177 QIU262176:QJM262177 QSQ262176:QTI262177 RCM262176:RDE262177 RMI262176:RNA262177 RWE262176:RWW262177 SGA262176:SGS262177 SPW262176:SQO262177 SZS262176:TAK262177 TJO262176:TKG262177 TTK262176:TUC262177 UDG262176:UDY262177 UNC262176:UNU262177 UWY262176:UXQ262177 VGU262176:VHM262177 VQQ262176:VRI262177 WAM262176:WBE262177 WKI262176:WLA262177 WUE262176:WUW262177 L327714:AA327715 HS327712:IK327713 RO327712:SG327713 ABK327712:ACC327713 ALG327712:ALY327713 AVC327712:AVU327713 BEY327712:BFQ327713 BOU327712:BPM327713 BYQ327712:BZI327713 CIM327712:CJE327713 CSI327712:CTA327713 DCE327712:DCW327713 DMA327712:DMS327713 DVW327712:DWO327713 EFS327712:EGK327713 EPO327712:EQG327713 EZK327712:FAC327713 FJG327712:FJY327713 FTC327712:FTU327713 GCY327712:GDQ327713 GMU327712:GNM327713 GWQ327712:GXI327713 HGM327712:HHE327713 HQI327712:HRA327713 IAE327712:IAW327713 IKA327712:IKS327713 ITW327712:IUO327713 JDS327712:JEK327713 JNO327712:JOG327713 JXK327712:JYC327713 KHG327712:KHY327713 KRC327712:KRU327713 LAY327712:LBQ327713 LKU327712:LLM327713 LUQ327712:LVI327713 MEM327712:MFE327713 MOI327712:MPA327713 MYE327712:MYW327713 NIA327712:NIS327713 NRW327712:NSO327713 OBS327712:OCK327713 OLO327712:OMG327713 OVK327712:OWC327713 PFG327712:PFY327713 PPC327712:PPU327713 PYY327712:PZQ327713 QIU327712:QJM327713 QSQ327712:QTI327713 RCM327712:RDE327713 RMI327712:RNA327713 RWE327712:RWW327713 SGA327712:SGS327713 SPW327712:SQO327713 SZS327712:TAK327713 TJO327712:TKG327713 TTK327712:TUC327713 UDG327712:UDY327713 UNC327712:UNU327713 UWY327712:UXQ327713 VGU327712:VHM327713 VQQ327712:VRI327713 WAM327712:WBE327713 WKI327712:WLA327713 WUE327712:WUW327713 L393250:AA393251 HS393248:IK393249 RO393248:SG393249 ABK393248:ACC393249 ALG393248:ALY393249 AVC393248:AVU393249 BEY393248:BFQ393249 BOU393248:BPM393249 BYQ393248:BZI393249 CIM393248:CJE393249 CSI393248:CTA393249 DCE393248:DCW393249 DMA393248:DMS393249 DVW393248:DWO393249 EFS393248:EGK393249 EPO393248:EQG393249 EZK393248:FAC393249 FJG393248:FJY393249 FTC393248:FTU393249 GCY393248:GDQ393249 GMU393248:GNM393249 GWQ393248:GXI393249 HGM393248:HHE393249 HQI393248:HRA393249 IAE393248:IAW393249 IKA393248:IKS393249 ITW393248:IUO393249 JDS393248:JEK393249 JNO393248:JOG393249 JXK393248:JYC393249 KHG393248:KHY393249 KRC393248:KRU393249 LAY393248:LBQ393249 LKU393248:LLM393249 LUQ393248:LVI393249 MEM393248:MFE393249 MOI393248:MPA393249 MYE393248:MYW393249 NIA393248:NIS393249 NRW393248:NSO393249 OBS393248:OCK393249 OLO393248:OMG393249 OVK393248:OWC393249 PFG393248:PFY393249 PPC393248:PPU393249 PYY393248:PZQ393249 QIU393248:QJM393249 QSQ393248:QTI393249 RCM393248:RDE393249 RMI393248:RNA393249 RWE393248:RWW393249 SGA393248:SGS393249 SPW393248:SQO393249 SZS393248:TAK393249 TJO393248:TKG393249 TTK393248:TUC393249 UDG393248:UDY393249 UNC393248:UNU393249 UWY393248:UXQ393249 VGU393248:VHM393249 VQQ393248:VRI393249 WAM393248:WBE393249 WKI393248:WLA393249 WUE393248:WUW393249 L458786:AA458787 HS458784:IK458785 RO458784:SG458785 ABK458784:ACC458785 ALG458784:ALY458785 AVC458784:AVU458785 BEY458784:BFQ458785 BOU458784:BPM458785 BYQ458784:BZI458785 CIM458784:CJE458785 CSI458784:CTA458785 DCE458784:DCW458785 DMA458784:DMS458785 DVW458784:DWO458785 EFS458784:EGK458785 EPO458784:EQG458785 EZK458784:FAC458785 FJG458784:FJY458785 FTC458784:FTU458785 GCY458784:GDQ458785 GMU458784:GNM458785 GWQ458784:GXI458785 HGM458784:HHE458785 HQI458784:HRA458785 IAE458784:IAW458785 IKA458784:IKS458785 ITW458784:IUO458785 JDS458784:JEK458785 JNO458784:JOG458785 JXK458784:JYC458785 KHG458784:KHY458785 KRC458784:KRU458785 LAY458784:LBQ458785 LKU458784:LLM458785 LUQ458784:LVI458785 MEM458784:MFE458785 MOI458784:MPA458785 MYE458784:MYW458785 NIA458784:NIS458785 NRW458784:NSO458785 OBS458784:OCK458785 OLO458784:OMG458785 OVK458784:OWC458785 PFG458784:PFY458785 PPC458784:PPU458785 PYY458784:PZQ458785 QIU458784:QJM458785 QSQ458784:QTI458785 RCM458784:RDE458785 RMI458784:RNA458785 RWE458784:RWW458785 SGA458784:SGS458785 SPW458784:SQO458785 SZS458784:TAK458785 TJO458784:TKG458785 TTK458784:TUC458785 UDG458784:UDY458785 UNC458784:UNU458785 UWY458784:UXQ458785 VGU458784:VHM458785 VQQ458784:VRI458785 WAM458784:WBE458785 WKI458784:WLA458785 WUE458784:WUW458785 L524322:AA524323 HS524320:IK524321 RO524320:SG524321 ABK524320:ACC524321 ALG524320:ALY524321 AVC524320:AVU524321 BEY524320:BFQ524321 BOU524320:BPM524321 BYQ524320:BZI524321 CIM524320:CJE524321 CSI524320:CTA524321 DCE524320:DCW524321 DMA524320:DMS524321 DVW524320:DWO524321 EFS524320:EGK524321 EPO524320:EQG524321 EZK524320:FAC524321 FJG524320:FJY524321 FTC524320:FTU524321 GCY524320:GDQ524321 GMU524320:GNM524321 GWQ524320:GXI524321 HGM524320:HHE524321 HQI524320:HRA524321 IAE524320:IAW524321 IKA524320:IKS524321 ITW524320:IUO524321 JDS524320:JEK524321 JNO524320:JOG524321 JXK524320:JYC524321 KHG524320:KHY524321 KRC524320:KRU524321 LAY524320:LBQ524321 LKU524320:LLM524321 LUQ524320:LVI524321 MEM524320:MFE524321 MOI524320:MPA524321 MYE524320:MYW524321 NIA524320:NIS524321 NRW524320:NSO524321 OBS524320:OCK524321 OLO524320:OMG524321 OVK524320:OWC524321 PFG524320:PFY524321 PPC524320:PPU524321 PYY524320:PZQ524321 QIU524320:QJM524321 QSQ524320:QTI524321 RCM524320:RDE524321 RMI524320:RNA524321 RWE524320:RWW524321 SGA524320:SGS524321 SPW524320:SQO524321 SZS524320:TAK524321 TJO524320:TKG524321 TTK524320:TUC524321 UDG524320:UDY524321 UNC524320:UNU524321 UWY524320:UXQ524321 VGU524320:VHM524321 VQQ524320:VRI524321 WAM524320:WBE524321 WKI524320:WLA524321 WUE524320:WUW524321 L589858:AA589859 HS589856:IK589857 RO589856:SG589857 ABK589856:ACC589857 ALG589856:ALY589857 AVC589856:AVU589857 BEY589856:BFQ589857 BOU589856:BPM589857 BYQ589856:BZI589857 CIM589856:CJE589857 CSI589856:CTA589857 DCE589856:DCW589857 DMA589856:DMS589857 DVW589856:DWO589857 EFS589856:EGK589857 EPO589856:EQG589857 EZK589856:FAC589857 FJG589856:FJY589857 FTC589856:FTU589857 GCY589856:GDQ589857 GMU589856:GNM589857 GWQ589856:GXI589857 HGM589856:HHE589857 HQI589856:HRA589857 IAE589856:IAW589857 IKA589856:IKS589857 ITW589856:IUO589857 JDS589856:JEK589857 JNO589856:JOG589857 JXK589856:JYC589857 KHG589856:KHY589857 KRC589856:KRU589857 LAY589856:LBQ589857 LKU589856:LLM589857 LUQ589856:LVI589857 MEM589856:MFE589857 MOI589856:MPA589857 MYE589856:MYW589857 NIA589856:NIS589857 NRW589856:NSO589857 OBS589856:OCK589857 OLO589856:OMG589857 OVK589856:OWC589857 PFG589856:PFY589857 PPC589856:PPU589857 PYY589856:PZQ589857 QIU589856:QJM589857 QSQ589856:QTI589857 RCM589856:RDE589857 RMI589856:RNA589857 RWE589856:RWW589857 SGA589856:SGS589857 SPW589856:SQO589857 SZS589856:TAK589857 TJO589856:TKG589857 TTK589856:TUC589857 UDG589856:UDY589857 UNC589856:UNU589857 UWY589856:UXQ589857 VGU589856:VHM589857 VQQ589856:VRI589857 WAM589856:WBE589857 WKI589856:WLA589857 WUE589856:WUW589857 L655394:AA655395 HS655392:IK655393 RO655392:SG655393 ABK655392:ACC655393 ALG655392:ALY655393 AVC655392:AVU655393 BEY655392:BFQ655393 BOU655392:BPM655393 BYQ655392:BZI655393 CIM655392:CJE655393 CSI655392:CTA655393 DCE655392:DCW655393 DMA655392:DMS655393 DVW655392:DWO655393 EFS655392:EGK655393 EPO655392:EQG655393 EZK655392:FAC655393 FJG655392:FJY655393 FTC655392:FTU655393 GCY655392:GDQ655393 GMU655392:GNM655393 GWQ655392:GXI655393 HGM655392:HHE655393 HQI655392:HRA655393 IAE655392:IAW655393 IKA655392:IKS655393 ITW655392:IUO655393 JDS655392:JEK655393 JNO655392:JOG655393 JXK655392:JYC655393 KHG655392:KHY655393 KRC655392:KRU655393 LAY655392:LBQ655393 LKU655392:LLM655393 LUQ655392:LVI655393 MEM655392:MFE655393 MOI655392:MPA655393 MYE655392:MYW655393 NIA655392:NIS655393 NRW655392:NSO655393 OBS655392:OCK655393 OLO655392:OMG655393 OVK655392:OWC655393 PFG655392:PFY655393 PPC655392:PPU655393 PYY655392:PZQ655393 QIU655392:QJM655393 QSQ655392:QTI655393 RCM655392:RDE655393 RMI655392:RNA655393 RWE655392:RWW655393 SGA655392:SGS655393 SPW655392:SQO655393 SZS655392:TAK655393 TJO655392:TKG655393 TTK655392:TUC655393 UDG655392:UDY655393 UNC655392:UNU655393 UWY655392:UXQ655393 VGU655392:VHM655393 VQQ655392:VRI655393 WAM655392:WBE655393 WKI655392:WLA655393 WUE655392:WUW655393 L720930:AA720931 HS720928:IK720929 RO720928:SG720929 ABK720928:ACC720929 ALG720928:ALY720929 AVC720928:AVU720929 BEY720928:BFQ720929 BOU720928:BPM720929 BYQ720928:BZI720929 CIM720928:CJE720929 CSI720928:CTA720929 DCE720928:DCW720929 DMA720928:DMS720929 DVW720928:DWO720929 EFS720928:EGK720929 EPO720928:EQG720929 EZK720928:FAC720929 FJG720928:FJY720929 FTC720928:FTU720929 GCY720928:GDQ720929 GMU720928:GNM720929 GWQ720928:GXI720929 HGM720928:HHE720929 HQI720928:HRA720929 IAE720928:IAW720929 IKA720928:IKS720929 ITW720928:IUO720929 JDS720928:JEK720929 JNO720928:JOG720929 JXK720928:JYC720929 KHG720928:KHY720929 KRC720928:KRU720929 LAY720928:LBQ720929 LKU720928:LLM720929 LUQ720928:LVI720929 MEM720928:MFE720929 MOI720928:MPA720929 MYE720928:MYW720929 NIA720928:NIS720929 NRW720928:NSO720929 OBS720928:OCK720929 OLO720928:OMG720929 OVK720928:OWC720929 PFG720928:PFY720929 PPC720928:PPU720929 PYY720928:PZQ720929 QIU720928:QJM720929 QSQ720928:QTI720929 RCM720928:RDE720929 RMI720928:RNA720929 RWE720928:RWW720929 SGA720928:SGS720929 SPW720928:SQO720929 SZS720928:TAK720929 TJO720928:TKG720929 TTK720928:TUC720929 UDG720928:UDY720929 UNC720928:UNU720929 UWY720928:UXQ720929 VGU720928:VHM720929 VQQ720928:VRI720929 WAM720928:WBE720929 WKI720928:WLA720929 WUE720928:WUW720929 L786466:AA786467 HS786464:IK786465 RO786464:SG786465 ABK786464:ACC786465 ALG786464:ALY786465 AVC786464:AVU786465 BEY786464:BFQ786465 BOU786464:BPM786465 BYQ786464:BZI786465 CIM786464:CJE786465 CSI786464:CTA786465 DCE786464:DCW786465 DMA786464:DMS786465 DVW786464:DWO786465 EFS786464:EGK786465 EPO786464:EQG786465 EZK786464:FAC786465 FJG786464:FJY786465 FTC786464:FTU786465 GCY786464:GDQ786465 GMU786464:GNM786465 GWQ786464:GXI786465 HGM786464:HHE786465 HQI786464:HRA786465 IAE786464:IAW786465 IKA786464:IKS786465 ITW786464:IUO786465 JDS786464:JEK786465 JNO786464:JOG786465 JXK786464:JYC786465 KHG786464:KHY786465 KRC786464:KRU786465 LAY786464:LBQ786465 LKU786464:LLM786465 LUQ786464:LVI786465 MEM786464:MFE786465 MOI786464:MPA786465 MYE786464:MYW786465 NIA786464:NIS786465 NRW786464:NSO786465 OBS786464:OCK786465 OLO786464:OMG786465 OVK786464:OWC786465 PFG786464:PFY786465 PPC786464:PPU786465 PYY786464:PZQ786465 QIU786464:QJM786465 QSQ786464:QTI786465 RCM786464:RDE786465 RMI786464:RNA786465 RWE786464:RWW786465 SGA786464:SGS786465 SPW786464:SQO786465 SZS786464:TAK786465 TJO786464:TKG786465 TTK786464:TUC786465 UDG786464:UDY786465 UNC786464:UNU786465 UWY786464:UXQ786465 VGU786464:VHM786465 VQQ786464:VRI786465 WAM786464:WBE786465 WKI786464:WLA786465 WUE786464:WUW786465 L852002:AA852003 HS852000:IK852001 RO852000:SG852001 ABK852000:ACC852001 ALG852000:ALY852001 AVC852000:AVU852001 BEY852000:BFQ852001 BOU852000:BPM852001 BYQ852000:BZI852001 CIM852000:CJE852001 CSI852000:CTA852001 DCE852000:DCW852001 DMA852000:DMS852001 DVW852000:DWO852001 EFS852000:EGK852001 EPO852000:EQG852001 EZK852000:FAC852001 FJG852000:FJY852001 FTC852000:FTU852001 GCY852000:GDQ852001 GMU852000:GNM852001 GWQ852000:GXI852001 HGM852000:HHE852001 HQI852000:HRA852001 IAE852000:IAW852001 IKA852000:IKS852001 ITW852000:IUO852001 JDS852000:JEK852001 JNO852000:JOG852001 JXK852000:JYC852001 KHG852000:KHY852001 KRC852000:KRU852001 LAY852000:LBQ852001 LKU852000:LLM852001 LUQ852000:LVI852001 MEM852000:MFE852001 MOI852000:MPA852001 MYE852000:MYW852001 NIA852000:NIS852001 NRW852000:NSO852001 OBS852000:OCK852001 OLO852000:OMG852001 OVK852000:OWC852001 PFG852000:PFY852001 PPC852000:PPU852001 PYY852000:PZQ852001 QIU852000:QJM852001 QSQ852000:QTI852001 RCM852000:RDE852001 RMI852000:RNA852001 RWE852000:RWW852001 SGA852000:SGS852001 SPW852000:SQO852001 SZS852000:TAK852001 TJO852000:TKG852001 TTK852000:TUC852001 UDG852000:UDY852001 UNC852000:UNU852001 UWY852000:UXQ852001 VGU852000:VHM852001 VQQ852000:VRI852001 WAM852000:WBE852001 WKI852000:WLA852001 WUE852000:WUW852001 L917538:AA917539 HS917536:IK917537 RO917536:SG917537 ABK917536:ACC917537 ALG917536:ALY917537 AVC917536:AVU917537 BEY917536:BFQ917537 BOU917536:BPM917537 BYQ917536:BZI917537 CIM917536:CJE917537 CSI917536:CTA917537 DCE917536:DCW917537 DMA917536:DMS917537 DVW917536:DWO917537 EFS917536:EGK917537 EPO917536:EQG917537 EZK917536:FAC917537 FJG917536:FJY917537 FTC917536:FTU917537 GCY917536:GDQ917537 GMU917536:GNM917537 GWQ917536:GXI917537 HGM917536:HHE917537 HQI917536:HRA917537 IAE917536:IAW917537 IKA917536:IKS917537 ITW917536:IUO917537 JDS917536:JEK917537 JNO917536:JOG917537 JXK917536:JYC917537 KHG917536:KHY917537 KRC917536:KRU917537 LAY917536:LBQ917537 LKU917536:LLM917537 LUQ917536:LVI917537 MEM917536:MFE917537 MOI917536:MPA917537 MYE917536:MYW917537 NIA917536:NIS917537 NRW917536:NSO917537 OBS917536:OCK917537 OLO917536:OMG917537 OVK917536:OWC917537 PFG917536:PFY917537 PPC917536:PPU917537 PYY917536:PZQ917537 QIU917536:QJM917537 QSQ917536:QTI917537 RCM917536:RDE917537 RMI917536:RNA917537 RWE917536:RWW917537 SGA917536:SGS917537 SPW917536:SQO917537 SZS917536:TAK917537 TJO917536:TKG917537 TTK917536:TUC917537 UDG917536:UDY917537 UNC917536:UNU917537 UWY917536:UXQ917537 VGU917536:VHM917537 VQQ917536:VRI917537 WAM917536:WBE917537 WKI917536:WLA917537 WUE917536:WUW917537 L983074:AA983075 HS983072:IK983073 RO983072:SG983073 ABK983072:ACC983073 ALG983072:ALY983073 AVC983072:AVU983073 BEY983072:BFQ983073 BOU983072:BPM983073 BYQ983072:BZI983073 CIM983072:CJE983073 CSI983072:CTA983073 DCE983072:DCW983073 DMA983072:DMS983073 DVW983072:DWO983073 EFS983072:EGK983073 EPO983072:EQG983073 EZK983072:FAC983073 FJG983072:FJY983073 FTC983072:FTU983073 GCY983072:GDQ983073 GMU983072:GNM983073 GWQ983072:GXI983073 HGM983072:HHE983073 HQI983072:HRA983073 IAE983072:IAW983073 IKA983072:IKS983073 ITW983072:IUO983073 JDS983072:JEK983073 JNO983072:JOG983073 JXK983072:JYC983073 KHG983072:KHY983073 KRC983072:KRU983073 LAY983072:LBQ983073 LKU983072:LLM983073 LUQ983072:LVI983073 MEM983072:MFE983073 MOI983072:MPA983073 MYE983072:MYW983073 NIA983072:NIS983073 NRW983072:NSO983073 OBS983072:OCK983073 OLO983072:OMG983073 OVK983072:OWC983073 PFG983072:PFY983073 PPC983072:PPU983073 PYY983072:PZQ983073 QIU983072:QJM983073 QSQ983072:QTI983073 RCM983072:RDE983073 RMI983072:RNA983073 RWE983072:RWW983073 SGA983072:SGS983073 SPW983072:SQO983073 SZS983072:TAK983073 TJO983072:TKG983073 TTK983072:TUC983073 UDG983072:UDY983073 UNC983072:UNU983073 UWY983072:UXQ983073 VGU983072:VHM983073 VQQ983072:VRI983073 WAM983072:WBE983073 WKI983072:WLA983073 WUE983072:WUW983073 O65565:O65568 HV65563:HV65566 RR65563:RR65566 ABN65563:ABN65566 ALJ65563:ALJ65566 AVF65563:AVF65566 BFB65563:BFB65566 BOX65563:BOX65566 BYT65563:BYT65566 CIP65563:CIP65566 CSL65563:CSL65566 DCH65563:DCH65566 DMD65563:DMD65566 DVZ65563:DVZ65566 EFV65563:EFV65566 EPR65563:EPR65566 EZN65563:EZN65566 FJJ65563:FJJ65566 FTF65563:FTF65566 GDB65563:GDB65566 GMX65563:GMX65566 GWT65563:GWT65566 HGP65563:HGP65566 HQL65563:HQL65566 IAH65563:IAH65566 IKD65563:IKD65566 ITZ65563:ITZ65566 JDV65563:JDV65566 JNR65563:JNR65566 JXN65563:JXN65566 KHJ65563:KHJ65566 KRF65563:KRF65566 LBB65563:LBB65566 LKX65563:LKX65566 LUT65563:LUT65566 MEP65563:MEP65566 MOL65563:MOL65566 MYH65563:MYH65566 NID65563:NID65566 NRZ65563:NRZ65566 OBV65563:OBV65566 OLR65563:OLR65566 OVN65563:OVN65566 PFJ65563:PFJ65566 PPF65563:PPF65566 PZB65563:PZB65566 QIX65563:QIX65566 QST65563:QST65566 RCP65563:RCP65566 RML65563:RML65566 RWH65563:RWH65566 SGD65563:SGD65566 SPZ65563:SPZ65566 SZV65563:SZV65566 TJR65563:TJR65566 TTN65563:TTN65566 UDJ65563:UDJ65566 UNF65563:UNF65566 UXB65563:UXB65566 VGX65563:VGX65566 VQT65563:VQT65566 WAP65563:WAP65566 WKL65563:WKL65566 WUH65563:WUH65566 O131101:O131104 HV131099:HV131102 RR131099:RR131102 ABN131099:ABN131102 ALJ131099:ALJ131102 AVF131099:AVF131102 BFB131099:BFB131102 BOX131099:BOX131102 BYT131099:BYT131102 CIP131099:CIP131102 CSL131099:CSL131102 DCH131099:DCH131102 DMD131099:DMD131102 DVZ131099:DVZ131102 EFV131099:EFV131102 EPR131099:EPR131102 EZN131099:EZN131102 FJJ131099:FJJ131102 FTF131099:FTF131102 GDB131099:GDB131102 GMX131099:GMX131102 GWT131099:GWT131102 HGP131099:HGP131102 HQL131099:HQL131102 IAH131099:IAH131102 IKD131099:IKD131102 ITZ131099:ITZ131102 JDV131099:JDV131102 JNR131099:JNR131102 JXN131099:JXN131102 KHJ131099:KHJ131102 KRF131099:KRF131102 LBB131099:LBB131102 LKX131099:LKX131102 LUT131099:LUT131102 MEP131099:MEP131102 MOL131099:MOL131102 MYH131099:MYH131102 NID131099:NID131102 NRZ131099:NRZ131102 OBV131099:OBV131102 OLR131099:OLR131102 OVN131099:OVN131102 PFJ131099:PFJ131102 PPF131099:PPF131102 PZB131099:PZB131102 QIX131099:QIX131102 QST131099:QST131102 RCP131099:RCP131102 RML131099:RML131102 RWH131099:RWH131102 SGD131099:SGD131102 SPZ131099:SPZ131102 SZV131099:SZV131102 TJR131099:TJR131102 TTN131099:TTN131102 UDJ131099:UDJ131102 UNF131099:UNF131102 UXB131099:UXB131102 VGX131099:VGX131102 VQT131099:VQT131102 WAP131099:WAP131102 WKL131099:WKL131102 WUH131099:WUH131102 O196637:O196640 HV196635:HV196638 RR196635:RR196638 ABN196635:ABN196638 ALJ196635:ALJ196638 AVF196635:AVF196638 BFB196635:BFB196638 BOX196635:BOX196638 BYT196635:BYT196638 CIP196635:CIP196638 CSL196635:CSL196638 DCH196635:DCH196638 DMD196635:DMD196638 DVZ196635:DVZ196638 EFV196635:EFV196638 EPR196635:EPR196638 EZN196635:EZN196638 FJJ196635:FJJ196638 FTF196635:FTF196638 GDB196635:GDB196638 GMX196635:GMX196638 GWT196635:GWT196638 HGP196635:HGP196638 HQL196635:HQL196638 IAH196635:IAH196638 IKD196635:IKD196638 ITZ196635:ITZ196638 JDV196635:JDV196638 JNR196635:JNR196638 JXN196635:JXN196638 KHJ196635:KHJ196638 KRF196635:KRF196638 LBB196635:LBB196638 LKX196635:LKX196638 LUT196635:LUT196638 MEP196635:MEP196638 MOL196635:MOL196638 MYH196635:MYH196638 NID196635:NID196638 NRZ196635:NRZ196638 OBV196635:OBV196638 OLR196635:OLR196638 OVN196635:OVN196638 PFJ196635:PFJ196638 PPF196635:PPF196638 PZB196635:PZB196638 QIX196635:QIX196638 QST196635:QST196638 RCP196635:RCP196638 RML196635:RML196638 RWH196635:RWH196638 SGD196635:SGD196638 SPZ196635:SPZ196638 SZV196635:SZV196638 TJR196635:TJR196638 TTN196635:TTN196638 UDJ196635:UDJ196638 UNF196635:UNF196638 UXB196635:UXB196638 VGX196635:VGX196638 VQT196635:VQT196638 WAP196635:WAP196638 WKL196635:WKL196638 WUH196635:WUH196638 O262173:O262176 HV262171:HV262174 RR262171:RR262174 ABN262171:ABN262174 ALJ262171:ALJ262174 AVF262171:AVF262174 BFB262171:BFB262174 BOX262171:BOX262174 BYT262171:BYT262174 CIP262171:CIP262174 CSL262171:CSL262174 DCH262171:DCH262174 DMD262171:DMD262174 DVZ262171:DVZ262174 EFV262171:EFV262174 EPR262171:EPR262174 EZN262171:EZN262174 FJJ262171:FJJ262174 FTF262171:FTF262174 GDB262171:GDB262174 GMX262171:GMX262174 GWT262171:GWT262174 HGP262171:HGP262174 HQL262171:HQL262174 IAH262171:IAH262174 IKD262171:IKD262174 ITZ262171:ITZ262174 JDV262171:JDV262174 JNR262171:JNR262174 JXN262171:JXN262174 KHJ262171:KHJ262174 KRF262171:KRF262174 LBB262171:LBB262174 LKX262171:LKX262174 LUT262171:LUT262174 MEP262171:MEP262174 MOL262171:MOL262174 MYH262171:MYH262174 NID262171:NID262174 NRZ262171:NRZ262174 OBV262171:OBV262174 OLR262171:OLR262174 OVN262171:OVN262174 PFJ262171:PFJ262174 PPF262171:PPF262174 PZB262171:PZB262174 QIX262171:QIX262174 QST262171:QST262174 RCP262171:RCP262174 RML262171:RML262174 RWH262171:RWH262174 SGD262171:SGD262174 SPZ262171:SPZ262174 SZV262171:SZV262174 TJR262171:TJR262174 TTN262171:TTN262174 UDJ262171:UDJ262174 UNF262171:UNF262174 UXB262171:UXB262174 VGX262171:VGX262174 VQT262171:VQT262174 WAP262171:WAP262174 WKL262171:WKL262174 WUH262171:WUH262174 O327709:O327712 HV327707:HV327710 RR327707:RR327710 ABN327707:ABN327710 ALJ327707:ALJ327710 AVF327707:AVF327710 BFB327707:BFB327710 BOX327707:BOX327710 BYT327707:BYT327710 CIP327707:CIP327710 CSL327707:CSL327710 DCH327707:DCH327710 DMD327707:DMD327710 DVZ327707:DVZ327710 EFV327707:EFV327710 EPR327707:EPR327710 EZN327707:EZN327710 FJJ327707:FJJ327710 FTF327707:FTF327710 GDB327707:GDB327710 GMX327707:GMX327710 GWT327707:GWT327710 HGP327707:HGP327710 HQL327707:HQL327710 IAH327707:IAH327710 IKD327707:IKD327710 ITZ327707:ITZ327710 JDV327707:JDV327710 JNR327707:JNR327710 JXN327707:JXN327710 KHJ327707:KHJ327710 KRF327707:KRF327710 LBB327707:LBB327710 LKX327707:LKX327710 LUT327707:LUT327710 MEP327707:MEP327710 MOL327707:MOL327710 MYH327707:MYH327710 NID327707:NID327710 NRZ327707:NRZ327710 OBV327707:OBV327710 OLR327707:OLR327710 OVN327707:OVN327710 PFJ327707:PFJ327710 PPF327707:PPF327710 PZB327707:PZB327710 QIX327707:QIX327710 QST327707:QST327710 RCP327707:RCP327710 RML327707:RML327710 RWH327707:RWH327710 SGD327707:SGD327710 SPZ327707:SPZ327710 SZV327707:SZV327710 TJR327707:TJR327710 TTN327707:TTN327710 UDJ327707:UDJ327710 UNF327707:UNF327710 UXB327707:UXB327710 VGX327707:VGX327710 VQT327707:VQT327710 WAP327707:WAP327710 WKL327707:WKL327710 WUH327707:WUH327710 O393245:O393248 HV393243:HV393246 RR393243:RR393246 ABN393243:ABN393246 ALJ393243:ALJ393246 AVF393243:AVF393246 BFB393243:BFB393246 BOX393243:BOX393246 BYT393243:BYT393246 CIP393243:CIP393246 CSL393243:CSL393246 DCH393243:DCH393246 DMD393243:DMD393246 DVZ393243:DVZ393246 EFV393243:EFV393246 EPR393243:EPR393246 EZN393243:EZN393246 FJJ393243:FJJ393246 FTF393243:FTF393246 GDB393243:GDB393246 GMX393243:GMX393246 GWT393243:GWT393246 HGP393243:HGP393246 HQL393243:HQL393246 IAH393243:IAH393246 IKD393243:IKD393246 ITZ393243:ITZ393246 JDV393243:JDV393246 JNR393243:JNR393246 JXN393243:JXN393246 KHJ393243:KHJ393246 KRF393243:KRF393246 LBB393243:LBB393246 LKX393243:LKX393246 LUT393243:LUT393246 MEP393243:MEP393246 MOL393243:MOL393246 MYH393243:MYH393246 NID393243:NID393246 NRZ393243:NRZ393246 OBV393243:OBV393246 OLR393243:OLR393246 OVN393243:OVN393246 PFJ393243:PFJ393246 PPF393243:PPF393246 PZB393243:PZB393246 QIX393243:QIX393246 QST393243:QST393246 RCP393243:RCP393246 RML393243:RML393246 RWH393243:RWH393246 SGD393243:SGD393246 SPZ393243:SPZ393246 SZV393243:SZV393246 TJR393243:TJR393246 TTN393243:TTN393246 UDJ393243:UDJ393246 UNF393243:UNF393246 UXB393243:UXB393246 VGX393243:VGX393246 VQT393243:VQT393246 WAP393243:WAP393246 WKL393243:WKL393246 WUH393243:WUH393246 O458781:O458784 HV458779:HV458782 RR458779:RR458782 ABN458779:ABN458782 ALJ458779:ALJ458782 AVF458779:AVF458782 BFB458779:BFB458782 BOX458779:BOX458782 BYT458779:BYT458782 CIP458779:CIP458782 CSL458779:CSL458782 DCH458779:DCH458782 DMD458779:DMD458782 DVZ458779:DVZ458782 EFV458779:EFV458782 EPR458779:EPR458782 EZN458779:EZN458782 FJJ458779:FJJ458782 FTF458779:FTF458782 GDB458779:GDB458782 GMX458779:GMX458782 GWT458779:GWT458782 HGP458779:HGP458782 HQL458779:HQL458782 IAH458779:IAH458782 IKD458779:IKD458782 ITZ458779:ITZ458782 JDV458779:JDV458782 JNR458779:JNR458782 JXN458779:JXN458782 KHJ458779:KHJ458782 KRF458779:KRF458782 LBB458779:LBB458782 LKX458779:LKX458782 LUT458779:LUT458782 MEP458779:MEP458782 MOL458779:MOL458782 MYH458779:MYH458782 NID458779:NID458782 NRZ458779:NRZ458782 OBV458779:OBV458782 OLR458779:OLR458782 OVN458779:OVN458782 PFJ458779:PFJ458782 PPF458779:PPF458782 PZB458779:PZB458782 QIX458779:QIX458782 QST458779:QST458782 RCP458779:RCP458782 RML458779:RML458782 RWH458779:RWH458782 SGD458779:SGD458782 SPZ458779:SPZ458782 SZV458779:SZV458782 TJR458779:TJR458782 TTN458779:TTN458782 UDJ458779:UDJ458782 UNF458779:UNF458782 UXB458779:UXB458782 VGX458779:VGX458782 VQT458779:VQT458782 WAP458779:WAP458782 WKL458779:WKL458782 WUH458779:WUH458782 O524317:O524320 HV524315:HV524318 RR524315:RR524318 ABN524315:ABN524318 ALJ524315:ALJ524318 AVF524315:AVF524318 BFB524315:BFB524318 BOX524315:BOX524318 BYT524315:BYT524318 CIP524315:CIP524318 CSL524315:CSL524318 DCH524315:DCH524318 DMD524315:DMD524318 DVZ524315:DVZ524318 EFV524315:EFV524318 EPR524315:EPR524318 EZN524315:EZN524318 FJJ524315:FJJ524318 FTF524315:FTF524318 GDB524315:GDB524318 GMX524315:GMX524318 GWT524315:GWT524318 HGP524315:HGP524318 HQL524315:HQL524318 IAH524315:IAH524318 IKD524315:IKD524318 ITZ524315:ITZ524318 JDV524315:JDV524318 JNR524315:JNR524318 JXN524315:JXN524318 KHJ524315:KHJ524318 KRF524315:KRF524318 LBB524315:LBB524318 LKX524315:LKX524318 LUT524315:LUT524318 MEP524315:MEP524318 MOL524315:MOL524318 MYH524315:MYH524318 NID524315:NID524318 NRZ524315:NRZ524318 OBV524315:OBV524318 OLR524315:OLR524318 OVN524315:OVN524318 PFJ524315:PFJ524318 PPF524315:PPF524318 PZB524315:PZB524318 QIX524315:QIX524318 QST524315:QST524318 RCP524315:RCP524318 RML524315:RML524318 RWH524315:RWH524318 SGD524315:SGD524318 SPZ524315:SPZ524318 SZV524315:SZV524318 TJR524315:TJR524318 TTN524315:TTN524318 UDJ524315:UDJ524318 UNF524315:UNF524318 UXB524315:UXB524318 VGX524315:VGX524318 VQT524315:VQT524318 WAP524315:WAP524318 WKL524315:WKL524318 WUH524315:WUH524318 O589853:O589856 HV589851:HV589854 RR589851:RR589854 ABN589851:ABN589854 ALJ589851:ALJ589854 AVF589851:AVF589854 BFB589851:BFB589854 BOX589851:BOX589854 BYT589851:BYT589854 CIP589851:CIP589854 CSL589851:CSL589854 DCH589851:DCH589854 DMD589851:DMD589854 DVZ589851:DVZ589854 EFV589851:EFV589854 EPR589851:EPR589854 EZN589851:EZN589854 FJJ589851:FJJ589854 FTF589851:FTF589854 GDB589851:GDB589854 GMX589851:GMX589854 GWT589851:GWT589854 HGP589851:HGP589854 HQL589851:HQL589854 IAH589851:IAH589854 IKD589851:IKD589854 ITZ589851:ITZ589854 JDV589851:JDV589854 JNR589851:JNR589854 JXN589851:JXN589854 KHJ589851:KHJ589854 KRF589851:KRF589854 LBB589851:LBB589854 LKX589851:LKX589854 LUT589851:LUT589854 MEP589851:MEP589854 MOL589851:MOL589854 MYH589851:MYH589854 NID589851:NID589854 NRZ589851:NRZ589854 OBV589851:OBV589854 OLR589851:OLR589854 OVN589851:OVN589854 PFJ589851:PFJ589854 PPF589851:PPF589854 PZB589851:PZB589854 QIX589851:QIX589854 QST589851:QST589854 RCP589851:RCP589854 RML589851:RML589854 RWH589851:RWH589854 SGD589851:SGD589854 SPZ589851:SPZ589854 SZV589851:SZV589854 TJR589851:TJR589854 TTN589851:TTN589854 UDJ589851:UDJ589854 UNF589851:UNF589854 UXB589851:UXB589854 VGX589851:VGX589854 VQT589851:VQT589854 WAP589851:WAP589854 WKL589851:WKL589854 WUH589851:WUH589854 O655389:O655392 HV655387:HV655390 RR655387:RR655390 ABN655387:ABN655390 ALJ655387:ALJ655390 AVF655387:AVF655390 BFB655387:BFB655390 BOX655387:BOX655390 BYT655387:BYT655390 CIP655387:CIP655390 CSL655387:CSL655390 DCH655387:DCH655390 DMD655387:DMD655390 DVZ655387:DVZ655390 EFV655387:EFV655390 EPR655387:EPR655390 EZN655387:EZN655390 FJJ655387:FJJ655390 FTF655387:FTF655390 GDB655387:GDB655390 GMX655387:GMX655390 GWT655387:GWT655390 HGP655387:HGP655390 HQL655387:HQL655390 IAH655387:IAH655390 IKD655387:IKD655390 ITZ655387:ITZ655390 JDV655387:JDV655390 JNR655387:JNR655390 JXN655387:JXN655390 KHJ655387:KHJ655390 KRF655387:KRF655390 LBB655387:LBB655390 LKX655387:LKX655390 LUT655387:LUT655390 MEP655387:MEP655390 MOL655387:MOL655390 MYH655387:MYH655390 NID655387:NID655390 NRZ655387:NRZ655390 OBV655387:OBV655390 OLR655387:OLR655390 OVN655387:OVN655390 PFJ655387:PFJ655390 PPF655387:PPF655390 PZB655387:PZB655390 QIX655387:QIX655390 QST655387:QST655390 RCP655387:RCP655390 RML655387:RML655390 RWH655387:RWH655390 SGD655387:SGD655390 SPZ655387:SPZ655390 SZV655387:SZV655390 TJR655387:TJR655390 TTN655387:TTN655390 UDJ655387:UDJ655390 UNF655387:UNF655390 UXB655387:UXB655390 VGX655387:VGX655390 VQT655387:VQT655390 WAP655387:WAP655390 WKL655387:WKL655390 WUH655387:WUH655390 O720925:O720928 HV720923:HV720926 RR720923:RR720926 ABN720923:ABN720926 ALJ720923:ALJ720926 AVF720923:AVF720926 BFB720923:BFB720926 BOX720923:BOX720926 BYT720923:BYT720926 CIP720923:CIP720926 CSL720923:CSL720926 DCH720923:DCH720926 DMD720923:DMD720926 DVZ720923:DVZ720926 EFV720923:EFV720926 EPR720923:EPR720926 EZN720923:EZN720926 FJJ720923:FJJ720926 FTF720923:FTF720926 GDB720923:GDB720926 GMX720923:GMX720926 GWT720923:GWT720926 HGP720923:HGP720926 HQL720923:HQL720926 IAH720923:IAH720926 IKD720923:IKD720926 ITZ720923:ITZ720926 JDV720923:JDV720926 JNR720923:JNR720926 JXN720923:JXN720926 KHJ720923:KHJ720926 KRF720923:KRF720926 LBB720923:LBB720926 LKX720923:LKX720926 LUT720923:LUT720926 MEP720923:MEP720926 MOL720923:MOL720926 MYH720923:MYH720926 NID720923:NID720926 NRZ720923:NRZ720926 OBV720923:OBV720926 OLR720923:OLR720926 OVN720923:OVN720926 PFJ720923:PFJ720926 PPF720923:PPF720926 PZB720923:PZB720926 QIX720923:QIX720926 QST720923:QST720926 RCP720923:RCP720926 RML720923:RML720926 RWH720923:RWH720926 SGD720923:SGD720926 SPZ720923:SPZ720926 SZV720923:SZV720926 TJR720923:TJR720926 TTN720923:TTN720926 UDJ720923:UDJ720926 UNF720923:UNF720926 UXB720923:UXB720926 VGX720923:VGX720926 VQT720923:VQT720926 WAP720923:WAP720926 WKL720923:WKL720926 WUH720923:WUH720926 O786461:O786464 HV786459:HV786462 RR786459:RR786462 ABN786459:ABN786462 ALJ786459:ALJ786462 AVF786459:AVF786462 BFB786459:BFB786462 BOX786459:BOX786462 BYT786459:BYT786462 CIP786459:CIP786462 CSL786459:CSL786462 DCH786459:DCH786462 DMD786459:DMD786462 DVZ786459:DVZ786462 EFV786459:EFV786462 EPR786459:EPR786462 EZN786459:EZN786462 FJJ786459:FJJ786462 FTF786459:FTF786462 GDB786459:GDB786462 GMX786459:GMX786462 GWT786459:GWT786462 HGP786459:HGP786462 HQL786459:HQL786462 IAH786459:IAH786462 IKD786459:IKD786462 ITZ786459:ITZ786462 JDV786459:JDV786462 JNR786459:JNR786462 JXN786459:JXN786462 KHJ786459:KHJ786462 KRF786459:KRF786462 LBB786459:LBB786462 LKX786459:LKX786462 LUT786459:LUT786462 MEP786459:MEP786462 MOL786459:MOL786462 MYH786459:MYH786462 NID786459:NID786462 NRZ786459:NRZ786462 OBV786459:OBV786462 OLR786459:OLR786462 OVN786459:OVN786462 PFJ786459:PFJ786462 PPF786459:PPF786462 PZB786459:PZB786462 QIX786459:QIX786462 QST786459:QST786462 RCP786459:RCP786462 RML786459:RML786462 RWH786459:RWH786462 SGD786459:SGD786462 SPZ786459:SPZ786462 SZV786459:SZV786462 TJR786459:TJR786462 TTN786459:TTN786462 UDJ786459:UDJ786462 UNF786459:UNF786462 UXB786459:UXB786462 VGX786459:VGX786462 VQT786459:VQT786462 WAP786459:WAP786462 WKL786459:WKL786462 WUH786459:WUH786462 O851997:O852000 HV851995:HV851998 RR851995:RR851998 ABN851995:ABN851998 ALJ851995:ALJ851998 AVF851995:AVF851998 BFB851995:BFB851998 BOX851995:BOX851998 BYT851995:BYT851998 CIP851995:CIP851998 CSL851995:CSL851998 DCH851995:DCH851998 DMD851995:DMD851998 DVZ851995:DVZ851998 EFV851995:EFV851998 EPR851995:EPR851998 EZN851995:EZN851998 FJJ851995:FJJ851998 FTF851995:FTF851998 GDB851995:GDB851998 GMX851995:GMX851998 GWT851995:GWT851998 HGP851995:HGP851998 HQL851995:HQL851998 IAH851995:IAH851998 IKD851995:IKD851998 ITZ851995:ITZ851998 JDV851995:JDV851998 JNR851995:JNR851998 JXN851995:JXN851998 KHJ851995:KHJ851998 KRF851995:KRF851998 LBB851995:LBB851998 LKX851995:LKX851998 LUT851995:LUT851998 MEP851995:MEP851998 MOL851995:MOL851998 MYH851995:MYH851998 NID851995:NID851998 NRZ851995:NRZ851998 OBV851995:OBV851998 OLR851995:OLR851998 OVN851995:OVN851998 PFJ851995:PFJ851998 PPF851995:PPF851998 PZB851995:PZB851998 QIX851995:QIX851998 QST851995:QST851998 RCP851995:RCP851998 RML851995:RML851998 RWH851995:RWH851998 SGD851995:SGD851998 SPZ851995:SPZ851998 SZV851995:SZV851998 TJR851995:TJR851998 TTN851995:TTN851998 UDJ851995:UDJ851998 UNF851995:UNF851998 UXB851995:UXB851998 VGX851995:VGX851998 VQT851995:VQT851998 WAP851995:WAP851998 WKL851995:WKL851998 WUH851995:WUH851998 O917533:O917536 HV917531:HV917534 RR917531:RR917534 ABN917531:ABN917534 ALJ917531:ALJ917534 AVF917531:AVF917534 BFB917531:BFB917534 BOX917531:BOX917534 BYT917531:BYT917534 CIP917531:CIP917534 CSL917531:CSL917534 DCH917531:DCH917534 DMD917531:DMD917534 DVZ917531:DVZ917534 EFV917531:EFV917534 EPR917531:EPR917534 EZN917531:EZN917534 FJJ917531:FJJ917534 FTF917531:FTF917534 GDB917531:GDB917534 GMX917531:GMX917534 GWT917531:GWT917534 HGP917531:HGP917534 HQL917531:HQL917534 IAH917531:IAH917534 IKD917531:IKD917534 ITZ917531:ITZ917534 JDV917531:JDV917534 JNR917531:JNR917534 JXN917531:JXN917534 KHJ917531:KHJ917534 KRF917531:KRF917534 LBB917531:LBB917534 LKX917531:LKX917534 LUT917531:LUT917534 MEP917531:MEP917534 MOL917531:MOL917534 MYH917531:MYH917534 NID917531:NID917534 NRZ917531:NRZ917534 OBV917531:OBV917534 OLR917531:OLR917534 OVN917531:OVN917534 PFJ917531:PFJ917534 PPF917531:PPF917534 PZB917531:PZB917534 QIX917531:QIX917534 QST917531:QST917534 RCP917531:RCP917534 RML917531:RML917534 RWH917531:RWH917534 SGD917531:SGD917534 SPZ917531:SPZ917534 SZV917531:SZV917534 TJR917531:TJR917534 TTN917531:TTN917534 UDJ917531:UDJ917534 UNF917531:UNF917534 UXB917531:UXB917534 VGX917531:VGX917534 VQT917531:VQT917534 WAP917531:WAP917534 WKL917531:WKL917534 WUH917531:WUH917534 O983069:O983072 HV983067:HV983070 RR983067:RR983070 ABN983067:ABN983070 ALJ983067:ALJ983070 AVF983067:AVF983070 BFB983067:BFB983070 BOX983067:BOX983070 BYT983067:BYT983070 CIP983067:CIP983070 CSL983067:CSL983070 DCH983067:DCH983070 DMD983067:DMD983070 DVZ983067:DVZ983070 EFV983067:EFV983070 EPR983067:EPR983070 EZN983067:EZN983070 FJJ983067:FJJ983070 FTF983067:FTF983070 GDB983067:GDB983070 GMX983067:GMX983070 GWT983067:GWT983070 HGP983067:HGP983070 HQL983067:HQL983070 IAH983067:IAH983070 IKD983067:IKD983070 ITZ983067:ITZ983070 JDV983067:JDV983070 JNR983067:JNR983070 JXN983067:JXN983070 KHJ983067:KHJ983070 KRF983067:KRF983070 LBB983067:LBB983070 LKX983067:LKX983070 LUT983067:LUT983070 MEP983067:MEP983070 MOL983067:MOL983070 MYH983067:MYH983070 NID983067:NID983070 NRZ983067:NRZ983070 OBV983067:OBV983070 OLR983067:OLR983070 OVN983067:OVN983070 PFJ983067:PFJ983070 PPF983067:PPF983070 PZB983067:PZB983070 QIX983067:QIX983070 QST983067:QST983070 RCP983067:RCP983070 RML983067:RML983070 RWH983067:RWH983070 SGD983067:SGD983070 SPZ983067:SPZ983070 SZV983067:SZV983070 TJR983067:TJR983070 TTN983067:TTN983070 UDJ983067:UDJ983070 UNF983067:UNF983070 UXB983067:UXB983070 VGX983067:VGX983070 VQT983067:VQT983070 WAP983067:WAP983070 WKL983067:WKL983070 WUH983067:WUH983070 H65579:AA65581 HO65577:IK65579 RK65577:SG65579 ABG65577:ACC65579 ALC65577:ALY65579 AUY65577:AVU65579 BEU65577:BFQ65579 BOQ65577:BPM65579 BYM65577:BZI65579 CII65577:CJE65579 CSE65577:CTA65579 DCA65577:DCW65579 DLW65577:DMS65579 DVS65577:DWO65579 EFO65577:EGK65579 EPK65577:EQG65579 EZG65577:FAC65579 FJC65577:FJY65579 FSY65577:FTU65579 GCU65577:GDQ65579 GMQ65577:GNM65579 GWM65577:GXI65579 HGI65577:HHE65579 HQE65577:HRA65579 IAA65577:IAW65579 IJW65577:IKS65579 ITS65577:IUO65579 JDO65577:JEK65579 JNK65577:JOG65579 JXG65577:JYC65579 KHC65577:KHY65579 KQY65577:KRU65579 LAU65577:LBQ65579 LKQ65577:LLM65579 LUM65577:LVI65579 MEI65577:MFE65579 MOE65577:MPA65579 MYA65577:MYW65579 NHW65577:NIS65579 NRS65577:NSO65579 OBO65577:OCK65579 OLK65577:OMG65579 OVG65577:OWC65579 PFC65577:PFY65579 POY65577:PPU65579 PYU65577:PZQ65579 QIQ65577:QJM65579 QSM65577:QTI65579 RCI65577:RDE65579 RME65577:RNA65579 RWA65577:RWW65579 SFW65577:SGS65579 SPS65577:SQO65579 SZO65577:TAK65579 TJK65577:TKG65579 TTG65577:TUC65579 UDC65577:UDY65579 UMY65577:UNU65579 UWU65577:UXQ65579 VGQ65577:VHM65579 VQM65577:VRI65579 WAI65577:WBE65579 WKE65577:WLA65579 WUA65577:WUW65579 H131115:AA131117 HO131113:IK131115 RK131113:SG131115 ABG131113:ACC131115 ALC131113:ALY131115 AUY131113:AVU131115 BEU131113:BFQ131115 BOQ131113:BPM131115 BYM131113:BZI131115 CII131113:CJE131115 CSE131113:CTA131115 DCA131113:DCW131115 DLW131113:DMS131115 DVS131113:DWO131115 EFO131113:EGK131115 EPK131113:EQG131115 EZG131113:FAC131115 FJC131113:FJY131115 FSY131113:FTU131115 GCU131113:GDQ131115 GMQ131113:GNM131115 GWM131113:GXI131115 HGI131113:HHE131115 HQE131113:HRA131115 IAA131113:IAW131115 IJW131113:IKS131115 ITS131113:IUO131115 JDO131113:JEK131115 JNK131113:JOG131115 JXG131113:JYC131115 KHC131113:KHY131115 KQY131113:KRU131115 LAU131113:LBQ131115 LKQ131113:LLM131115 LUM131113:LVI131115 MEI131113:MFE131115 MOE131113:MPA131115 MYA131113:MYW131115 NHW131113:NIS131115 NRS131113:NSO131115 OBO131113:OCK131115 OLK131113:OMG131115 OVG131113:OWC131115 PFC131113:PFY131115 POY131113:PPU131115 PYU131113:PZQ131115 QIQ131113:QJM131115 QSM131113:QTI131115 RCI131113:RDE131115 RME131113:RNA131115 RWA131113:RWW131115 SFW131113:SGS131115 SPS131113:SQO131115 SZO131113:TAK131115 TJK131113:TKG131115 TTG131113:TUC131115 UDC131113:UDY131115 UMY131113:UNU131115 UWU131113:UXQ131115 VGQ131113:VHM131115 VQM131113:VRI131115 WAI131113:WBE131115 WKE131113:WLA131115 WUA131113:WUW131115 H196651:AA196653 HO196649:IK196651 RK196649:SG196651 ABG196649:ACC196651 ALC196649:ALY196651 AUY196649:AVU196651 BEU196649:BFQ196651 BOQ196649:BPM196651 BYM196649:BZI196651 CII196649:CJE196651 CSE196649:CTA196651 DCA196649:DCW196651 DLW196649:DMS196651 DVS196649:DWO196651 EFO196649:EGK196651 EPK196649:EQG196651 EZG196649:FAC196651 FJC196649:FJY196651 FSY196649:FTU196651 GCU196649:GDQ196651 GMQ196649:GNM196651 GWM196649:GXI196651 HGI196649:HHE196651 HQE196649:HRA196651 IAA196649:IAW196651 IJW196649:IKS196651 ITS196649:IUO196651 JDO196649:JEK196651 JNK196649:JOG196651 JXG196649:JYC196651 KHC196649:KHY196651 KQY196649:KRU196651 LAU196649:LBQ196651 LKQ196649:LLM196651 LUM196649:LVI196651 MEI196649:MFE196651 MOE196649:MPA196651 MYA196649:MYW196651 NHW196649:NIS196651 NRS196649:NSO196651 OBO196649:OCK196651 OLK196649:OMG196651 OVG196649:OWC196651 PFC196649:PFY196651 POY196649:PPU196651 PYU196649:PZQ196651 QIQ196649:QJM196651 QSM196649:QTI196651 RCI196649:RDE196651 RME196649:RNA196651 RWA196649:RWW196651 SFW196649:SGS196651 SPS196649:SQO196651 SZO196649:TAK196651 TJK196649:TKG196651 TTG196649:TUC196651 UDC196649:UDY196651 UMY196649:UNU196651 UWU196649:UXQ196651 VGQ196649:VHM196651 VQM196649:VRI196651 WAI196649:WBE196651 WKE196649:WLA196651 WUA196649:WUW196651 H262187:AA262189 HO262185:IK262187 RK262185:SG262187 ABG262185:ACC262187 ALC262185:ALY262187 AUY262185:AVU262187 BEU262185:BFQ262187 BOQ262185:BPM262187 BYM262185:BZI262187 CII262185:CJE262187 CSE262185:CTA262187 DCA262185:DCW262187 DLW262185:DMS262187 DVS262185:DWO262187 EFO262185:EGK262187 EPK262185:EQG262187 EZG262185:FAC262187 FJC262185:FJY262187 FSY262185:FTU262187 GCU262185:GDQ262187 GMQ262185:GNM262187 GWM262185:GXI262187 HGI262185:HHE262187 HQE262185:HRA262187 IAA262185:IAW262187 IJW262185:IKS262187 ITS262185:IUO262187 JDO262185:JEK262187 JNK262185:JOG262187 JXG262185:JYC262187 KHC262185:KHY262187 KQY262185:KRU262187 LAU262185:LBQ262187 LKQ262185:LLM262187 LUM262185:LVI262187 MEI262185:MFE262187 MOE262185:MPA262187 MYA262185:MYW262187 NHW262185:NIS262187 NRS262185:NSO262187 OBO262185:OCK262187 OLK262185:OMG262187 OVG262185:OWC262187 PFC262185:PFY262187 POY262185:PPU262187 PYU262185:PZQ262187 QIQ262185:QJM262187 QSM262185:QTI262187 RCI262185:RDE262187 RME262185:RNA262187 RWA262185:RWW262187 SFW262185:SGS262187 SPS262185:SQO262187 SZO262185:TAK262187 TJK262185:TKG262187 TTG262185:TUC262187 UDC262185:UDY262187 UMY262185:UNU262187 UWU262185:UXQ262187 VGQ262185:VHM262187 VQM262185:VRI262187 WAI262185:WBE262187 WKE262185:WLA262187 WUA262185:WUW262187 H327723:AA327725 HO327721:IK327723 RK327721:SG327723 ABG327721:ACC327723 ALC327721:ALY327723 AUY327721:AVU327723 BEU327721:BFQ327723 BOQ327721:BPM327723 BYM327721:BZI327723 CII327721:CJE327723 CSE327721:CTA327723 DCA327721:DCW327723 DLW327721:DMS327723 DVS327721:DWO327723 EFO327721:EGK327723 EPK327721:EQG327723 EZG327721:FAC327723 FJC327721:FJY327723 FSY327721:FTU327723 GCU327721:GDQ327723 GMQ327721:GNM327723 GWM327721:GXI327723 HGI327721:HHE327723 HQE327721:HRA327723 IAA327721:IAW327723 IJW327721:IKS327723 ITS327721:IUO327723 JDO327721:JEK327723 JNK327721:JOG327723 JXG327721:JYC327723 KHC327721:KHY327723 KQY327721:KRU327723 LAU327721:LBQ327723 LKQ327721:LLM327723 LUM327721:LVI327723 MEI327721:MFE327723 MOE327721:MPA327723 MYA327721:MYW327723 NHW327721:NIS327723 NRS327721:NSO327723 OBO327721:OCK327723 OLK327721:OMG327723 OVG327721:OWC327723 PFC327721:PFY327723 POY327721:PPU327723 PYU327721:PZQ327723 QIQ327721:QJM327723 QSM327721:QTI327723 RCI327721:RDE327723 RME327721:RNA327723 RWA327721:RWW327723 SFW327721:SGS327723 SPS327721:SQO327723 SZO327721:TAK327723 TJK327721:TKG327723 TTG327721:TUC327723 UDC327721:UDY327723 UMY327721:UNU327723 UWU327721:UXQ327723 VGQ327721:VHM327723 VQM327721:VRI327723 WAI327721:WBE327723 WKE327721:WLA327723 WUA327721:WUW327723 H393259:AA393261 HO393257:IK393259 RK393257:SG393259 ABG393257:ACC393259 ALC393257:ALY393259 AUY393257:AVU393259 BEU393257:BFQ393259 BOQ393257:BPM393259 BYM393257:BZI393259 CII393257:CJE393259 CSE393257:CTA393259 DCA393257:DCW393259 DLW393257:DMS393259 DVS393257:DWO393259 EFO393257:EGK393259 EPK393257:EQG393259 EZG393257:FAC393259 FJC393257:FJY393259 FSY393257:FTU393259 GCU393257:GDQ393259 GMQ393257:GNM393259 GWM393257:GXI393259 HGI393257:HHE393259 HQE393257:HRA393259 IAA393257:IAW393259 IJW393257:IKS393259 ITS393257:IUO393259 JDO393257:JEK393259 JNK393257:JOG393259 JXG393257:JYC393259 KHC393257:KHY393259 KQY393257:KRU393259 LAU393257:LBQ393259 LKQ393257:LLM393259 LUM393257:LVI393259 MEI393257:MFE393259 MOE393257:MPA393259 MYA393257:MYW393259 NHW393257:NIS393259 NRS393257:NSO393259 OBO393257:OCK393259 OLK393257:OMG393259 OVG393257:OWC393259 PFC393257:PFY393259 POY393257:PPU393259 PYU393257:PZQ393259 QIQ393257:QJM393259 QSM393257:QTI393259 RCI393257:RDE393259 RME393257:RNA393259 RWA393257:RWW393259 SFW393257:SGS393259 SPS393257:SQO393259 SZO393257:TAK393259 TJK393257:TKG393259 TTG393257:TUC393259 UDC393257:UDY393259 UMY393257:UNU393259 UWU393257:UXQ393259 VGQ393257:VHM393259 VQM393257:VRI393259 WAI393257:WBE393259 WKE393257:WLA393259 WUA393257:WUW393259 H458795:AA458797 HO458793:IK458795 RK458793:SG458795 ABG458793:ACC458795 ALC458793:ALY458795 AUY458793:AVU458795 BEU458793:BFQ458795 BOQ458793:BPM458795 BYM458793:BZI458795 CII458793:CJE458795 CSE458793:CTA458795 DCA458793:DCW458795 DLW458793:DMS458795 DVS458793:DWO458795 EFO458793:EGK458795 EPK458793:EQG458795 EZG458793:FAC458795 FJC458793:FJY458795 FSY458793:FTU458795 GCU458793:GDQ458795 GMQ458793:GNM458795 GWM458793:GXI458795 HGI458793:HHE458795 HQE458793:HRA458795 IAA458793:IAW458795 IJW458793:IKS458795 ITS458793:IUO458795 JDO458793:JEK458795 JNK458793:JOG458795 JXG458793:JYC458795 KHC458793:KHY458795 KQY458793:KRU458795 LAU458793:LBQ458795 LKQ458793:LLM458795 LUM458793:LVI458795 MEI458793:MFE458795 MOE458793:MPA458795 MYA458793:MYW458795 NHW458793:NIS458795 NRS458793:NSO458795 OBO458793:OCK458795 OLK458793:OMG458795 OVG458793:OWC458795 PFC458793:PFY458795 POY458793:PPU458795 PYU458793:PZQ458795 QIQ458793:QJM458795 QSM458793:QTI458795 RCI458793:RDE458795 RME458793:RNA458795 RWA458793:RWW458795 SFW458793:SGS458795 SPS458793:SQO458795 SZO458793:TAK458795 TJK458793:TKG458795 TTG458793:TUC458795 UDC458793:UDY458795 UMY458793:UNU458795 UWU458793:UXQ458795 VGQ458793:VHM458795 VQM458793:VRI458795 WAI458793:WBE458795 WKE458793:WLA458795 WUA458793:WUW458795 H524331:AA524333 HO524329:IK524331 RK524329:SG524331 ABG524329:ACC524331 ALC524329:ALY524331 AUY524329:AVU524331 BEU524329:BFQ524331 BOQ524329:BPM524331 BYM524329:BZI524331 CII524329:CJE524331 CSE524329:CTA524331 DCA524329:DCW524331 DLW524329:DMS524331 DVS524329:DWO524331 EFO524329:EGK524331 EPK524329:EQG524331 EZG524329:FAC524331 FJC524329:FJY524331 FSY524329:FTU524331 GCU524329:GDQ524331 GMQ524329:GNM524331 GWM524329:GXI524331 HGI524329:HHE524331 HQE524329:HRA524331 IAA524329:IAW524331 IJW524329:IKS524331 ITS524329:IUO524331 JDO524329:JEK524331 JNK524329:JOG524331 JXG524329:JYC524331 KHC524329:KHY524331 KQY524329:KRU524331 LAU524329:LBQ524331 LKQ524329:LLM524331 LUM524329:LVI524331 MEI524329:MFE524331 MOE524329:MPA524331 MYA524329:MYW524331 NHW524329:NIS524331 NRS524329:NSO524331 OBO524329:OCK524331 OLK524329:OMG524331 OVG524329:OWC524331 PFC524329:PFY524331 POY524329:PPU524331 PYU524329:PZQ524331 QIQ524329:QJM524331 QSM524329:QTI524331 RCI524329:RDE524331 RME524329:RNA524331 RWA524329:RWW524331 SFW524329:SGS524331 SPS524329:SQO524331 SZO524329:TAK524331 TJK524329:TKG524331 TTG524329:TUC524331 UDC524329:UDY524331 UMY524329:UNU524331 UWU524329:UXQ524331 VGQ524329:VHM524331 VQM524329:VRI524331 WAI524329:WBE524331 WKE524329:WLA524331 WUA524329:WUW524331 H589867:AA589869 HO589865:IK589867 RK589865:SG589867 ABG589865:ACC589867 ALC589865:ALY589867 AUY589865:AVU589867 BEU589865:BFQ589867 BOQ589865:BPM589867 BYM589865:BZI589867 CII589865:CJE589867 CSE589865:CTA589867 DCA589865:DCW589867 DLW589865:DMS589867 DVS589865:DWO589867 EFO589865:EGK589867 EPK589865:EQG589867 EZG589865:FAC589867 FJC589865:FJY589867 FSY589865:FTU589867 GCU589865:GDQ589867 GMQ589865:GNM589867 GWM589865:GXI589867 HGI589865:HHE589867 HQE589865:HRA589867 IAA589865:IAW589867 IJW589865:IKS589867 ITS589865:IUO589867 JDO589865:JEK589867 JNK589865:JOG589867 JXG589865:JYC589867 KHC589865:KHY589867 KQY589865:KRU589867 LAU589865:LBQ589867 LKQ589865:LLM589867 LUM589865:LVI589867 MEI589865:MFE589867 MOE589865:MPA589867 MYA589865:MYW589867 NHW589865:NIS589867 NRS589865:NSO589867 OBO589865:OCK589867 OLK589865:OMG589867 OVG589865:OWC589867 PFC589865:PFY589867 POY589865:PPU589867 PYU589865:PZQ589867 QIQ589865:QJM589867 QSM589865:QTI589867 RCI589865:RDE589867 RME589865:RNA589867 RWA589865:RWW589867 SFW589865:SGS589867 SPS589865:SQO589867 SZO589865:TAK589867 TJK589865:TKG589867 TTG589865:TUC589867 UDC589865:UDY589867 UMY589865:UNU589867 UWU589865:UXQ589867 VGQ589865:VHM589867 VQM589865:VRI589867 WAI589865:WBE589867 WKE589865:WLA589867 WUA589865:WUW589867 H655403:AA655405 HO655401:IK655403 RK655401:SG655403 ABG655401:ACC655403 ALC655401:ALY655403 AUY655401:AVU655403 BEU655401:BFQ655403 BOQ655401:BPM655403 BYM655401:BZI655403 CII655401:CJE655403 CSE655401:CTA655403 DCA655401:DCW655403 DLW655401:DMS655403 DVS655401:DWO655403 EFO655401:EGK655403 EPK655401:EQG655403 EZG655401:FAC655403 FJC655401:FJY655403 FSY655401:FTU655403 GCU655401:GDQ655403 GMQ655401:GNM655403 GWM655401:GXI655403 HGI655401:HHE655403 HQE655401:HRA655403 IAA655401:IAW655403 IJW655401:IKS655403 ITS655401:IUO655403 JDO655401:JEK655403 JNK655401:JOG655403 JXG655401:JYC655403 KHC655401:KHY655403 KQY655401:KRU655403 LAU655401:LBQ655403 LKQ655401:LLM655403 LUM655401:LVI655403 MEI655401:MFE655403 MOE655401:MPA655403 MYA655401:MYW655403 NHW655401:NIS655403 NRS655401:NSO655403 OBO655401:OCK655403 OLK655401:OMG655403 OVG655401:OWC655403 PFC655401:PFY655403 POY655401:PPU655403 PYU655401:PZQ655403 QIQ655401:QJM655403 QSM655401:QTI655403 RCI655401:RDE655403 RME655401:RNA655403 RWA655401:RWW655403 SFW655401:SGS655403 SPS655401:SQO655403 SZO655401:TAK655403 TJK655401:TKG655403 TTG655401:TUC655403 UDC655401:UDY655403 UMY655401:UNU655403 UWU655401:UXQ655403 VGQ655401:VHM655403 VQM655401:VRI655403 WAI655401:WBE655403 WKE655401:WLA655403 WUA655401:WUW655403 H720939:AA720941 HO720937:IK720939 RK720937:SG720939 ABG720937:ACC720939 ALC720937:ALY720939 AUY720937:AVU720939 BEU720937:BFQ720939 BOQ720937:BPM720939 BYM720937:BZI720939 CII720937:CJE720939 CSE720937:CTA720939 DCA720937:DCW720939 DLW720937:DMS720939 DVS720937:DWO720939 EFO720937:EGK720939 EPK720937:EQG720939 EZG720937:FAC720939 FJC720937:FJY720939 FSY720937:FTU720939 GCU720937:GDQ720939 GMQ720937:GNM720939 GWM720937:GXI720939 HGI720937:HHE720939 HQE720937:HRA720939 IAA720937:IAW720939 IJW720937:IKS720939 ITS720937:IUO720939 JDO720937:JEK720939 JNK720937:JOG720939 JXG720937:JYC720939 KHC720937:KHY720939 KQY720937:KRU720939 LAU720937:LBQ720939 LKQ720937:LLM720939 LUM720937:LVI720939 MEI720937:MFE720939 MOE720937:MPA720939 MYA720937:MYW720939 NHW720937:NIS720939 NRS720937:NSO720939 OBO720937:OCK720939 OLK720937:OMG720939 OVG720937:OWC720939 PFC720937:PFY720939 POY720937:PPU720939 PYU720937:PZQ720939 QIQ720937:QJM720939 QSM720937:QTI720939 RCI720937:RDE720939 RME720937:RNA720939 RWA720937:RWW720939 SFW720937:SGS720939 SPS720937:SQO720939 SZO720937:TAK720939 TJK720937:TKG720939 TTG720937:TUC720939 UDC720937:UDY720939 UMY720937:UNU720939 UWU720937:UXQ720939 VGQ720937:VHM720939 VQM720937:VRI720939 WAI720937:WBE720939 WKE720937:WLA720939 WUA720937:WUW720939 H786475:AA786477 HO786473:IK786475 RK786473:SG786475 ABG786473:ACC786475 ALC786473:ALY786475 AUY786473:AVU786475 BEU786473:BFQ786475 BOQ786473:BPM786475 BYM786473:BZI786475 CII786473:CJE786475 CSE786473:CTA786475 DCA786473:DCW786475 DLW786473:DMS786475 DVS786473:DWO786475 EFO786473:EGK786475 EPK786473:EQG786475 EZG786473:FAC786475 FJC786473:FJY786475 FSY786473:FTU786475 GCU786473:GDQ786475 GMQ786473:GNM786475 GWM786473:GXI786475 HGI786473:HHE786475 HQE786473:HRA786475 IAA786473:IAW786475 IJW786473:IKS786475 ITS786473:IUO786475 JDO786473:JEK786475 JNK786473:JOG786475 JXG786473:JYC786475 KHC786473:KHY786475 KQY786473:KRU786475 LAU786473:LBQ786475 LKQ786473:LLM786475 LUM786473:LVI786475 MEI786473:MFE786475 MOE786473:MPA786475 MYA786473:MYW786475 NHW786473:NIS786475 NRS786473:NSO786475 OBO786473:OCK786475 OLK786473:OMG786475 OVG786473:OWC786475 PFC786473:PFY786475 POY786473:PPU786475 PYU786473:PZQ786475 QIQ786473:QJM786475 QSM786473:QTI786475 RCI786473:RDE786475 RME786473:RNA786475 RWA786473:RWW786475 SFW786473:SGS786475 SPS786473:SQO786475 SZO786473:TAK786475 TJK786473:TKG786475 TTG786473:TUC786475 UDC786473:UDY786475 UMY786473:UNU786475 UWU786473:UXQ786475 VGQ786473:VHM786475 VQM786473:VRI786475 WAI786473:WBE786475 WKE786473:WLA786475 WUA786473:WUW786475 H852011:AA852013 HO852009:IK852011 RK852009:SG852011 ABG852009:ACC852011 ALC852009:ALY852011 AUY852009:AVU852011 BEU852009:BFQ852011 BOQ852009:BPM852011 BYM852009:BZI852011 CII852009:CJE852011 CSE852009:CTA852011 DCA852009:DCW852011 DLW852009:DMS852011 DVS852009:DWO852011 EFO852009:EGK852011 EPK852009:EQG852011 EZG852009:FAC852011 FJC852009:FJY852011 FSY852009:FTU852011 GCU852009:GDQ852011 GMQ852009:GNM852011 GWM852009:GXI852011 HGI852009:HHE852011 HQE852009:HRA852011 IAA852009:IAW852011 IJW852009:IKS852011 ITS852009:IUO852011 JDO852009:JEK852011 JNK852009:JOG852011 JXG852009:JYC852011 KHC852009:KHY852011 KQY852009:KRU852011 LAU852009:LBQ852011 LKQ852009:LLM852011 LUM852009:LVI852011 MEI852009:MFE852011 MOE852009:MPA852011 MYA852009:MYW852011 NHW852009:NIS852011 NRS852009:NSO852011 OBO852009:OCK852011 OLK852009:OMG852011 OVG852009:OWC852011 PFC852009:PFY852011 POY852009:PPU852011 PYU852009:PZQ852011 QIQ852009:QJM852011 QSM852009:QTI852011 RCI852009:RDE852011 RME852009:RNA852011 RWA852009:RWW852011 SFW852009:SGS852011 SPS852009:SQO852011 SZO852009:TAK852011 TJK852009:TKG852011 TTG852009:TUC852011 UDC852009:UDY852011 UMY852009:UNU852011 UWU852009:UXQ852011 VGQ852009:VHM852011 VQM852009:VRI852011 WAI852009:WBE852011 WKE852009:WLA852011 WUA852009:WUW852011 H917547:AA917549 HO917545:IK917547 RK917545:SG917547 ABG917545:ACC917547 ALC917545:ALY917547 AUY917545:AVU917547 BEU917545:BFQ917547 BOQ917545:BPM917547 BYM917545:BZI917547 CII917545:CJE917547 CSE917545:CTA917547 DCA917545:DCW917547 DLW917545:DMS917547 DVS917545:DWO917547 EFO917545:EGK917547 EPK917545:EQG917547 EZG917545:FAC917547 FJC917545:FJY917547 FSY917545:FTU917547 GCU917545:GDQ917547 GMQ917545:GNM917547 GWM917545:GXI917547 HGI917545:HHE917547 HQE917545:HRA917547 IAA917545:IAW917547 IJW917545:IKS917547 ITS917545:IUO917547 JDO917545:JEK917547 JNK917545:JOG917547 JXG917545:JYC917547 KHC917545:KHY917547 KQY917545:KRU917547 LAU917545:LBQ917547 LKQ917545:LLM917547 LUM917545:LVI917547 MEI917545:MFE917547 MOE917545:MPA917547 MYA917545:MYW917547 NHW917545:NIS917547 NRS917545:NSO917547 OBO917545:OCK917547 OLK917545:OMG917547 OVG917545:OWC917547 PFC917545:PFY917547 POY917545:PPU917547 PYU917545:PZQ917547 QIQ917545:QJM917547 QSM917545:QTI917547 RCI917545:RDE917547 RME917545:RNA917547 RWA917545:RWW917547 SFW917545:SGS917547 SPS917545:SQO917547 SZO917545:TAK917547 TJK917545:TKG917547 TTG917545:TUC917547 UDC917545:UDY917547 UMY917545:UNU917547 UWU917545:UXQ917547 VGQ917545:VHM917547 VQM917545:VRI917547 WAI917545:WBE917547 WKE917545:WLA917547 WUA917545:WUW917547 H983083:AA983085 HO983081:IK983083 RK983081:SG983083 ABG983081:ACC983083 ALC983081:ALY983083 AUY983081:AVU983083 BEU983081:BFQ983083 BOQ983081:BPM983083 BYM983081:BZI983083 CII983081:CJE983083 CSE983081:CTA983083 DCA983081:DCW983083 DLW983081:DMS983083 DVS983081:DWO983083 EFO983081:EGK983083 EPK983081:EQG983083 EZG983081:FAC983083 FJC983081:FJY983083 FSY983081:FTU983083 GCU983081:GDQ983083 GMQ983081:GNM983083 GWM983081:GXI983083 HGI983081:HHE983083 HQE983081:HRA983083 IAA983081:IAW983083 IJW983081:IKS983083 ITS983081:IUO983083 JDO983081:JEK983083 JNK983081:JOG983083 JXG983081:JYC983083 KHC983081:KHY983083 KQY983081:KRU983083 LAU983081:LBQ983083 LKQ983081:LLM983083 LUM983081:LVI983083 MEI983081:MFE983083 MOE983081:MPA983083 MYA983081:MYW983083 NHW983081:NIS983083 NRS983081:NSO983083 OBO983081:OCK983083 OLK983081:OMG983083 OVG983081:OWC983083 PFC983081:PFY983083 POY983081:PPU983083 PYU983081:PZQ983083 QIQ983081:QJM983083 QSM983081:QTI983083 RCI983081:RDE983083 RME983081:RNA983083 RWA983081:RWW983083 SFW983081:SGS983083 SPS983081:SQO983083 SZO983081:TAK983083 TJK983081:TKG983083 TTG983081:TUC983083 UDC983081:UDY983083 UMY983081:UNU983083 UWU983081:UXQ983083 VGQ983081:VHM983083 VQM983081:VRI983083 WAI983081:WBE983083 WKE983081:WLA983083 WUA983081:WUW983083 O65562:O65563 HV65560:HV65561 RR65560:RR65561 ABN65560:ABN65561 ALJ65560:ALJ65561 AVF65560:AVF65561 BFB65560:BFB65561 BOX65560:BOX65561 BYT65560:BYT65561 CIP65560:CIP65561 CSL65560:CSL65561 DCH65560:DCH65561 DMD65560:DMD65561 DVZ65560:DVZ65561 EFV65560:EFV65561 EPR65560:EPR65561 EZN65560:EZN65561 FJJ65560:FJJ65561 FTF65560:FTF65561 GDB65560:GDB65561 GMX65560:GMX65561 GWT65560:GWT65561 HGP65560:HGP65561 HQL65560:HQL65561 IAH65560:IAH65561 IKD65560:IKD65561 ITZ65560:ITZ65561 JDV65560:JDV65561 JNR65560:JNR65561 JXN65560:JXN65561 KHJ65560:KHJ65561 KRF65560:KRF65561 LBB65560:LBB65561 LKX65560:LKX65561 LUT65560:LUT65561 MEP65560:MEP65561 MOL65560:MOL65561 MYH65560:MYH65561 NID65560:NID65561 NRZ65560:NRZ65561 OBV65560:OBV65561 OLR65560:OLR65561 OVN65560:OVN65561 PFJ65560:PFJ65561 PPF65560:PPF65561 PZB65560:PZB65561 QIX65560:QIX65561 QST65560:QST65561 RCP65560:RCP65561 RML65560:RML65561 RWH65560:RWH65561 SGD65560:SGD65561 SPZ65560:SPZ65561 SZV65560:SZV65561 TJR65560:TJR65561 TTN65560:TTN65561 UDJ65560:UDJ65561 UNF65560:UNF65561 UXB65560:UXB65561 VGX65560:VGX65561 VQT65560:VQT65561 WAP65560:WAP65561 WKL65560:WKL65561 WUH65560:WUH65561 O131098:O131099 HV131096:HV131097 RR131096:RR131097 ABN131096:ABN131097 ALJ131096:ALJ131097 AVF131096:AVF131097 BFB131096:BFB131097 BOX131096:BOX131097 BYT131096:BYT131097 CIP131096:CIP131097 CSL131096:CSL131097 DCH131096:DCH131097 DMD131096:DMD131097 DVZ131096:DVZ131097 EFV131096:EFV131097 EPR131096:EPR131097 EZN131096:EZN131097 FJJ131096:FJJ131097 FTF131096:FTF131097 GDB131096:GDB131097 GMX131096:GMX131097 GWT131096:GWT131097 HGP131096:HGP131097 HQL131096:HQL131097 IAH131096:IAH131097 IKD131096:IKD131097 ITZ131096:ITZ131097 JDV131096:JDV131097 JNR131096:JNR131097 JXN131096:JXN131097 KHJ131096:KHJ131097 KRF131096:KRF131097 LBB131096:LBB131097 LKX131096:LKX131097 LUT131096:LUT131097 MEP131096:MEP131097 MOL131096:MOL131097 MYH131096:MYH131097 NID131096:NID131097 NRZ131096:NRZ131097 OBV131096:OBV131097 OLR131096:OLR131097 OVN131096:OVN131097 PFJ131096:PFJ131097 PPF131096:PPF131097 PZB131096:PZB131097 QIX131096:QIX131097 QST131096:QST131097 RCP131096:RCP131097 RML131096:RML131097 RWH131096:RWH131097 SGD131096:SGD131097 SPZ131096:SPZ131097 SZV131096:SZV131097 TJR131096:TJR131097 TTN131096:TTN131097 UDJ131096:UDJ131097 UNF131096:UNF131097 UXB131096:UXB131097 VGX131096:VGX131097 VQT131096:VQT131097 WAP131096:WAP131097 WKL131096:WKL131097 WUH131096:WUH131097 O196634:O196635 HV196632:HV196633 RR196632:RR196633 ABN196632:ABN196633 ALJ196632:ALJ196633 AVF196632:AVF196633 BFB196632:BFB196633 BOX196632:BOX196633 BYT196632:BYT196633 CIP196632:CIP196633 CSL196632:CSL196633 DCH196632:DCH196633 DMD196632:DMD196633 DVZ196632:DVZ196633 EFV196632:EFV196633 EPR196632:EPR196633 EZN196632:EZN196633 FJJ196632:FJJ196633 FTF196632:FTF196633 GDB196632:GDB196633 GMX196632:GMX196633 GWT196632:GWT196633 HGP196632:HGP196633 HQL196632:HQL196633 IAH196632:IAH196633 IKD196632:IKD196633 ITZ196632:ITZ196633 JDV196632:JDV196633 JNR196632:JNR196633 JXN196632:JXN196633 KHJ196632:KHJ196633 KRF196632:KRF196633 LBB196632:LBB196633 LKX196632:LKX196633 LUT196632:LUT196633 MEP196632:MEP196633 MOL196632:MOL196633 MYH196632:MYH196633 NID196632:NID196633 NRZ196632:NRZ196633 OBV196632:OBV196633 OLR196632:OLR196633 OVN196632:OVN196633 PFJ196632:PFJ196633 PPF196632:PPF196633 PZB196632:PZB196633 QIX196632:QIX196633 QST196632:QST196633 RCP196632:RCP196633 RML196632:RML196633 RWH196632:RWH196633 SGD196632:SGD196633 SPZ196632:SPZ196633 SZV196632:SZV196633 TJR196632:TJR196633 TTN196632:TTN196633 UDJ196632:UDJ196633 UNF196632:UNF196633 UXB196632:UXB196633 VGX196632:VGX196633 VQT196632:VQT196633 WAP196632:WAP196633 WKL196632:WKL196633 WUH196632:WUH196633 O262170:O262171 HV262168:HV262169 RR262168:RR262169 ABN262168:ABN262169 ALJ262168:ALJ262169 AVF262168:AVF262169 BFB262168:BFB262169 BOX262168:BOX262169 BYT262168:BYT262169 CIP262168:CIP262169 CSL262168:CSL262169 DCH262168:DCH262169 DMD262168:DMD262169 DVZ262168:DVZ262169 EFV262168:EFV262169 EPR262168:EPR262169 EZN262168:EZN262169 FJJ262168:FJJ262169 FTF262168:FTF262169 GDB262168:GDB262169 GMX262168:GMX262169 GWT262168:GWT262169 HGP262168:HGP262169 HQL262168:HQL262169 IAH262168:IAH262169 IKD262168:IKD262169 ITZ262168:ITZ262169 JDV262168:JDV262169 JNR262168:JNR262169 JXN262168:JXN262169 KHJ262168:KHJ262169 KRF262168:KRF262169 LBB262168:LBB262169 LKX262168:LKX262169 LUT262168:LUT262169 MEP262168:MEP262169 MOL262168:MOL262169 MYH262168:MYH262169 NID262168:NID262169 NRZ262168:NRZ262169 OBV262168:OBV262169 OLR262168:OLR262169 OVN262168:OVN262169 PFJ262168:PFJ262169 PPF262168:PPF262169 PZB262168:PZB262169 QIX262168:QIX262169 QST262168:QST262169 RCP262168:RCP262169 RML262168:RML262169 RWH262168:RWH262169 SGD262168:SGD262169 SPZ262168:SPZ262169 SZV262168:SZV262169 TJR262168:TJR262169 TTN262168:TTN262169 UDJ262168:UDJ262169 UNF262168:UNF262169 UXB262168:UXB262169 VGX262168:VGX262169 VQT262168:VQT262169 WAP262168:WAP262169 WKL262168:WKL262169 WUH262168:WUH262169 O327706:O327707 HV327704:HV327705 RR327704:RR327705 ABN327704:ABN327705 ALJ327704:ALJ327705 AVF327704:AVF327705 BFB327704:BFB327705 BOX327704:BOX327705 BYT327704:BYT327705 CIP327704:CIP327705 CSL327704:CSL327705 DCH327704:DCH327705 DMD327704:DMD327705 DVZ327704:DVZ327705 EFV327704:EFV327705 EPR327704:EPR327705 EZN327704:EZN327705 FJJ327704:FJJ327705 FTF327704:FTF327705 GDB327704:GDB327705 GMX327704:GMX327705 GWT327704:GWT327705 HGP327704:HGP327705 HQL327704:HQL327705 IAH327704:IAH327705 IKD327704:IKD327705 ITZ327704:ITZ327705 JDV327704:JDV327705 JNR327704:JNR327705 JXN327704:JXN327705 KHJ327704:KHJ327705 KRF327704:KRF327705 LBB327704:LBB327705 LKX327704:LKX327705 LUT327704:LUT327705 MEP327704:MEP327705 MOL327704:MOL327705 MYH327704:MYH327705 NID327704:NID327705 NRZ327704:NRZ327705 OBV327704:OBV327705 OLR327704:OLR327705 OVN327704:OVN327705 PFJ327704:PFJ327705 PPF327704:PPF327705 PZB327704:PZB327705 QIX327704:QIX327705 QST327704:QST327705 RCP327704:RCP327705 RML327704:RML327705 RWH327704:RWH327705 SGD327704:SGD327705 SPZ327704:SPZ327705 SZV327704:SZV327705 TJR327704:TJR327705 TTN327704:TTN327705 UDJ327704:UDJ327705 UNF327704:UNF327705 UXB327704:UXB327705 VGX327704:VGX327705 VQT327704:VQT327705 WAP327704:WAP327705 WKL327704:WKL327705 WUH327704:WUH327705 O393242:O393243 HV393240:HV393241 RR393240:RR393241 ABN393240:ABN393241 ALJ393240:ALJ393241 AVF393240:AVF393241 BFB393240:BFB393241 BOX393240:BOX393241 BYT393240:BYT393241 CIP393240:CIP393241 CSL393240:CSL393241 DCH393240:DCH393241 DMD393240:DMD393241 DVZ393240:DVZ393241 EFV393240:EFV393241 EPR393240:EPR393241 EZN393240:EZN393241 FJJ393240:FJJ393241 FTF393240:FTF393241 GDB393240:GDB393241 GMX393240:GMX393241 GWT393240:GWT393241 HGP393240:HGP393241 HQL393240:HQL393241 IAH393240:IAH393241 IKD393240:IKD393241 ITZ393240:ITZ393241 JDV393240:JDV393241 JNR393240:JNR393241 JXN393240:JXN393241 KHJ393240:KHJ393241 KRF393240:KRF393241 LBB393240:LBB393241 LKX393240:LKX393241 LUT393240:LUT393241 MEP393240:MEP393241 MOL393240:MOL393241 MYH393240:MYH393241 NID393240:NID393241 NRZ393240:NRZ393241 OBV393240:OBV393241 OLR393240:OLR393241 OVN393240:OVN393241 PFJ393240:PFJ393241 PPF393240:PPF393241 PZB393240:PZB393241 QIX393240:QIX393241 QST393240:QST393241 RCP393240:RCP393241 RML393240:RML393241 RWH393240:RWH393241 SGD393240:SGD393241 SPZ393240:SPZ393241 SZV393240:SZV393241 TJR393240:TJR393241 TTN393240:TTN393241 UDJ393240:UDJ393241 UNF393240:UNF393241 UXB393240:UXB393241 VGX393240:VGX393241 VQT393240:VQT393241 WAP393240:WAP393241 WKL393240:WKL393241 WUH393240:WUH393241 O458778:O458779 HV458776:HV458777 RR458776:RR458777 ABN458776:ABN458777 ALJ458776:ALJ458777 AVF458776:AVF458777 BFB458776:BFB458777 BOX458776:BOX458777 BYT458776:BYT458777 CIP458776:CIP458777 CSL458776:CSL458777 DCH458776:DCH458777 DMD458776:DMD458777 DVZ458776:DVZ458777 EFV458776:EFV458777 EPR458776:EPR458777 EZN458776:EZN458777 FJJ458776:FJJ458777 FTF458776:FTF458777 GDB458776:GDB458777 GMX458776:GMX458777 GWT458776:GWT458777 HGP458776:HGP458777 HQL458776:HQL458777 IAH458776:IAH458777 IKD458776:IKD458777 ITZ458776:ITZ458777 JDV458776:JDV458777 JNR458776:JNR458777 JXN458776:JXN458777 KHJ458776:KHJ458777 KRF458776:KRF458777 LBB458776:LBB458777 LKX458776:LKX458777 LUT458776:LUT458777 MEP458776:MEP458777 MOL458776:MOL458777 MYH458776:MYH458777 NID458776:NID458777 NRZ458776:NRZ458777 OBV458776:OBV458777 OLR458776:OLR458777 OVN458776:OVN458777 PFJ458776:PFJ458777 PPF458776:PPF458777 PZB458776:PZB458777 QIX458776:QIX458777 QST458776:QST458777 RCP458776:RCP458777 RML458776:RML458777 RWH458776:RWH458777 SGD458776:SGD458777 SPZ458776:SPZ458777 SZV458776:SZV458777 TJR458776:TJR458777 TTN458776:TTN458777 UDJ458776:UDJ458777 UNF458776:UNF458777 UXB458776:UXB458777 VGX458776:VGX458777 VQT458776:VQT458777 WAP458776:WAP458777 WKL458776:WKL458777 WUH458776:WUH458777 O524314:O524315 HV524312:HV524313 RR524312:RR524313 ABN524312:ABN524313 ALJ524312:ALJ524313 AVF524312:AVF524313 BFB524312:BFB524313 BOX524312:BOX524313 BYT524312:BYT524313 CIP524312:CIP524313 CSL524312:CSL524313 DCH524312:DCH524313 DMD524312:DMD524313 DVZ524312:DVZ524313 EFV524312:EFV524313 EPR524312:EPR524313 EZN524312:EZN524313 FJJ524312:FJJ524313 FTF524312:FTF524313 GDB524312:GDB524313 GMX524312:GMX524313 GWT524312:GWT524313 HGP524312:HGP524313 HQL524312:HQL524313 IAH524312:IAH524313 IKD524312:IKD524313 ITZ524312:ITZ524313 JDV524312:JDV524313 JNR524312:JNR524313 JXN524312:JXN524313 KHJ524312:KHJ524313 KRF524312:KRF524313 LBB524312:LBB524313 LKX524312:LKX524313 LUT524312:LUT524313 MEP524312:MEP524313 MOL524312:MOL524313 MYH524312:MYH524313 NID524312:NID524313 NRZ524312:NRZ524313 OBV524312:OBV524313 OLR524312:OLR524313 OVN524312:OVN524313 PFJ524312:PFJ524313 PPF524312:PPF524313 PZB524312:PZB524313 QIX524312:QIX524313 QST524312:QST524313 RCP524312:RCP524313 RML524312:RML524313 RWH524312:RWH524313 SGD524312:SGD524313 SPZ524312:SPZ524313 SZV524312:SZV524313 TJR524312:TJR524313 TTN524312:TTN524313 UDJ524312:UDJ524313 UNF524312:UNF524313 UXB524312:UXB524313 VGX524312:VGX524313 VQT524312:VQT524313 WAP524312:WAP524313 WKL524312:WKL524313 WUH524312:WUH524313 O589850:O589851 HV589848:HV589849 RR589848:RR589849 ABN589848:ABN589849 ALJ589848:ALJ589849 AVF589848:AVF589849 BFB589848:BFB589849 BOX589848:BOX589849 BYT589848:BYT589849 CIP589848:CIP589849 CSL589848:CSL589849 DCH589848:DCH589849 DMD589848:DMD589849 DVZ589848:DVZ589849 EFV589848:EFV589849 EPR589848:EPR589849 EZN589848:EZN589849 FJJ589848:FJJ589849 FTF589848:FTF589849 GDB589848:GDB589849 GMX589848:GMX589849 GWT589848:GWT589849 HGP589848:HGP589849 HQL589848:HQL589849 IAH589848:IAH589849 IKD589848:IKD589849 ITZ589848:ITZ589849 JDV589848:JDV589849 JNR589848:JNR589849 JXN589848:JXN589849 KHJ589848:KHJ589849 KRF589848:KRF589849 LBB589848:LBB589849 LKX589848:LKX589849 LUT589848:LUT589849 MEP589848:MEP589849 MOL589848:MOL589849 MYH589848:MYH589849 NID589848:NID589849 NRZ589848:NRZ589849 OBV589848:OBV589849 OLR589848:OLR589849 OVN589848:OVN589849 PFJ589848:PFJ589849 PPF589848:PPF589849 PZB589848:PZB589849 QIX589848:QIX589849 QST589848:QST589849 RCP589848:RCP589849 RML589848:RML589849 RWH589848:RWH589849 SGD589848:SGD589849 SPZ589848:SPZ589849 SZV589848:SZV589849 TJR589848:TJR589849 TTN589848:TTN589849 UDJ589848:UDJ589849 UNF589848:UNF589849 UXB589848:UXB589849 VGX589848:VGX589849 VQT589848:VQT589849 WAP589848:WAP589849 WKL589848:WKL589849 WUH589848:WUH589849 O655386:O655387 HV655384:HV655385 RR655384:RR655385 ABN655384:ABN655385 ALJ655384:ALJ655385 AVF655384:AVF655385 BFB655384:BFB655385 BOX655384:BOX655385 BYT655384:BYT655385 CIP655384:CIP655385 CSL655384:CSL655385 DCH655384:DCH655385 DMD655384:DMD655385 DVZ655384:DVZ655385 EFV655384:EFV655385 EPR655384:EPR655385 EZN655384:EZN655385 FJJ655384:FJJ655385 FTF655384:FTF655385 GDB655384:GDB655385 GMX655384:GMX655385 GWT655384:GWT655385 HGP655384:HGP655385 HQL655384:HQL655385 IAH655384:IAH655385 IKD655384:IKD655385 ITZ655384:ITZ655385 JDV655384:JDV655385 JNR655384:JNR655385 JXN655384:JXN655385 KHJ655384:KHJ655385 KRF655384:KRF655385 LBB655384:LBB655385 LKX655384:LKX655385 LUT655384:LUT655385 MEP655384:MEP655385 MOL655384:MOL655385 MYH655384:MYH655385 NID655384:NID655385 NRZ655384:NRZ655385 OBV655384:OBV655385 OLR655384:OLR655385 OVN655384:OVN655385 PFJ655384:PFJ655385 PPF655384:PPF655385 PZB655384:PZB655385 QIX655384:QIX655385 QST655384:QST655385 RCP655384:RCP655385 RML655384:RML655385 RWH655384:RWH655385 SGD655384:SGD655385 SPZ655384:SPZ655385 SZV655384:SZV655385 TJR655384:TJR655385 TTN655384:TTN655385 UDJ655384:UDJ655385 UNF655384:UNF655385 UXB655384:UXB655385 VGX655384:VGX655385 VQT655384:VQT655385 WAP655384:WAP655385 WKL655384:WKL655385 WUH655384:WUH655385 O720922:O720923 HV720920:HV720921 RR720920:RR720921 ABN720920:ABN720921 ALJ720920:ALJ720921 AVF720920:AVF720921 BFB720920:BFB720921 BOX720920:BOX720921 BYT720920:BYT720921 CIP720920:CIP720921 CSL720920:CSL720921 DCH720920:DCH720921 DMD720920:DMD720921 DVZ720920:DVZ720921 EFV720920:EFV720921 EPR720920:EPR720921 EZN720920:EZN720921 FJJ720920:FJJ720921 FTF720920:FTF720921 GDB720920:GDB720921 GMX720920:GMX720921 GWT720920:GWT720921 HGP720920:HGP720921 HQL720920:HQL720921 IAH720920:IAH720921 IKD720920:IKD720921 ITZ720920:ITZ720921 JDV720920:JDV720921 JNR720920:JNR720921 JXN720920:JXN720921 KHJ720920:KHJ720921 KRF720920:KRF720921 LBB720920:LBB720921 LKX720920:LKX720921 LUT720920:LUT720921 MEP720920:MEP720921 MOL720920:MOL720921 MYH720920:MYH720921 NID720920:NID720921 NRZ720920:NRZ720921 OBV720920:OBV720921 OLR720920:OLR720921 OVN720920:OVN720921 PFJ720920:PFJ720921 PPF720920:PPF720921 PZB720920:PZB720921 QIX720920:QIX720921 QST720920:QST720921 RCP720920:RCP720921 RML720920:RML720921 RWH720920:RWH720921 SGD720920:SGD720921 SPZ720920:SPZ720921 SZV720920:SZV720921 TJR720920:TJR720921 TTN720920:TTN720921 UDJ720920:UDJ720921 UNF720920:UNF720921 UXB720920:UXB720921 VGX720920:VGX720921 VQT720920:VQT720921 WAP720920:WAP720921 WKL720920:WKL720921 WUH720920:WUH720921 O786458:O786459 HV786456:HV786457 RR786456:RR786457 ABN786456:ABN786457 ALJ786456:ALJ786457 AVF786456:AVF786457 BFB786456:BFB786457 BOX786456:BOX786457 BYT786456:BYT786457 CIP786456:CIP786457 CSL786456:CSL786457 DCH786456:DCH786457 DMD786456:DMD786457 DVZ786456:DVZ786457 EFV786456:EFV786457 EPR786456:EPR786457 EZN786456:EZN786457 FJJ786456:FJJ786457 FTF786456:FTF786457 GDB786456:GDB786457 GMX786456:GMX786457 GWT786456:GWT786457 HGP786456:HGP786457 HQL786456:HQL786457 IAH786456:IAH786457 IKD786456:IKD786457 ITZ786456:ITZ786457 JDV786456:JDV786457 JNR786456:JNR786457 JXN786456:JXN786457 KHJ786456:KHJ786457 KRF786456:KRF786457 LBB786456:LBB786457 LKX786456:LKX786457 LUT786456:LUT786457 MEP786456:MEP786457 MOL786456:MOL786457 MYH786456:MYH786457 NID786456:NID786457 NRZ786456:NRZ786457 OBV786456:OBV786457 OLR786456:OLR786457 OVN786456:OVN786457 PFJ786456:PFJ786457 PPF786456:PPF786457 PZB786456:PZB786457 QIX786456:QIX786457 QST786456:QST786457 RCP786456:RCP786457 RML786456:RML786457 RWH786456:RWH786457 SGD786456:SGD786457 SPZ786456:SPZ786457 SZV786456:SZV786457 TJR786456:TJR786457 TTN786456:TTN786457 UDJ786456:UDJ786457 UNF786456:UNF786457 UXB786456:UXB786457 VGX786456:VGX786457 VQT786456:VQT786457 WAP786456:WAP786457 WKL786456:WKL786457 WUH786456:WUH786457 O851994:O851995 HV851992:HV851993 RR851992:RR851993 ABN851992:ABN851993 ALJ851992:ALJ851993 AVF851992:AVF851993 BFB851992:BFB851993 BOX851992:BOX851993 BYT851992:BYT851993 CIP851992:CIP851993 CSL851992:CSL851993 DCH851992:DCH851993 DMD851992:DMD851993 DVZ851992:DVZ851993 EFV851992:EFV851993 EPR851992:EPR851993 EZN851992:EZN851993 FJJ851992:FJJ851993 FTF851992:FTF851993 GDB851992:GDB851993 GMX851992:GMX851993 GWT851992:GWT851993 HGP851992:HGP851993 HQL851992:HQL851993 IAH851992:IAH851993 IKD851992:IKD851993 ITZ851992:ITZ851993 JDV851992:JDV851993 JNR851992:JNR851993 JXN851992:JXN851993 KHJ851992:KHJ851993 KRF851992:KRF851993 LBB851992:LBB851993 LKX851992:LKX851993 LUT851992:LUT851993 MEP851992:MEP851993 MOL851992:MOL851993 MYH851992:MYH851993 NID851992:NID851993 NRZ851992:NRZ851993 OBV851992:OBV851993 OLR851992:OLR851993 OVN851992:OVN851993 PFJ851992:PFJ851993 PPF851992:PPF851993 PZB851992:PZB851993 QIX851992:QIX851993 QST851992:QST851993 RCP851992:RCP851993 RML851992:RML851993 RWH851992:RWH851993 SGD851992:SGD851993 SPZ851992:SPZ851993 SZV851992:SZV851993 TJR851992:TJR851993 TTN851992:TTN851993 UDJ851992:UDJ851993 UNF851992:UNF851993 UXB851992:UXB851993 VGX851992:VGX851993 VQT851992:VQT851993 WAP851992:WAP851993 WKL851992:WKL851993 WUH851992:WUH851993 O917530:O917531 HV917528:HV917529 RR917528:RR917529 ABN917528:ABN917529 ALJ917528:ALJ917529 AVF917528:AVF917529 BFB917528:BFB917529 BOX917528:BOX917529 BYT917528:BYT917529 CIP917528:CIP917529 CSL917528:CSL917529 DCH917528:DCH917529 DMD917528:DMD917529 DVZ917528:DVZ917529 EFV917528:EFV917529 EPR917528:EPR917529 EZN917528:EZN917529 FJJ917528:FJJ917529 FTF917528:FTF917529 GDB917528:GDB917529 GMX917528:GMX917529 GWT917528:GWT917529 HGP917528:HGP917529 HQL917528:HQL917529 IAH917528:IAH917529 IKD917528:IKD917529 ITZ917528:ITZ917529 JDV917528:JDV917529 JNR917528:JNR917529 JXN917528:JXN917529 KHJ917528:KHJ917529 KRF917528:KRF917529 LBB917528:LBB917529 LKX917528:LKX917529 LUT917528:LUT917529 MEP917528:MEP917529 MOL917528:MOL917529 MYH917528:MYH917529 NID917528:NID917529 NRZ917528:NRZ917529 OBV917528:OBV917529 OLR917528:OLR917529 OVN917528:OVN917529 PFJ917528:PFJ917529 PPF917528:PPF917529 PZB917528:PZB917529 QIX917528:QIX917529 QST917528:QST917529 RCP917528:RCP917529 RML917528:RML917529 RWH917528:RWH917529 SGD917528:SGD917529 SPZ917528:SPZ917529 SZV917528:SZV917529 TJR917528:TJR917529 TTN917528:TTN917529 UDJ917528:UDJ917529 UNF917528:UNF917529 UXB917528:UXB917529 VGX917528:VGX917529 VQT917528:VQT917529 WAP917528:WAP917529 WKL917528:WKL917529 WUH917528:WUH917529 O983066:O983067 HV983064:HV983065 RR983064:RR983065 ABN983064:ABN983065 ALJ983064:ALJ983065 AVF983064:AVF983065 BFB983064:BFB983065 BOX983064:BOX983065 BYT983064:BYT983065 CIP983064:CIP983065 CSL983064:CSL983065 DCH983064:DCH983065 DMD983064:DMD983065 DVZ983064:DVZ983065 EFV983064:EFV983065 EPR983064:EPR983065 EZN983064:EZN983065 FJJ983064:FJJ983065 FTF983064:FTF983065 GDB983064:GDB983065 GMX983064:GMX983065 GWT983064:GWT983065 HGP983064:HGP983065 HQL983064:HQL983065 IAH983064:IAH983065 IKD983064:IKD983065 ITZ983064:ITZ983065 JDV983064:JDV983065 JNR983064:JNR983065 JXN983064:JXN983065 KHJ983064:KHJ983065 KRF983064:KRF983065 LBB983064:LBB983065 LKX983064:LKX983065 LUT983064:LUT983065 MEP983064:MEP983065 MOL983064:MOL983065 MYH983064:MYH983065 NID983064:NID983065 NRZ983064:NRZ983065 OBV983064:OBV983065 OLR983064:OLR983065 OVN983064:OVN983065 PFJ983064:PFJ983065 PPF983064:PPF983065 PZB983064:PZB983065 QIX983064:QIX983065 QST983064:QST983065 RCP983064:RCP983065 RML983064:RML983065 RWH983064:RWH983065 SGD983064:SGD983065 SPZ983064:SPZ983065 SZV983064:SZV983065 TJR983064:TJR983065 TTN983064:TTN983065 UDJ983064:UDJ983065 UNF983064:UNF983065 UXB983064:UXB983065 VGX983064:VGX983065 VQT983064:VQT983065 WAP983064:WAP983065 WKL983064:WKL983065 WUH983064:WUH983065 L65556:L65558 HS65554:HS65556 RO65554:RO65556 ABK65554:ABK65556 ALG65554:ALG65556 AVC65554:AVC65556 BEY65554:BEY65556 BOU65554:BOU65556 BYQ65554:BYQ65556 CIM65554:CIM65556 CSI65554:CSI65556 DCE65554:DCE65556 DMA65554:DMA65556 DVW65554:DVW65556 EFS65554:EFS65556 EPO65554:EPO65556 EZK65554:EZK65556 FJG65554:FJG65556 FTC65554:FTC65556 GCY65554:GCY65556 GMU65554:GMU65556 GWQ65554:GWQ65556 HGM65554:HGM65556 HQI65554:HQI65556 IAE65554:IAE65556 IKA65554:IKA65556 ITW65554:ITW65556 JDS65554:JDS65556 JNO65554:JNO65556 JXK65554:JXK65556 KHG65554:KHG65556 KRC65554:KRC65556 LAY65554:LAY65556 LKU65554:LKU65556 LUQ65554:LUQ65556 MEM65554:MEM65556 MOI65554:MOI65556 MYE65554:MYE65556 NIA65554:NIA65556 NRW65554:NRW65556 OBS65554:OBS65556 OLO65554:OLO65556 OVK65554:OVK65556 PFG65554:PFG65556 PPC65554:PPC65556 PYY65554:PYY65556 QIU65554:QIU65556 QSQ65554:QSQ65556 RCM65554:RCM65556 RMI65554:RMI65556 RWE65554:RWE65556 SGA65554:SGA65556 SPW65554:SPW65556 SZS65554:SZS65556 TJO65554:TJO65556 TTK65554:TTK65556 UDG65554:UDG65556 UNC65554:UNC65556 UWY65554:UWY65556 VGU65554:VGU65556 VQQ65554:VQQ65556 WAM65554:WAM65556 WKI65554:WKI65556 WUE65554:WUE65556 L131092:L131094 HS131090:HS131092 RO131090:RO131092 ABK131090:ABK131092 ALG131090:ALG131092 AVC131090:AVC131092 BEY131090:BEY131092 BOU131090:BOU131092 BYQ131090:BYQ131092 CIM131090:CIM131092 CSI131090:CSI131092 DCE131090:DCE131092 DMA131090:DMA131092 DVW131090:DVW131092 EFS131090:EFS131092 EPO131090:EPO131092 EZK131090:EZK131092 FJG131090:FJG131092 FTC131090:FTC131092 GCY131090:GCY131092 GMU131090:GMU131092 GWQ131090:GWQ131092 HGM131090:HGM131092 HQI131090:HQI131092 IAE131090:IAE131092 IKA131090:IKA131092 ITW131090:ITW131092 JDS131090:JDS131092 JNO131090:JNO131092 JXK131090:JXK131092 KHG131090:KHG131092 KRC131090:KRC131092 LAY131090:LAY131092 LKU131090:LKU131092 LUQ131090:LUQ131092 MEM131090:MEM131092 MOI131090:MOI131092 MYE131090:MYE131092 NIA131090:NIA131092 NRW131090:NRW131092 OBS131090:OBS131092 OLO131090:OLO131092 OVK131090:OVK131092 PFG131090:PFG131092 PPC131090:PPC131092 PYY131090:PYY131092 QIU131090:QIU131092 QSQ131090:QSQ131092 RCM131090:RCM131092 RMI131090:RMI131092 RWE131090:RWE131092 SGA131090:SGA131092 SPW131090:SPW131092 SZS131090:SZS131092 TJO131090:TJO131092 TTK131090:TTK131092 UDG131090:UDG131092 UNC131090:UNC131092 UWY131090:UWY131092 VGU131090:VGU131092 VQQ131090:VQQ131092 WAM131090:WAM131092 WKI131090:WKI131092 WUE131090:WUE131092 L196628:L196630 HS196626:HS196628 RO196626:RO196628 ABK196626:ABK196628 ALG196626:ALG196628 AVC196626:AVC196628 BEY196626:BEY196628 BOU196626:BOU196628 BYQ196626:BYQ196628 CIM196626:CIM196628 CSI196626:CSI196628 DCE196626:DCE196628 DMA196626:DMA196628 DVW196626:DVW196628 EFS196626:EFS196628 EPO196626:EPO196628 EZK196626:EZK196628 FJG196626:FJG196628 FTC196626:FTC196628 GCY196626:GCY196628 GMU196626:GMU196628 GWQ196626:GWQ196628 HGM196626:HGM196628 HQI196626:HQI196628 IAE196626:IAE196628 IKA196626:IKA196628 ITW196626:ITW196628 JDS196626:JDS196628 JNO196626:JNO196628 JXK196626:JXK196628 KHG196626:KHG196628 KRC196626:KRC196628 LAY196626:LAY196628 LKU196626:LKU196628 LUQ196626:LUQ196628 MEM196626:MEM196628 MOI196626:MOI196628 MYE196626:MYE196628 NIA196626:NIA196628 NRW196626:NRW196628 OBS196626:OBS196628 OLO196626:OLO196628 OVK196626:OVK196628 PFG196626:PFG196628 PPC196626:PPC196628 PYY196626:PYY196628 QIU196626:QIU196628 QSQ196626:QSQ196628 RCM196626:RCM196628 RMI196626:RMI196628 RWE196626:RWE196628 SGA196626:SGA196628 SPW196626:SPW196628 SZS196626:SZS196628 TJO196626:TJO196628 TTK196626:TTK196628 UDG196626:UDG196628 UNC196626:UNC196628 UWY196626:UWY196628 VGU196626:VGU196628 VQQ196626:VQQ196628 WAM196626:WAM196628 WKI196626:WKI196628 WUE196626:WUE196628 L262164:L262166 HS262162:HS262164 RO262162:RO262164 ABK262162:ABK262164 ALG262162:ALG262164 AVC262162:AVC262164 BEY262162:BEY262164 BOU262162:BOU262164 BYQ262162:BYQ262164 CIM262162:CIM262164 CSI262162:CSI262164 DCE262162:DCE262164 DMA262162:DMA262164 DVW262162:DVW262164 EFS262162:EFS262164 EPO262162:EPO262164 EZK262162:EZK262164 FJG262162:FJG262164 FTC262162:FTC262164 GCY262162:GCY262164 GMU262162:GMU262164 GWQ262162:GWQ262164 HGM262162:HGM262164 HQI262162:HQI262164 IAE262162:IAE262164 IKA262162:IKA262164 ITW262162:ITW262164 JDS262162:JDS262164 JNO262162:JNO262164 JXK262162:JXK262164 KHG262162:KHG262164 KRC262162:KRC262164 LAY262162:LAY262164 LKU262162:LKU262164 LUQ262162:LUQ262164 MEM262162:MEM262164 MOI262162:MOI262164 MYE262162:MYE262164 NIA262162:NIA262164 NRW262162:NRW262164 OBS262162:OBS262164 OLO262162:OLO262164 OVK262162:OVK262164 PFG262162:PFG262164 PPC262162:PPC262164 PYY262162:PYY262164 QIU262162:QIU262164 QSQ262162:QSQ262164 RCM262162:RCM262164 RMI262162:RMI262164 RWE262162:RWE262164 SGA262162:SGA262164 SPW262162:SPW262164 SZS262162:SZS262164 TJO262162:TJO262164 TTK262162:TTK262164 UDG262162:UDG262164 UNC262162:UNC262164 UWY262162:UWY262164 VGU262162:VGU262164 VQQ262162:VQQ262164 WAM262162:WAM262164 WKI262162:WKI262164 WUE262162:WUE262164 L327700:L327702 HS327698:HS327700 RO327698:RO327700 ABK327698:ABK327700 ALG327698:ALG327700 AVC327698:AVC327700 BEY327698:BEY327700 BOU327698:BOU327700 BYQ327698:BYQ327700 CIM327698:CIM327700 CSI327698:CSI327700 DCE327698:DCE327700 DMA327698:DMA327700 DVW327698:DVW327700 EFS327698:EFS327700 EPO327698:EPO327700 EZK327698:EZK327700 FJG327698:FJG327700 FTC327698:FTC327700 GCY327698:GCY327700 GMU327698:GMU327700 GWQ327698:GWQ327700 HGM327698:HGM327700 HQI327698:HQI327700 IAE327698:IAE327700 IKA327698:IKA327700 ITW327698:ITW327700 JDS327698:JDS327700 JNO327698:JNO327700 JXK327698:JXK327700 KHG327698:KHG327700 KRC327698:KRC327700 LAY327698:LAY327700 LKU327698:LKU327700 LUQ327698:LUQ327700 MEM327698:MEM327700 MOI327698:MOI327700 MYE327698:MYE327700 NIA327698:NIA327700 NRW327698:NRW327700 OBS327698:OBS327700 OLO327698:OLO327700 OVK327698:OVK327700 PFG327698:PFG327700 PPC327698:PPC327700 PYY327698:PYY327700 QIU327698:QIU327700 QSQ327698:QSQ327700 RCM327698:RCM327700 RMI327698:RMI327700 RWE327698:RWE327700 SGA327698:SGA327700 SPW327698:SPW327700 SZS327698:SZS327700 TJO327698:TJO327700 TTK327698:TTK327700 UDG327698:UDG327700 UNC327698:UNC327700 UWY327698:UWY327700 VGU327698:VGU327700 VQQ327698:VQQ327700 WAM327698:WAM327700 WKI327698:WKI327700 WUE327698:WUE327700 L393236:L393238 HS393234:HS393236 RO393234:RO393236 ABK393234:ABK393236 ALG393234:ALG393236 AVC393234:AVC393236 BEY393234:BEY393236 BOU393234:BOU393236 BYQ393234:BYQ393236 CIM393234:CIM393236 CSI393234:CSI393236 DCE393234:DCE393236 DMA393234:DMA393236 DVW393234:DVW393236 EFS393234:EFS393236 EPO393234:EPO393236 EZK393234:EZK393236 FJG393234:FJG393236 FTC393234:FTC393236 GCY393234:GCY393236 GMU393234:GMU393236 GWQ393234:GWQ393236 HGM393234:HGM393236 HQI393234:HQI393236 IAE393234:IAE393236 IKA393234:IKA393236 ITW393234:ITW393236 JDS393234:JDS393236 JNO393234:JNO393236 JXK393234:JXK393236 KHG393234:KHG393236 KRC393234:KRC393236 LAY393234:LAY393236 LKU393234:LKU393236 LUQ393234:LUQ393236 MEM393234:MEM393236 MOI393234:MOI393236 MYE393234:MYE393236 NIA393234:NIA393236 NRW393234:NRW393236 OBS393234:OBS393236 OLO393234:OLO393236 OVK393234:OVK393236 PFG393234:PFG393236 PPC393234:PPC393236 PYY393234:PYY393236 QIU393234:QIU393236 QSQ393234:QSQ393236 RCM393234:RCM393236 RMI393234:RMI393236 RWE393234:RWE393236 SGA393234:SGA393236 SPW393234:SPW393236 SZS393234:SZS393236 TJO393234:TJO393236 TTK393234:TTK393236 UDG393234:UDG393236 UNC393234:UNC393236 UWY393234:UWY393236 VGU393234:VGU393236 VQQ393234:VQQ393236 WAM393234:WAM393236 WKI393234:WKI393236 WUE393234:WUE393236 L458772:L458774 HS458770:HS458772 RO458770:RO458772 ABK458770:ABK458772 ALG458770:ALG458772 AVC458770:AVC458772 BEY458770:BEY458772 BOU458770:BOU458772 BYQ458770:BYQ458772 CIM458770:CIM458772 CSI458770:CSI458772 DCE458770:DCE458772 DMA458770:DMA458772 DVW458770:DVW458772 EFS458770:EFS458772 EPO458770:EPO458772 EZK458770:EZK458772 FJG458770:FJG458772 FTC458770:FTC458772 GCY458770:GCY458772 GMU458770:GMU458772 GWQ458770:GWQ458772 HGM458770:HGM458772 HQI458770:HQI458772 IAE458770:IAE458772 IKA458770:IKA458772 ITW458770:ITW458772 JDS458770:JDS458772 JNO458770:JNO458772 JXK458770:JXK458772 KHG458770:KHG458772 KRC458770:KRC458772 LAY458770:LAY458772 LKU458770:LKU458772 LUQ458770:LUQ458772 MEM458770:MEM458772 MOI458770:MOI458772 MYE458770:MYE458772 NIA458770:NIA458772 NRW458770:NRW458772 OBS458770:OBS458772 OLO458770:OLO458772 OVK458770:OVK458772 PFG458770:PFG458772 PPC458770:PPC458772 PYY458770:PYY458772 QIU458770:QIU458772 QSQ458770:QSQ458772 RCM458770:RCM458772 RMI458770:RMI458772 RWE458770:RWE458772 SGA458770:SGA458772 SPW458770:SPW458772 SZS458770:SZS458772 TJO458770:TJO458772 TTK458770:TTK458772 UDG458770:UDG458772 UNC458770:UNC458772 UWY458770:UWY458772 VGU458770:VGU458772 VQQ458770:VQQ458772 WAM458770:WAM458772 WKI458770:WKI458772 WUE458770:WUE458772 L524308:L524310 HS524306:HS524308 RO524306:RO524308 ABK524306:ABK524308 ALG524306:ALG524308 AVC524306:AVC524308 BEY524306:BEY524308 BOU524306:BOU524308 BYQ524306:BYQ524308 CIM524306:CIM524308 CSI524306:CSI524308 DCE524306:DCE524308 DMA524306:DMA524308 DVW524306:DVW524308 EFS524306:EFS524308 EPO524306:EPO524308 EZK524306:EZK524308 FJG524306:FJG524308 FTC524306:FTC524308 GCY524306:GCY524308 GMU524306:GMU524308 GWQ524306:GWQ524308 HGM524306:HGM524308 HQI524306:HQI524308 IAE524306:IAE524308 IKA524306:IKA524308 ITW524306:ITW524308 JDS524306:JDS524308 JNO524306:JNO524308 JXK524306:JXK524308 KHG524306:KHG524308 KRC524306:KRC524308 LAY524306:LAY524308 LKU524306:LKU524308 LUQ524306:LUQ524308 MEM524306:MEM524308 MOI524306:MOI524308 MYE524306:MYE524308 NIA524306:NIA524308 NRW524306:NRW524308 OBS524306:OBS524308 OLO524306:OLO524308 OVK524306:OVK524308 PFG524306:PFG524308 PPC524306:PPC524308 PYY524306:PYY524308 QIU524306:QIU524308 QSQ524306:QSQ524308 RCM524306:RCM524308 RMI524306:RMI524308 RWE524306:RWE524308 SGA524306:SGA524308 SPW524306:SPW524308 SZS524306:SZS524308 TJO524306:TJO524308 TTK524306:TTK524308 UDG524306:UDG524308 UNC524306:UNC524308 UWY524306:UWY524308 VGU524306:VGU524308 VQQ524306:VQQ524308 WAM524306:WAM524308 WKI524306:WKI524308 WUE524306:WUE524308 L589844:L589846 HS589842:HS589844 RO589842:RO589844 ABK589842:ABK589844 ALG589842:ALG589844 AVC589842:AVC589844 BEY589842:BEY589844 BOU589842:BOU589844 BYQ589842:BYQ589844 CIM589842:CIM589844 CSI589842:CSI589844 DCE589842:DCE589844 DMA589842:DMA589844 DVW589842:DVW589844 EFS589842:EFS589844 EPO589842:EPO589844 EZK589842:EZK589844 FJG589842:FJG589844 FTC589842:FTC589844 GCY589842:GCY589844 GMU589842:GMU589844 GWQ589842:GWQ589844 HGM589842:HGM589844 HQI589842:HQI589844 IAE589842:IAE589844 IKA589842:IKA589844 ITW589842:ITW589844 JDS589842:JDS589844 JNO589842:JNO589844 JXK589842:JXK589844 KHG589842:KHG589844 KRC589842:KRC589844 LAY589842:LAY589844 LKU589842:LKU589844 LUQ589842:LUQ589844 MEM589842:MEM589844 MOI589842:MOI589844 MYE589842:MYE589844 NIA589842:NIA589844 NRW589842:NRW589844 OBS589842:OBS589844 OLO589842:OLO589844 OVK589842:OVK589844 PFG589842:PFG589844 PPC589842:PPC589844 PYY589842:PYY589844 QIU589842:QIU589844 QSQ589842:QSQ589844 RCM589842:RCM589844 RMI589842:RMI589844 RWE589842:RWE589844 SGA589842:SGA589844 SPW589842:SPW589844 SZS589842:SZS589844 TJO589842:TJO589844 TTK589842:TTK589844 UDG589842:UDG589844 UNC589842:UNC589844 UWY589842:UWY589844 VGU589842:VGU589844 VQQ589842:VQQ589844 WAM589842:WAM589844 WKI589842:WKI589844 WUE589842:WUE589844 L655380:L655382 HS655378:HS655380 RO655378:RO655380 ABK655378:ABK655380 ALG655378:ALG655380 AVC655378:AVC655380 BEY655378:BEY655380 BOU655378:BOU655380 BYQ655378:BYQ655380 CIM655378:CIM655380 CSI655378:CSI655380 DCE655378:DCE655380 DMA655378:DMA655380 DVW655378:DVW655380 EFS655378:EFS655380 EPO655378:EPO655380 EZK655378:EZK655380 FJG655378:FJG655380 FTC655378:FTC655380 GCY655378:GCY655380 GMU655378:GMU655380 GWQ655378:GWQ655380 HGM655378:HGM655380 HQI655378:HQI655380 IAE655378:IAE655380 IKA655378:IKA655380 ITW655378:ITW655380 JDS655378:JDS655380 JNO655378:JNO655380 JXK655378:JXK655380 KHG655378:KHG655380 KRC655378:KRC655380 LAY655378:LAY655380 LKU655378:LKU655380 LUQ655378:LUQ655380 MEM655378:MEM655380 MOI655378:MOI655380 MYE655378:MYE655380 NIA655378:NIA655380 NRW655378:NRW655380 OBS655378:OBS655380 OLO655378:OLO655380 OVK655378:OVK655380 PFG655378:PFG655380 PPC655378:PPC655380 PYY655378:PYY655380 QIU655378:QIU655380 QSQ655378:QSQ655380 RCM655378:RCM655380 RMI655378:RMI655380 RWE655378:RWE655380 SGA655378:SGA655380 SPW655378:SPW655380 SZS655378:SZS655380 TJO655378:TJO655380 TTK655378:TTK655380 UDG655378:UDG655380 UNC655378:UNC655380 UWY655378:UWY655380 VGU655378:VGU655380 VQQ655378:VQQ655380 WAM655378:WAM655380 WKI655378:WKI655380 WUE655378:WUE655380 L720916:L720918 HS720914:HS720916 RO720914:RO720916 ABK720914:ABK720916 ALG720914:ALG720916 AVC720914:AVC720916 BEY720914:BEY720916 BOU720914:BOU720916 BYQ720914:BYQ720916 CIM720914:CIM720916 CSI720914:CSI720916 DCE720914:DCE720916 DMA720914:DMA720916 DVW720914:DVW720916 EFS720914:EFS720916 EPO720914:EPO720916 EZK720914:EZK720916 FJG720914:FJG720916 FTC720914:FTC720916 GCY720914:GCY720916 GMU720914:GMU720916 GWQ720914:GWQ720916 HGM720914:HGM720916 HQI720914:HQI720916 IAE720914:IAE720916 IKA720914:IKA720916 ITW720914:ITW720916 JDS720914:JDS720916 JNO720914:JNO720916 JXK720914:JXK720916 KHG720914:KHG720916 KRC720914:KRC720916 LAY720914:LAY720916 LKU720914:LKU720916 LUQ720914:LUQ720916 MEM720914:MEM720916 MOI720914:MOI720916 MYE720914:MYE720916 NIA720914:NIA720916 NRW720914:NRW720916 OBS720914:OBS720916 OLO720914:OLO720916 OVK720914:OVK720916 PFG720914:PFG720916 PPC720914:PPC720916 PYY720914:PYY720916 QIU720914:QIU720916 QSQ720914:QSQ720916 RCM720914:RCM720916 RMI720914:RMI720916 RWE720914:RWE720916 SGA720914:SGA720916 SPW720914:SPW720916 SZS720914:SZS720916 TJO720914:TJO720916 TTK720914:TTK720916 UDG720914:UDG720916 UNC720914:UNC720916 UWY720914:UWY720916 VGU720914:VGU720916 VQQ720914:VQQ720916 WAM720914:WAM720916 WKI720914:WKI720916 WUE720914:WUE720916 L786452:L786454 HS786450:HS786452 RO786450:RO786452 ABK786450:ABK786452 ALG786450:ALG786452 AVC786450:AVC786452 BEY786450:BEY786452 BOU786450:BOU786452 BYQ786450:BYQ786452 CIM786450:CIM786452 CSI786450:CSI786452 DCE786450:DCE786452 DMA786450:DMA786452 DVW786450:DVW786452 EFS786450:EFS786452 EPO786450:EPO786452 EZK786450:EZK786452 FJG786450:FJG786452 FTC786450:FTC786452 GCY786450:GCY786452 GMU786450:GMU786452 GWQ786450:GWQ786452 HGM786450:HGM786452 HQI786450:HQI786452 IAE786450:IAE786452 IKA786450:IKA786452 ITW786450:ITW786452 JDS786450:JDS786452 JNO786450:JNO786452 JXK786450:JXK786452 KHG786450:KHG786452 KRC786450:KRC786452 LAY786450:LAY786452 LKU786450:LKU786452 LUQ786450:LUQ786452 MEM786450:MEM786452 MOI786450:MOI786452 MYE786450:MYE786452 NIA786450:NIA786452 NRW786450:NRW786452 OBS786450:OBS786452 OLO786450:OLO786452 OVK786450:OVK786452 PFG786450:PFG786452 PPC786450:PPC786452 PYY786450:PYY786452 QIU786450:QIU786452 QSQ786450:QSQ786452 RCM786450:RCM786452 RMI786450:RMI786452 RWE786450:RWE786452 SGA786450:SGA786452 SPW786450:SPW786452 SZS786450:SZS786452 TJO786450:TJO786452 TTK786450:TTK786452 UDG786450:UDG786452 UNC786450:UNC786452 UWY786450:UWY786452 VGU786450:VGU786452 VQQ786450:VQQ786452 WAM786450:WAM786452 WKI786450:WKI786452 WUE786450:WUE786452 L851988:L851990 HS851986:HS851988 RO851986:RO851988 ABK851986:ABK851988 ALG851986:ALG851988 AVC851986:AVC851988 BEY851986:BEY851988 BOU851986:BOU851988 BYQ851986:BYQ851988 CIM851986:CIM851988 CSI851986:CSI851988 DCE851986:DCE851988 DMA851986:DMA851988 DVW851986:DVW851988 EFS851986:EFS851988 EPO851986:EPO851988 EZK851986:EZK851988 FJG851986:FJG851988 FTC851986:FTC851988 GCY851986:GCY851988 GMU851986:GMU851988 GWQ851986:GWQ851988 HGM851986:HGM851988 HQI851986:HQI851988 IAE851986:IAE851988 IKA851986:IKA851988 ITW851986:ITW851988 JDS851986:JDS851988 JNO851986:JNO851988 JXK851986:JXK851988 KHG851986:KHG851988 KRC851986:KRC851988 LAY851986:LAY851988 LKU851986:LKU851988 LUQ851986:LUQ851988 MEM851986:MEM851988 MOI851986:MOI851988 MYE851986:MYE851988 NIA851986:NIA851988 NRW851986:NRW851988 OBS851986:OBS851988 OLO851986:OLO851988 OVK851986:OVK851988 PFG851986:PFG851988 PPC851986:PPC851988 PYY851986:PYY851988 QIU851986:QIU851988 QSQ851986:QSQ851988 RCM851986:RCM851988 RMI851986:RMI851988 RWE851986:RWE851988 SGA851986:SGA851988 SPW851986:SPW851988 SZS851986:SZS851988 TJO851986:TJO851988 TTK851986:TTK851988 UDG851986:UDG851988 UNC851986:UNC851988 UWY851986:UWY851988 VGU851986:VGU851988 VQQ851986:VQQ851988 WAM851986:WAM851988 WKI851986:WKI851988 WUE851986:WUE851988 L917524:L917526 HS917522:HS917524 RO917522:RO917524 ABK917522:ABK917524 ALG917522:ALG917524 AVC917522:AVC917524 BEY917522:BEY917524 BOU917522:BOU917524 BYQ917522:BYQ917524 CIM917522:CIM917524 CSI917522:CSI917524 DCE917522:DCE917524 DMA917522:DMA917524 DVW917522:DVW917524 EFS917522:EFS917524 EPO917522:EPO917524 EZK917522:EZK917524 FJG917522:FJG917524 FTC917522:FTC917524 GCY917522:GCY917524 GMU917522:GMU917524 GWQ917522:GWQ917524 HGM917522:HGM917524 HQI917522:HQI917524 IAE917522:IAE917524 IKA917522:IKA917524 ITW917522:ITW917524 JDS917522:JDS917524 JNO917522:JNO917524 JXK917522:JXK917524 KHG917522:KHG917524 KRC917522:KRC917524 LAY917522:LAY917524 LKU917522:LKU917524 LUQ917522:LUQ917524 MEM917522:MEM917524 MOI917522:MOI917524 MYE917522:MYE917524 NIA917522:NIA917524 NRW917522:NRW917524 OBS917522:OBS917524 OLO917522:OLO917524 OVK917522:OVK917524 PFG917522:PFG917524 PPC917522:PPC917524 PYY917522:PYY917524 QIU917522:QIU917524 QSQ917522:QSQ917524 RCM917522:RCM917524 RMI917522:RMI917524 RWE917522:RWE917524 SGA917522:SGA917524 SPW917522:SPW917524 SZS917522:SZS917524 TJO917522:TJO917524 TTK917522:TTK917524 UDG917522:UDG917524 UNC917522:UNC917524 UWY917522:UWY917524 VGU917522:VGU917524 VQQ917522:VQQ917524 WAM917522:WAM917524 WKI917522:WKI917524 WUE917522:WUE917524 L983060:L983062 HS983058:HS983060 RO983058:RO983060 ABK983058:ABK983060 ALG983058:ALG983060 AVC983058:AVC983060 BEY983058:BEY983060 BOU983058:BOU983060 BYQ983058:BYQ983060 CIM983058:CIM983060 CSI983058:CSI983060 DCE983058:DCE983060 DMA983058:DMA983060 DVW983058:DVW983060 EFS983058:EFS983060 EPO983058:EPO983060 EZK983058:EZK983060 FJG983058:FJG983060 FTC983058:FTC983060 GCY983058:GCY983060 GMU983058:GMU983060 GWQ983058:GWQ983060 HGM983058:HGM983060 HQI983058:HQI983060 IAE983058:IAE983060 IKA983058:IKA983060 ITW983058:ITW983060 JDS983058:JDS983060 JNO983058:JNO983060 JXK983058:JXK983060 KHG983058:KHG983060 KRC983058:KRC983060 LAY983058:LAY983060 LKU983058:LKU983060 LUQ983058:LUQ983060 MEM983058:MEM983060 MOI983058:MOI983060 MYE983058:MYE983060 NIA983058:NIA983060 NRW983058:NRW983060 OBS983058:OBS983060 OLO983058:OLO983060 OVK983058:OVK983060 PFG983058:PFG983060 PPC983058:PPC983060 PYY983058:PYY983060 QIU983058:QIU983060 QSQ983058:QSQ983060 RCM983058:RCM983060 RMI983058:RMI983060 RWE983058:RWE983060 SGA983058:SGA983060 SPW983058:SPW983060 SZS983058:SZS983060 TJO983058:TJO983060 TTK983058:TTK983060 UDG983058:UDG983060 UNC983058:UNC983060 UWY983058:UWY983060 VGU983058:VGU983060 VQQ983058:VQQ983060 WAM983058:WAM983060 WKI983058:WKI983060 WUE983058:WUE983060 M65557:N65558 HT65555:HU65556 RP65555:RQ65556 ABL65555:ABM65556 ALH65555:ALI65556 AVD65555:AVE65556 BEZ65555:BFA65556 BOV65555:BOW65556 BYR65555:BYS65556 CIN65555:CIO65556 CSJ65555:CSK65556 DCF65555:DCG65556 DMB65555:DMC65556 DVX65555:DVY65556 EFT65555:EFU65556 EPP65555:EPQ65556 EZL65555:EZM65556 FJH65555:FJI65556 FTD65555:FTE65556 GCZ65555:GDA65556 GMV65555:GMW65556 GWR65555:GWS65556 HGN65555:HGO65556 HQJ65555:HQK65556 IAF65555:IAG65556 IKB65555:IKC65556 ITX65555:ITY65556 JDT65555:JDU65556 JNP65555:JNQ65556 JXL65555:JXM65556 KHH65555:KHI65556 KRD65555:KRE65556 LAZ65555:LBA65556 LKV65555:LKW65556 LUR65555:LUS65556 MEN65555:MEO65556 MOJ65555:MOK65556 MYF65555:MYG65556 NIB65555:NIC65556 NRX65555:NRY65556 OBT65555:OBU65556 OLP65555:OLQ65556 OVL65555:OVM65556 PFH65555:PFI65556 PPD65555:PPE65556 PYZ65555:PZA65556 QIV65555:QIW65556 QSR65555:QSS65556 RCN65555:RCO65556 RMJ65555:RMK65556 RWF65555:RWG65556 SGB65555:SGC65556 SPX65555:SPY65556 SZT65555:SZU65556 TJP65555:TJQ65556 TTL65555:TTM65556 UDH65555:UDI65556 UND65555:UNE65556 UWZ65555:UXA65556 VGV65555:VGW65556 VQR65555:VQS65556 WAN65555:WAO65556 WKJ65555:WKK65556 WUF65555:WUG65556 M131093:N131094 HT131091:HU131092 RP131091:RQ131092 ABL131091:ABM131092 ALH131091:ALI131092 AVD131091:AVE131092 BEZ131091:BFA131092 BOV131091:BOW131092 BYR131091:BYS131092 CIN131091:CIO131092 CSJ131091:CSK131092 DCF131091:DCG131092 DMB131091:DMC131092 DVX131091:DVY131092 EFT131091:EFU131092 EPP131091:EPQ131092 EZL131091:EZM131092 FJH131091:FJI131092 FTD131091:FTE131092 GCZ131091:GDA131092 GMV131091:GMW131092 GWR131091:GWS131092 HGN131091:HGO131092 HQJ131091:HQK131092 IAF131091:IAG131092 IKB131091:IKC131092 ITX131091:ITY131092 JDT131091:JDU131092 JNP131091:JNQ131092 JXL131091:JXM131092 KHH131091:KHI131092 KRD131091:KRE131092 LAZ131091:LBA131092 LKV131091:LKW131092 LUR131091:LUS131092 MEN131091:MEO131092 MOJ131091:MOK131092 MYF131091:MYG131092 NIB131091:NIC131092 NRX131091:NRY131092 OBT131091:OBU131092 OLP131091:OLQ131092 OVL131091:OVM131092 PFH131091:PFI131092 PPD131091:PPE131092 PYZ131091:PZA131092 QIV131091:QIW131092 QSR131091:QSS131092 RCN131091:RCO131092 RMJ131091:RMK131092 RWF131091:RWG131092 SGB131091:SGC131092 SPX131091:SPY131092 SZT131091:SZU131092 TJP131091:TJQ131092 TTL131091:TTM131092 UDH131091:UDI131092 UND131091:UNE131092 UWZ131091:UXA131092 VGV131091:VGW131092 VQR131091:VQS131092 WAN131091:WAO131092 WKJ131091:WKK131092 WUF131091:WUG131092 M196629:N196630 HT196627:HU196628 RP196627:RQ196628 ABL196627:ABM196628 ALH196627:ALI196628 AVD196627:AVE196628 BEZ196627:BFA196628 BOV196627:BOW196628 BYR196627:BYS196628 CIN196627:CIO196628 CSJ196627:CSK196628 DCF196627:DCG196628 DMB196627:DMC196628 DVX196627:DVY196628 EFT196627:EFU196628 EPP196627:EPQ196628 EZL196627:EZM196628 FJH196627:FJI196628 FTD196627:FTE196628 GCZ196627:GDA196628 GMV196627:GMW196628 GWR196627:GWS196628 HGN196627:HGO196628 HQJ196627:HQK196628 IAF196627:IAG196628 IKB196627:IKC196628 ITX196627:ITY196628 JDT196627:JDU196628 JNP196627:JNQ196628 JXL196627:JXM196628 KHH196627:KHI196628 KRD196627:KRE196628 LAZ196627:LBA196628 LKV196627:LKW196628 LUR196627:LUS196628 MEN196627:MEO196628 MOJ196627:MOK196628 MYF196627:MYG196628 NIB196627:NIC196628 NRX196627:NRY196628 OBT196627:OBU196628 OLP196627:OLQ196628 OVL196627:OVM196628 PFH196627:PFI196628 PPD196627:PPE196628 PYZ196627:PZA196628 QIV196627:QIW196628 QSR196627:QSS196628 RCN196627:RCO196628 RMJ196627:RMK196628 RWF196627:RWG196628 SGB196627:SGC196628 SPX196627:SPY196628 SZT196627:SZU196628 TJP196627:TJQ196628 TTL196627:TTM196628 UDH196627:UDI196628 UND196627:UNE196628 UWZ196627:UXA196628 VGV196627:VGW196628 VQR196627:VQS196628 WAN196627:WAO196628 WKJ196627:WKK196628 WUF196627:WUG196628 M262165:N262166 HT262163:HU262164 RP262163:RQ262164 ABL262163:ABM262164 ALH262163:ALI262164 AVD262163:AVE262164 BEZ262163:BFA262164 BOV262163:BOW262164 BYR262163:BYS262164 CIN262163:CIO262164 CSJ262163:CSK262164 DCF262163:DCG262164 DMB262163:DMC262164 DVX262163:DVY262164 EFT262163:EFU262164 EPP262163:EPQ262164 EZL262163:EZM262164 FJH262163:FJI262164 FTD262163:FTE262164 GCZ262163:GDA262164 GMV262163:GMW262164 GWR262163:GWS262164 HGN262163:HGO262164 HQJ262163:HQK262164 IAF262163:IAG262164 IKB262163:IKC262164 ITX262163:ITY262164 JDT262163:JDU262164 JNP262163:JNQ262164 JXL262163:JXM262164 KHH262163:KHI262164 KRD262163:KRE262164 LAZ262163:LBA262164 LKV262163:LKW262164 LUR262163:LUS262164 MEN262163:MEO262164 MOJ262163:MOK262164 MYF262163:MYG262164 NIB262163:NIC262164 NRX262163:NRY262164 OBT262163:OBU262164 OLP262163:OLQ262164 OVL262163:OVM262164 PFH262163:PFI262164 PPD262163:PPE262164 PYZ262163:PZA262164 QIV262163:QIW262164 QSR262163:QSS262164 RCN262163:RCO262164 RMJ262163:RMK262164 RWF262163:RWG262164 SGB262163:SGC262164 SPX262163:SPY262164 SZT262163:SZU262164 TJP262163:TJQ262164 TTL262163:TTM262164 UDH262163:UDI262164 UND262163:UNE262164 UWZ262163:UXA262164 VGV262163:VGW262164 VQR262163:VQS262164 WAN262163:WAO262164 WKJ262163:WKK262164 WUF262163:WUG262164 M327701:N327702 HT327699:HU327700 RP327699:RQ327700 ABL327699:ABM327700 ALH327699:ALI327700 AVD327699:AVE327700 BEZ327699:BFA327700 BOV327699:BOW327700 BYR327699:BYS327700 CIN327699:CIO327700 CSJ327699:CSK327700 DCF327699:DCG327700 DMB327699:DMC327700 DVX327699:DVY327700 EFT327699:EFU327700 EPP327699:EPQ327700 EZL327699:EZM327700 FJH327699:FJI327700 FTD327699:FTE327700 GCZ327699:GDA327700 GMV327699:GMW327700 GWR327699:GWS327700 HGN327699:HGO327700 HQJ327699:HQK327700 IAF327699:IAG327700 IKB327699:IKC327700 ITX327699:ITY327700 JDT327699:JDU327700 JNP327699:JNQ327700 JXL327699:JXM327700 KHH327699:KHI327700 KRD327699:KRE327700 LAZ327699:LBA327700 LKV327699:LKW327700 LUR327699:LUS327700 MEN327699:MEO327700 MOJ327699:MOK327700 MYF327699:MYG327700 NIB327699:NIC327700 NRX327699:NRY327700 OBT327699:OBU327700 OLP327699:OLQ327700 OVL327699:OVM327700 PFH327699:PFI327700 PPD327699:PPE327700 PYZ327699:PZA327700 QIV327699:QIW327700 QSR327699:QSS327700 RCN327699:RCO327700 RMJ327699:RMK327700 RWF327699:RWG327700 SGB327699:SGC327700 SPX327699:SPY327700 SZT327699:SZU327700 TJP327699:TJQ327700 TTL327699:TTM327700 UDH327699:UDI327700 UND327699:UNE327700 UWZ327699:UXA327700 VGV327699:VGW327700 VQR327699:VQS327700 WAN327699:WAO327700 WKJ327699:WKK327700 WUF327699:WUG327700 M393237:N393238 HT393235:HU393236 RP393235:RQ393236 ABL393235:ABM393236 ALH393235:ALI393236 AVD393235:AVE393236 BEZ393235:BFA393236 BOV393235:BOW393236 BYR393235:BYS393236 CIN393235:CIO393236 CSJ393235:CSK393236 DCF393235:DCG393236 DMB393235:DMC393236 DVX393235:DVY393236 EFT393235:EFU393236 EPP393235:EPQ393236 EZL393235:EZM393236 FJH393235:FJI393236 FTD393235:FTE393236 GCZ393235:GDA393236 GMV393235:GMW393236 GWR393235:GWS393236 HGN393235:HGO393236 HQJ393235:HQK393236 IAF393235:IAG393236 IKB393235:IKC393236 ITX393235:ITY393236 JDT393235:JDU393236 JNP393235:JNQ393236 JXL393235:JXM393236 KHH393235:KHI393236 KRD393235:KRE393236 LAZ393235:LBA393236 LKV393235:LKW393236 LUR393235:LUS393236 MEN393235:MEO393236 MOJ393235:MOK393236 MYF393235:MYG393236 NIB393235:NIC393236 NRX393235:NRY393236 OBT393235:OBU393236 OLP393235:OLQ393236 OVL393235:OVM393236 PFH393235:PFI393236 PPD393235:PPE393236 PYZ393235:PZA393236 QIV393235:QIW393236 QSR393235:QSS393236 RCN393235:RCO393236 RMJ393235:RMK393236 RWF393235:RWG393236 SGB393235:SGC393236 SPX393235:SPY393236 SZT393235:SZU393236 TJP393235:TJQ393236 TTL393235:TTM393236 UDH393235:UDI393236 UND393235:UNE393236 UWZ393235:UXA393236 VGV393235:VGW393236 VQR393235:VQS393236 WAN393235:WAO393236 WKJ393235:WKK393236 WUF393235:WUG393236 M458773:N458774 HT458771:HU458772 RP458771:RQ458772 ABL458771:ABM458772 ALH458771:ALI458772 AVD458771:AVE458772 BEZ458771:BFA458772 BOV458771:BOW458772 BYR458771:BYS458772 CIN458771:CIO458772 CSJ458771:CSK458772 DCF458771:DCG458772 DMB458771:DMC458772 DVX458771:DVY458772 EFT458771:EFU458772 EPP458771:EPQ458772 EZL458771:EZM458772 FJH458771:FJI458772 FTD458771:FTE458772 GCZ458771:GDA458772 GMV458771:GMW458772 GWR458771:GWS458772 HGN458771:HGO458772 HQJ458771:HQK458772 IAF458771:IAG458772 IKB458771:IKC458772 ITX458771:ITY458772 JDT458771:JDU458772 JNP458771:JNQ458772 JXL458771:JXM458772 KHH458771:KHI458772 KRD458771:KRE458772 LAZ458771:LBA458772 LKV458771:LKW458772 LUR458771:LUS458772 MEN458771:MEO458772 MOJ458771:MOK458772 MYF458771:MYG458772 NIB458771:NIC458772 NRX458771:NRY458772 OBT458771:OBU458772 OLP458771:OLQ458772 OVL458771:OVM458772 PFH458771:PFI458772 PPD458771:PPE458772 PYZ458771:PZA458772 QIV458771:QIW458772 QSR458771:QSS458772 RCN458771:RCO458772 RMJ458771:RMK458772 RWF458771:RWG458772 SGB458771:SGC458772 SPX458771:SPY458772 SZT458771:SZU458772 TJP458771:TJQ458772 TTL458771:TTM458772 UDH458771:UDI458772 UND458771:UNE458772 UWZ458771:UXA458772 VGV458771:VGW458772 VQR458771:VQS458772 WAN458771:WAO458772 WKJ458771:WKK458772 WUF458771:WUG458772 M524309:N524310 HT524307:HU524308 RP524307:RQ524308 ABL524307:ABM524308 ALH524307:ALI524308 AVD524307:AVE524308 BEZ524307:BFA524308 BOV524307:BOW524308 BYR524307:BYS524308 CIN524307:CIO524308 CSJ524307:CSK524308 DCF524307:DCG524308 DMB524307:DMC524308 DVX524307:DVY524308 EFT524307:EFU524308 EPP524307:EPQ524308 EZL524307:EZM524308 FJH524307:FJI524308 FTD524307:FTE524308 GCZ524307:GDA524308 GMV524307:GMW524308 GWR524307:GWS524308 HGN524307:HGO524308 HQJ524307:HQK524308 IAF524307:IAG524308 IKB524307:IKC524308 ITX524307:ITY524308 JDT524307:JDU524308 JNP524307:JNQ524308 JXL524307:JXM524308 KHH524307:KHI524308 KRD524307:KRE524308 LAZ524307:LBA524308 LKV524307:LKW524308 LUR524307:LUS524308 MEN524307:MEO524308 MOJ524307:MOK524308 MYF524307:MYG524308 NIB524307:NIC524308 NRX524307:NRY524308 OBT524307:OBU524308 OLP524307:OLQ524308 OVL524307:OVM524308 PFH524307:PFI524308 PPD524307:PPE524308 PYZ524307:PZA524308 QIV524307:QIW524308 QSR524307:QSS524308 RCN524307:RCO524308 RMJ524307:RMK524308 RWF524307:RWG524308 SGB524307:SGC524308 SPX524307:SPY524308 SZT524307:SZU524308 TJP524307:TJQ524308 TTL524307:TTM524308 UDH524307:UDI524308 UND524307:UNE524308 UWZ524307:UXA524308 VGV524307:VGW524308 VQR524307:VQS524308 WAN524307:WAO524308 WKJ524307:WKK524308 WUF524307:WUG524308 M589845:N589846 HT589843:HU589844 RP589843:RQ589844 ABL589843:ABM589844 ALH589843:ALI589844 AVD589843:AVE589844 BEZ589843:BFA589844 BOV589843:BOW589844 BYR589843:BYS589844 CIN589843:CIO589844 CSJ589843:CSK589844 DCF589843:DCG589844 DMB589843:DMC589844 DVX589843:DVY589844 EFT589843:EFU589844 EPP589843:EPQ589844 EZL589843:EZM589844 FJH589843:FJI589844 FTD589843:FTE589844 GCZ589843:GDA589844 GMV589843:GMW589844 GWR589843:GWS589844 HGN589843:HGO589844 HQJ589843:HQK589844 IAF589843:IAG589844 IKB589843:IKC589844 ITX589843:ITY589844 JDT589843:JDU589844 JNP589843:JNQ589844 JXL589843:JXM589844 KHH589843:KHI589844 KRD589843:KRE589844 LAZ589843:LBA589844 LKV589843:LKW589844 LUR589843:LUS589844 MEN589843:MEO589844 MOJ589843:MOK589844 MYF589843:MYG589844 NIB589843:NIC589844 NRX589843:NRY589844 OBT589843:OBU589844 OLP589843:OLQ589844 OVL589843:OVM589844 PFH589843:PFI589844 PPD589843:PPE589844 PYZ589843:PZA589844 QIV589843:QIW589844 QSR589843:QSS589844 RCN589843:RCO589844 RMJ589843:RMK589844 RWF589843:RWG589844 SGB589843:SGC589844 SPX589843:SPY589844 SZT589843:SZU589844 TJP589843:TJQ589844 TTL589843:TTM589844 UDH589843:UDI589844 UND589843:UNE589844 UWZ589843:UXA589844 VGV589843:VGW589844 VQR589843:VQS589844 WAN589843:WAO589844 WKJ589843:WKK589844 WUF589843:WUG589844 M655381:N655382 HT655379:HU655380 RP655379:RQ655380 ABL655379:ABM655380 ALH655379:ALI655380 AVD655379:AVE655380 BEZ655379:BFA655380 BOV655379:BOW655380 BYR655379:BYS655380 CIN655379:CIO655380 CSJ655379:CSK655380 DCF655379:DCG655380 DMB655379:DMC655380 DVX655379:DVY655380 EFT655379:EFU655380 EPP655379:EPQ655380 EZL655379:EZM655380 FJH655379:FJI655380 FTD655379:FTE655380 GCZ655379:GDA655380 GMV655379:GMW655380 GWR655379:GWS655380 HGN655379:HGO655380 HQJ655379:HQK655380 IAF655379:IAG655380 IKB655379:IKC655380 ITX655379:ITY655380 JDT655379:JDU655380 JNP655379:JNQ655380 JXL655379:JXM655380 KHH655379:KHI655380 KRD655379:KRE655380 LAZ655379:LBA655380 LKV655379:LKW655380 LUR655379:LUS655380 MEN655379:MEO655380 MOJ655379:MOK655380 MYF655379:MYG655380 NIB655379:NIC655380 NRX655379:NRY655380 OBT655379:OBU655380 OLP655379:OLQ655380 OVL655379:OVM655380 PFH655379:PFI655380 PPD655379:PPE655380 PYZ655379:PZA655380 QIV655379:QIW655380 QSR655379:QSS655380 RCN655379:RCO655380 RMJ655379:RMK655380 RWF655379:RWG655380 SGB655379:SGC655380 SPX655379:SPY655380 SZT655379:SZU655380 TJP655379:TJQ655380 TTL655379:TTM655380 UDH655379:UDI655380 UND655379:UNE655380 UWZ655379:UXA655380 VGV655379:VGW655380 VQR655379:VQS655380 WAN655379:WAO655380 WKJ655379:WKK655380 WUF655379:WUG655380 M720917:N720918 HT720915:HU720916 RP720915:RQ720916 ABL720915:ABM720916 ALH720915:ALI720916 AVD720915:AVE720916 BEZ720915:BFA720916 BOV720915:BOW720916 BYR720915:BYS720916 CIN720915:CIO720916 CSJ720915:CSK720916 DCF720915:DCG720916 DMB720915:DMC720916 DVX720915:DVY720916 EFT720915:EFU720916 EPP720915:EPQ720916 EZL720915:EZM720916 FJH720915:FJI720916 FTD720915:FTE720916 GCZ720915:GDA720916 GMV720915:GMW720916 GWR720915:GWS720916 HGN720915:HGO720916 HQJ720915:HQK720916 IAF720915:IAG720916 IKB720915:IKC720916 ITX720915:ITY720916 JDT720915:JDU720916 JNP720915:JNQ720916 JXL720915:JXM720916 KHH720915:KHI720916 KRD720915:KRE720916 LAZ720915:LBA720916 LKV720915:LKW720916 LUR720915:LUS720916 MEN720915:MEO720916 MOJ720915:MOK720916 MYF720915:MYG720916 NIB720915:NIC720916 NRX720915:NRY720916 OBT720915:OBU720916 OLP720915:OLQ720916 OVL720915:OVM720916 PFH720915:PFI720916 PPD720915:PPE720916 PYZ720915:PZA720916 QIV720915:QIW720916 QSR720915:QSS720916 RCN720915:RCO720916 RMJ720915:RMK720916 RWF720915:RWG720916 SGB720915:SGC720916 SPX720915:SPY720916 SZT720915:SZU720916 TJP720915:TJQ720916 TTL720915:TTM720916 UDH720915:UDI720916 UND720915:UNE720916 UWZ720915:UXA720916 VGV720915:VGW720916 VQR720915:VQS720916 WAN720915:WAO720916 WKJ720915:WKK720916 WUF720915:WUG720916 M786453:N786454 HT786451:HU786452 RP786451:RQ786452 ABL786451:ABM786452 ALH786451:ALI786452 AVD786451:AVE786452 BEZ786451:BFA786452 BOV786451:BOW786452 BYR786451:BYS786452 CIN786451:CIO786452 CSJ786451:CSK786452 DCF786451:DCG786452 DMB786451:DMC786452 DVX786451:DVY786452 EFT786451:EFU786452 EPP786451:EPQ786452 EZL786451:EZM786452 FJH786451:FJI786452 FTD786451:FTE786452 GCZ786451:GDA786452 GMV786451:GMW786452 GWR786451:GWS786452 HGN786451:HGO786452 HQJ786451:HQK786452 IAF786451:IAG786452 IKB786451:IKC786452 ITX786451:ITY786452 JDT786451:JDU786452 JNP786451:JNQ786452 JXL786451:JXM786452 KHH786451:KHI786452 KRD786451:KRE786452 LAZ786451:LBA786452 LKV786451:LKW786452 LUR786451:LUS786452 MEN786451:MEO786452 MOJ786451:MOK786452 MYF786451:MYG786452 NIB786451:NIC786452 NRX786451:NRY786452 OBT786451:OBU786452 OLP786451:OLQ786452 OVL786451:OVM786452 PFH786451:PFI786452 PPD786451:PPE786452 PYZ786451:PZA786452 QIV786451:QIW786452 QSR786451:QSS786452 RCN786451:RCO786452 RMJ786451:RMK786452 RWF786451:RWG786452 SGB786451:SGC786452 SPX786451:SPY786452 SZT786451:SZU786452 TJP786451:TJQ786452 TTL786451:TTM786452 UDH786451:UDI786452 UND786451:UNE786452 UWZ786451:UXA786452 VGV786451:VGW786452 VQR786451:VQS786452 WAN786451:WAO786452 WKJ786451:WKK786452 WUF786451:WUG786452 M851989:N851990 HT851987:HU851988 RP851987:RQ851988 ABL851987:ABM851988 ALH851987:ALI851988 AVD851987:AVE851988 BEZ851987:BFA851988 BOV851987:BOW851988 BYR851987:BYS851988 CIN851987:CIO851988 CSJ851987:CSK851988 DCF851987:DCG851988 DMB851987:DMC851988 DVX851987:DVY851988 EFT851987:EFU851988 EPP851987:EPQ851988 EZL851987:EZM851988 FJH851987:FJI851988 FTD851987:FTE851988 GCZ851987:GDA851988 GMV851987:GMW851988 GWR851987:GWS851988 HGN851987:HGO851988 HQJ851987:HQK851988 IAF851987:IAG851988 IKB851987:IKC851988 ITX851987:ITY851988 JDT851987:JDU851988 JNP851987:JNQ851988 JXL851987:JXM851988 KHH851987:KHI851988 KRD851987:KRE851988 LAZ851987:LBA851988 LKV851987:LKW851988 LUR851987:LUS851988 MEN851987:MEO851988 MOJ851987:MOK851988 MYF851987:MYG851988 NIB851987:NIC851988 NRX851987:NRY851988 OBT851987:OBU851988 OLP851987:OLQ851988 OVL851987:OVM851988 PFH851987:PFI851988 PPD851987:PPE851988 PYZ851987:PZA851988 QIV851987:QIW851988 QSR851987:QSS851988 RCN851987:RCO851988 RMJ851987:RMK851988 RWF851987:RWG851988 SGB851987:SGC851988 SPX851987:SPY851988 SZT851987:SZU851988 TJP851987:TJQ851988 TTL851987:TTM851988 UDH851987:UDI851988 UND851987:UNE851988 UWZ851987:UXA851988 VGV851987:VGW851988 VQR851987:VQS851988 WAN851987:WAO851988 WKJ851987:WKK851988 WUF851987:WUG851988 M917525:N917526 HT917523:HU917524 RP917523:RQ917524 ABL917523:ABM917524 ALH917523:ALI917524 AVD917523:AVE917524 BEZ917523:BFA917524 BOV917523:BOW917524 BYR917523:BYS917524 CIN917523:CIO917524 CSJ917523:CSK917524 DCF917523:DCG917524 DMB917523:DMC917524 DVX917523:DVY917524 EFT917523:EFU917524 EPP917523:EPQ917524 EZL917523:EZM917524 FJH917523:FJI917524 FTD917523:FTE917524 GCZ917523:GDA917524 GMV917523:GMW917524 GWR917523:GWS917524 HGN917523:HGO917524 HQJ917523:HQK917524 IAF917523:IAG917524 IKB917523:IKC917524 ITX917523:ITY917524 JDT917523:JDU917524 JNP917523:JNQ917524 JXL917523:JXM917524 KHH917523:KHI917524 KRD917523:KRE917524 LAZ917523:LBA917524 LKV917523:LKW917524 LUR917523:LUS917524 MEN917523:MEO917524 MOJ917523:MOK917524 MYF917523:MYG917524 NIB917523:NIC917524 NRX917523:NRY917524 OBT917523:OBU917524 OLP917523:OLQ917524 OVL917523:OVM917524 PFH917523:PFI917524 PPD917523:PPE917524 PYZ917523:PZA917524 QIV917523:QIW917524 QSR917523:QSS917524 RCN917523:RCO917524 RMJ917523:RMK917524 RWF917523:RWG917524 SGB917523:SGC917524 SPX917523:SPY917524 SZT917523:SZU917524 TJP917523:TJQ917524 TTL917523:TTM917524 UDH917523:UDI917524 UND917523:UNE917524 UWZ917523:UXA917524 VGV917523:VGW917524 VQR917523:VQS917524 WAN917523:WAO917524 WKJ917523:WKK917524 WUF917523:WUG917524 M983061:N983062 HT983059:HU983060 RP983059:RQ983060 ABL983059:ABM983060 ALH983059:ALI983060 AVD983059:AVE983060 BEZ983059:BFA983060 BOV983059:BOW983060 BYR983059:BYS983060 CIN983059:CIO983060 CSJ983059:CSK983060 DCF983059:DCG983060 DMB983059:DMC983060 DVX983059:DVY983060 EFT983059:EFU983060 EPP983059:EPQ983060 EZL983059:EZM983060 FJH983059:FJI983060 FTD983059:FTE983060 GCZ983059:GDA983060 GMV983059:GMW983060 GWR983059:GWS983060 HGN983059:HGO983060 HQJ983059:HQK983060 IAF983059:IAG983060 IKB983059:IKC983060 ITX983059:ITY983060 JDT983059:JDU983060 JNP983059:JNQ983060 JXL983059:JXM983060 KHH983059:KHI983060 KRD983059:KRE983060 LAZ983059:LBA983060 LKV983059:LKW983060 LUR983059:LUS983060 MEN983059:MEO983060 MOJ983059:MOK983060 MYF983059:MYG983060 NIB983059:NIC983060 NRX983059:NRY983060 OBT983059:OBU983060 OLP983059:OLQ983060 OVL983059:OVM983060 PFH983059:PFI983060 PPD983059:PPE983060 PYZ983059:PZA983060 QIV983059:QIW983060 QSR983059:QSS983060 RCN983059:RCO983060 RMJ983059:RMK983060 RWF983059:RWG983060 SGB983059:SGC983060 SPX983059:SPY983060 SZT983059:SZU983060 TJP983059:TJQ983060 TTL983059:TTM983060 UDH983059:UDI983060 UND983059:UNE983060 UWZ983059:UXA983060 VGV983059:VGW983060 VQR983059:VQS983060 WAN983059:WAO983060 WKJ983059:WKK983060 WUF983059:WUG983060 L65554 HS65552 RO65552 ABK65552 ALG65552 AVC65552 BEY65552 BOU65552 BYQ65552 CIM65552 CSI65552 DCE65552 DMA65552 DVW65552 EFS65552 EPO65552 EZK65552 FJG65552 FTC65552 GCY65552 GMU65552 GWQ65552 HGM65552 HQI65552 IAE65552 IKA65552 ITW65552 JDS65552 JNO65552 JXK65552 KHG65552 KRC65552 LAY65552 LKU65552 LUQ65552 MEM65552 MOI65552 MYE65552 NIA65552 NRW65552 OBS65552 OLO65552 OVK65552 PFG65552 PPC65552 PYY65552 QIU65552 QSQ65552 RCM65552 RMI65552 RWE65552 SGA65552 SPW65552 SZS65552 TJO65552 TTK65552 UDG65552 UNC65552 UWY65552 VGU65552 VQQ65552 WAM65552 WKI65552 WUE65552 L131090 HS131088 RO131088 ABK131088 ALG131088 AVC131088 BEY131088 BOU131088 BYQ131088 CIM131088 CSI131088 DCE131088 DMA131088 DVW131088 EFS131088 EPO131088 EZK131088 FJG131088 FTC131088 GCY131088 GMU131088 GWQ131088 HGM131088 HQI131088 IAE131088 IKA131088 ITW131088 JDS131088 JNO131088 JXK131088 KHG131088 KRC131088 LAY131088 LKU131088 LUQ131088 MEM131088 MOI131088 MYE131088 NIA131088 NRW131088 OBS131088 OLO131088 OVK131088 PFG131088 PPC131088 PYY131088 QIU131088 QSQ131088 RCM131088 RMI131088 RWE131088 SGA131088 SPW131088 SZS131088 TJO131088 TTK131088 UDG131088 UNC131088 UWY131088 VGU131088 VQQ131088 WAM131088 WKI131088 WUE131088 L196626 HS196624 RO196624 ABK196624 ALG196624 AVC196624 BEY196624 BOU196624 BYQ196624 CIM196624 CSI196624 DCE196624 DMA196624 DVW196624 EFS196624 EPO196624 EZK196624 FJG196624 FTC196624 GCY196624 GMU196624 GWQ196624 HGM196624 HQI196624 IAE196624 IKA196624 ITW196624 JDS196624 JNO196624 JXK196624 KHG196624 KRC196624 LAY196624 LKU196624 LUQ196624 MEM196624 MOI196624 MYE196624 NIA196624 NRW196624 OBS196624 OLO196624 OVK196624 PFG196624 PPC196624 PYY196624 QIU196624 QSQ196624 RCM196624 RMI196624 RWE196624 SGA196624 SPW196624 SZS196624 TJO196624 TTK196624 UDG196624 UNC196624 UWY196624 VGU196624 VQQ196624 WAM196624 WKI196624 WUE196624 L262162 HS262160 RO262160 ABK262160 ALG262160 AVC262160 BEY262160 BOU262160 BYQ262160 CIM262160 CSI262160 DCE262160 DMA262160 DVW262160 EFS262160 EPO262160 EZK262160 FJG262160 FTC262160 GCY262160 GMU262160 GWQ262160 HGM262160 HQI262160 IAE262160 IKA262160 ITW262160 JDS262160 JNO262160 JXK262160 KHG262160 KRC262160 LAY262160 LKU262160 LUQ262160 MEM262160 MOI262160 MYE262160 NIA262160 NRW262160 OBS262160 OLO262160 OVK262160 PFG262160 PPC262160 PYY262160 QIU262160 QSQ262160 RCM262160 RMI262160 RWE262160 SGA262160 SPW262160 SZS262160 TJO262160 TTK262160 UDG262160 UNC262160 UWY262160 VGU262160 VQQ262160 WAM262160 WKI262160 WUE262160 L327698 HS327696 RO327696 ABK327696 ALG327696 AVC327696 BEY327696 BOU327696 BYQ327696 CIM327696 CSI327696 DCE327696 DMA327696 DVW327696 EFS327696 EPO327696 EZK327696 FJG327696 FTC327696 GCY327696 GMU327696 GWQ327696 HGM327696 HQI327696 IAE327696 IKA327696 ITW327696 JDS327696 JNO327696 JXK327696 KHG327696 KRC327696 LAY327696 LKU327696 LUQ327696 MEM327696 MOI327696 MYE327696 NIA327696 NRW327696 OBS327696 OLO327696 OVK327696 PFG327696 PPC327696 PYY327696 QIU327696 QSQ327696 RCM327696 RMI327696 RWE327696 SGA327696 SPW327696 SZS327696 TJO327696 TTK327696 UDG327696 UNC327696 UWY327696 VGU327696 VQQ327696 WAM327696 WKI327696 WUE327696 L393234 HS393232 RO393232 ABK393232 ALG393232 AVC393232 BEY393232 BOU393232 BYQ393232 CIM393232 CSI393232 DCE393232 DMA393232 DVW393232 EFS393232 EPO393232 EZK393232 FJG393232 FTC393232 GCY393232 GMU393232 GWQ393232 HGM393232 HQI393232 IAE393232 IKA393232 ITW393232 JDS393232 JNO393232 JXK393232 KHG393232 KRC393232 LAY393232 LKU393232 LUQ393232 MEM393232 MOI393232 MYE393232 NIA393232 NRW393232 OBS393232 OLO393232 OVK393232 PFG393232 PPC393232 PYY393232 QIU393232 QSQ393232 RCM393232 RMI393232 RWE393232 SGA393232 SPW393232 SZS393232 TJO393232 TTK393232 UDG393232 UNC393232 UWY393232 VGU393232 VQQ393232 WAM393232 WKI393232 WUE393232 L458770 HS458768 RO458768 ABK458768 ALG458768 AVC458768 BEY458768 BOU458768 BYQ458768 CIM458768 CSI458768 DCE458768 DMA458768 DVW458768 EFS458768 EPO458768 EZK458768 FJG458768 FTC458768 GCY458768 GMU458768 GWQ458768 HGM458768 HQI458768 IAE458768 IKA458768 ITW458768 JDS458768 JNO458768 JXK458768 KHG458768 KRC458768 LAY458768 LKU458768 LUQ458768 MEM458768 MOI458768 MYE458768 NIA458768 NRW458768 OBS458768 OLO458768 OVK458768 PFG458768 PPC458768 PYY458768 QIU458768 QSQ458768 RCM458768 RMI458768 RWE458768 SGA458768 SPW458768 SZS458768 TJO458768 TTK458768 UDG458768 UNC458768 UWY458768 VGU458768 VQQ458768 WAM458768 WKI458768 WUE458768 L524306 HS524304 RO524304 ABK524304 ALG524304 AVC524304 BEY524304 BOU524304 BYQ524304 CIM524304 CSI524304 DCE524304 DMA524304 DVW524304 EFS524304 EPO524304 EZK524304 FJG524304 FTC524304 GCY524304 GMU524304 GWQ524304 HGM524304 HQI524304 IAE524304 IKA524304 ITW524304 JDS524304 JNO524304 JXK524304 KHG524304 KRC524304 LAY524304 LKU524304 LUQ524304 MEM524304 MOI524304 MYE524304 NIA524304 NRW524304 OBS524304 OLO524304 OVK524304 PFG524304 PPC524304 PYY524304 QIU524304 QSQ524304 RCM524304 RMI524304 RWE524304 SGA524304 SPW524304 SZS524304 TJO524304 TTK524304 UDG524304 UNC524304 UWY524304 VGU524304 VQQ524304 WAM524304 WKI524304 WUE524304 L589842 HS589840 RO589840 ABK589840 ALG589840 AVC589840 BEY589840 BOU589840 BYQ589840 CIM589840 CSI589840 DCE589840 DMA589840 DVW589840 EFS589840 EPO589840 EZK589840 FJG589840 FTC589840 GCY589840 GMU589840 GWQ589840 HGM589840 HQI589840 IAE589840 IKA589840 ITW589840 JDS589840 JNO589840 JXK589840 KHG589840 KRC589840 LAY589840 LKU589840 LUQ589840 MEM589840 MOI589840 MYE589840 NIA589840 NRW589840 OBS589840 OLO589840 OVK589840 PFG589840 PPC589840 PYY589840 QIU589840 QSQ589840 RCM589840 RMI589840 RWE589840 SGA589840 SPW589840 SZS589840 TJO589840 TTK589840 UDG589840 UNC589840 UWY589840 VGU589840 VQQ589840 WAM589840 WKI589840 WUE589840 L655378 HS655376 RO655376 ABK655376 ALG655376 AVC655376 BEY655376 BOU655376 BYQ655376 CIM655376 CSI655376 DCE655376 DMA655376 DVW655376 EFS655376 EPO655376 EZK655376 FJG655376 FTC655376 GCY655376 GMU655376 GWQ655376 HGM655376 HQI655376 IAE655376 IKA655376 ITW655376 JDS655376 JNO655376 JXK655376 KHG655376 KRC655376 LAY655376 LKU655376 LUQ655376 MEM655376 MOI655376 MYE655376 NIA655376 NRW655376 OBS655376 OLO655376 OVK655376 PFG655376 PPC655376 PYY655376 QIU655376 QSQ655376 RCM655376 RMI655376 RWE655376 SGA655376 SPW655376 SZS655376 TJO655376 TTK655376 UDG655376 UNC655376 UWY655376 VGU655376 VQQ655376 WAM655376 WKI655376 WUE655376 L720914 HS720912 RO720912 ABK720912 ALG720912 AVC720912 BEY720912 BOU720912 BYQ720912 CIM720912 CSI720912 DCE720912 DMA720912 DVW720912 EFS720912 EPO720912 EZK720912 FJG720912 FTC720912 GCY720912 GMU720912 GWQ720912 HGM720912 HQI720912 IAE720912 IKA720912 ITW720912 JDS720912 JNO720912 JXK720912 KHG720912 KRC720912 LAY720912 LKU720912 LUQ720912 MEM720912 MOI720912 MYE720912 NIA720912 NRW720912 OBS720912 OLO720912 OVK720912 PFG720912 PPC720912 PYY720912 QIU720912 QSQ720912 RCM720912 RMI720912 RWE720912 SGA720912 SPW720912 SZS720912 TJO720912 TTK720912 UDG720912 UNC720912 UWY720912 VGU720912 VQQ720912 WAM720912 WKI720912 WUE720912 L786450 HS786448 RO786448 ABK786448 ALG786448 AVC786448 BEY786448 BOU786448 BYQ786448 CIM786448 CSI786448 DCE786448 DMA786448 DVW786448 EFS786448 EPO786448 EZK786448 FJG786448 FTC786448 GCY786448 GMU786448 GWQ786448 HGM786448 HQI786448 IAE786448 IKA786448 ITW786448 JDS786448 JNO786448 JXK786448 KHG786448 KRC786448 LAY786448 LKU786448 LUQ786448 MEM786448 MOI786448 MYE786448 NIA786448 NRW786448 OBS786448 OLO786448 OVK786448 PFG786448 PPC786448 PYY786448 QIU786448 QSQ786448 RCM786448 RMI786448 RWE786448 SGA786448 SPW786448 SZS786448 TJO786448 TTK786448 UDG786448 UNC786448 UWY786448 VGU786448 VQQ786448 WAM786448 WKI786448 WUE786448 L851986 HS851984 RO851984 ABK851984 ALG851984 AVC851984 BEY851984 BOU851984 BYQ851984 CIM851984 CSI851984 DCE851984 DMA851984 DVW851984 EFS851984 EPO851984 EZK851984 FJG851984 FTC851984 GCY851984 GMU851984 GWQ851984 HGM851984 HQI851984 IAE851984 IKA851984 ITW851984 JDS851984 JNO851984 JXK851984 KHG851984 KRC851984 LAY851984 LKU851984 LUQ851984 MEM851984 MOI851984 MYE851984 NIA851984 NRW851984 OBS851984 OLO851984 OVK851984 PFG851984 PPC851984 PYY851984 QIU851984 QSQ851984 RCM851984 RMI851984 RWE851984 SGA851984 SPW851984 SZS851984 TJO851984 TTK851984 UDG851984 UNC851984 UWY851984 VGU851984 VQQ851984 WAM851984 WKI851984 WUE851984 L917522 HS917520 RO917520 ABK917520 ALG917520 AVC917520 BEY917520 BOU917520 BYQ917520 CIM917520 CSI917520 DCE917520 DMA917520 DVW917520 EFS917520 EPO917520 EZK917520 FJG917520 FTC917520 GCY917520 GMU917520 GWQ917520 HGM917520 HQI917520 IAE917520 IKA917520 ITW917520 JDS917520 JNO917520 JXK917520 KHG917520 KRC917520 LAY917520 LKU917520 LUQ917520 MEM917520 MOI917520 MYE917520 NIA917520 NRW917520 OBS917520 OLO917520 OVK917520 PFG917520 PPC917520 PYY917520 QIU917520 QSQ917520 RCM917520 RMI917520 RWE917520 SGA917520 SPW917520 SZS917520 TJO917520 TTK917520 UDG917520 UNC917520 UWY917520 VGU917520 VQQ917520 WAM917520 WKI917520 WUE917520 L983058 HS983056 RO983056 ABK983056 ALG983056 AVC983056 BEY983056 BOU983056 BYQ983056 CIM983056 CSI983056 DCE983056 DMA983056 DVW983056 EFS983056 EPO983056 EZK983056 FJG983056 FTC983056 GCY983056 GMU983056 GWQ983056 HGM983056 HQI983056 IAE983056 IKA983056 ITW983056 JDS983056 JNO983056 JXK983056 KHG983056 KRC983056 LAY983056 LKU983056 LUQ983056 MEM983056 MOI983056 MYE983056 NIA983056 NRW983056 OBS983056 OLO983056 OVK983056 PFG983056 PPC983056 PYY983056 QIU983056 QSQ983056 RCM983056 RMI983056 RWE983056 SGA983056 SPW983056 SZS983056 TJO983056 TTK983056 UDG983056 UNC983056 UWY983056 VGU983056 VQQ983056 WAM983056 WKI983056 WUE983056 O65554:O65558 HV65552:HV65556 RR65552:RR65556 ABN65552:ABN65556 ALJ65552:ALJ65556 AVF65552:AVF65556 BFB65552:BFB65556 BOX65552:BOX65556 BYT65552:BYT65556 CIP65552:CIP65556 CSL65552:CSL65556 DCH65552:DCH65556 DMD65552:DMD65556 DVZ65552:DVZ65556 EFV65552:EFV65556 EPR65552:EPR65556 EZN65552:EZN65556 FJJ65552:FJJ65556 FTF65552:FTF65556 GDB65552:GDB65556 GMX65552:GMX65556 GWT65552:GWT65556 HGP65552:HGP65556 HQL65552:HQL65556 IAH65552:IAH65556 IKD65552:IKD65556 ITZ65552:ITZ65556 JDV65552:JDV65556 JNR65552:JNR65556 JXN65552:JXN65556 KHJ65552:KHJ65556 KRF65552:KRF65556 LBB65552:LBB65556 LKX65552:LKX65556 LUT65552:LUT65556 MEP65552:MEP65556 MOL65552:MOL65556 MYH65552:MYH65556 NID65552:NID65556 NRZ65552:NRZ65556 OBV65552:OBV65556 OLR65552:OLR65556 OVN65552:OVN65556 PFJ65552:PFJ65556 PPF65552:PPF65556 PZB65552:PZB65556 QIX65552:QIX65556 QST65552:QST65556 RCP65552:RCP65556 RML65552:RML65556 RWH65552:RWH65556 SGD65552:SGD65556 SPZ65552:SPZ65556 SZV65552:SZV65556 TJR65552:TJR65556 TTN65552:TTN65556 UDJ65552:UDJ65556 UNF65552:UNF65556 UXB65552:UXB65556 VGX65552:VGX65556 VQT65552:VQT65556 WAP65552:WAP65556 WKL65552:WKL65556 WUH65552:WUH65556 O131090:O131094 HV131088:HV131092 RR131088:RR131092 ABN131088:ABN131092 ALJ131088:ALJ131092 AVF131088:AVF131092 BFB131088:BFB131092 BOX131088:BOX131092 BYT131088:BYT131092 CIP131088:CIP131092 CSL131088:CSL131092 DCH131088:DCH131092 DMD131088:DMD131092 DVZ131088:DVZ131092 EFV131088:EFV131092 EPR131088:EPR131092 EZN131088:EZN131092 FJJ131088:FJJ131092 FTF131088:FTF131092 GDB131088:GDB131092 GMX131088:GMX131092 GWT131088:GWT131092 HGP131088:HGP131092 HQL131088:HQL131092 IAH131088:IAH131092 IKD131088:IKD131092 ITZ131088:ITZ131092 JDV131088:JDV131092 JNR131088:JNR131092 JXN131088:JXN131092 KHJ131088:KHJ131092 KRF131088:KRF131092 LBB131088:LBB131092 LKX131088:LKX131092 LUT131088:LUT131092 MEP131088:MEP131092 MOL131088:MOL131092 MYH131088:MYH131092 NID131088:NID131092 NRZ131088:NRZ131092 OBV131088:OBV131092 OLR131088:OLR131092 OVN131088:OVN131092 PFJ131088:PFJ131092 PPF131088:PPF131092 PZB131088:PZB131092 QIX131088:QIX131092 QST131088:QST131092 RCP131088:RCP131092 RML131088:RML131092 RWH131088:RWH131092 SGD131088:SGD131092 SPZ131088:SPZ131092 SZV131088:SZV131092 TJR131088:TJR131092 TTN131088:TTN131092 UDJ131088:UDJ131092 UNF131088:UNF131092 UXB131088:UXB131092 VGX131088:VGX131092 VQT131088:VQT131092 WAP131088:WAP131092 WKL131088:WKL131092 WUH131088:WUH131092 O196626:O196630 HV196624:HV196628 RR196624:RR196628 ABN196624:ABN196628 ALJ196624:ALJ196628 AVF196624:AVF196628 BFB196624:BFB196628 BOX196624:BOX196628 BYT196624:BYT196628 CIP196624:CIP196628 CSL196624:CSL196628 DCH196624:DCH196628 DMD196624:DMD196628 DVZ196624:DVZ196628 EFV196624:EFV196628 EPR196624:EPR196628 EZN196624:EZN196628 FJJ196624:FJJ196628 FTF196624:FTF196628 GDB196624:GDB196628 GMX196624:GMX196628 GWT196624:GWT196628 HGP196624:HGP196628 HQL196624:HQL196628 IAH196624:IAH196628 IKD196624:IKD196628 ITZ196624:ITZ196628 JDV196624:JDV196628 JNR196624:JNR196628 JXN196624:JXN196628 KHJ196624:KHJ196628 KRF196624:KRF196628 LBB196624:LBB196628 LKX196624:LKX196628 LUT196624:LUT196628 MEP196624:MEP196628 MOL196624:MOL196628 MYH196624:MYH196628 NID196624:NID196628 NRZ196624:NRZ196628 OBV196624:OBV196628 OLR196624:OLR196628 OVN196624:OVN196628 PFJ196624:PFJ196628 PPF196624:PPF196628 PZB196624:PZB196628 QIX196624:QIX196628 QST196624:QST196628 RCP196624:RCP196628 RML196624:RML196628 RWH196624:RWH196628 SGD196624:SGD196628 SPZ196624:SPZ196628 SZV196624:SZV196628 TJR196624:TJR196628 TTN196624:TTN196628 UDJ196624:UDJ196628 UNF196624:UNF196628 UXB196624:UXB196628 VGX196624:VGX196628 VQT196624:VQT196628 WAP196624:WAP196628 WKL196624:WKL196628 WUH196624:WUH196628 O262162:O262166 HV262160:HV262164 RR262160:RR262164 ABN262160:ABN262164 ALJ262160:ALJ262164 AVF262160:AVF262164 BFB262160:BFB262164 BOX262160:BOX262164 BYT262160:BYT262164 CIP262160:CIP262164 CSL262160:CSL262164 DCH262160:DCH262164 DMD262160:DMD262164 DVZ262160:DVZ262164 EFV262160:EFV262164 EPR262160:EPR262164 EZN262160:EZN262164 FJJ262160:FJJ262164 FTF262160:FTF262164 GDB262160:GDB262164 GMX262160:GMX262164 GWT262160:GWT262164 HGP262160:HGP262164 HQL262160:HQL262164 IAH262160:IAH262164 IKD262160:IKD262164 ITZ262160:ITZ262164 JDV262160:JDV262164 JNR262160:JNR262164 JXN262160:JXN262164 KHJ262160:KHJ262164 KRF262160:KRF262164 LBB262160:LBB262164 LKX262160:LKX262164 LUT262160:LUT262164 MEP262160:MEP262164 MOL262160:MOL262164 MYH262160:MYH262164 NID262160:NID262164 NRZ262160:NRZ262164 OBV262160:OBV262164 OLR262160:OLR262164 OVN262160:OVN262164 PFJ262160:PFJ262164 PPF262160:PPF262164 PZB262160:PZB262164 QIX262160:QIX262164 QST262160:QST262164 RCP262160:RCP262164 RML262160:RML262164 RWH262160:RWH262164 SGD262160:SGD262164 SPZ262160:SPZ262164 SZV262160:SZV262164 TJR262160:TJR262164 TTN262160:TTN262164 UDJ262160:UDJ262164 UNF262160:UNF262164 UXB262160:UXB262164 VGX262160:VGX262164 VQT262160:VQT262164 WAP262160:WAP262164 WKL262160:WKL262164 WUH262160:WUH262164 O327698:O327702 HV327696:HV327700 RR327696:RR327700 ABN327696:ABN327700 ALJ327696:ALJ327700 AVF327696:AVF327700 BFB327696:BFB327700 BOX327696:BOX327700 BYT327696:BYT327700 CIP327696:CIP327700 CSL327696:CSL327700 DCH327696:DCH327700 DMD327696:DMD327700 DVZ327696:DVZ327700 EFV327696:EFV327700 EPR327696:EPR327700 EZN327696:EZN327700 FJJ327696:FJJ327700 FTF327696:FTF327700 GDB327696:GDB327700 GMX327696:GMX327700 GWT327696:GWT327700 HGP327696:HGP327700 HQL327696:HQL327700 IAH327696:IAH327700 IKD327696:IKD327700 ITZ327696:ITZ327700 JDV327696:JDV327700 JNR327696:JNR327700 JXN327696:JXN327700 KHJ327696:KHJ327700 KRF327696:KRF327700 LBB327696:LBB327700 LKX327696:LKX327700 LUT327696:LUT327700 MEP327696:MEP327700 MOL327696:MOL327700 MYH327696:MYH327700 NID327696:NID327700 NRZ327696:NRZ327700 OBV327696:OBV327700 OLR327696:OLR327700 OVN327696:OVN327700 PFJ327696:PFJ327700 PPF327696:PPF327700 PZB327696:PZB327700 QIX327696:QIX327700 QST327696:QST327700 RCP327696:RCP327700 RML327696:RML327700 RWH327696:RWH327700 SGD327696:SGD327700 SPZ327696:SPZ327700 SZV327696:SZV327700 TJR327696:TJR327700 TTN327696:TTN327700 UDJ327696:UDJ327700 UNF327696:UNF327700 UXB327696:UXB327700 VGX327696:VGX327700 VQT327696:VQT327700 WAP327696:WAP327700 WKL327696:WKL327700 WUH327696:WUH327700 O393234:O393238 HV393232:HV393236 RR393232:RR393236 ABN393232:ABN393236 ALJ393232:ALJ393236 AVF393232:AVF393236 BFB393232:BFB393236 BOX393232:BOX393236 BYT393232:BYT393236 CIP393232:CIP393236 CSL393232:CSL393236 DCH393232:DCH393236 DMD393232:DMD393236 DVZ393232:DVZ393236 EFV393232:EFV393236 EPR393232:EPR393236 EZN393232:EZN393236 FJJ393232:FJJ393236 FTF393232:FTF393236 GDB393232:GDB393236 GMX393232:GMX393236 GWT393232:GWT393236 HGP393232:HGP393236 HQL393232:HQL393236 IAH393232:IAH393236 IKD393232:IKD393236 ITZ393232:ITZ393236 JDV393232:JDV393236 JNR393232:JNR393236 JXN393232:JXN393236 KHJ393232:KHJ393236 KRF393232:KRF393236 LBB393232:LBB393236 LKX393232:LKX393236 LUT393232:LUT393236 MEP393232:MEP393236 MOL393232:MOL393236 MYH393232:MYH393236 NID393232:NID393236 NRZ393232:NRZ393236 OBV393232:OBV393236 OLR393232:OLR393236 OVN393232:OVN393236 PFJ393232:PFJ393236 PPF393232:PPF393236 PZB393232:PZB393236 QIX393232:QIX393236 QST393232:QST393236 RCP393232:RCP393236 RML393232:RML393236 RWH393232:RWH393236 SGD393232:SGD393236 SPZ393232:SPZ393236 SZV393232:SZV393236 TJR393232:TJR393236 TTN393232:TTN393236 UDJ393232:UDJ393236 UNF393232:UNF393236 UXB393232:UXB393236 VGX393232:VGX393236 VQT393232:VQT393236 WAP393232:WAP393236 WKL393232:WKL393236 WUH393232:WUH393236 O458770:O458774 HV458768:HV458772 RR458768:RR458772 ABN458768:ABN458772 ALJ458768:ALJ458772 AVF458768:AVF458772 BFB458768:BFB458772 BOX458768:BOX458772 BYT458768:BYT458772 CIP458768:CIP458772 CSL458768:CSL458772 DCH458768:DCH458772 DMD458768:DMD458772 DVZ458768:DVZ458772 EFV458768:EFV458772 EPR458768:EPR458772 EZN458768:EZN458772 FJJ458768:FJJ458772 FTF458768:FTF458772 GDB458768:GDB458772 GMX458768:GMX458772 GWT458768:GWT458772 HGP458768:HGP458772 HQL458768:HQL458772 IAH458768:IAH458772 IKD458768:IKD458772 ITZ458768:ITZ458772 JDV458768:JDV458772 JNR458768:JNR458772 JXN458768:JXN458772 KHJ458768:KHJ458772 KRF458768:KRF458772 LBB458768:LBB458772 LKX458768:LKX458772 LUT458768:LUT458772 MEP458768:MEP458772 MOL458768:MOL458772 MYH458768:MYH458772 NID458768:NID458772 NRZ458768:NRZ458772 OBV458768:OBV458772 OLR458768:OLR458772 OVN458768:OVN458772 PFJ458768:PFJ458772 PPF458768:PPF458772 PZB458768:PZB458772 QIX458768:QIX458772 QST458768:QST458772 RCP458768:RCP458772 RML458768:RML458772 RWH458768:RWH458772 SGD458768:SGD458772 SPZ458768:SPZ458772 SZV458768:SZV458772 TJR458768:TJR458772 TTN458768:TTN458772 UDJ458768:UDJ458772 UNF458768:UNF458772 UXB458768:UXB458772 VGX458768:VGX458772 VQT458768:VQT458772 WAP458768:WAP458772 WKL458768:WKL458772 WUH458768:WUH458772 O524306:O524310 HV524304:HV524308 RR524304:RR524308 ABN524304:ABN524308 ALJ524304:ALJ524308 AVF524304:AVF524308 BFB524304:BFB524308 BOX524304:BOX524308 BYT524304:BYT524308 CIP524304:CIP524308 CSL524304:CSL524308 DCH524304:DCH524308 DMD524304:DMD524308 DVZ524304:DVZ524308 EFV524304:EFV524308 EPR524304:EPR524308 EZN524304:EZN524308 FJJ524304:FJJ524308 FTF524304:FTF524308 GDB524304:GDB524308 GMX524304:GMX524308 GWT524304:GWT524308 HGP524304:HGP524308 HQL524304:HQL524308 IAH524304:IAH524308 IKD524304:IKD524308 ITZ524304:ITZ524308 JDV524304:JDV524308 JNR524304:JNR524308 JXN524304:JXN524308 KHJ524304:KHJ524308 KRF524304:KRF524308 LBB524304:LBB524308 LKX524304:LKX524308 LUT524304:LUT524308 MEP524304:MEP524308 MOL524304:MOL524308 MYH524304:MYH524308 NID524304:NID524308 NRZ524304:NRZ524308 OBV524304:OBV524308 OLR524304:OLR524308 OVN524304:OVN524308 PFJ524304:PFJ524308 PPF524304:PPF524308 PZB524304:PZB524308 QIX524304:QIX524308 QST524304:QST524308 RCP524304:RCP524308 RML524304:RML524308 RWH524304:RWH524308 SGD524304:SGD524308 SPZ524304:SPZ524308 SZV524304:SZV524308 TJR524304:TJR524308 TTN524304:TTN524308 UDJ524304:UDJ524308 UNF524304:UNF524308 UXB524304:UXB524308 VGX524304:VGX524308 VQT524304:VQT524308 WAP524304:WAP524308 WKL524304:WKL524308 WUH524304:WUH524308 O589842:O589846 HV589840:HV589844 RR589840:RR589844 ABN589840:ABN589844 ALJ589840:ALJ589844 AVF589840:AVF589844 BFB589840:BFB589844 BOX589840:BOX589844 BYT589840:BYT589844 CIP589840:CIP589844 CSL589840:CSL589844 DCH589840:DCH589844 DMD589840:DMD589844 DVZ589840:DVZ589844 EFV589840:EFV589844 EPR589840:EPR589844 EZN589840:EZN589844 FJJ589840:FJJ589844 FTF589840:FTF589844 GDB589840:GDB589844 GMX589840:GMX589844 GWT589840:GWT589844 HGP589840:HGP589844 HQL589840:HQL589844 IAH589840:IAH589844 IKD589840:IKD589844 ITZ589840:ITZ589844 JDV589840:JDV589844 JNR589840:JNR589844 JXN589840:JXN589844 KHJ589840:KHJ589844 KRF589840:KRF589844 LBB589840:LBB589844 LKX589840:LKX589844 LUT589840:LUT589844 MEP589840:MEP589844 MOL589840:MOL589844 MYH589840:MYH589844 NID589840:NID589844 NRZ589840:NRZ589844 OBV589840:OBV589844 OLR589840:OLR589844 OVN589840:OVN589844 PFJ589840:PFJ589844 PPF589840:PPF589844 PZB589840:PZB589844 QIX589840:QIX589844 QST589840:QST589844 RCP589840:RCP589844 RML589840:RML589844 RWH589840:RWH589844 SGD589840:SGD589844 SPZ589840:SPZ589844 SZV589840:SZV589844 TJR589840:TJR589844 TTN589840:TTN589844 UDJ589840:UDJ589844 UNF589840:UNF589844 UXB589840:UXB589844 VGX589840:VGX589844 VQT589840:VQT589844 WAP589840:WAP589844 WKL589840:WKL589844 WUH589840:WUH589844 O655378:O655382 HV655376:HV655380 RR655376:RR655380 ABN655376:ABN655380 ALJ655376:ALJ655380 AVF655376:AVF655380 BFB655376:BFB655380 BOX655376:BOX655380 BYT655376:BYT655380 CIP655376:CIP655380 CSL655376:CSL655380 DCH655376:DCH655380 DMD655376:DMD655380 DVZ655376:DVZ655380 EFV655376:EFV655380 EPR655376:EPR655380 EZN655376:EZN655380 FJJ655376:FJJ655380 FTF655376:FTF655380 GDB655376:GDB655380 GMX655376:GMX655380 GWT655376:GWT655380 HGP655376:HGP655380 HQL655376:HQL655380 IAH655376:IAH655380 IKD655376:IKD655380 ITZ655376:ITZ655380 JDV655376:JDV655380 JNR655376:JNR655380 JXN655376:JXN655380 KHJ655376:KHJ655380 KRF655376:KRF655380 LBB655376:LBB655380 LKX655376:LKX655380 LUT655376:LUT655380 MEP655376:MEP655380 MOL655376:MOL655380 MYH655376:MYH655380 NID655376:NID655380 NRZ655376:NRZ655380 OBV655376:OBV655380 OLR655376:OLR655380 OVN655376:OVN655380 PFJ655376:PFJ655380 PPF655376:PPF655380 PZB655376:PZB655380 QIX655376:QIX655380 QST655376:QST655380 RCP655376:RCP655380 RML655376:RML655380 RWH655376:RWH655380 SGD655376:SGD655380 SPZ655376:SPZ655380 SZV655376:SZV655380 TJR655376:TJR655380 TTN655376:TTN655380 UDJ655376:UDJ655380 UNF655376:UNF655380 UXB655376:UXB655380 VGX655376:VGX655380 VQT655376:VQT655380 WAP655376:WAP655380 WKL655376:WKL655380 WUH655376:WUH655380 O720914:O720918 HV720912:HV720916 RR720912:RR720916 ABN720912:ABN720916 ALJ720912:ALJ720916 AVF720912:AVF720916 BFB720912:BFB720916 BOX720912:BOX720916 BYT720912:BYT720916 CIP720912:CIP720916 CSL720912:CSL720916 DCH720912:DCH720916 DMD720912:DMD720916 DVZ720912:DVZ720916 EFV720912:EFV720916 EPR720912:EPR720916 EZN720912:EZN720916 FJJ720912:FJJ720916 FTF720912:FTF720916 GDB720912:GDB720916 GMX720912:GMX720916 GWT720912:GWT720916 HGP720912:HGP720916 HQL720912:HQL720916 IAH720912:IAH720916 IKD720912:IKD720916 ITZ720912:ITZ720916 JDV720912:JDV720916 JNR720912:JNR720916 JXN720912:JXN720916 KHJ720912:KHJ720916 KRF720912:KRF720916 LBB720912:LBB720916 LKX720912:LKX720916 LUT720912:LUT720916 MEP720912:MEP720916 MOL720912:MOL720916 MYH720912:MYH720916 NID720912:NID720916 NRZ720912:NRZ720916 OBV720912:OBV720916 OLR720912:OLR720916 OVN720912:OVN720916 PFJ720912:PFJ720916 PPF720912:PPF720916 PZB720912:PZB720916 QIX720912:QIX720916 QST720912:QST720916 RCP720912:RCP720916 RML720912:RML720916 RWH720912:RWH720916 SGD720912:SGD720916 SPZ720912:SPZ720916 SZV720912:SZV720916 TJR720912:TJR720916 TTN720912:TTN720916 UDJ720912:UDJ720916 UNF720912:UNF720916 UXB720912:UXB720916 VGX720912:VGX720916 VQT720912:VQT720916 WAP720912:WAP720916 WKL720912:WKL720916 WUH720912:WUH720916 O786450:O786454 HV786448:HV786452 RR786448:RR786452 ABN786448:ABN786452 ALJ786448:ALJ786452 AVF786448:AVF786452 BFB786448:BFB786452 BOX786448:BOX786452 BYT786448:BYT786452 CIP786448:CIP786452 CSL786448:CSL786452 DCH786448:DCH786452 DMD786448:DMD786452 DVZ786448:DVZ786452 EFV786448:EFV786452 EPR786448:EPR786452 EZN786448:EZN786452 FJJ786448:FJJ786452 FTF786448:FTF786452 GDB786448:GDB786452 GMX786448:GMX786452 GWT786448:GWT786452 HGP786448:HGP786452 HQL786448:HQL786452 IAH786448:IAH786452 IKD786448:IKD786452 ITZ786448:ITZ786452 JDV786448:JDV786452 JNR786448:JNR786452 JXN786448:JXN786452 KHJ786448:KHJ786452 KRF786448:KRF786452 LBB786448:LBB786452 LKX786448:LKX786452 LUT786448:LUT786452 MEP786448:MEP786452 MOL786448:MOL786452 MYH786448:MYH786452 NID786448:NID786452 NRZ786448:NRZ786452 OBV786448:OBV786452 OLR786448:OLR786452 OVN786448:OVN786452 PFJ786448:PFJ786452 PPF786448:PPF786452 PZB786448:PZB786452 QIX786448:QIX786452 QST786448:QST786452 RCP786448:RCP786452 RML786448:RML786452 RWH786448:RWH786452 SGD786448:SGD786452 SPZ786448:SPZ786452 SZV786448:SZV786452 TJR786448:TJR786452 TTN786448:TTN786452 UDJ786448:UDJ786452 UNF786448:UNF786452 UXB786448:UXB786452 VGX786448:VGX786452 VQT786448:VQT786452 WAP786448:WAP786452 WKL786448:WKL786452 WUH786448:WUH786452 O851986:O851990 HV851984:HV851988 RR851984:RR851988 ABN851984:ABN851988 ALJ851984:ALJ851988 AVF851984:AVF851988 BFB851984:BFB851988 BOX851984:BOX851988 BYT851984:BYT851988 CIP851984:CIP851988 CSL851984:CSL851988 DCH851984:DCH851988 DMD851984:DMD851988 DVZ851984:DVZ851988 EFV851984:EFV851988 EPR851984:EPR851988 EZN851984:EZN851988 FJJ851984:FJJ851988 FTF851984:FTF851988 GDB851984:GDB851988 GMX851984:GMX851988 GWT851984:GWT851988 HGP851984:HGP851988 HQL851984:HQL851988 IAH851984:IAH851988 IKD851984:IKD851988 ITZ851984:ITZ851988 JDV851984:JDV851988 JNR851984:JNR851988 JXN851984:JXN851988 KHJ851984:KHJ851988 KRF851984:KRF851988 LBB851984:LBB851988 LKX851984:LKX851988 LUT851984:LUT851988 MEP851984:MEP851988 MOL851984:MOL851988 MYH851984:MYH851988 NID851984:NID851988 NRZ851984:NRZ851988 OBV851984:OBV851988 OLR851984:OLR851988 OVN851984:OVN851988 PFJ851984:PFJ851988 PPF851984:PPF851988 PZB851984:PZB851988 QIX851984:QIX851988 QST851984:QST851988 RCP851984:RCP851988 RML851984:RML851988 RWH851984:RWH851988 SGD851984:SGD851988 SPZ851984:SPZ851988 SZV851984:SZV851988 TJR851984:TJR851988 TTN851984:TTN851988 UDJ851984:UDJ851988 UNF851984:UNF851988 UXB851984:UXB851988 VGX851984:VGX851988 VQT851984:VQT851988 WAP851984:WAP851988 WKL851984:WKL851988 WUH851984:WUH851988 O917522:O917526 HV917520:HV917524 RR917520:RR917524 ABN917520:ABN917524 ALJ917520:ALJ917524 AVF917520:AVF917524 BFB917520:BFB917524 BOX917520:BOX917524 BYT917520:BYT917524 CIP917520:CIP917524 CSL917520:CSL917524 DCH917520:DCH917524 DMD917520:DMD917524 DVZ917520:DVZ917524 EFV917520:EFV917524 EPR917520:EPR917524 EZN917520:EZN917524 FJJ917520:FJJ917524 FTF917520:FTF917524 GDB917520:GDB917524 GMX917520:GMX917524 GWT917520:GWT917524 HGP917520:HGP917524 HQL917520:HQL917524 IAH917520:IAH917524 IKD917520:IKD917524 ITZ917520:ITZ917524 JDV917520:JDV917524 JNR917520:JNR917524 JXN917520:JXN917524 KHJ917520:KHJ917524 KRF917520:KRF917524 LBB917520:LBB917524 LKX917520:LKX917524 LUT917520:LUT917524 MEP917520:MEP917524 MOL917520:MOL917524 MYH917520:MYH917524 NID917520:NID917524 NRZ917520:NRZ917524 OBV917520:OBV917524 OLR917520:OLR917524 OVN917520:OVN917524 PFJ917520:PFJ917524 PPF917520:PPF917524 PZB917520:PZB917524 QIX917520:QIX917524 QST917520:QST917524 RCP917520:RCP917524 RML917520:RML917524 RWH917520:RWH917524 SGD917520:SGD917524 SPZ917520:SPZ917524 SZV917520:SZV917524 TJR917520:TJR917524 TTN917520:TTN917524 UDJ917520:UDJ917524 UNF917520:UNF917524 UXB917520:UXB917524 VGX917520:VGX917524 VQT917520:VQT917524 WAP917520:WAP917524 WKL917520:WKL917524 WUH917520:WUH917524 O983058:O983062 HV983056:HV983060 RR983056:RR983060 ABN983056:ABN983060 ALJ983056:ALJ983060 AVF983056:AVF983060 BFB983056:BFB983060 BOX983056:BOX983060 BYT983056:BYT983060 CIP983056:CIP983060 CSL983056:CSL983060 DCH983056:DCH983060 DMD983056:DMD983060 DVZ983056:DVZ983060 EFV983056:EFV983060 EPR983056:EPR983060 EZN983056:EZN983060 FJJ983056:FJJ983060 FTF983056:FTF983060 GDB983056:GDB983060 GMX983056:GMX983060 GWT983056:GWT983060 HGP983056:HGP983060 HQL983056:HQL983060 IAH983056:IAH983060 IKD983056:IKD983060 ITZ983056:ITZ983060 JDV983056:JDV983060 JNR983056:JNR983060 JXN983056:JXN983060 KHJ983056:KHJ983060 KRF983056:KRF983060 LBB983056:LBB983060 LKX983056:LKX983060 LUT983056:LUT983060 MEP983056:MEP983060 MOL983056:MOL983060 MYH983056:MYH983060 NID983056:NID983060 NRZ983056:NRZ983060 OBV983056:OBV983060 OLR983056:OLR983060 OVN983056:OVN983060 PFJ983056:PFJ983060 PPF983056:PPF983060 PZB983056:PZB983060 QIX983056:QIX983060 QST983056:QST983060 RCP983056:RCP983060 RML983056:RML983060 RWH983056:RWH983060 SGD983056:SGD983060 SPZ983056:SPZ983060 SZV983056:SZV983060 TJR983056:TJR983060 TTN983056:TTN983060 UDJ983056:UDJ983060 UNF983056:UNF983060 UXB983056:UXB983060 VGX983056:VGX983060 VQT983056:VQT983060 WAP983056:WAP983060 WKL983056:WKL983060 WUH983056:WUH983060 P65557:AA65558 HW65555:IK65556 RS65555:SG65556 ABO65555:ACC65556 ALK65555:ALY65556 AVG65555:AVU65556 BFC65555:BFQ65556 BOY65555:BPM65556 BYU65555:BZI65556 CIQ65555:CJE65556 CSM65555:CTA65556 DCI65555:DCW65556 DME65555:DMS65556 DWA65555:DWO65556 EFW65555:EGK65556 EPS65555:EQG65556 EZO65555:FAC65556 FJK65555:FJY65556 FTG65555:FTU65556 GDC65555:GDQ65556 GMY65555:GNM65556 GWU65555:GXI65556 HGQ65555:HHE65556 HQM65555:HRA65556 IAI65555:IAW65556 IKE65555:IKS65556 IUA65555:IUO65556 JDW65555:JEK65556 JNS65555:JOG65556 JXO65555:JYC65556 KHK65555:KHY65556 KRG65555:KRU65556 LBC65555:LBQ65556 LKY65555:LLM65556 LUU65555:LVI65556 MEQ65555:MFE65556 MOM65555:MPA65556 MYI65555:MYW65556 NIE65555:NIS65556 NSA65555:NSO65556 OBW65555:OCK65556 OLS65555:OMG65556 OVO65555:OWC65556 PFK65555:PFY65556 PPG65555:PPU65556 PZC65555:PZQ65556 QIY65555:QJM65556 QSU65555:QTI65556 RCQ65555:RDE65556 RMM65555:RNA65556 RWI65555:RWW65556 SGE65555:SGS65556 SQA65555:SQO65556 SZW65555:TAK65556 TJS65555:TKG65556 TTO65555:TUC65556 UDK65555:UDY65556 UNG65555:UNU65556 UXC65555:UXQ65556 VGY65555:VHM65556 VQU65555:VRI65556 WAQ65555:WBE65556 WKM65555:WLA65556 WUI65555:WUW65556 P131093:AA131094 HW131091:IK131092 RS131091:SG131092 ABO131091:ACC131092 ALK131091:ALY131092 AVG131091:AVU131092 BFC131091:BFQ131092 BOY131091:BPM131092 BYU131091:BZI131092 CIQ131091:CJE131092 CSM131091:CTA131092 DCI131091:DCW131092 DME131091:DMS131092 DWA131091:DWO131092 EFW131091:EGK131092 EPS131091:EQG131092 EZO131091:FAC131092 FJK131091:FJY131092 FTG131091:FTU131092 GDC131091:GDQ131092 GMY131091:GNM131092 GWU131091:GXI131092 HGQ131091:HHE131092 HQM131091:HRA131092 IAI131091:IAW131092 IKE131091:IKS131092 IUA131091:IUO131092 JDW131091:JEK131092 JNS131091:JOG131092 JXO131091:JYC131092 KHK131091:KHY131092 KRG131091:KRU131092 LBC131091:LBQ131092 LKY131091:LLM131092 LUU131091:LVI131092 MEQ131091:MFE131092 MOM131091:MPA131092 MYI131091:MYW131092 NIE131091:NIS131092 NSA131091:NSO131092 OBW131091:OCK131092 OLS131091:OMG131092 OVO131091:OWC131092 PFK131091:PFY131092 PPG131091:PPU131092 PZC131091:PZQ131092 QIY131091:QJM131092 QSU131091:QTI131092 RCQ131091:RDE131092 RMM131091:RNA131092 RWI131091:RWW131092 SGE131091:SGS131092 SQA131091:SQO131092 SZW131091:TAK131092 TJS131091:TKG131092 TTO131091:TUC131092 UDK131091:UDY131092 UNG131091:UNU131092 UXC131091:UXQ131092 VGY131091:VHM131092 VQU131091:VRI131092 WAQ131091:WBE131092 WKM131091:WLA131092 WUI131091:WUW131092 P196629:AA196630 HW196627:IK196628 RS196627:SG196628 ABO196627:ACC196628 ALK196627:ALY196628 AVG196627:AVU196628 BFC196627:BFQ196628 BOY196627:BPM196628 BYU196627:BZI196628 CIQ196627:CJE196628 CSM196627:CTA196628 DCI196627:DCW196628 DME196627:DMS196628 DWA196627:DWO196628 EFW196627:EGK196628 EPS196627:EQG196628 EZO196627:FAC196628 FJK196627:FJY196628 FTG196627:FTU196628 GDC196627:GDQ196628 GMY196627:GNM196628 GWU196627:GXI196628 HGQ196627:HHE196628 HQM196627:HRA196628 IAI196627:IAW196628 IKE196627:IKS196628 IUA196627:IUO196628 JDW196627:JEK196628 JNS196627:JOG196628 JXO196627:JYC196628 KHK196627:KHY196628 KRG196627:KRU196628 LBC196627:LBQ196628 LKY196627:LLM196628 LUU196627:LVI196628 MEQ196627:MFE196628 MOM196627:MPA196628 MYI196627:MYW196628 NIE196627:NIS196628 NSA196627:NSO196628 OBW196627:OCK196628 OLS196627:OMG196628 OVO196627:OWC196628 PFK196627:PFY196628 PPG196627:PPU196628 PZC196627:PZQ196628 QIY196627:QJM196628 QSU196627:QTI196628 RCQ196627:RDE196628 RMM196627:RNA196628 RWI196627:RWW196628 SGE196627:SGS196628 SQA196627:SQO196628 SZW196627:TAK196628 TJS196627:TKG196628 TTO196627:TUC196628 UDK196627:UDY196628 UNG196627:UNU196628 UXC196627:UXQ196628 VGY196627:VHM196628 VQU196627:VRI196628 WAQ196627:WBE196628 WKM196627:WLA196628 WUI196627:WUW196628 P262165:AA262166 HW262163:IK262164 RS262163:SG262164 ABO262163:ACC262164 ALK262163:ALY262164 AVG262163:AVU262164 BFC262163:BFQ262164 BOY262163:BPM262164 BYU262163:BZI262164 CIQ262163:CJE262164 CSM262163:CTA262164 DCI262163:DCW262164 DME262163:DMS262164 DWA262163:DWO262164 EFW262163:EGK262164 EPS262163:EQG262164 EZO262163:FAC262164 FJK262163:FJY262164 FTG262163:FTU262164 GDC262163:GDQ262164 GMY262163:GNM262164 GWU262163:GXI262164 HGQ262163:HHE262164 HQM262163:HRA262164 IAI262163:IAW262164 IKE262163:IKS262164 IUA262163:IUO262164 JDW262163:JEK262164 JNS262163:JOG262164 JXO262163:JYC262164 KHK262163:KHY262164 KRG262163:KRU262164 LBC262163:LBQ262164 LKY262163:LLM262164 LUU262163:LVI262164 MEQ262163:MFE262164 MOM262163:MPA262164 MYI262163:MYW262164 NIE262163:NIS262164 NSA262163:NSO262164 OBW262163:OCK262164 OLS262163:OMG262164 OVO262163:OWC262164 PFK262163:PFY262164 PPG262163:PPU262164 PZC262163:PZQ262164 QIY262163:QJM262164 QSU262163:QTI262164 RCQ262163:RDE262164 RMM262163:RNA262164 RWI262163:RWW262164 SGE262163:SGS262164 SQA262163:SQO262164 SZW262163:TAK262164 TJS262163:TKG262164 TTO262163:TUC262164 UDK262163:UDY262164 UNG262163:UNU262164 UXC262163:UXQ262164 VGY262163:VHM262164 VQU262163:VRI262164 WAQ262163:WBE262164 WKM262163:WLA262164 WUI262163:WUW262164 P327701:AA327702 HW327699:IK327700 RS327699:SG327700 ABO327699:ACC327700 ALK327699:ALY327700 AVG327699:AVU327700 BFC327699:BFQ327700 BOY327699:BPM327700 BYU327699:BZI327700 CIQ327699:CJE327700 CSM327699:CTA327700 DCI327699:DCW327700 DME327699:DMS327700 DWA327699:DWO327700 EFW327699:EGK327700 EPS327699:EQG327700 EZO327699:FAC327700 FJK327699:FJY327700 FTG327699:FTU327700 GDC327699:GDQ327700 GMY327699:GNM327700 GWU327699:GXI327700 HGQ327699:HHE327700 HQM327699:HRA327700 IAI327699:IAW327700 IKE327699:IKS327700 IUA327699:IUO327700 JDW327699:JEK327700 JNS327699:JOG327700 JXO327699:JYC327700 KHK327699:KHY327700 KRG327699:KRU327700 LBC327699:LBQ327700 LKY327699:LLM327700 LUU327699:LVI327700 MEQ327699:MFE327700 MOM327699:MPA327700 MYI327699:MYW327700 NIE327699:NIS327700 NSA327699:NSO327700 OBW327699:OCK327700 OLS327699:OMG327700 OVO327699:OWC327700 PFK327699:PFY327700 PPG327699:PPU327700 PZC327699:PZQ327700 QIY327699:QJM327700 QSU327699:QTI327700 RCQ327699:RDE327700 RMM327699:RNA327700 RWI327699:RWW327700 SGE327699:SGS327700 SQA327699:SQO327700 SZW327699:TAK327700 TJS327699:TKG327700 TTO327699:TUC327700 UDK327699:UDY327700 UNG327699:UNU327700 UXC327699:UXQ327700 VGY327699:VHM327700 VQU327699:VRI327700 WAQ327699:WBE327700 WKM327699:WLA327700 WUI327699:WUW327700 P393237:AA393238 HW393235:IK393236 RS393235:SG393236 ABO393235:ACC393236 ALK393235:ALY393236 AVG393235:AVU393236 BFC393235:BFQ393236 BOY393235:BPM393236 BYU393235:BZI393236 CIQ393235:CJE393236 CSM393235:CTA393236 DCI393235:DCW393236 DME393235:DMS393236 DWA393235:DWO393236 EFW393235:EGK393236 EPS393235:EQG393236 EZO393235:FAC393236 FJK393235:FJY393236 FTG393235:FTU393236 GDC393235:GDQ393236 GMY393235:GNM393236 GWU393235:GXI393236 HGQ393235:HHE393236 HQM393235:HRA393236 IAI393235:IAW393236 IKE393235:IKS393236 IUA393235:IUO393236 JDW393235:JEK393236 JNS393235:JOG393236 JXO393235:JYC393236 KHK393235:KHY393236 KRG393235:KRU393236 LBC393235:LBQ393236 LKY393235:LLM393236 LUU393235:LVI393236 MEQ393235:MFE393236 MOM393235:MPA393236 MYI393235:MYW393236 NIE393235:NIS393236 NSA393235:NSO393236 OBW393235:OCK393236 OLS393235:OMG393236 OVO393235:OWC393236 PFK393235:PFY393236 PPG393235:PPU393236 PZC393235:PZQ393236 QIY393235:QJM393236 QSU393235:QTI393236 RCQ393235:RDE393236 RMM393235:RNA393236 RWI393235:RWW393236 SGE393235:SGS393236 SQA393235:SQO393236 SZW393235:TAK393236 TJS393235:TKG393236 TTO393235:TUC393236 UDK393235:UDY393236 UNG393235:UNU393236 UXC393235:UXQ393236 VGY393235:VHM393236 VQU393235:VRI393236 WAQ393235:WBE393236 WKM393235:WLA393236 WUI393235:WUW393236 P458773:AA458774 HW458771:IK458772 RS458771:SG458772 ABO458771:ACC458772 ALK458771:ALY458772 AVG458771:AVU458772 BFC458771:BFQ458772 BOY458771:BPM458772 BYU458771:BZI458772 CIQ458771:CJE458772 CSM458771:CTA458772 DCI458771:DCW458772 DME458771:DMS458772 DWA458771:DWO458772 EFW458771:EGK458772 EPS458771:EQG458772 EZO458771:FAC458772 FJK458771:FJY458772 FTG458771:FTU458772 GDC458771:GDQ458772 GMY458771:GNM458772 GWU458771:GXI458772 HGQ458771:HHE458772 HQM458771:HRA458772 IAI458771:IAW458772 IKE458771:IKS458772 IUA458771:IUO458772 JDW458771:JEK458772 JNS458771:JOG458772 JXO458771:JYC458772 KHK458771:KHY458772 KRG458771:KRU458772 LBC458771:LBQ458772 LKY458771:LLM458772 LUU458771:LVI458772 MEQ458771:MFE458772 MOM458771:MPA458772 MYI458771:MYW458772 NIE458771:NIS458772 NSA458771:NSO458772 OBW458771:OCK458772 OLS458771:OMG458772 OVO458771:OWC458772 PFK458771:PFY458772 PPG458771:PPU458772 PZC458771:PZQ458772 QIY458771:QJM458772 QSU458771:QTI458772 RCQ458771:RDE458772 RMM458771:RNA458772 RWI458771:RWW458772 SGE458771:SGS458772 SQA458771:SQO458772 SZW458771:TAK458772 TJS458771:TKG458772 TTO458771:TUC458772 UDK458771:UDY458772 UNG458771:UNU458772 UXC458771:UXQ458772 VGY458771:VHM458772 VQU458771:VRI458772 WAQ458771:WBE458772 WKM458771:WLA458772 WUI458771:WUW458772 P524309:AA524310 HW524307:IK524308 RS524307:SG524308 ABO524307:ACC524308 ALK524307:ALY524308 AVG524307:AVU524308 BFC524307:BFQ524308 BOY524307:BPM524308 BYU524307:BZI524308 CIQ524307:CJE524308 CSM524307:CTA524308 DCI524307:DCW524308 DME524307:DMS524308 DWA524307:DWO524308 EFW524307:EGK524308 EPS524307:EQG524308 EZO524307:FAC524308 FJK524307:FJY524308 FTG524307:FTU524308 GDC524307:GDQ524308 GMY524307:GNM524308 GWU524307:GXI524308 HGQ524307:HHE524308 HQM524307:HRA524308 IAI524307:IAW524308 IKE524307:IKS524308 IUA524307:IUO524308 JDW524307:JEK524308 JNS524307:JOG524308 JXO524307:JYC524308 KHK524307:KHY524308 KRG524307:KRU524308 LBC524307:LBQ524308 LKY524307:LLM524308 LUU524307:LVI524308 MEQ524307:MFE524308 MOM524307:MPA524308 MYI524307:MYW524308 NIE524307:NIS524308 NSA524307:NSO524308 OBW524307:OCK524308 OLS524307:OMG524308 OVO524307:OWC524308 PFK524307:PFY524308 PPG524307:PPU524308 PZC524307:PZQ524308 QIY524307:QJM524308 QSU524307:QTI524308 RCQ524307:RDE524308 RMM524307:RNA524308 RWI524307:RWW524308 SGE524307:SGS524308 SQA524307:SQO524308 SZW524307:TAK524308 TJS524307:TKG524308 TTO524307:TUC524308 UDK524307:UDY524308 UNG524307:UNU524308 UXC524307:UXQ524308 VGY524307:VHM524308 VQU524307:VRI524308 WAQ524307:WBE524308 WKM524307:WLA524308 WUI524307:WUW524308 P589845:AA589846 HW589843:IK589844 RS589843:SG589844 ABO589843:ACC589844 ALK589843:ALY589844 AVG589843:AVU589844 BFC589843:BFQ589844 BOY589843:BPM589844 BYU589843:BZI589844 CIQ589843:CJE589844 CSM589843:CTA589844 DCI589843:DCW589844 DME589843:DMS589844 DWA589843:DWO589844 EFW589843:EGK589844 EPS589843:EQG589844 EZO589843:FAC589844 FJK589843:FJY589844 FTG589843:FTU589844 GDC589843:GDQ589844 GMY589843:GNM589844 GWU589843:GXI589844 HGQ589843:HHE589844 HQM589843:HRA589844 IAI589843:IAW589844 IKE589843:IKS589844 IUA589843:IUO589844 JDW589843:JEK589844 JNS589843:JOG589844 JXO589843:JYC589844 KHK589843:KHY589844 KRG589843:KRU589844 LBC589843:LBQ589844 LKY589843:LLM589844 LUU589843:LVI589844 MEQ589843:MFE589844 MOM589843:MPA589844 MYI589843:MYW589844 NIE589843:NIS589844 NSA589843:NSO589844 OBW589843:OCK589844 OLS589843:OMG589844 OVO589843:OWC589844 PFK589843:PFY589844 PPG589843:PPU589844 PZC589843:PZQ589844 QIY589843:QJM589844 QSU589843:QTI589844 RCQ589843:RDE589844 RMM589843:RNA589844 RWI589843:RWW589844 SGE589843:SGS589844 SQA589843:SQO589844 SZW589843:TAK589844 TJS589843:TKG589844 TTO589843:TUC589844 UDK589843:UDY589844 UNG589843:UNU589844 UXC589843:UXQ589844 VGY589843:VHM589844 VQU589843:VRI589844 WAQ589843:WBE589844 WKM589843:WLA589844 WUI589843:WUW589844 P655381:AA655382 HW655379:IK655380 RS655379:SG655380 ABO655379:ACC655380 ALK655379:ALY655380 AVG655379:AVU655380 BFC655379:BFQ655380 BOY655379:BPM655380 BYU655379:BZI655380 CIQ655379:CJE655380 CSM655379:CTA655380 DCI655379:DCW655380 DME655379:DMS655380 DWA655379:DWO655380 EFW655379:EGK655380 EPS655379:EQG655380 EZO655379:FAC655380 FJK655379:FJY655380 FTG655379:FTU655380 GDC655379:GDQ655380 GMY655379:GNM655380 GWU655379:GXI655380 HGQ655379:HHE655380 HQM655379:HRA655380 IAI655379:IAW655380 IKE655379:IKS655380 IUA655379:IUO655380 JDW655379:JEK655380 JNS655379:JOG655380 JXO655379:JYC655380 KHK655379:KHY655380 KRG655379:KRU655380 LBC655379:LBQ655380 LKY655379:LLM655380 LUU655379:LVI655380 MEQ655379:MFE655380 MOM655379:MPA655380 MYI655379:MYW655380 NIE655379:NIS655380 NSA655379:NSO655380 OBW655379:OCK655380 OLS655379:OMG655380 OVO655379:OWC655380 PFK655379:PFY655380 PPG655379:PPU655380 PZC655379:PZQ655380 QIY655379:QJM655380 QSU655379:QTI655380 RCQ655379:RDE655380 RMM655379:RNA655380 RWI655379:RWW655380 SGE655379:SGS655380 SQA655379:SQO655380 SZW655379:TAK655380 TJS655379:TKG655380 TTO655379:TUC655380 UDK655379:UDY655380 UNG655379:UNU655380 UXC655379:UXQ655380 VGY655379:VHM655380 VQU655379:VRI655380 WAQ655379:WBE655380 WKM655379:WLA655380 WUI655379:WUW655380 P720917:AA720918 HW720915:IK720916 RS720915:SG720916 ABO720915:ACC720916 ALK720915:ALY720916 AVG720915:AVU720916 BFC720915:BFQ720916 BOY720915:BPM720916 BYU720915:BZI720916 CIQ720915:CJE720916 CSM720915:CTA720916 DCI720915:DCW720916 DME720915:DMS720916 DWA720915:DWO720916 EFW720915:EGK720916 EPS720915:EQG720916 EZO720915:FAC720916 FJK720915:FJY720916 FTG720915:FTU720916 GDC720915:GDQ720916 GMY720915:GNM720916 GWU720915:GXI720916 HGQ720915:HHE720916 HQM720915:HRA720916 IAI720915:IAW720916 IKE720915:IKS720916 IUA720915:IUO720916 JDW720915:JEK720916 JNS720915:JOG720916 JXO720915:JYC720916 KHK720915:KHY720916 KRG720915:KRU720916 LBC720915:LBQ720916 LKY720915:LLM720916 LUU720915:LVI720916 MEQ720915:MFE720916 MOM720915:MPA720916 MYI720915:MYW720916 NIE720915:NIS720916 NSA720915:NSO720916 OBW720915:OCK720916 OLS720915:OMG720916 OVO720915:OWC720916 PFK720915:PFY720916 PPG720915:PPU720916 PZC720915:PZQ720916 QIY720915:QJM720916 QSU720915:QTI720916 RCQ720915:RDE720916 RMM720915:RNA720916 RWI720915:RWW720916 SGE720915:SGS720916 SQA720915:SQO720916 SZW720915:TAK720916 TJS720915:TKG720916 TTO720915:TUC720916 UDK720915:UDY720916 UNG720915:UNU720916 UXC720915:UXQ720916 VGY720915:VHM720916 VQU720915:VRI720916 WAQ720915:WBE720916 WKM720915:WLA720916 WUI720915:WUW720916 P786453:AA786454 HW786451:IK786452 RS786451:SG786452 ABO786451:ACC786452 ALK786451:ALY786452 AVG786451:AVU786452 BFC786451:BFQ786452 BOY786451:BPM786452 BYU786451:BZI786452 CIQ786451:CJE786452 CSM786451:CTA786452 DCI786451:DCW786452 DME786451:DMS786452 DWA786451:DWO786452 EFW786451:EGK786452 EPS786451:EQG786452 EZO786451:FAC786452 FJK786451:FJY786452 FTG786451:FTU786452 GDC786451:GDQ786452 GMY786451:GNM786452 GWU786451:GXI786452 HGQ786451:HHE786452 HQM786451:HRA786452 IAI786451:IAW786452 IKE786451:IKS786452 IUA786451:IUO786452 JDW786451:JEK786452 JNS786451:JOG786452 JXO786451:JYC786452 KHK786451:KHY786452 KRG786451:KRU786452 LBC786451:LBQ786452 LKY786451:LLM786452 LUU786451:LVI786452 MEQ786451:MFE786452 MOM786451:MPA786452 MYI786451:MYW786452 NIE786451:NIS786452 NSA786451:NSO786452 OBW786451:OCK786452 OLS786451:OMG786452 OVO786451:OWC786452 PFK786451:PFY786452 PPG786451:PPU786452 PZC786451:PZQ786452 QIY786451:QJM786452 QSU786451:QTI786452 RCQ786451:RDE786452 RMM786451:RNA786452 RWI786451:RWW786452 SGE786451:SGS786452 SQA786451:SQO786452 SZW786451:TAK786452 TJS786451:TKG786452 TTO786451:TUC786452 UDK786451:UDY786452 UNG786451:UNU786452 UXC786451:UXQ786452 VGY786451:VHM786452 VQU786451:VRI786452 WAQ786451:WBE786452 WKM786451:WLA786452 WUI786451:WUW786452 P851989:AA851990 HW851987:IK851988 RS851987:SG851988 ABO851987:ACC851988 ALK851987:ALY851988 AVG851987:AVU851988 BFC851987:BFQ851988 BOY851987:BPM851988 BYU851987:BZI851988 CIQ851987:CJE851988 CSM851987:CTA851988 DCI851987:DCW851988 DME851987:DMS851988 DWA851987:DWO851988 EFW851987:EGK851988 EPS851987:EQG851988 EZO851987:FAC851988 FJK851987:FJY851988 FTG851987:FTU851988 GDC851987:GDQ851988 GMY851987:GNM851988 GWU851987:GXI851988 HGQ851987:HHE851988 HQM851987:HRA851988 IAI851987:IAW851988 IKE851987:IKS851988 IUA851987:IUO851988 JDW851987:JEK851988 JNS851987:JOG851988 JXO851987:JYC851988 KHK851987:KHY851988 KRG851987:KRU851988 LBC851987:LBQ851988 LKY851987:LLM851988 LUU851987:LVI851988 MEQ851987:MFE851988 MOM851987:MPA851988 MYI851987:MYW851988 NIE851987:NIS851988 NSA851987:NSO851988 OBW851987:OCK851988 OLS851987:OMG851988 OVO851987:OWC851988 PFK851987:PFY851988 PPG851987:PPU851988 PZC851987:PZQ851988 QIY851987:QJM851988 QSU851987:QTI851988 RCQ851987:RDE851988 RMM851987:RNA851988 RWI851987:RWW851988 SGE851987:SGS851988 SQA851987:SQO851988 SZW851987:TAK851988 TJS851987:TKG851988 TTO851987:TUC851988 UDK851987:UDY851988 UNG851987:UNU851988 UXC851987:UXQ851988 VGY851987:VHM851988 VQU851987:VRI851988 WAQ851987:WBE851988 WKM851987:WLA851988 WUI851987:WUW851988 P917525:AA917526 HW917523:IK917524 RS917523:SG917524 ABO917523:ACC917524 ALK917523:ALY917524 AVG917523:AVU917524 BFC917523:BFQ917524 BOY917523:BPM917524 BYU917523:BZI917524 CIQ917523:CJE917524 CSM917523:CTA917524 DCI917523:DCW917524 DME917523:DMS917524 DWA917523:DWO917524 EFW917523:EGK917524 EPS917523:EQG917524 EZO917523:FAC917524 FJK917523:FJY917524 FTG917523:FTU917524 GDC917523:GDQ917524 GMY917523:GNM917524 GWU917523:GXI917524 HGQ917523:HHE917524 HQM917523:HRA917524 IAI917523:IAW917524 IKE917523:IKS917524 IUA917523:IUO917524 JDW917523:JEK917524 JNS917523:JOG917524 JXO917523:JYC917524 KHK917523:KHY917524 KRG917523:KRU917524 LBC917523:LBQ917524 LKY917523:LLM917524 LUU917523:LVI917524 MEQ917523:MFE917524 MOM917523:MPA917524 MYI917523:MYW917524 NIE917523:NIS917524 NSA917523:NSO917524 OBW917523:OCK917524 OLS917523:OMG917524 OVO917523:OWC917524 PFK917523:PFY917524 PPG917523:PPU917524 PZC917523:PZQ917524 QIY917523:QJM917524 QSU917523:QTI917524 RCQ917523:RDE917524 RMM917523:RNA917524 RWI917523:RWW917524 SGE917523:SGS917524 SQA917523:SQO917524 SZW917523:TAK917524 TJS917523:TKG917524 TTO917523:TUC917524 UDK917523:UDY917524 UNG917523:UNU917524 UXC917523:UXQ917524 VGY917523:VHM917524 VQU917523:VRI917524 WAQ917523:WBE917524 WKM917523:WLA917524 WUI917523:WUW917524 P983061:AA983062 HW983059:IK983060 RS983059:SG983060 ABO983059:ACC983060 ALK983059:ALY983060 AVG983059:AVU983060 BFC983059:BFQ983060 BOY983059:BPM983060 BYU983059:BZI983060 CIQ983059:CJE983060 CSM983059:CTA983060 DCI983059:DCW983060 DME983059:DMS983060 DWA983059:DWO983060 EFW983059:EGK983060 EPS983059:EQG983060 EZO983059:FAC983060 FJK983059:FJY983060 FTG983059:FTU983060 GDC983059:GDQ983060 GMY983059:GNM983060 GWU983059:GXI983060 HGQ983059:HHE983060 HQM983059:HRA983060 IAI983059:IAW983060 IKE983059:IKS983060 IUA983059:IUO983060 JDW983059:JEK983060 JNS983059:JOG983060 JXO983059:JYC983060 KHK983059:KHY983060 KRG983059:KRU983060 LBC983059:LBQ983060 LKY983059:LLM983060 LUU983059:LVI983060 MEQ983059:MFE983060 MOM983059:MPA983060 MYI983059:MYW983060 NIE983059:NIS983060 NSA983059:NSO983060 OBW983059:OCK983060 OLS983059:OMG983060 OVO983059:OWC983060 PFK983059:PFY983060 PPG983059:PPU983060 PZC983059:PZQ983060 QIY983059:QJM983060 QSU983059:QTI983060 RCQ983059:RDE983060 RMM983059:RNA983060 RWI983059:RWW983060 SGE983059:SGS983060 SQA983059:SQO983060 SZW983059:TAK983060 TJS983059:TKG983060 TTO983059:TUC983060 UDK983059:UDY983060 UNG983059:UNU983060 UXC983059:UXQ983060 VGY983059:VHM983060 VQU983059:VRI983060 WAQ983059:WBE983060 WKM983059:WLA983060 WUI983059:WUW983060 O65549:AA65552 HV65547:IK65550 RR65547:SG65550 ABN65547:ACC65550 ALJ65547:ALY65550 AVF65547:AVU65550 BFB65547:BFQ65550 BOX65547:BPM65550 BYT65547:BZI65550 CIP65547:CJE65550 CSL65547:CTA65550 DCH65547:DCW65550 DMD65547:DMS65550 DVZ65547:DWO65550 EFV65547:EGK65550 EPR65547:EQG65550 EZN65547:FAC65550 FJJ65547:FJY65550 FTF65547:FTU65550 GDB65547:GDQ65550 GMX65547:GNM65550 GWT65547:GXI65550 HGP65547:HHE65550 HQL65547:HRA65550 IAH65547:IAW65550 IKD65547:IKS65550 ITZ65547:IUO65550 JDV65547:JEK65550 JNR65547:JOG65550 JXN65547:JYC65550 KHJ65547:KHY65550 KRF65547:KRU65550 LBB65547:LBQ65550 LKX65547:LLM65550 LUT65547:LVI65550 MEP65547:MFE65550 MOL65547:MPA65550 MYH65547:MYW65550 NID65547:NIS65550 NRZ65547:NSO65550 OBV65547:OCK65550 OLR65547:OMG65550 OVN65547:OWC65550 PFJ65547:PFY65550 PPF65547:PPU65550 PZB65547:PZQ65550 QIX65547:QJM65550 QST65547:QTI65550 RCP65547:RDE65550 RML65547:RNA65550 RWH65547:RWW65550 SGD65547:SGS65550 SPZ65547:SQO65550 SZV65547:TAK65550 TJR65547:TKG65550 TTN65547:TUC65550 UDJ65547:UDY65550 UNF65547:UNU65550 UXB65547:UXQ65550 VGX65547:VHM65550 VQT65547:VRI65550 WAP65547:WBE65550 WKL65547:WLA65550 WUH65547:WUW65550 O131085:AA131088 HV131083:IK131086 RR131083:SG131086 ABN131083:ACC131086 ALJ131083:ALY131086 AVF131083:AVU131086 BFB131083:BFQ131086 BOX131083:BPM131086 BYT131083:BZI131086 CIP131083:CJE131086 CSL131083:CTA131086 DCH131083:DCW131086 DMD131083:DMS131086 DVZ131083:DWO131086 EFV131083:EGK131086 EPR131083:EQG131086 EZN131083:FAC131086 FJJ131083:FJY131086 FTF131083:FTU131086 GDB131083:GDQ131086 GMX131083:GNM131086 GWT131083:GXI131086 HGP131083:HHE131086 HQL131083:HRA131086 IAH131083:IAW131086 IKD131083:IKS131086 ITZ131083:IUO131086 JDV131083:JEK131086 JNR131083:JOG131086 JXN131083:JYC131086 KHJ131083:KHY131086 KRF131083:KRU131086 LBB131083:LBQ131086 LKX131083:LLM131086 LUT131083:LVI131086 MEP131083:MFE131086 MOL131083:MPA131086 MYH131083:MYW131086 NID131083:NIS131086 NRZ131083:NSO131086 OBV131083:OCK131086 OLR131083:OMG131086 OVN131083:OWC131086 PFJ131083:PFY131086 PPF131083:PPU131086 PZB131083:PZQ131086 QIX131083:QJM131086 QST131083:QTI131086 RCP131083:RDE131086 RML131083:RNA131086 RWH131083:RWW131086 SGD131083:SGS131086 SPZ131083:SQO131086 SZV131083:TAK131086 TJR131083:TKG131086 TTN131083:TUC131086 UDJ131083:UDY131086 UNF131083:UNU131086 UXB131083:UXQ131086 VGX131083:VHM131086 VQT131083:VRI131086 WAP131083:WBE131086 WKL131083:WLA131086 WUH131083:WUW131086 O196621:AA196624 HV196619:IK196622 RR196619:SG196622 ABN196619:ACC196622 ALJ196619:ALY196622 AVF196619:AVU196622 BFB196619:BFQ196622 BOX196619:BPM196622 BYT196619:BZI196622 CIP196619:CJE196622 CSL196619:CTA196622 DCH196619:DCW196622 DMD196619:DMS196622 DVZ196619:DWO196622 EFV196619:EGK196622 EPR196619:EQG196622 EZN196619:FAC196622 FJJ196619:FJY196622 FTF196619:FTU196622 GDB196619:GDQ196622 GMX196619:GNM196622 GWT196619:GXI196622 HGP196619:HHE196622 HQL196619:HRA196622 IAH196619:IAW196622 IKD196619:IKS196622 ITZ196619:IUO196622 JDV196619:JEK196622 JNR196619:JOG196622 JXN196619:JYC196622 KHJ196619:KHY196622 KRF196619:KRU196622 LBB196619:LBQ196622 LKX196619:LLM196622 LUT196619:LVI196622 MEP196619:MFE196622 MOL196619:MPA196622 MYH196619:MYW196622 NID196619:NIS196622 NRZ196619:NSO196622 OBV196619:OCK196622 OLR196619:OMG196622 OVN196619:OWC196622 PFJ196619:PFY196622 PPF196619:PPU196622 PZB196619:PZQ196622 QIX196619:QJM196622 QST196619:QTI196622 RCP196619:RDE196622 RML196619:RNA196622 RWH196619:RWW196622 SGD196619:SGS196622 SPZ196619:SQO196622 SZV196619:TAK196622 TJR196619:TKG196622 TTN196619:TUC196622 UDJ196619:UDY196622 UNF196619:UNU196622 UXB196619:UXQ196622 VGX196619:VHM196622 VQT196619:VRI196622 WAP196619:WBE196622 WKL196619:WLA196622 WUH196619:WUW196622 O262157:AA262160 HV262155:IK262158 RR262155:SG262158 ABN262155:ACC262158 ALJ262155:ALY262158 AVF262155:AVU262158 BFB262155:BFQ262158 BOX262155:BPM262158 BYT262155:BZI262158 CIP262155:CJE262158 CSL262155:CTA262158 DCH262155:DCW262158 DMD262155:DMS262158 DVZ262155:DWO262158 EFV262155:EGK262158 EPR262155:EQG262158 EZN262155:FAC262158 FJJ262155:FJY262158 FTF262155:FTU262158 GDB262155:GDQ262158 GMX262155:GNM262158 GWT262155:GXI262158 HGP262155:HHE262158 HQL262155:HRA262158 IAH262155:IAW262158 IKD262155:IKS262158 ITZ262155:IUO262158 JDV262155:JEK262158 JNR262155:JOG262158 JXN262155:JYC262158 KHJ262155:KHY262158 KRF262155:KRU262158 LBB262155:LBQ262158 LKX262155:LLM262158 LUT262155:LVI262158 MEP262155:MFE262158 MOL262155:MPA262158 MYH262155:MYW262158 NID262155:NIS262158 NRZ262155:NSO262158 OBV262155:OCK262158 OLR262155:OMG262158 OVN262155:OWC262158 PFJ262155:PFY262158 PPF262155:PPU262158 PZB262155:PZQ262158 QIX262155:QJM262158 QST262155:QTI262158 RCP262155:RDE262158 RML262155:RNA262158 RWH262155:RWW262158 SGD262155:SGS262158 SPZ262155:SQO262158 SZV262155:TAK262158 TJR262155:TKG262158 TTN262155:TUC262158 UDJ262155:UDY262158 UNF262155:UNU262158 UXB262155:UXQ262158 VGX262155:VHM262158 VQT262155:VRI262158 WAP262155:WBE262158 WKL262155:WLA262158 WUH262155:WUW262158 O327693:AA327696 HV327691:IK327694 RR327691:SG327694 ABN327691:ACC327694 ALJ327691:ALY327694 AVF327691:AVU327694 BFB327691:BFQ327694 BOX327691:BPM327694 BYT327691:BZI327694 CIP327691:CJE327694 CSL327691:CTA327694 DCH327691:DCW327694 DMD327691:DMS327694 DVZ327691:DWO327694 EFV327691:EGK327694 EPR327691:EQG327694 EZN327691:FAC327694 FJJ327691:FJY327694 FTF327691:FTU327694 GDB327691:GDQ327694 GMX327691:GNM327694 GWT327691:GXI327694 HGP327691:HHE327694 HQL327691:HRA327694 IAH327691:IAW327694 IKD327691:IKS327694 ITZ327691:IUO327694 JDV327691:JEK327694 JNR327691:JOG327694 JXN327691:JYC327694 KHJ327691:KHY327694 KRF327691:KRU327694 LBB327691:LBQ327694 LKX327691:LLM327694 LUT327691:LVI327694 MEP327691:MFE327694 MOL327691:MPA327694 MYH327691:MYW327694 NID327691:NIS327694 NRZ327691:NSO327694 OBV327691:OCK327694 OLR327691:OMG327694 OVN327691:OWC327694 PFJ327691:PFY327694 PPF327691:PPU327694 PZB327691:PZQ327694 QIX327691:QJM327694 QST327691:QTI327694 RCP327691:RDE327694 RML327691:RNA327694 RWH327691:RWW327694 SGD327691:SGS327694 SPZ327691:SQO327694 SZV327691:TAK327694 TJR327691:TKG327694 TTN327691:TUC327694 UDJ327691:UDY327694 UNF327691:UNU327694 UXB327691:UXQ327694 VGX327691:VHM327694 VQT327691:VRI327694 WAP327691:WBE327694 WKL327691:WLA327694 WUH327691:WUW327694 O393229:AA393232 HV393227:IK393230 RR393227:SG393230 ABN393227:ACC393230 ALJ393227:ALY393230 AVF393227:AVU393230 BFB393227:BFQ393230 BOX393227:BPM393230 BYT393227:BZI393230 CIP393227:CJE393230 CSL393227:CTA393230 DCH393227:DCW393230 DMD393227:DMS393230 DVZ393227:DWO393230 EFV393227:EGK393230 EPR393227:EQG393230 EZN393227:FAC393230 FJJ393227:FJY393230 FTF393227:FTU393230 GDB393227:GDQ393230 GMX393227:GNM393230 GWT393227:GXI393230 HGP393227:HHE393230 HQL393227:HRA393230 IAH393227:IAW393230 IKD393227:IKS393230 ITZ393227:IUO393230 JDV393227:JEK393230 JNR393227:JOG393230 JXN393227:JYC393230 KHJ393227:KHY393230 KRF393227:KRU393230 LBB393227:LBQ393230 LKX393227:LLM393230 LUT393227:LVI393230 MEP393227:MFE393230 MOL393227:MPA393230 MYH393227:MYW393230 NID393227:NIS393230 NRZ393227:NSO393230 OBV393227:OCK393230 OLR393227:OMG393230 OVN393227:OWC393230 PFJ393227:PFY393230 PPF393227:PPU393230 PZB393227:PZQ393230 QIX393227:QJM393230 QST393227:QTI393230 RCP393227:RDE393230 RML393227:RNA393230 RWH393227:RWW393230 SGD393227:SGS393230 SPZ393227:SQO393230 SZV393227:TAK393230 TJR393227:TKG393230 TTN393227:TUC393230 UDJ393227:UDY393230 UNF393227:UNU393230 UXB393227:UXQ393230 VGX393227:VHM393230 VQT393227:VRI393230 WAP393227:WBE393230 WKL393227:WLA393230 WUH393227:WUW393230 O458765:AA458768 HV458763:IK458766 RR458763:SG458766 ABN458763:ACC458766 ALJ458763:ALY458766 AVF458763:AVU458766 BFB458763:BFQ458766 BOX458763:BPM458766 BYT458763:BZI458766 CIP458763:CJE458766 CSL458763:CTA458766 DCH458763:DCW458766 DMD458763:DMS458766 DVZ458763:DWO458766 EFV458763:EGK458766 EPR458763:EQG458766 EZN458763:FAC458766 FJJ458763:FJY458766 FTF458763:FTU458766 GDB458763:GDQ458766 GMX458763:GNM458766 GWT458763:GXI458766 HGP458763:HHE458766 HQL458763:HRA458766 IAH458763:IAW458766 IKD458763:IKS458766 ITZ458763:IUO458766 JDV458763:JEK458766 JNR458763:JOG458766 JXN458763:JYC458766 KHJ458763:KHY458766 KRF458763:KRU458766 LBB458763:LBQ458766 LKX458763:LLM458766 LUT458763:LVI458766 MEP458763:MFE458766 MOL458763:MPA458766 MYH458763:MYW458766 NID458763:NIS458766 NRZ458763:NSO458766 OBV458763:OCK458766 OLR458763:OMG458766 OVN458763:OWC458766 PFJ458763:PFY458766 PPF458763:PPU458766 PZB458763:PZQ458766 QIX458763:QJM458766 QST458763:QTI458766 RCP458763:RDE458766 RML458763:RNA458766 RWH458763:RWW458766 SGD458763:SGS458766 SPZ458763:SQO458766 SZV458763:TAK458766 TJR458763:TKG458766 TTN458763:TUC458766 UDJ458763:UDY458766 UNF458763:UNU458766 UXB458763:UXQ458766 VGX458763:VHM458766 VQT458763:VRI458766 WAP458763:WBE458766 WKL458763:WLA458766 WUH458763:WUW458766 O524301:AA524304 HV524299:IK524302 RR524299:SG524302 ABN524299:ACC524302 ALJ524299:ALY524302 AVF524299:AVU524302 BFB524299:BFQ524302 BOX524299:BPM524302 BYT524299:BZI524302 CIP524299:CJE524302 CSL524299:CTA524302 DCH524299:DCW524302 DMD524299:DMS524302 DVZ524299:DWO524302 EFV524299:EGK524302 EPR524299:EQG524302 EZN524299:FAC524302 FJJ524299:FJY524302 FTF524299:FTU524302 GDB524299:GDQ524302 GMX524299:GNM524302 GWT524299:GXI524302 HGP524299:HHE524302 HQL524299:HRA524302 IAH524299:IAW524302 IKD524299:IKS524302 ITZ524299:IUO524302 JDV524299:JEK524302 JNR524299:JOG524302 JXN524299:JYC524302 KHJ524299:KHY524302 KRF524299:KRU524302 LBB524299:LBQ524302 LKX524299:LLM524302 LUT524299:LVI524302 MEP524299:MFE524302 MOL524299:MPA524302 MYH524299:MYW524302 NID524299:NIS524302 NRZ524299:NSO524302 OBV524299:OCK524302 OLR524299:OMG524302 OVN524299:OWC524302 PFJ524299:PFY524302 PPF524299:PPU524302 PZB524299:PZQ524302 QIX524299:QJM524302 QST524299:QTI524302 RCP524299:RDE524302 RML524299:RNA524302 RWH524299:RWW524302 SGD524299:SGS524302 SPZ524299:SQO524302 SZV524299:TAK524302 TJR524299:TKG524302 TTN524299:TUC524302 UDJ524299:UDY524302 UNF524299:UNU524302 UXB524299:UXQ524302 VGX524299:VHM524302 VQT524299:VRI524302 WAP524299:WBE524302 WKL524299:WLA524302 WUH524299:WUW524302 O589837:AA589840 HV589835:IK589838 RR589835:SG589838 ABN589835:ACC589838 ALJ589835:ALY589838 AVF589835:AVU589838 BFB589835:BFQ589838 BOX589835:BPM589838 BYT589835:BZI589838 CIP589835:CJE589838 CSL589835:CTA589838 DCH589835:DCW589838 DMD589835:DMS589838 DVZ589835:DWO589838 EFV589835:EGK589838 EPR589835:EQG589838 EZN589835:FAC589838 FJJ589835:FJY589838 FTF589835:FTU589838 GDB589835:GDQ589838 GMX589835:GNM589838 GWT589835:GXI589838 HGP589835:HHE589838 HQL589835:HRA589838 IAH589835:IAW589838 IKD589835:IKS589838 ITZ589835:IUO589838 JDV589835:JEK589838 JNR589835:JOG589838 JXN589835:JYC589838 KHJ589835:KHY589838 KRF589835:KRU589838 LBB589835:LBQ589838 LKX589835:LLM589838 LUT589835:LVI589838 MEP589835:MFE589838 MOL589835:MPA589838 MYH589835:MYW589838 NID589835:NIS589838 NRZ589835:NSO589838 OBV589835:OCK589838 OLR589835:OMG589838 OVN589835:OWC589838 PFJ589835:PFY589838 PPF589835:PPU589838 PZB589835:PZQ589838 QIX589835:QJM589838 QST589835:QTI589838 RCP589835:RDE589838 RML589835:RNA589838 RWH589835:RWW589838 SGD589835:SGS589838 SPZ589835:SQO589838 SZV589835:TAK589838 TJR589835:TKG589838 TTN589835:TUC589838 UDJ589835:UDY589838 UNF589835:UNU589838 UXB589835:UXQ589838 VGX589835:VHM589838 VQT589835:VRI589838 WAP589835:WBE589838 WKL589835:WLA589838 WUH589835:WUW589838 O655373:AA655376 HV655371:IK655374 RR655371:SG655374 ABN655371:ACC655374 ALJ655371:ALY655374 AVF655371:AVU655374 BFB655371:BFQ655374 BOX655371:BPM655374 BYT655371:BZI655374 CIP655371:CJE655374 CSL655371:CTA655374 DCH655371:DCW655374 DMD655371:DMS655374 DVZ655371:DWO655374 EFV655371:EGK655374 EPR655371:EQG655374 EZN655371:FAC655374 FJJ655371:FJY655374 FTF655371:FTU655374 GDB655371:GDQ655374 GMX655371:GNM655374 GWT655371:GXI655374 HGP655371:HHE655374 HQL655371:HRA655374 IAH655371:IAW655374 IKD655371:IKS655374 ITZ655371:IUO655374 JDV655371:JEK655374 JNR655371:JOG655374 JXN655371:JYC655374 KHJ655371:KHY655374 KRF655371:KRU655374 LBB655371:LBQ655374 LKX655371:LLM655374 LUT655371:LVI655374 MEP655371:MFE655374 MOL655371:MPA655374 MYH655371:MYW655374 NID655371:NIS655374 NRZ655371:NSO655374 OBV655371:OCK655374 OLR655371:OMG655374 OVN655371:OWC655374 PFJ655371:PFY655374 PPF655371:PPU655374 PZB655371:PZQ655374 QIX655371:QJM655374 QST655371:QTI655374 RCP655371:RDE655374 RML655371:RNA655374 RWH655371:RWW655374 SGD655371:SGS655374 SPZ655371:SQO655374 SZV655371:TAK655374 TJR655371:TKG655374 TTN655371:TUC655374 UDJ655371:UDY655374 UNF655371:UNU655374 UXB655371:UXQ655374 VGX655371:VHM655374 VQT655371:VRI655374 WAP655371:WBE655374 WKL655371:WLA655374 WUH655371:WUW655374 O720909:AA720912 HV720907:IK720910 RR720907:SG720910 ABN720907:ACC720910 ALJ720907:ALY720910 AVF720907:AVU720910 BFB720907:BFQ720910 BOX720907:BPM720910 BYT720907:BZI720910 CIP720907:CJE720910 CSL720907:CTA720910 DCH720907:DCW720910 DMD720907:DMS720910 DVZ720907:DWO720910 EFV720907:EGK720910 EPR720907:EQG720910 EZN720907:FAC720910 FJJ720907:FJY720910 FTF720907:FTU720910 GDB720907:GDQ720910 GMX720907:GNM720910 GWT720907:GXI720910 HGP720907:HHE720910 HQL720907:HRA720910 IAH720907:IAW720910 IKD720907:IKS720910 ITZ720907:IUO720910 JDV720907:JEK720910 JNR720907:JOG720910 JXN720907:JYC720910 KHJ720907:KHY720910 KRF720907:KRU720910 LBB720907:LBQ720910 LKX720907:LLM720910 LUT720907:LVI720910 MEP720907:MFE720910 MOL720907:MPA720910 MYH720907:MYW720910 NID720907:NIS720910 NRZ720907:NSO720910 OBV720907:OCK720910 OLR720907:OMG720910 OVN720907:OWC720910 PFJ720907:PFY720910 PPF720907:PPU720910 PZB720907:PZQ720910 QIX720907:QJM720910 QST720907:QTI720910 RCP720907:RDE720910 RML720907:RNA720910 RWH720907:RWW720910 SGD720907:SGS720910 SPZ720907:SQO720910 SZV720907:TAK720910 TJR720907:TKG720910 TTN720907:TUC720910 UDJ720907:UDY720910 UNF720907:UNU720910 UXB720907:UXQ720910 VGX720907:VHM720910 VQT720907:VRI720910 WAP720907:WBE720910 WKL720907:WLA720910 WUH720907:WUW720910 O786445:AA786448 HV786443:IK786446 RR786443:SG786446 ABN786443:ACC786446 ALJ786443:ALY786446 AVF786443:AVU786446 BFB786443:BFQ786446 BOX786443:BPM786446 BYT786443:BZI786446 CIP786443:CJE786446 CSL786443:CTA786446 DCH786443:DCW786446 DMD786443:DMS786446 DVZ786443:DWO786446 EFV786443:EGK786446 EPR786443:EQG786446 EZN786443:FAC786446 FJJ786443:FJY786446 FTF786443:FTU786446 GDB786443:GDQ786446 GMX786443:GNM786446 GWT786443:GXI786446 HGP786443:HHE786446 HQL786443:HRA786446 IAH786443:IAW786446 IKD786443:IKS786446 ITZ786443:IUO786446 JDV786443:JEK786446 JNR786443:JOG786446 JXN786443:JYC786446 KHJ786443:KHY786446 KRF786443:KRU786446 LBB786443:LBQ786446 LKX786443:LLM786446 LUT786443:LVI786446 MEP786443:MFE786446 MOL786443:MPA786446 MYH786443:MYW786446 NID786443:NIS786446 NRZ786443:NSO786446 OBV786443:OCK786446 OLR786443:OMG786446 OVN786443:OWC786446 PFJ786443:PFY786446 PPF786443:PPU786446 PZB786443:PZQ786446 QIX786443:QJM786446 QST786443:QTI786446 RCP786443:RDE786446 RML786443:RNA786446 RWH786443:RWW786446 SGD786443:SGS786446 SPZ786443:SQO786446 SZV786443:TAK786446 TJR786443:TKG786446 TTN786443:TUC786446 UDJ786443:UDY786446 UNF786443:UNU786446 UXB786443:UXQ786446 VGX786443:VHM786446 VQT786443:VRI786446 WAP786443:WBE786446 WKL786443:WLA786446 WUH786443:WUW786446 O851981:AA851984 HV851979:IK851982 RR851979:SG851982 ABN851979:ACC851982 ALJ851979:ALY851982 AVF851979:AVU851982 BFB851979:BFQ851982 BOX851979:BPM851982 BYT851979:BZI851982 CIP851979:CJE851982 CSL851979:CTA851982 DCH851979:DCW851982 DMD851979:DMS851982 DVZ851979:DWO851982 EFV851979:EGK851982 EPR851979:EQG851982 EZN851979:FAC851982 FJJ851979:FJY851982 FTF851979:FTU851982 GDB851979:GDQ851982 GMX851979:GNM851982 GWT851979:GXI851982 HGP851979:HHE851982 HQL851979:HRA851982 IAH851979:IAW851982 IKD851979:IKS851982 ITZ851979:IUO851982 JDV851979:JEK851982 JNR851979:JOG851982 JXN851979:JYC851982 KHJ851979:KHY851982 KRF851979:KRU851982 LBB851979:LBQ851982 LKX851979:LLM851982 LUT851979:LVI851982 MEP851979:MFE851982 MOL851979:MPA851982 MYH851979:MYW851982 NID851979:NIS851982 NRZ851979:NSO851982 OBV851979:OCK851982 OLR851979:OMG851982 OVN851979:OWC851982 PFJ851979:PFY851982 PPF851979:PPU851982 PZB851979:PZQ851982 QIX851979:QJM851982 QST851979:QTI851982 RCP851979:RDE851982 RML851979:RNA851982 RWH851979:RWW851982 SGD851979:SGS851982 SPZ851979:SQO851982 SZV851979:TAK851982 TJR851979:TKG851982 TTN851979:TUC851982 UDJ851979:UDY851982 UNF851979:UNU851982 UXB851979:UXQ851982 VGX851979:VHM851982 VQT851979:VRI851982 WAP851979:WBE851982 WKL851979:WLA851982 WUH851979:WUW851982 O917517:AA917520 HV917515:IK917518 RR917515:SG917518 ABN917515:ACC917518 ALJ917515:ALY917518 AVF917515:AVU917518 BFB917515:BFQ917518 BOX917515:BPM917518 BYT917515:BZI917518 CIP917515:CJE917518 CSL917515:CTA917518 DCH917515:DCW917518 DMD917515:DMS917518 DVZ917515:DWO917518 EFV917515:EGK917518 EPR917515:EQG917518 EZN917515:FAC917518 FJJ917515:FJY917518 FTF917515:FTU917518 GDB917515:GDQ917518 GMX917515:GNM917518 GWT917515:GXI917518 HGP917515:HHE917518 HQL917515:HRA917518 IAH917515:IAW917518 IKD917515:IKS917518 ITZ917515:IUO917518 JDV917515:JEK917518 JNR917515:JOG917518 JXN917515:JYC917518 KHJ917515:KHY917518 KRF917515:KRU917518 LBB917515:LBQ917518 LKX917515:LLM917518 LUT917515:LVI917518 MEP917515:MFE917518 MOL917515:MPA917518 MYH917515:MYW917518 NID917515:NIS917518 NRZ917515:NSO917518 OBV917515:OCK917518 OLR917515:OMG917518 OVN917515:OWC917518 PFJ917515:PFY917518 PPF917515:PPU917518 PZB917515:PZQ917518 QIX917515:QJM917518 QST917515:QTI917518 RCP917515:RDE917518 RML917515:RNA917518 RWH917515:RWW917518 SGD917515:SGS917518 SPZ917515:SQO917518 SZV917515:TAK917518 TJR917515:TKG917518 TTN917515:TUC917518 UDJ917515:UDY917518 UNF917515:UNU917518 UXB917515:UXQ917518 VGX917515:VHM917518 VQT917515:VRI917518 WAP917515:WBE917518 WKL917515:WLA917518 WUH917515:WUW917518 O983053:AA983056 HV983051:IK983054 RR983051:SG983054 ABN983051:ACC983054 ALJ983051:ALY983054 AVF983051:AVU983054 BFB983051:BFQ983054 BOX983051:BPM983054 BYT983051:BZI983054 CIP983051:CJE983054 CSL983051:CTA983054 DCH983051:DCW983054 DMD983051:DMS983054 DVZ983051:DWO983054 EFV983051:EGK983054 EPR983051:EQG983054 EZN983051:FAC983054 FJJ983051:FJY983054 FTF983051:FTU983054 GDB983051:GDQ983054 GMX983051:GNM983054 GWT983051:GXI983054 HGP983051:HHE983054 HQL983051:HRA983054 IAH983051:IAW983054 IKD983051:IKS983054 ITZ983051:IUO983054 JDV983051:JEK983054 JNR983051:JOG983054 JXN983051:JYC983054 KHJ983051:KHY983054 KRF983051:KRU983054 LBB983051:LBQ983054 LKX983051:LLM983054 LUT983051:LVI983054 MEP983051:MFE983054 MOL983051:MPA983054 MYH983051:MYW983054 NID983051:NIS983054 NRZ983051:NSO983054 OBV983051:OCK983054 OLR983051:OMG983054 OVN983051:OWC983054 PFJ983051:PFY983054 PPF983051:PPU983054 PZB983051:PZQ983054 QIX983051:QJM983054 QST983051:QTI983054 RCP983051:RDE983054 RML983051:RNA983054 RWH983051:RWW983054 SGD983051:SGS983054 SPZ983051:SQO983054 SZV983051:TAK983054 TJR983051:TKG983054 TTN983051:TUC983054 UDJ983051:UDY983054 UNF983051:UNU983054 UXB983051:UXQ983054 VGX983051:VHM983054 VQT983051:VRI983054 WAP983051:WBE983054 WKL983051:WLA983054 WUH983051:WUW983054</xm:sqref>
        </x14:dataValidation>
        <x14:dataValidation imeMode="disabled" allowBlank="1" showInputMessage="1" showErrorMessage="1" xr:uid="{5C470776-D7C9-47C5-9602-543553FD0ADA}">
          <xm:sqref>IL65545 SH65545 ACD65545 ALZ65545 AVV65545 BFR65545 BPN65545 BZJ65545 CJF65545 CTB65545 DCX65545 DMT65545 DWP65545 EGL65545 EQH65545 FAD65545 FJZ65545 FTV65545 GDR65545 GNN65545 GXJ65545 HHF65545 HRB65545 IAX65545 IKT65545 IUP65545 JEL65545 JOH65545 JYD65545 KHZ65545 KRV65545 LBR65545 LLN65545 LVJ65545 MFF65545 MPB65545 MYX65545 NIT65545 NSP65545 OCL65545 OMH65545 OWD65545 PFZ65545 PPV65545 PZR65545 QJN65545 QTJ65545 RDF65545 RNB65545 RWX65545 SGT65545 SQP65545 TAL65545 TKH65545 TUD65545 UDZ65545 UNV65545 UXR65545 VHN65545 VRJ65545 WBF65545 WLB65545 WUX65545 IL131081 SH131081 ACD131081 ALZ131081 AVV131081 BFR131081 BPN131081 BZJ131081 CJF131081 CTB131081 DCX131081 DMT131081 DWP131081 EGL131081 EQH131081 FAD131081 FJZ131081 FTV131081 GDR131081 GNN131081 GXJ131081 HHF131081 HRB131081 IAX131081 IKT131081 IUP131081 JEL131081 JOH131081 JYD131081 KHZ131081 KRV131081 LBR131081 LLN131081 LVJ131081 MFF131081 MPB131081 MYX131081 NIT131081 NSP131081 OCL131081 OMH131081 OWD131081 PFZ131081 PPV131081 PZR131081 QJN131081 QTJ131081 RDF131081 RNB131081 RWX131081 SGT131081 SQP131081 TAL131081 TKH131081 TUD131081 UDZ131081 UNV131081 UXR131081 VHN131081 VRJ131081 WBF131081 WLB131081 WUX131081 IL196617 SH196617 ACD196617 ALZ196617 AVV196617 BFR196617 BPN196617 BZJ196617 CJF196617 CTB196617 DCX196617 DMT196617 DWP196617 EGL196617 EQH196617 FAD196617 FJZ196617 FTV196617 GDR196617 GNN196617 GXJ196617 HHF196617 HRB196617 IAX196617 IKT196617 IUP196617 JEL196617 JOH196617 JYD196617 KHZ196617 KRV196617 LBR196617 LLN196617 LVJ196617 MFF196617 MPB196617 MYX196617 NIT196617 NSP196617 OCL196617 OMH196617 OWD196617 PFZ196617 PPV196617 PZR196617 QJN196617 QTJ196617 RDF196617 RNB196617 RWX196617 SGT196617 SQP196617 TAL196617 TKH196617 TUD196617 UDZ196617 UNV196617 UXR196617 VHN196617 VRJ196617 WBF196617 WLB196617 WUX196617 IL262153 SH262153 ACD262153 ALZ262153 AVV262153 BFR262153 BPN262153 BZJ262153 CJF262153 CTB262153 DCX262153 DMT262153 DWP262153 EGL262153 EQH262153 FAD262153 FJZ262153 FTV262153 GDR262153 GNN262153 GXJ262153 HHF262153 HRB262153 IAX262153 IKT262153 IUP262153 JEL262153 JOH262153 JYD262153 KHZ262153 KRV262153 LBR262153 LLN262153 LVJ262153 MFF262153 MPB262153 MYX262153 NIT262153 NSP262153 OCL262153 OMH262153 OWD262153 PFZ262153 PPV262153 PZR262153 QJN262153 QTJ262153 RDF262153 RNB262153 RWX262153 SGT262153 SQP262153 TAL262153 TKH262153 TUD262153 UDZ262153 UNV262153 UXR262153 VHN262153 VRJ262153 WBF262153 WLB262153 WUX262153 IL327689 SH327689 ACD327689 ALZ327689 AVV327689 BFR327689 BPN327689 BZJ327689 CJF327689 CTB327689 DCX327689 DMT327689 DWP327689 EGL327689 EQH327689 FAD327689 FJZ327689 FTV327689 GDR327689 GNN327689 GXJ327689 HHF327689 HRB327689 IAX327689 IKT327689 IUP327689 JEL327689 JOH327689 JYD327689 KHZ327689 KRV327689 LBR327689 LLN327689 LVJ327689 MFF327689 MPB327689 MYX327689 NIT327689 NSP327689 OCL327689 OMH327689 OWD327689 PFZ327689 PPV327689 PZR327689 QJN327689 QTJ327689 RDF327689 RNB327689 RWX327689 SGT327689 SQP327689 TAL327689 TKH327689 TUD327689 UDZ327689 UNV327689 UXR327689 VHN327689 VRJ327689 WBF327689 WLB327689 WUX327689 IL393225 SH393225 ACD393225 ALZ393225 AVV393225 BFR393225 BPN393225 BZJ393225 CJF393225 CTB393225 DCX393225 DMT393225 DWP393225 EGL393225 EQH393225 FAD393225 FJZ393225 FTV393225 GDR393225 GNN393225 GXJ393225 HHF393225 HRB393225 IAX393225 IKT393225 IUP393225 JEL393225 JOH393225 JYD393225 KHZ393225 KRV393225 LBR393225 LLN393225 LVJ393225 MFF393225 MPB393225 MYX393225 NIT393225 NSP393225 OCL393225 OMH393225 OWD393225 PFZ393225 PPV393225 PZR393225 QJN393225 QTJ393225 RDF393225 RNB393225 RWX393225 SGT393225 SQP393225 TAL393225 TKH393225 TUD393225 UDZ393225 UNV393225 UXR393225 VHN393225 VRJ393225 WBF393225 WLB393225 WUX393225 IL458761 SH458761 ACD458761 ALZ458761 AVV458761 BFR458761 BPN458761 BZJ458761 CJF458761 CTB458761 DCX458761 DMT458761 DWP458761 EGL458761 EQH458761 FAD458761 FJZ458761 FTV458761 GDR458761 GNN458761 GXJ458761 HHF458761 HRB458761 IAX458761 IKT458761 IUP458761 JEL458761 JOH458761 JYD458761 KHZ458761 KRV458761 LBR458761 LLN458761 LVJ458761 MFF458761 MPB458761 MYX458761 NIT458761 NSP458761 OCL458761 OMH458761 OWD458761 PFZ458761 PPV458761 PZR458761 QJN458761 QTJ458761 RDF458761 RNB458761 RWX458761 SGT458761 SQP458761 TAL458761 TKH458761 TUD458761 UDZ458761 UNV458761 UXR458761 VHN458761 VRJ458761 WBF458761 WLB458761 WUX458761 IL524297 SH524297 ACD524297 ALZ524297 AVV524297 BFR524297 BPN524297 BZJ524297 CJF524297 CTB524297 DCX524297 DMT524297 DWP524297 EGL524297 EQH524297 FAD524297 FJZ524297 FTV524297 GDR524297 GNN524297 GXJ524297 HHF524297 HRB524297 IAX524297 IKT524297 IUP524297 JEL524297 JOH524297 JYD524297 KHZ524297 KRV524297 LBR524297 LLN524297 LVJ524297 MFF524297 MPB524297 MYX524297 NIT524297 NSP524297 OCL524297 OMH524297 OWD524297 PFZ524297 PPV524297 PZR524297 QJN524297 QTJ524297 RDF524297 RNB524297 RWX524297 SGT524297 SQP524297 TAL524297 TKH524297 TUD524297 UDZ524297 UNV524297 UXR524297 VHN524297 VRJ524297 WBF524297 WLB524297 WUX524297 IL589833 SH589833 ACD589833 ALZ589833 AVV589833 BFR589833 BPN589833 BZJ589833 CJF589833 CTB589833 DCX589833 DMT589833 DWP589833 EGL589833 EQH589833 FAD589833 FJZ589833 FTV589833 GDR589833 GNN589833 GXJ589833 HHF589833 HRB589833 IAX589833 IKT589833 IUP589833 JEL589833 JOH589833 JYD589833 KHZ589833 KRV589833 LBR589833 LLN589833 LVJ589833 MFF589833 MPB589833 MYX589833 NIT589833 NSP589833 OCL589833 OMH589833 OWD589833 PFZ589833 PPV589833 PZR589833 QJN589833 QTJ589833 RDF589833 RNB589833 RWX589833 SGT589833 SQP589833 TAL589833 TKH589833 TUD589833 UDZ589833 UNV589833 UXR589833 VHN589833 VRJ589833 WBF589833 WLB589833 WUX589833 IL655369 SH655369 ACD655369 ALZ655369 AVV655369 BFR655369 BPN655369 BZJ655369 CJF655369 CTB655369 DCX655369 DMT655369 DWP655369 EGL655369 EQH655369 FAD655369 FJZ655369 FTV655369 GDR655369 GNN655369 GXJ655369 HHF655369 HRB655369 IAX655369 IKT655369 IUP655369 JEL655369 JOH655369 JYD655369 KHZ655369 KRV655369 LBR655369 LLN655369 LVJ655369 MFF655369 MPB655369 MYX655369 NIT655369 NSP655369 OCL655369 OMH655369 OWD655369 PFZ655369 PPV655369 PZR655369 QJN655369 QTJ655369 RDF655369 RNB655369 RWX655369 SGT655369 SQP655369 TAL655369 TKH655369 TUD655369 UDZ655369 UNV655369 UXR655369 VHN655369 VRJ655369 WBF655369 WLB655369 WUX655369 IL720905 SH720905 ACD720905 ALZ720905 AVV720905 BFR720905 BPN720905 BZJ720905 CJF720905 CTB720905 DCX720905 DMT720905 DWP720905 EGL720905 EQH720905 FAD720905 FJZ720905 FTV720905 GDR720905 GNN720905 GXJ720905 HHF720905 HRB720905 IAX720905 IKT720905 IUP720905 JEL720905 JOH720905 JYD720905 KHZ720905 KRV720905 LBR720905 LLN720905 LVJ720905 MFF720905 MPB720905 MYX720905 NIT720905 NSP720905 OCL720905 OMH720905 OWD720905 PFZ720905 PPV720905 PZR720905 QJN720905 QTJ720905 RDF720905 RNB720905 RWX720905 SGT720905 SQP720905 TAL720905 TKH720905 TUD720905 UDZ720905 UNV720905 UXR720905 VHN720905 VRJ720905 WBF720905 WLB720905 WUX720905 IL786441 SH786441 ACD786441 ALZ786441 AVV786441 BFR786441 BPN786441 BZJ786441 CJF786441 CTB786441 DCX786441 DMT786441 DWP786441 EGL786441 EQH786441 FAD786441 FJZ786441 FTV786441 GDR786441 GNN786441 GXJ786441 HHF786441 HRB786441 IAX786441 IKT786441 IUP786441 JEL786441 JOH786441 JYD786441 KHZ786441 KRV786441 LBR786441 LLN786441 LVJ786441 MFF786441 MPB786441 MYX786441 NIT786441 NSP786441 OCL786441 OMH786441 OWD786441 PFZ786441 PPV786441 PZR786441 QJN786441 QTJ786441 RDF786441 RNB786441 RWX786441 SGT786441 SQP786441 TAL786441 TKH786441 TUD786441 UDZ786441 UNV786441 UXR786441 VHN786441 VRJ786441 WBF786441 WLB786441 WUX786441 IL851977 SH851977 ACD851977 ALZ851977 AVV851977 BFR851977 BPN851977 BZJ851977 CJF851977 CTB851977 DCX851977 DMT851977 DWP851977 EGL851977 EQH851977 FAD851977 FJZ851977 FTV851977 GDR851977 GNN851977 GXJ851977 HHF851977 HRB851977 IAX851977 IKT851977 IUP851977 JEL851977 JOH851977 JYD851977 KHZ851977 KRV851977 LBR851977 LLN851977 LVJ851977 MFF851977 MPB851977 MYX851977 NIT851977 NSP851977 OCL851977 OMH851977 OWD851977 PFZ851977 PPV851977 PZR851977 QJN851977 QTJ851977 RDF851977 RNB851977 RWX851977 SGT851977 SQP851977 TAL851977 TKH851977 TUD851977 UDZ851977 UNV851977 UXR851977 VHN851977 VRJ851977 WBF851977 WLB851977 WUX851977 IL917513 SH917513 ACD917513 ALZ917513 AVV917513 BFR917513 BPN917513 BZJ917513 CJF917513 CTB917513 DCX917513 DMT917513 DWP917513 EGL917513 EQH917513 FAD917513 FJZ917513 FTV917513 GDR917513 GNN917513 GXJ917513 HHF917513 HRB917513 IAX917513 IKT917513 IUP917513 JEL917513 JOH917513 JYD917513 KHZ917513 KRV917513 LBR917513 LLN917513 LVJ917513 MFF917513 MPB917513 MYX917513 NIT917513 NSP917513 OCL917513 OMH917513 OWD917513 PFZ917513 PPV917513 PZR917513 QJN917513 QTJ917513 RDF917513 RNB917513 RWX917513 SGT917513 SQP917513 TAL917513 TKH917513 TUD917513 UDZ917513 UNV917513 UXR917513 VHN917513 VRJ917513 WBF917513 WLB917513 WUX917513 IL983049 SH983049 ACD983049 ALZ983049 AVV983049 BFR983049 BPN983049 BZJ983049 CJF983049 CTB983049 DCX983049 DMT983049 DWP983049 EGL983049 EQH983049 FAD983049 FJZ983049 FTV983049 GDR983049 GNN983049 GXJ983049 HHF983049 HRB983049 IAX983049 IKT983049 IUP983049 JEL983049 JOH983049 JYD983049 KHZ983049 KRV983049 LBR983049 LLN983049 LVJ983049 MFF983049 MPB983049 MYX983049 NIT983049 NSP983049 OCL983049 OMH983049 OWD983049 PFZ983049 PPV983049 PZR983049 QJN983049 QTJ983049 RDF983049 RNB983049 RWX983049 SGT983049 SQP983049 TAL983049 TKH983049 TUD983049 UDZ983049 UNV983049 UXR983049 VHN983049 VRJ983049 WBF983049 WLB983049 WUX983049 IQ65575:IQ65576 SM65575:SM65576 ACI65575:ACI65576 AME65575:AME65576 AWA65575:AWA65576 BFW65575:BFW65576 BPS65575:BPS65576 BZO65575:BZO65576 CJK65575:CJK65576 CTG65575:CTG65576 DDC65575:DDC65576 DMY65575:DMY65576 DWU65575:DWU65576 EGQ65575:EGQ65576 EQM65575:EQM65576 FAI65575:FAI65576 FKE65575:FKE65576 FUA65575:FUA65576 GDW65575:GDW65576 GNS65575:GNS65576 GXO65575:GXO65576 HHK65575:HHK65576 HRG65575:HRG65576 IBC65575:IBC65576 IKY65575:IKY65576 IUU65575:IUU65576 JEQ65575:JEQ65576 JOM65575:JOM65576 JYI65575:JYI65576 KIE65575:KIE65576 KSA65575:KSA65576 LBW65575:LBW65576 LLS65575:LLS65576 LVO65575:LVO65576 MFK65575:MFK65576 MPG65575:MPG65576 MZC65575:MZC65576 NIY65575:NIY65576 NSU65575:NSU65576 OCQ65575:OCQ65576 OMM65575:OMM65576 OWI65575:OWI65576 PGE65575:PGE65576 PQA65575:PQA65576 PZW65575:PZW65576 QJS65575:QJS65576 QTO65575:QTO65576 RDK65575:RDK65576 RNG65575:RNG65576 RXC65575:RXC65576 SGY65575:SGY65576 SQU65575:SQU65576 TAQ65575:TAQ65576 TKM65575:TKM65576 TUI65575:TUI65576 UEE65575:UEE65576 UOA65575:UOA65576 UXW65575:UXW65576 VHS65575:VHS65576 VRO65575:VRO65576 WBK65575:WBK65576 WLG65575:WLG65576 WVC65575:WVC65576 IQ131111:IQ131112 SM131111:SM131112 ACI131111:ACI131112 AME131111:AME131112 AWA131111:AWA131112 BFW131111:BFW131112 BPS131111:BPS131112 BZO131111:BZO131112 CJK131111:CJK131112 CTG131111:CTG131112 DDC131111:DDC131112 DMY131111:DMY131112 DWU131111:DWU131112 EGQ131111:EGQ131112 EQM131111:EQM131112 FAI131111:FAI131112 FKE131111:FKE131112 FUA131111:FUA131112 GDW131111:GDW131112 GNS131111:GNS131112 GXO131111:GXO131112 HHK131111:HHK131112 HRG131111:HRG131112 IBC131111:IBC131112 IKY131111:IKY131112 IUU131111:IUU131112 JEQ131111:JEQ131112 JOM131111:JOM131112 JYI131111:JYI131112 KIE131111:KIE131112 KSA131111:KSA131112 LBW131111:LBW131112 LLS131111:LLS131112 LVO131111:LVO131112 MFK131111:MFK131112 MPG131111:MPG131112 MZC131111:MZC131112 NIY131111:NIY131112 NSU131111:NSU131112 OCQ131111:OCQ131112 OMM131111:OMM131112 OWI131111:OWI131112 PGE131111:PGE131112 PQA131111:PQA131112 PZW131111:PZW131112 QJS131111:QJS131112 QTO131111:QTO131112 RDK131111:RDK131112 RNG131111:RNG131112 RXC131111:RXC131112 SGY131111:SGY131112 SQU131111:SQU131112 TAQ131111:TAQ131112 TKM131111:TKM131112 TUI131111:TUI131112 UEE131111:UEE131112 UOA131111:UOA131112 UXW131111:UXW131112 VHS131111:VHS131112 VRO131111:VRO131112 WBK131111:WBK131112 WLG131111:WLG131112 WVC131111:WVC131112 IQ196647:IQ196648 SM196647:SM196648 ACI196647:ACI196648 AME196647:AME196648 AWA196647:AWA196648 BFW196647:BFW196648 BPS196647:BPS196648 BZO196647:BZO196648 CJK196647:CJK196648 CTG196647:CTG196648 DDC196647:DDC196648 DMY196647:DMY196648 DWU196647:DWU196648 EGQ196647:EGQ196648 EQM196647:EQM196648 FAI196647:FAI196648 FKE196647:FKE196648 FUA196647:FUA196648 GDW196647:GDW196648 GNS196647:GNS196648 GXO196647:GXO196648 HHK196647:HHK196648 HRG196647:HRG196648 IBC196647:IBC196648 IKY196647:IKY196648 IUU196647:IUU196648 JEQ196647:JEQ196648 JOM196647:JOM196648 JYI196647:JYI196648 KIE196647:KIE196648 KSA196647:KSA196648 LBW196647:LBW196648 LLS196647:LLS196648 LVO196647:LVO196648 MFK196647:MFK196648 MPG196647:MPG196648 MZC196647:MZC196648 NIY196647:NIY196648 NSU196647:NSU196648 OCQ196647:OCQ196648 OMM196647:OMM196648 OWI196647:OWI196648 PGE196647:PGE196648 PQA196647:PQA196648 PZW196647:PZW196648 QJS196647:QJS196648 QTO196647:QTO196648 RDK196647:RDK196648 RNG196647:RNG196648 RXC196647:RXC196648 SGY196647:SGY196648 SQU196647:SQU196648 TAQ196647:TAQ196648 TKM196647:TKM196648 TUI196647:TUI196648 UEE196647:UEE196648 UOA196647:UOA196648 UXW196647:UXW196648 VHS196647:VHS196648 VRO196647:VRO196648 WBK196647:WBK196648 WLG196647:WLG196648 WVC196647:WVC196648 IQ262183:IQ262184 SM262183:SM262184 ACI262183:ACI262184 AME262183:AME262184 AWA262183:AWA262184 BFW262183:BFW262184 BPS262183:BPS262184 BZO262183:BZO262184 CJK262183:CJK262184 CTG262183:CTG262184 DDC262183:DDC262184 DMY262183:DMY262184 DWU262183:DWU262184 EGQ262183:EGQ262184 EQM262183:EQM262184 FAI262183:FAI262184 FKE262183:FKE262184 FUA262183:FUA262184 GDW262183:GDW262184 GNS262183:GNS262184 GXO262183:GXO262184 HHK262183:HHK262184 HRG262183:HRG262184 IBC262183:IBC262184 IKY262183:IKY262184 IUU262183:IUU262184 JEQ262183:JEQ262184 JOM262183:JOM262184 JYI262183:JYI262184 KIE262183:KIE262184 KSA262183:KSA262184 LBW262183:LBW262184 LLS262183:LLS262184 LVO262183:LVO262184 MFK262183:MFK262184 MPG262183:MPG262184 MZC262183:MZC262184 NIY262183:NIY262184 NSU262183:NSU262184 OCQ262183:OCQ262184 OMM262183:OMM262184 OWI262183:OWI262184 PGE262183:PGE262184 PQA262183:PQA262184 PZW262183:PZW262184 QJS262183:QJS262184 QTO262183:QTO262184 RDK262183:RDK262184 RNG262183:RNG262184 RXC262183:RXC262184 SGY262183:SGY262184 SQU262183:SQU262184 TAQ262183:TAQ262184 TKM262183:TKM262184 TUI262183:TUI262184 UEE262183:UEE262184 UOA262183:UOA262184 UXW262183:UXW262184 VHS262183:VHS262184 VRO262183:VRO262184 WBK262183:WBK262184 WLG262183:WLG262184 WVC262183:WVC262184 IQ327719:IQ327720 SM327719:SM327720 ACI327719:ACI327720 AME327719:AME327720 AWA327719:AWA327720 BFW327719:BFW327720 BPS327719:BPS327720 BZO327719:BZO327720 CJK327719:CJK327720 CTG327719:CTG327720 DDC327719:DDC327720 DMY327719:DMY327720 DWU327719:DWU327720 EGQ327719:EGQ327720 EQM327719:EQM327720 FAI327719:FAI327720 FKE327719:FKE327720 FUA327719:FUA327720 GDW327719:GDW327720 GNS327719:GNS327720 GXO327719:GXO327720 HHK327719:HHK327720 HRG327719:HRG327720 IBC327719:IBC327720 IKY327719:IKY327720 IUU327719:IUU327720 JEQ327719:JEQ327720 JOM327719:JOM327720 JYI327719:JYI327720 KIE327719:KIE327720 KSA327719:KSA327720 LBW327719:LBW327720 LLS327719:LLS327720 LVO327719:LVO327720 MFK327719:MFK327720 MPG327719:MPG327720 MZC327719:MZC327720 NIY327719:NIY327720 NSU327719:NSU327720 OCQ327719:OCQ327720 OMM327719:OMM327720 OWI327719:OWI327720 PGE327719:PGE327720 PQA327719:PQA327720 PZW327719:PZW327720 QJS327719:QJS327720 QTO327719:QTO327720 RDK327719:RDK327720 RNG327719:RNG327720 RXC327719:RXC327720 SGY327719:SGY327720 SQU327719:SQU327720 TAQ327719:TAQ327720 TKM327719:TKM327720 TUI327719:TUI327720 UEE327719:UEE327720 UOA327719:UOA327720 UXW327719:UXW327720 VHS327719:VHS327720 VRO327719:VRO327720 WBK327719:WBK327720 WLG327719:WLG327720 WVC327719:WVC327720 IQ393255:IQ393256 SM393255:SM393256 ACI393255:ACI393256 AME393255:AME393256 AWA393255:AWA393256 BFW393255:BFW393256 BPS393255:BPS393256 BZO393255:BZO393256 CJK393255:CJK393256 CTG393255:CTG393256 DDC393255:DDC393256 DMY393255:DMY393256 DWU393255:DWU393256 EGQ393255:EGQ393256 EQM393255:EQM393256 FAI393255:FAI393256 FKE393255:FKE393256 FUA393255:FUA393256 GDW393255:GDW393256 GNS393255:GNS393256 GXO393255:GXO393256 HHK393255:HHK393256 HRG393255:HRG393256 IBC393255:IBC393256 IKY393255:IKY393256 IUU393255:IUU393256 JEQ393255:JEQ393256 JOM393255:JOM393256 JYI393255:JYI393256 KIE393255:KIE393256 KSA393255:KSA393256 LBW393255:LBW393256 LLS393255:LLS393256 LVO393255:LVO393256 MFK393255:MFK393256 MPG393255:MPG393256 MZC393255:MZC393256 NIY393255:NIY393256 NSU393255:NSU393256 OCQ393255:OCQ393256 OMM393255:OMM393256 OWI393255:OWI393256 PGE393255:PGE393256 PQA393255:PQA393256 PZW393255:PZW393256 QJS393255:QJS393256 QTO393255:QTO393256 RDK393255:RDK393256 RNG393255:RNG393256 RXC393255:RXC393256 SGY393255:SGY393256 SQU393255:SQU393256 TAQ393255:TAQ393256 TKM393255:TKM393256 TUI393255:TUI393256 UEE393255:UEE393256 UOA393255:UOA393256 UXW393255:UXW393256 VHS393255:VHS393256 VRO393255:VRO393256 WBK393255:WBK393256 WLG393255:WLG393256 WVC393255:WVC393256 IQ458791:IQ458792 SM458791:SM458792 ACI458791:ACI458792 AME458791:AME458792 AWA458791:AWA458792 BFW458791:BFW458792 BPS458791:BPS458792 BZO458791:BZO458792 CJK458791:CJK458792 CTG458791:CTG458792 DDC458791:DDC458792 DMY458791:DMY458792 DWU458791:DWU458792 EGQ458791:EGQ458792 EQM458791:EQM458792 FAI458791:FAI458792 FKE458791:FKE458792 FUA458791:FUA458792 GDW458791:GDW458792 GNS458791:GNS458792 GXO458791:GXO458792 HHK458791:HHK458792 HRG458791:HRG458792 IBC458791:IBC458792 IKY458791:IKY458792 IUU458791:IUU458792 JEQ458791:JEQ458792 JOM458791:JOM458792 JYI458791:JYI458792 KIE458791:KIE458792 KSA458791:KSA458792 LBW458791:LBW458792 LLS458791:LLS458792 LVO458791:LVO458792 MFK458791:MFK458792 MPG458791:MPG458792 MZC458791:MZC458792 NIY458791:NIY458792 NSU458791:NSU458792 OCQ458791:OCQ458792 OMM458791:OMM458792 OWI458791:OWI458792 PGE458791:PGE458792 PQA458791:PQA458792 PZW458791:PZW458792 QJS458791:QJS458792 QTO458791:QTO458792 RDK458791:RDK458792 RNG458791:RNG458792 RXC458791:RXC458792 SGY458791:SGY458792 SQU458791:SQU458792 TAQ458791:TAQ458792 TKM458791:TKM458792 TUI458791:TUI458792 UEE458791:UEE458792 UOA458791:UOA458792 UXW458791:UXW458792 VHS458791:VHS458792 VRO458791:VRO458792 WBK458791:WBK458792 WLG458791:WLG458792 WVC458791:WVC458792 IQ524327:IQ524328 SM524327:SM524328 ACI524327:ACI524328 AME524327:AME524328 AWA524327:AWA524328 BFW524327:BFW524328 BPS524327:BPS524328 BZO524327:BZO524328 CJK524327:CJK524328 CTG524327:CTG524328 DDC524327:DDC524328 DMY524327:DMY524328 DWU524327:DWU524328 EGQ524327:EGQ524328 EQM524327:EQM524328 FAI524327:FAI524328 FKE524327:FKE524328 FUA524327:FUA524328 GDW524327:GDW524328 GNS524327:GNS524328 GXO524327:GXO524328 HHK524327:HHK524328 HRG524327:HRG524328 IBC524327:IBC524328 IKY524327:IKY524328 IUU524327:IUU524328 JEQ524327:JEQ524328 JOM524327:JOM524328 JYI524327:JYI524328 KIE524327:KIE524328 KSA524327:KSA524328 LBW524327:LBW524328 LLS524327:LLS524328 LVO524327:LVO524328 MFK524327:MFK524328 MPG524327:MPG524328 MZC524327:MZC524328 NIY524327:NIY524328 NSU524327:NSU524328 OCQ524327:OCQ524328 OMM524327:OMM524328 OWI524327:OWI524328 PGE524327:PGE524328 PQA524327:PQA524328 PZW524327:PZW524328 QJS524327:QJS524328 QTO524327:QTO524328 RDK524327:RDK524328 RNG524327:RNG524328 RXC524327:RXC524328 SGY524327:SGY524328 SQU524327:SQU524328 TAQ524327:TAQ524328 TKM524327:TKM524328 TUI524327:TUI524328 UEE524327:UEE524328 UOA524327:UOA524328 UXW524327:UXW524328 VHS524327:VHS524328 VRO524327:VRO524328 WBK524327:WBK524328 WLG524327:WLG524328 WVC524327:WVC524328 IQ589863:IQ589864 SM589863:SM589864 ACI589863:ACI589864 AME589863:AME589864 AWA589863:AWA589864 BFW589863:BFW589864 BPS589863:BPS589864 BZO589863:BZO589864 CJK589863:CJK589864 CTG589863:CTG589864 DDC589863:DDC589864 DMY589863:DMY589864 DWU589863:DWU589864 EGQ589863:EGQ589864 EQM589863:EQM589864 FAI589863:FAI589864 FKE589863:FKE589864 FUA589863:FUA589864 GDW589863:GDW589864 GNS589863:GNS589864 GXO589863:GXO589864 HHK589863:HHK589864 HRG589863:HRG589864 IBC589863:IBC589864 IKY589863:IKY589864 IUU589863:IUU589864 JEQ589863:JEQ589864 JOM589863:JOM589864 JYI589863:JYI589864 KIE589863:KIE589864 KSA589863:KSA589864 LBW589863:LBW589864 LLS589863:LLS589864 LVO589863:LVO589864 MFK589863:MFK589864 MPG589863:MPG589864 MZC589863:MZC589864 NIY589863:NIY589864 NSU589863:NSU589864 OCQ589863:OCQ589864 OMM589863:OMM589864 OWI589863:OWI589864 PGE589863:PGE589864 PQA589863:PQA589864 PZW589863:PZW589864 QJS589863:QJS589864 QTO589863:QTO589864 RDK589863:RDK589864 RNG589863:RNG589864 RXC589863:RXC589864 SGY589863:SGY589864 SQU589863:SQU589864 TAQ589863:TAQ589864 TKM589863:TKM589864 TUI589863:TUI589864 UEE589863:UEE589864 UOA589863:UOA589864 UXW589863:UXW589864 VHS589863:VHS589864 VRO589863:VRO589864 WBK589863:WBK589864 WLG589863:WLG589864 WVC589863:WVC589864 IQ655399:IQ655400 SM655399:SM655400 ACI655399:ACI655400 AME655399:AME655400 AWA655399:AWA655400 BFW655399:BFW655400 BPS655399:BPS655400 BZO655399:BZO655400 CJK655399:CJK655400 CTG655399:CTG655400 DDC655399:DDC655400 DMY655399:DMY655400 DWU655399:DWU655400 EGQ655399:EGQ655400 EQM655399:EQM655400 FAI655399:FAI655400 FKE655399:FKE655400 FUA655399:FUA655400 GDW655399:GDW655400 GNS655399:GNS655400 GXO655399:GXO655400 HHK655399:HHK655400 HRG655399:HRG655400 IBC655399:IBC655400 IKY655399:IKY655400 IUU655399:IUU655400 JEQ655399:JEQ655400 JOM655399:JOM655400 JYI655399:JYI655400 KIE655399:KIE655400 KSA655399:KSA655400 LBW655399:LBW655400 LLS655399:LLS655400 LVO655399:LVO655400 MFK655399:MFK655400 MPG655399:MPG655400 MZC655399:MZC655400 NIY655399:NIY655400 NSU655399:NSU655400 OCQ655399:OCQ655400 OMM655399:OMM655400 OWI655399:OWI655400 PGE655399:PGE655400 PQA655399:PQA655400 PZW655399:PZW655400 QJS655399:QJS655400 QTO655399:QTO655400 RDK655399:RDK655400 RNG655399:RNG655400 RXC655399:RXC655400 SGY655399:SGY655400 SQU655399:SQU655400 TAQ655399:TAQ655400 TKM655399:TKM655400 TUI655399:TUI655400 UEE655399:UEE655400 UOA655399:UOA655400 UXW655399:UXW655400 VHS655399:VHS655400 VRO655399:VRO655400 WBK655399:WBK655400 WLG655399:WLG655400 WVC655399:WVC655400 IQ720935:IQ720936 SM720935:SM720936 ACI720935:ACI720936 AME720935:AME720936 AWA720935:AWA720936 BFW720935:BFW720936 BPS720935:BPS720936 BZO720935:BZO720936 CJK720935:CJK720936 CTG720935:CTG720936 DDC720935:DDC720936 DMY720935:DMY720936 DWU720935:DWU720936 EGQ720935:EGQ720936 EQM720935:EQM720936 FAI720935:FAI720936 FKE720935:FKE720936 FUA720935:FUA720936 GDW720935:GDW720936 GNS720935:GNS720936 GXO720935:GXO720936 HHK720935:HHK720936 HRG720935:HRG720936 IBC720935:IBC720936 IKY720935:IKY720936 IUU720935:IUU720936 JEQ720935:JEQ720936 JOM720935:JOM720936 JYI720935:JYI720936 KIE720935:KIE720936 KSA720935:KSA720936 LBW720935:LBW720936 LLS720935:LLS720936 LVO720935:LVO720936 MFK720935:MFK720936 MPG720935:MPG720936 MZC720935:MZC720936 NIY720935:NIY720936 NSU720935:NSU720936 OCQ720935:OCQ720936 OMM720935:OMM720936 OWI720935:OWI720936 PGE720935:PGE720936 PQA720935:PQA720936 PZW720935:PZW720936 QJS720935:QJS720936 QTO720935:QTO720936 RDK720935:RDK720936 RNG720935:RNG720936 RXC720935:RXC720936 SGY720935:SGY720936 SQU720935:SQU720936 TAQ720935:TAQ720936 TKM720935:TKM720936 TUI720935:TUI720936 UEE720935:UEE720936 UOA720935:UOA720936 UXW720935:UXW720936 VHS720935:VHS720936 VRO720935:VRO720936 WBK720935:WBK720936 WLG720935:WLG720936 WVC720935:WVC720936 IQ786471:IQ786472 SM786471:SM786472 ACI786471:ACI786472 AME786471:AME786472 AWA786471:AWA786472 BFW786471:BFW786472 BPS786471:BPS786472 BZO786471:BZO786472 CJK786471:CJK786472 CTG786471:CTG786472 DDC786471:DDC786472 DMY786471:DMY786472 DWU786471:DWU786472 EGQ786471:EGQ786472 EQM786471:EQM786472 FAI786471:FAI786472 FKE786471:FKE786472 FUA786471:FUA786472 GDW786471:GDW786472 GNS786471:GNS786472 GXO786471:GXO786472 HHK786471:HHK786472 HRG786471:HRG786472 IBC786471:IBC786472 IKY786471:IKY786472 IUU786471:IUU786472 JEQ786471:JEQ786472 JOM786471:JOM786472 JYI786471:JYI786472 KIE786471:KIE786472 KSA786471:KSA786472 LBW786471:LBW786472 LLS786471:LLS786472 LVO786471:LVO786472 MFK786471:MFK786472 MPG786471:MPG786472 MZC786471:MZC786472 NIY786471:NIY786472 NSU786471:NSU786472 OCQ786471:OCQ786472 OMM786471:OMM786472 OWI786471:OWI786472 PGE786471:PGE786472 PQA786471:PQA786472 PZW786471:PZW786472 QJS786471:QJS786472 QTO786471:QTO786472 RDK786471:RDK786472 RNG786471:RNG786472 RXC786471:RXC786472 SGY786471:SGY786472 SQU786471:SQU786472 TAQ786471:TAQ786472 TKM786471:TKM786472 TUI786471:TUI786472 UEE786471:UEE786472 UOA786471:UOA786472 UXW786471:UXW786472 VHS786471:VHS786472 VRO786471:VRO786472 WBK786471:WBK786472 WLG786471:WLG786472 WVC786471:WVC786472 IQ852007:IQ852008 SM852007:SM852008 ACI852007:ACI852008 AME852007:AME852008 AWA852007:AWA852008 BFW852007:BFW852008 BPS852007:BPS852008 BZO852007:BZO852008 CJK852007:CJK852008 CTG852007:CTG852008 DDC852007:DDC852008 DMY852007:DMY852008 DWU852007:DWU852008 EGQ852007:EGQ852008 EQM852007:EQM852008 FAI852007:FAI852008 FKE852007:FKE852008 FUA852007:FUA852008 GDW852007:GDW852008 GNS852007:GNS852008 GXO852007:GXO852008 HHK852007:HHK852008 HRG852007:HRG852008 IBC852007:IBC852008 IKY852007:IKY852008 IUU852007:IUU852008 JEQ852007:JEQ852008 JOM852007:JOM852008 JYI852007:JYI852008 KIE852007:KIE852008 KSA852007:KSA852008 LBW852007:LBW852008 LLS852007:LLS852008 LVO852007:LVO852008 MFK852007:MFK852008 MPG852007:MPG852008 MZC852007:MZC852008 NIY852007:NIY852008 NSU852007:NSU852008 OCQ852007:OCQ852008 OMM852007:OMM852008 OWI852007:OWI852008 PGE852007:PGE852008 PQA852007:PQA852008 PZW852007:PZW852008 QJS852007:QJS852008 QTO852007:QTO852008 RDK852007:RDK852008 RNG852007:RNG852008 RXC852007:RXC852008 SGY852007:SGY852008 SQU852007:SQU852008 TAQ852007:TAQ852008 TKM852007:TKM852008 TUI852007:TUI852008 UEE852007:UEE852008 UOA852007:UOA852008 UXW852007:UXW852008 VHS852007:VHS852008 VRO852007:VRO852008 WBK852007:WBK852008 WLG852007:WLG852008 WVC852007:WVC852008 IQ917543:IQ917544 SM917543:SM917544 ACI917543:ACI917544 AME917543:AME917544 AWA917543:AWA917544 BFW917543:BFW917544 BPS917543:BPS917544 BZO917543:BZO917544 CJK917543:CJK917544 CTG917543:CTG917544 DDC917543:DDC917544 DMY917543:DMY917544 DWU917543:DWU917544 EGQ917543:EGQ917544 EQM917543:EQM917544 FAI917543:FAI917544 FKE917543:FKE917544 FUA917543:FUA917544 GDW917543:GDW917544 GNS917543:GNS917544 GXO917543:GXO917544 HHK917543:HHK917544 HRG917543:HRG917544 IBC917543:IBC917544 IKY917543:IKY917544 IUU917543:IUU917544 JEQ917543:JEQ917544 JOM917543:JOM917544 JYI917543:JYI917544 KIE917543:KIE917544 KSA917543:KSA917544 LBW917543:LBW917544 LLS917543:LLS917544 LVO917543:LVO917544 MFK917543:MFK917544 MPG917543:MPG917544 MZC917543:MZC917544 NIY917543:NIY917544 NSU917543:NSU917544 OCQ917543:OCQ917544 OMM917543:OMM917544 OWI917543:OWI917544 PGE917543:PGE917544 PQA917543:PQA917544 PZW917543:PZW917544 QJS917543:QJS917544 QTO917543:QTO917544 RDK917543:RDK917544 RNG917543:RNG917544 RXC917543:RXC917544 SGY917543:SGY917544 SQU917543:SQU917544 TAQ917543:TAQ917544 TKM917543:TKM917544 TUI917543:TUI917544 UEE917543:UEE917544 UOA917543:UOA917544 UXW917543:UXW917544 VHS917543:VHS917544 VRO917543:VRO917544 WBK917543:WBK917544 WLG917543:WLG917544 WVC917543:WVC917544 IQ983079:IQ983080 SM983079:SM983080 ACI983079:ACI983080 AME983079:AME983080 AWA983079:AWA983080 BFW983079:BFW983080 BPS983079:BPS983080 BZO983079:BZO983080 CJK983079:CJK983080 CTG983079:CTG983080 DDC983079:DDC983080 DMY983079:DMY983080 DWU983079:DWU983080 EGQ983079:EGQ983080 EQM983079:EQM983080 FAI983079:FAI983080 FKE983079:FKE983080 FUA983079:FUA983080 GDW983079:GDW983080 GNS983079:GNS983080 GXO983079:GXO983080 HHK983079:HHK983080 HRG983079:HRG983080 IBC983079:IBC983080 IKY983079:IKY983080 IUU983079:IUU983080 JEQ983079:JEQ983080 JOM983079:JOM983080 JYI983079:JYI983080 KIE983079:KIE983080 KSA983079:KSA983080 LBW983079:LBW983080 LLS983079:LLS983080 LVO983079:LVO983080 MFK983079:MFK983080 MPG983079:MPG983080 MZC983079:MZC983080 NIY983079:NIY983080 NSU983079:NSU983080 OCQ983079:OCQ983080 OMM983079:OMM983080 OWI983079:OWI983080 PGE983079:PGE983080 PQA983079:PQA983080 PZW983079:PZW983080 QJS983079:QJS983080 QTO983079:QTO983080 RDK983079:RDK983080 RNG983079:RNG983080 RXC983079:RXC983080 SGY983079:SGY983080 SQU983079:SQU983080 TAQ983079:TAQ983080 TKM983079:TKM983080 TUI983079:TUI983080 UEE983079:UEE983080 UOA983079:UOA983080 UXW983079:UXW983080 VHS983079:VHS983080 VRO983079:VRO983080 WBK983079:WBK983080 WLG983079:WLG983080 WVC983079:WVC983080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II65562 SE65562 ACA65562 ALW65562 AVS65562 BFO65562 BPK65562 BZG65562 CJC65562 CSY65562 DCU65562 DMQ65562 DWM65562 EGI65562 EQE65562 FAA65562 FJW65562 FTS65562 GDO65562 GNK65562 GXG65562 HHC65562 HQY65562 IAU65562 IKQ65562 IUM65562 JEI65562 JOE65562 JYA65562 KHW65562 KRS65562 LBO65562 LLK65562 LVG65562 MFC65562 MOY65562 MYU65562 NIQ65562 NSM65562 OCI65562 OME65562 OWA65562 PFW65562 PPS65562 PZO65562 QJK65562 QTG65562 RDC65562 RMY65562 RWU65562 SGQ65562 SQM65562 TAI65562 TKE65562 TUA65562 UDW65562 UNS65562 UXO65562 VHK65562 VRG65562 WBC65562 WKY65562 WUU65562 II131098 SE131098 ACA131098 ALW131098 AVS131098 BFO131098 BPK131098 BZG131098 CJC131098 CSY131098 DCU131098 DMQ131098 DWM131098 EGI131098 EQE131098 FAA131098 FJW131098 FTS131098 GDO131098 GNK131098 GXG131098 HHC131098 HQY131098 IAU131098 IKQ131098 IUM131098 JEI131098 JOE131098 JYA131098 KHW131098 KRS131098 LBO131098 LLK131098 LVG131098 MFC131098 MOY131098 MYU131098 NIQ131098 NSM131098 OCI131098 OME131098 OWA131098 PFW131098 PPS131098 PZO131098 QJK131098 QTG131098 RDC131098 RMY131098 RWU131098 SGQ131098 SQM131098 TAI131098 TKE131098 TUA131098 UDW131098 UNS131098 UXO131098 VHK131098 VRG131098 WBC131098 WKY131098 WUU131098 II196634 SE196634 ACA196634 ALW196634 AVS196634 BFO196634 BPK196634 BZG196634 CJC196634 CSY196634 DCU196634 DMQ196634 DWM196634 EGI196634 EQE196634 FAA196634 FJW196634 FTS196634 GDO196634 GNK196634 GXG196634 HHC196634 HQY196634 IAU196634 IKQ196634 IUM196634 JEI196634 JOE196634 JYA196634 KHW196634 KRS196634 LBO196634 LLK196634 LVG196634 MFC196634 MOY196634 MYU196634 NIQ196634 NSM196634 OCI196634 OME196634 OWA196634 PFW196634 PPS196634 PZO196634 QJK196634 QTG196634 RDC196634 RMY196634 RWU196634 SGQ196634 SQM196634 TAI196634 TKE196634 TUA196634 UDW196634 UNS196634 UXO196634 VHK196634 VRG196634 WBC196634 WKY196634 WUU196634 II262170 SE262170 ACA262170 ALW262170 AVS262170 BFO262170 BPK262170 BZG262170 CJC262170 CSY262170 DCU262170 DMQ262170 DWM262170 EGI262170 EQE262170 FAA262170 FJW262170 FTS262170 GDO262170 GNK262170 GXG262170 HHC262170 HQY262170 IAU262170 IKQ262170 IUM262170 JEI262170 JOE262170 JYA262170 KHW262170 KRS262170 LBO262170 LLK262170 LVG262170 MFC262170 MOY262170 MYU262170 NIQ262170 NSM262170 OCI262170 OME262170 OWA262170 PFW262170 PPS262170 PZO262170 QJK262170 QTG262170 RDC262170 RMY262170 RWU262170 SGQ262170 SQM262170 TAI262170 TKE262170 TUA262170 UDW262170 UNS262170 UXO262170 VHK262170 VRG262170 WBC262170 WKY262170 WUU262170 II327706 SE327706 ACA327706 ALW327706 AVS327706 BFO327706 BPK327706 BZG327706 CJC327706 CSY327706 DCU327706 DMQ327706 DWM327706 EGI327706 EQE327706 FAA327706 FJW327706 FTS327706 GDO327706 GNK327706 GXG327706 HHC327706 HQY327706 IAU327706 IKQ327706 IUM327706 JEI327706 JOE327706 JYA327706 KHW327706 KRS327706 LBO327706 LLK327706 LVG327706 MFC327706 MOY327706 MYU327706 NIQ327706 NSM327706 OCI327706 OME327706 OWA327706 PFW327706 PPS327706 PZO327706 QJK327706 QTG327706 RDC327706 RMY327706 RWU327706 SGQ327706 SQM327706 TAI327706 TKE327706 TUA327706 UDW327706 UNS327706 UXO327706 VHK327706 VRG327706 WBC327706 WKY327706 WUU327706 II393242 SE393242 ACA393242 ALW393242 AVS393242 BFO393242 BPK393242 BZG393242 CJC393242 CSY393242 DCU393242 DMQ393242 DWM393242 EGI393242 EQE393242 FAA393242 FJW393242 FTS393242 GDO393242 GNK393242 GXG393242 HHC393242 HQY393242 IAU393242 IKQ393242 IUM393242 JEI393242 JOE393242 JYA393242 KHW393242 KRS393242 LBO393242 LLK393242 LVG393242 MFC393242 MOY393242 MYU393242 NIQ393242 NSM393242 OCI393242 OME393242 OWA393242 PFW393242 PPS393242 PZO393242 QJK393242 QTG393242 RDC393242 RMY393242 RWU393242 SGQ393242 SQM393242 TAI393242 TKE393242 TUA393242 UDW393242 UNS393242 UXO393242 VHK393242 VRG393242 WBC393242 WKY393242 WUU393242 II458778 SE458778 ACA458778 ALW458778 AVS458778 BFO458778 BPK458778 BZG458778 CJC458778 CSY458778 DCU458778 DMQ458778 DWM458778 EGI458778 EQE458778 FAA458778 FJW458778 FTS458778 GDO458778 GNK458778 GXG458778 HHC458778 HQY458778 IAU458778 IKQ458778 IUM458778 JEI458778 JOE458778 JYA458778 KHW458778 KRS458778 LBO458778 LLK458778 LVG458778 MFC458778 MOY458778 MYU458778 NIQ458778 NSM458778 OCI458778 OME458778 OWA458778 PFW458778 PPS458778 PZO458778 QJK458778 QTG458778 RDC458778 RMY458778 RWU458778 SGQ458778 SQM458778 TAI458778 TKE458778 TUA458778 UDW458778 UNS458778 UXO458778 VHK458778 VRG458778 WBC458778 WKY458778 WUU458778 II524314 SE524314 ACA524314 ALW524314 AVS524314 BFO524314 BPK524314 BZG524314 CJC524314 CSY524314 DCU524314 DMQ524314 DWM524314 EGI524314 EQE524314 FAA524314 FJW524314 FTS524314 GDO524314 GNK524314 GXG524314 HHC524314 HQY524314 IAU524314 IKQ524314 IUM524314 JEI524314 JOE524314 JYA524314 KHW524314 KRS524314 LBO524314 LLK524314 LVG524314 MFC524314 MOY524314 MYU524314 NIQ524314 NSM524314 OCI524314 OME524314 OWA524314 PFW524314 PPS524314 PZO524314 QJK524314 QTG524314 RDC524314 RMY524314 RWU524314 SGQ524314 SQM524314 TAI524314 TKE524314 TUA524314 UDW524314 UNS524314 UXO524314 VHK524314 VRG524314 WBC524314 WKY524314 WUU524314 II589850 SE589850 ACA589850 ALW589850 AVS589850 BFO589850 BPK589850 BZG589850 CJC589850 CSY589850 DCU589850 DMQ589850 DWM589850 EGI589850 EQE589850 FAA589850 FJW589850 FTS589850 GDO589850 GNK589850 GXG589850 HHC589850 HQY589850 IAU589850 IKQ589850 IUM589850 JEI589850 JOE589850 JYA589850 KHW589850 KRS589850 LBO589850 LLK589850 LVG589850 MFC589850 MOY589850 MYU589850 NIQ589850 NSM589850 OCI589850 OME589850 OWA589850 PFW589850 PPS589850 PZO589850 QJK589850 QTG589850 RDC589850 RMY589850 RWU589850 SGQ589850 SQM589850 TAI589850 TKE589850 TUA589850 UDW589850 UNS589850 UXO589850 VHK589850 VRG589850 WBC589850 WKY589850 WUU589850 II655386 SE655386 ACA655386 ALW655386 AVS655386 BFO655386 BPK655386 BZG655386 CJC655386 CSY655386 DCU655386 DMQ655386 DWM655386 EGI655386 EQE655386 FAA655386 FJW655386 FTS655386 GDO655386 GNK655386 GXG655386 HHC655386 HQY655386 IAU655386 IKQ655386 IUM655386 JEI655386 JOE655386 JYA655386 KHW655386 KRS655386 LBO655386 LLK655386 LVG655386 MFC655386 MOY655386 MYU655386 NIQ655386 NSM655386 OCI655386 OME655386 OWA655386 PFW655386 PPS655386 PZO655386 QJK655386 QTG655386 RDC655386 RMY655386 RWU655386 SGQ655386 SQM655386 TAI655386 TKE655386 TUA655386 UDW655386 UNS655386 UXO655386 VHK655386 VRG655386 WBC655386 WKY655386 WUU655386 II720922 SE720922 ACA720922 ALW720922 AVS720922 BFO720922 BPK720922 BZG720922 CJC720922 CSY720922 DCU720922 DMQ720922 DWM720922 EGI720922 EQE720922 FAA720922 FJW720922 FTS720922 GDO720922 GNK720922 GXG720922 HHC720922 HQY720922 IAU720922 IKQ720922 IUM720922 JEI720922 JOE720922 JYA720922 KHW720922 KRS720922 LBO720922 LLK720922 LVG720922 MFC720922 MOY720922 MYU720922 NIQ720922 NSM720922 OCI720922 OME720922 OWA720922 PFW720922 PPS720922 PZO720922 QJK720922 QTG720922 RDC720922 RMY720922 RWU720922 SGQ720922 SQM720922 TAI720922 TKE720922 TUA720922 UDW720922 UNS720922 UXO720922 VHK720922 VRG720922 WBC720922 WKY720922 WUU720922 II786458 SE786458 ACA786458 ALW786458 AVS786458 BFO786458 BPK786458 BZG786458 CJC786458 CSY786458 DCU786458 DMQ786458 DWM786458 EGI786458 EQE786458 FAA786458 FJW786458 FTS786458 GDO786458 GNK786458 GXG786458 HHC786458 HQY786458 IAU786458 IKQ786458 IUM786458 JEI786458 JOE786458 JYA786458 KHW786458 KRS786458 LBO786458 LLK786458 LVG786458 MFC786458 MOY786458 MYU786458 NIQ786458 NSM786458 OCI786458 OME786458 OWA786458 PFW786458 PPS786458 PZO786458 QJK786458 QTG786458 RDC786458 RMY786458 RWU786458 SGQ786458 SQM786458 TAI786458 TKE786458 TUA786458 UDW786458 UNS786458 UXO786458 VHK786458 VRG786458 WBC786458 WKY786458 WUU786458 II851994 SE851994 ACA851994 ALW851994 AVS851994 BFO851994 BPK851994 BZG851994 CJC851994 CSY851994 DCU851994 DMQ851994 DWM851994 EGI851994 EQE851994 FAA851994 FJW851994 FTS851994 GDO851994 GNK851994 GXG851994 HHC851994 HQY851994 IAU851994 IKQ851994 IUM851994 JEI851994 JOE851994 JYA851994 KHW851994 KRS851994 LBO851994 LLK851994 LVG851994 MFC851994 MOY851994 MYU851994 NIQ851994 NSM851994 OCI851994 OME851994 OWA851994 PFW851994 PPS851994 PZO851994 QJK851994 QTG851994 RDC851994 RMY851994 RWU851994 SGQ851994 SQM851994 TAI851994 TKE851994 TUA851994 UDW851994 UNS851994 UXO851994 VHK851994 VRG851994 WBC851994 WKY851994 WUU851994 II917530 SE917530 ACA917530 ALW917530 AVS917530 BFO917530 BPK917530 BZG917530 CJC917530 CSY917530 DCU917530 DMQ917530 DWM917530 EGI917530 EQE917530 FAA917530 FJW917530 FTS917530 GDO917530 GNK917530 GXG917530 HHC917530 HQY917530 IAU917530 IKQ917530 IUM917530 JEI917530 JOE917530 JYA917530 KHW917530 KRS917530 LBO917530 LLK917530 LVG917530 MFC917530 MOY917530 MYU917530 NIQ917530 NSM917530 OCI917530 OME917530 OWA917530 PFW917530 PPS917530 PZO917530 QJK917530 QTG917530 RDC917530 RMY917530 RWU917530 SGQ917530 SQM917530 TAI917530 TKE917530 TUA917530 UDW917530 UNS917530 UXO917530 VHK917530 VRG917530 WBC917530 WKY917530 WUU917530 II983066 SE983066 ACA983066 ALW983066 AVS983066 BFO983066 BPK983066 BZG983066 CJC983066 CSY983066 DCU983066 DMQ983066 DWM983066 EGI983066 EQE983066 FAA983066 FJW983066 FTS983066 GDO983066 GNK983066 GXG983066 HHC983066 HQY983066 IAU983066 IKQ983066 IUM983066 JEI983066 JOE983066 JYA983066 KHW983066 KRS983066 LBO983066 LLK983066 LVG983066 MFC983066 MOY983066 MYU983066 NIQ983066 NSM983066 OCI983066 OME983066 OWA983066 PFW983066 PPS983066 PZO983066 QJK983066 QTG983066 RDC983066 RMY983066 RWU983066 SGQ983066 SQM983066 TAI983066 TKE983066 TUA983066 UDW983066 UNS983066 UXO983066 VHK983066 VRG983066 WBC983066 WKY983066 WUU983066 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IL65579:IN65579 SH65579:SJ65579 ACD65579:ACF65579 ALZ65579:AMB65579 AVV65579:AVX65579 BFR65579:BFT65579 BPN65579:BPP65579 BZJ65579:BZL65579 CJF65579:CJH65579 CTB65579:CTD65579 DCX65579:DCZ65579 DMT65579:DMV65579 DWP65579:DWR65579 EGL65579:EGN65579 EQH65579:EQJ65579 FAD65579:FAF65579 FJZ65579:FKB65579 FTV65579:FTX65579 GDR65579:GDT65579 GNN65579:GNP65579 GXJ65579:GXL65579 HHF65579:HHH65579 HRB65579:HRD65579 IAX65579:IAZ65579 IKT65579:IKV65579 IUP65579:IUR65579 JEL65579:JEN65579 JOH65579:JOJ65579 JYD65579:JYF65579 KHZ65579:KIB65579 KRV65579:KRX65579 LBR65579:LBT65579 LLN65579:LLP65579 LVJ65579:LVL65579 MFF65579:MFH65579 MPB65579:MPD65579 MYX65579:MYZ65579 NIT65579:NIV65579 NSP65579:NSR65579 OCL65579:OCN65579 OMH65579:OMJ65579 OWD65579:OWF65579 PFZ65579:PGB65579 PPV65579:PPX65579 PZR65579:PZT65579 QJN65579:QJP65579 QTJ65579:QTL65579 RDF65579:RDH65579 RNB65579:RND65579 RWX65579:RWZ65579 SGT65579:SGV65579 SQP65579:SQR65579 TAL65579:TAN65579 TKH65579:TKJ65579 TUD65579:TUF65579 UDZ65579:UEB65579 UNV65579:UNX65579 UXR65579:UXT65579 VHN65579:VHP65579 VRJ65579:VRL65579 WBF65579:WBH65579 WLB65579:WLD65579 WUX65579:WUZ65579 IL131115:IN131115 SH131115:SJ131115 ACD131115:ACF131115 ALZ131115:AMB131115 AVV131115:AVX131115 BFR131115:BFT131115 BPN131115:BPP131115 BZJ131115:BZL131115 CJF131115:CJH131115 CTB131115:CTD131115 DCX131115:DCZ131115 DMT131115:DMV131115 DWP131115:DWR131115 EGL131115:EGN131115 EQH131115:EQJ131115 FAD131115:FAF131115 FJZ131115:FKB131115 FTV131115:FTX131115 GDR131115:GDT131115 GNN131115:GNP131115 GXJ131115:GXL131115 HHF131115:HHH131115 HRB131115:HRD131115 IAX131115:IAZ131115 IKT131115:IKV131115 IUP131115:IUR131115 JEL131115:JEN131115 JOH131115:JOJ131115 JYD131115:JYF131115 KHZ131115:KIB131115 KRV131115:KRX131115 LBR131115:LBT131115 LLN131115:LLP131115 LVJ131115:LVL131115 MFF131115:MFH131115 MPB131115:MPD131115 MYX131115:MYZ131115 NIT131115:NIV131115 NSP131115:NSR131115 OCL131115:OCN131115 OMH131115:OMJ131115 OWD131115:OWF131115 PFZ131115:PGB131115 PPV131115:PPX131115 PZR131115:PZT131115 QJN131115:QJP131115 QTJ131115:QTL131115 RDF131115:RDH131115 RNB131115:RND131115 RWX131115:RWZ131115 SGT131115:SGV131115 SQP131115:SQR131115 TAL131115:TAN131115 TKH131115:TKJ131115 TUD131115:TUF131115 UDZ131115:UEB131115 UNV131115:UNX131115 UXR131115:UXT131115 VHN131115:VHP131115 VRJ131115:VRL131115 WBF131115:WBH131115 WLB131115:WLD131115 WUX131115:WUZ131115 IL196651:IN196651 SH196651:SJ196651 ACD196651:ACF196651 ALZ196651:AMB196651 AVV196651:AVX196651 BFR196651:BFT196651 BPN196651:BPP196651 BZJ196651:BZL196651 CJF196651:CJH196651 CTB196651:CTD196651 DCX196651:DCZ196651 DMT196651:DMV196651 DWP196651:DWR196651 EGL196651:EGN196651 EQH196651:EQJ196651 FAD196651:FAF196651 FJZ196651:FKB196651 FTV196651:FTX196651 GDR196651:GDT196651 GNN196651:GNP196651 GXJ196651:GXL196651 HHF196651:HHH196651 HRB196651:HRD196651 IAX196651:IAZ196651 IKT196651:IKV196651 IUP196651:IUR196651 JEL196651:JEN196651 JOH196651:JOJ196651 JYD196651:JYF196651 KHZ196651:KIB196651 KRV196651:KRX196651 LBR196651:LBT196651 LLN196651:LLP196651 LVJ196651:LVL196651 MFF196651:MFH196651 MPB196651:MPD196651 MYX196651:MYZ196651 NIT196651:NIV196651 NSP196651:NSR196651 OCL196651:OCN196651 OMH196651:OMJ196651 OWD196651:OWF196651 PFZ196651:PGB196651 PPV196651:PPX196651 PZR196651:PZT196651 QJN196651:QJP196651 QTJ196651:QTL196651 RDF196651:RDH196651 RNB196651:RND196651 RWX196651:RWZ196651 SGT196651:SGV196651 SQP196651:SQR196651 TAL196651:TAN196651 TKH196651:TKJ196651 TUD196651:TUF196651 UDZ196651:UEB196651 UNV196651:UNX196651 UXR196651:UXT196651 VHN196651:VHP196651 VRJ196651:VRL196651 WBF196651:WBH196651 WLB196651:WLD196651 WUX196651:WUZ196651 IL262187:IN262187 SH262187:SJ262187 ACD262187:ACF262187 ALZ262187:AMB262187 AVV262187:AVX262187 BFR262187:BFT262187 BPN262187:BPP262187 BZJ262187:BZL262187 CJF262187:CJH262187 CTB262187:CTD262187 DCX262187:DCZ262187 DMT262187:DMV262187 DWP262187:DWR262187 EGL262187:EGN262187 EQH262187:EQJ262187 FAD262187:FAF262187 FJZ262187:FKB262187 FTV262187:FTX262187 GDR262187:GDT262187 GNN262187:GNP262187 GXJ262187:GXL262187 HHF262187:HHH262187 HRB262187:HRD262187 IAX262187:IAZ262187 IKT262187:IKV262187 IUP262187:IUR262187 JEL262187:JEN262187 JOH262187:JOJ262187 JYD262187:JYF262187 KHZ262187:KIB262187 KRV262187:KRX262187 LBR262187:LBT262187 LLN262187:LLP262187 LVJ262187:LVL262187 MFF262187:MFH262187 MPB262187:MPD262187 MYX262187:MYZ262187 NIT262187:NIV262187 NSP262187:NSR262187 OCL262187:OCN262187 OMH262187:OMJ262187 OWD262187:OWF262187 PFZ262187:PGB262187 PPV262187:PPX262187 PZR262187:PZT262187 QJN262187:QJP262187 QTJ262187:QTL262187 RDF262187:RDH262187 RNB262187:RND262187 RWX262187:RWZ262187 SGT262187:SGV262187 SQP262187:SQR262187 TAL262187:TAN262187 TKH262187:TKJ262187 TUD262187:TUF262187 UDZ262187:UEB262187 UNV262187:UNX262187 UXR262187:UXT262187 VHN262187:VHP262187 VRJ262187:VRL262187 WBF262187:WBH262187 WLB262187:WLD262187 WUX262187:WUZ262187 IL327723:IN327723 SH327723:SJ327723 ACD327723:ACF327723 ALZ327723:AMB327723 AVV327723:AVX327723 BFR327723:BFT327723 BPN327723:BPP327723 BZJ327723:BZL327723 CJF327723:CJH327723 CTB327723:CTD327723 DCX327723:DCZ327723 DMT327723:DMV327723 DWP327723:DWR327723 EGL327723:EGN327723 EQH327723:EQJ327723 FAD327723:FAF327723 FJZ327723:FKB327723 FTV327723:FTX327723 GDR327723:GDT327723 GNN327723:GNP327723 GXJ327723:GXL327723 HHF327723:HHH327723 HRB327723:HRD327723 IAX327723:IAZ327723 IKT327723:IKV327723 IUP327723:IUR327723 JEL327723:JEN327723 JOH327723:JOJ327723 JYD327723:JYF327723 KHZ327723:KIB327723 KRV327723:KRX327723 LBR327723:LBT327723 LLN327723:LLP327723 LVJ327723:LVL327723 MFF327723:MFH327723 MPB327723:MPD327723 MYX327723:MYZ327723 NIT327723:NIV327723 NSP327723:NSR327723 OCL327723:OCN327723 OMH327723:OMJ327723 OWD327723:OWF327723 PFZ327723:PGB327723 PPV327723:PPX327723 PZR327723:PZT327723 QJN327723:QJP327723 QTJ327723:QTL327723 RDF327723:RDH327723 RNB327723:RND327723 RWX327723:RWZ327723 SGT327723:SGV327723 SQP327723:SQR327723 TAL327723:TAN327723 TKH327723:TKJ327723 TUD327723:TUF327723 UDZ327723:UEB327723 UNV327723:UNX327723 UXR327723:UXT327723 VHN327723:VHP327723 VRJ327723:VRL327723 WBF327723:WBH327723 WLB327723:WLD327723 WUX327723:WUZ327723 IL393259:IN393259 SH393259:SJ393259 ACD393259:ACF393259 ALZ393259:AMB393259 AVV393259:AVX393259 BFR393259:BFT393259 BPN393259:BPP393259 BZJ393259:BZL393259 CJF393259:CJH393259 CTB393259:CTD393259 DCX393259:DCZ393259 DMT393259:DMV393259 DWP393259:DWR393259 EGL393259:EGN393259 EQH393259:EQJ393259 FAD393259:FAF393259 FJZ393259:FKB393259 FTV393259:FTX393259 GDR393259:GDT393259 GNN393259:GNP393259 GXJ393259:GXL393259 HHF393259:HHH393259 HRB393259:HRD393259 IAX393259:IAZ393259 IKT393259:IKV393259 IUP393259:IUR393259 JEL393259:JEN393259 JOH393259:JOJ393259 JYD393259:JYF393259 KHZ393259:KIB393259 KRV393259:KRX393259 LBR393259:LBT393259 LLN393259:LLP393259 LVJ393259:LVL393259 MFF393259:MFH393259 MPB393259:MPD393259 MYX393259:MYZ393259 NIT393259:NIV393259 NSP393259:NSR393259 OCL393259:OCN393259 OMH393259:OMJ393259 OWD393259:OWF393259 PFZ393259:PGB393259 PPV393259:PPX393259 PZR393259:PZT393259 QJN393259:QJP393259 QTJ393259:QTL393259 RDF393259:RDH393259 RNB393259:RND393259 RWX393259:RWZ393259 SGT393259:SGV393259 SQP393259:SQR393259 TAL393259:TAN393259 TKH393259:TKJ393259 TUD393259:TUF393259 UDZ393259:UEB393259 UNV393259:UNX393259 UXR393259:UXT393259 VHN393259:VHP393259 VRJ393259:VRL393259 WBF393259:WBH393259 WLB393259:WLD393259 WUX393259:WUZ393259 IL458795:IN458795 SH458795:SJ458795 ACD458795:ACF458795 ALZ458795:AMB458795 AVV458795:AVX458795 BFR458795:BFT458795 BPN458795:BPP458795 BZJ458795:BZL458795 CJF458795:CJH458795 CTB458795:CTD458795 DCX458795:DCZ458795 DMT458795:DMV458795 DWP458795:DWR458795 EGL458795:EGN458795 EQH458795:EQJ458795 FAD458795:FAF458795 FJZ458795:FKB458795 FTV458795:FTX458795 GDR458795:GDT458795 GNN458795:GNP458795 GXJ458795:GXL458795 HHF458795:HHH458795 HRB458795:HRD458795 IAX458795:IAZ458795 IKT458795:IKV458795 IUP458795:IUR458795 JEL458795:JEN458795 JOH458795:JOJ458795 JYD458795:JYF458795 KHZ458795:KIB458795 KRV458795:KRX458795 LBR458795:LBT458795 LLN458795:LLP458795 LVJ458795:LVL458795 MFF458795:MFH458795 MPB458795:MPD458795 MYX458795:MYZ458795 NIT458795:NIV458795 NSP458795:NSR458795 OCL458795:OCN458795 OMH458795:OMJ458795 OWD458795:OWF458795 PFZ458795:PGB458795 PPV458795:PPX458795 PZR458795:PZT458795 QJN458795:QJP458795 QTJ458795:QTL458795 RDF458795:RDH458795 RNB458795:RND458795 RWX458795:RWZ458795 SGT458795:SGV458795 SQP458795:SQR458795 TAL458795:TAN458795 TKH458795:TKJ458795 TUD458795:TUF458795 UDZ458795:UEB458795 UNV458795:UNX458795 UXR458795:UXT458795 VHN458795:VHP458795 VRJ458795:VRL458795 WBF458795:WBH458795 WLB458795:WLD458795 WUX458795:WUZ458795 IL524331:IN524331 SH524331:SJ524331 ACD524331:ACF524331 ALZ524331:AMB524331 AVV524331:AVX524331 BFR524331:BFT524331 BPN524331:BPP524331 BZJ524331:BZL524331 CJF524331:CJH524331 CTB524331:CTD524331 DCX524331:DCZ524331 DMT524331:DMV524331 DWP524331:DWR524331 EGL524331:EGN524331 EQH524331:EQJ524331 FAD524331:FAF524331 FJZ524331:FKB524331 FTV524331:FTX524331 GDR524331:GDT524331 GNN524331:GNP524331 GXJ524331:GXL524331 HHF524331:HHH524331 HRB524331:HRD524331 IAX524331:IAZ524331 IKT524331:IKV524331 IUP524331:IUR524331 JEL524331:JEN524331 JOH524331:JOJ524331 JYD524331:JYF524331 KHZ524331:KIB524331 KRV524331:KRX524331 LBR524331:LBT524331 LLN524331:LLP524331 LVJ524331:LVL524331 MFF524331:MFH524331 MPB524331:MPD524331 MYX524331:MYZ524331 NIT524331:NIV524331 NSP524331:NSR524331 OCL524331:OCN524331 OMH524331:OMJ524331 OWD524331:OWF524331 PFZ524331:PGB524331 PPV524331:PPX524331 PZR524331:PZT524331 QJN524331:QJP524331 QTJ524331:QTL524331 RDF524331:RDH524331 RNB524331:RND524331 RWX524331:RWZ524331 SGT524331:SGV524331 SQP524331:SQR524331 TAL524331:TAN524331 TKH524331:TKJ524331 TUD524331:TUF524331 UDZ524331:UEB524331 UNV524331:UNX524331 UXR524331:UXT524331 VHN524331:VHP524331 VRJ524331:VRL524331 WBF524331:WBH524331 WLB524331:WLD524331 WUX524331:WUZ524331 IL589867:IN589867 SH589867:SJ589867 ACD589867:ACF589867 ALZ589867:AMB589867 AVV589867:AVX589867 BFR589867:BFT589867 BPN589867:BPP589867 BZJ589867:BZL589867 CJF589867:CJH589867 CTB589867:CTD589867 DCX589867:DCZ589867 DMT589867:DMV589867 DWP589867:DWR589867 EGL589867:EGN589867 EQH589867:EQJ589867 FAD589867:FAF589867 FJZ589867:FKB589867 FTV589867:FTX589867 GDR589867:GDT589867 GNN589867:GNP589867 GXJ589867:GXL589867 HHF589867:HHH589867 HRB589867:HRD589867 IAX589867:IAZ589867 IKT589867:IKV589867 IUP589867:IUR589867 JEL589867:JEN589867 JOH589867:JOJ589867 JYD589867:JYF589867 KHZ589867:KIB589867 KRV589867:KRX589867 LBR589867:LBT589867 LLN589867:LLP589867 LVJ589867:LVL589867 MFF589867:MFH589867 MPB589867:MPD589867 MYX589867:MYZ589867 NIT589867:NIV589867 NSP589867:NSR589867 OCL589867:OCN589867 OMH589867:OMJ589867 OWD589867:OWF589867 PFZ589867:PGB589867 PPV589867:PPX589867 PZR589867:PZT589867 QJN589867:QJP589867 QTJ589867:QTL589867 RDF589867:RDH589867 RNB589867:RND589867 RWX589867:RWZ589867 SGT589867:SGV589867 SQP589867:SQR589867 TAL589867:TAN589867 TKH589867:TKJ589867 TUD589867:TUF589867 UDZ589867:UEB589867 UNV589867:UNX589867 UXR589867:UXT589867 VHN589867:VHP589867 VRJ589867:VRL589867 WBF589867:WBH589867 WLB589867:WLD589867 WUX589867:WUZ589867 IL655403:IN655403 SH655403:SJ655403 ACD655403:ACF655403 ALZ655403:AMB655403 AVV655403:AVX655403 BFR655403:BFT655403 BPN655403:BPP655403 BZJ655403:BZL655403 CJF655403:CJH655403 CTB655403:CTD655403 DCX655403:DCZ655403 DMT655403:DMV655403 DWP655403:DWR655403 EGL655403:EGN655403 EQH655403:EQJ655403 FAD655403:FAF655403 FJZ655403:FKB655403 FTV655403:FTX655403 GDR655403:GDT655403 GNN655403:GNP655403 GXJ655403:GXL655403 HHF655403:HHH655403 HRB655403:HRD655403 IAX655403:IAZ655403 IKT655403:IKV655403 IUP655403:IUR655403 JEL655403:JEN655403 JOH655403:JOJ655403 JYD655403:JYF655403 KHZ655403:KIB655403 KRV655403:KRX655403 LBR655403:LBT655403 LLN655403:LLP655403 LVJ655403:LVL655403 MFF655403:MFH655403 MPB655403:MPD655403 MYX655403:MYZ655403 NIT655403:NIV655403 NSP655403:NSR655403 OCL655403:OCN655403 OMH655403:OMJ655403 OWD655403:OWF655403 PFZ655403:PGB655403 PPV655403:PPX655403 PZR655403:PZT655403 QJN655403:QJP655403 QTJ655403:QTL655403 RDF655403:RDH655403 RNB655403:RND655403 RWX655403:RWZ655403 SGT655403:SGV655403 SQP655403:SQR655403 TAL655403:TAN655403 TKH655403:TKJ655403 TUD655403:TUF655403 UDZ655403:UEB655403 UNV655403:UNX655403 UXR655403:UXT655403 VHN655403:VHP655403 VRJ655403:VRL655403 WBF655403:WBH655403 WLB655403:WLD655403 WUX655403:WUZ655403 IL720939:IN720939 SH720939:SJ720939 ACD720939:ACF720939 ALZ720939:AMB720939 AVV720939:AVX720939 BFR720939:BFT720939 BPN720939:BPP720939 BZJ720939:BZL720939 CJF720939:CJH720939 CTB720939:CTD720939 DCX720939:DCZ720939 DMT720939:DMV720939 DWP720939:DWR720939 EGL720939:EGN720939 EQH720939:EQJ720939 FAD720939:FAF720939 FJZ720939:FKB720939 FTV720939:FTX720939 GDR720939:GDT720939 GNN720939:GNP720939 GXJ720939:GXL720939 HHF720939:HHH720939 HRB720939:HRD720939 IAX720939:IAZ720939 IKT720939:IKV720939 IUP720939:IUR720939 JEL720939:JEN720939 JOH720939:JOJ720939 JYD720939:JYF720939 KHZ720939:KIB720939 KRV720939:KRX720939 LBR720939:LBT720939 LLN720939:LLP720939 LVJ720939:LVL720939 MFF720939:MFH720939 MPB720939:MPD720939 MYX720939:MYZ720939 NIT720939:NIV720939 NSP720939:NSR720939 OCL720939:OCN720939 OMH720939:OMJ720939 OWD720939:OWF720939 PFZ720939:PGB720939 PPV720939:PPX720939 PZR720939:PZT720939 QJN720939:QJP720939 QTJ720939:QTL720939 RDF720939:RDH720939 RNB720939:RND720939 RWX720939:RWZ720939 SGT720939:SGV720939 SQP720939:SQR720939 TAL720939:TAN720939 TKH720939:TKJ720939 TUD720939:TUF720939 UDZ720939:UEB720939 UNV720939:UNX720939 UXR720939:UXT720939 VHN720939:VHP720939 VRJ720939:VRL720939 WBF720939:WBH720939 WLB720939:WLD720939 WUX720939:WUZ720939 IL786475:IN786475 SH786475:SJ786475 ACD786475:ACF786475 ALZ786475:AMB786475 AVV786475:AVX786475 BFR786475:BFT786475 BPN786475:BPP786475 BZJ786475:BZL786475 CJF786475:CJH786475 CTB786475:CTD786475 DCX786475:DCZ786475 DMT786475:DMV786475 DWP786475:DWR786475 EGL786475:EGN786475 EQH786475:EQJ786475 FAD786475:FAF786475 FJZ786475:FKB786475 FTV786475:FTX786475 GDR786475:GDT786475 GNN786475:GNP786475 GXJ786475:GXL786475 HHF786475:HHH786475 HRB786475:HRD786475 IAX786475:IAZ786475 IKT786475:IKV786475 IUP786475:IUR786475 JEL786475:JEN786475 JOH786475:JOJ786475 JYD786475:JYF786475 KHZ786475:KIB786475 KRV786475:KRX786475 LBR786475:LBT786475 LLN786475:LLP786475 LVJ786475:LVL786475 MFF786475:MFH786475 MPB786475:MPD786475 MYX786475:MYZ786475 NIT786475:NIV786475 NSP786475:NSR786475 OCL786475:OCN786475 OMH786475:OMJ786475 OWD786475:OWF786475 PFZ786475:PGB786475 PPV786475:PPX786475 PZR786475:PZT786475 QJN786475:QJP786475 QTJ786475:QTL786475 RDF786475:RDH786475 RNB786475:RND786475 RWX786475:RWZ786475 SGT786475:SGV786475 SQP786475:SQR786475 TAL786475:TAN786475 TKH786475:TKJ786475 TUD786475:TUF786475 UDZ786475:UEB786475 UNV786475:UNX786475 UXR786475:UXT786475 VHN786475:VHP786475 VRJ786475:VRL786475 WBF786475:WBH786475 WLB786475:WLD786475 WUX786475:WUZ786475 IL852011:IN852011 SH852011:SJ852011 ACD852011:ACF852011 ALZ852011:AMB852011 AVV852011:AVX852011 BFR852011:BFT852011 BPN852011:BPP852011 BZJ852011:BZL852011 CJF852011:CJH852011 CTB852011:CTD852011 DCX852011:DCZ852011 DMT852011:DMV852011 DWP852011:DWR852011 EGL852011:EGN852011 EQH852011:EQJ852011 FAD852011:FAF852011 FJZ852011:FKB852011 FTV852011:FTX852011 GDR852011:GDT852011 GNN852011:GNP852011 GXJ852011:GXL852011 HHF852011:HHH852011 HRB852011:HRD852011 IAX852011:IAZ852011 IKT852011:IKV852011 IUP852011:IUR852011 JEL852011:JEN852011 JOH852011:JOJ852011 JYD852011:JYF852011 KHZ852011:KIB852011 KRV852011:KRX852011 LBR852011:LBT852011 LLN852011:LLP852011 LVJ852011:LVL852011 MFF852011:MFH852011 MPB852011:MPD852011 MYX852011:MYZ852011 NIT852011:NIV852011 NSP852011:NSR852011 OCL852011:OCN852011 OMH852011:OMJ852011 OWD852011:OWF852011 PFZ852011:PGB852011 PPV852011:PPX852011 PZR852011:PZT852011 QJN852011:QJP852011 QTJ852011:QTL852011 RDF852011:RDH852011 RNB852011:RND852011 RWX852011:RWZ852011 SGT852011:SGV852011 SQP852011:SQR852011 TAL852011:TAN852011 TKH852011:TKJ852011 TUD852011:TUF852011 UDZ852011:UEB852011 UNV852011:UNX852011 UXR852011:UXT852011 VHN852011:VHP852011 VRJ852011:VRL852011 WBF852011:WBH852011 WLB852011:WLD852011 WUX852011:WUZ852011 IL917547:IN917547 SH917547:SJ917547 ACD917547:ACF917547 ALZ917547:AMB917547 AVV917547:AVX917547 BFR917547:BFT917547 BPN917547:BPP917547 BZJ917547:BZL917547 CJF917547:CJH917547 CTB917547:CTD917547 DCX917547:DCZ917547 DMT917547:DMV917547 DWP917547:DWR917547 EGL917547:EGN917547 EQH917547:EQJ917547 FAD917547:FAF917547 FJZ917547:FKB917547 FTV917547:FTX917547 GDR917547:GDT917547 GNN917547:GNP917547 GXJ917547:GXL917547 HHF917547:HHH917547 HRB917547:HRD917547 IAX917547:IAZ917547 IKT917547:IKV917547 IUP917547:IUR917547 JEL917547:JEN917547 JOH917547:JOJ917547 JYD917547:JYF917547 KHZ917547:KIB917547 KRV917547:KRX917547 LBR917547:LBT917547 LLN917547:LLP917547 LVJ917547:LVL917547 MFF917547:MFH917547 MPB917547:MPD917547 MYX917547:MYZ917547 NIT917547:NIV917547 NSP917547:NSR917547 OCL917547:OCN917547 OMH917547:OMJ917547 OWD917547:OWF917547 PFZ917547:PGB917547 PPV917547:PPX917547 PZR917547:PZT917547 QJN917547:QJP917547 QTJ917547:QTL917547 RDF917547:RDH917547 RNB917547:RND917547 RWX917547:RWZ917547 SGT917547:SGV917547 SQP917547:SQR917547 TAL917547:TAN917547 TKH917547:TKJ917547 TUD917547:TUF917547 UDZ917547:UEB917547 UNV917547:UNX917547 UXR917547:UXT917547 VHN917547:VHP917547 VRJ917547:VRL917547 WBF917547:WBH917547 WLB917547:WLD917547 WUX917547:WUZ917547 IL983083:IN983083 SH983083:SJ983083 ACD983083:ACF983083 ALZ983083:AMB983083 AVV983083:AVX983083 BFR983083:BFT983083 BPN983083:BPP983083 BZJ983083:BZL983083 CJF983083:CJH983083 CTB983083:CTD983083 DCX983083:DCZ983083 DMT983083:DMV983083 DWP983083:DWR983083 EGL983083:EGN983083 EQH983083:EQJ983083 FAD983083:FAF983083 FJZ983083:FKB983083 FTV983083:FTX983083 GDR983083:GDT983083 GNN983083:GNP983083 GXJ983083:GXL983083 HHF983083:HHH983083 HRB983083:HRD983083 IAX983083:IAZ983083 IKT983083:IKV983083 IUP983083:IUR983083 JEL983083:JEN983083 JOH983083:JOJ983083 JYD983083:JYF983083 KHZ983083:KIB983083 KRV983083:KRX983083 LBR983083:LBT983083 LLN983083:LLP983083 LVJ983083:LVL983083 MFF983083:MFH983083 MPB983083:MPD983083 MYX983083:MYZ983083 NIT983083:NIV983083 NSP983083:NSR983083 OCL983083:OCN983083 OMH983083:OMJ983083 OWD983083:OWF983083 PFZ983083:PGB983083 PPV983083:PPX983083 PZR983083:PZT983083 QJN983083:QJP983083 QTJ983083:QTL983083 RDF983083:RDH983083 RNB983083:RND983083 RWX983083:RWZ983083 SGT983083:SGV983083 SQP983083:SQR983083 TAL983083:TAN983083 TKH983083:TKJ983083 TUD983083:TUF983083 UDZ983083:UEB983083 UNV983083:UNX983083 UXR983083:UXT983083 VHN983083:VHP983083 VRJ983083:VRL983083 WBF983083:WBH983083 WLB983083:WLD983083 WUX983083:WUZ983083 IQ65577:IS65578 SM65577:SO65578 ACI65577:ACK65578 AME65577:AMG65578 AWA65577:AWC65578 BFW65577:BFY65578 BPS65577:BPU65578 BZO65577:BZQ65578 CJK65577:CJM65578 CTG65577:CTI65578 DDC65577:DDE65578 DMY65577:DNA65578 DWU65577:DWW65578 EGQ65577:EGS65578 EQM65577:EQO65578 FAI65577:FAK65578 FKE65577:FKG65578 FUA65577:FUC65578 GDW65577:GDY65578 GNS65577:GNU65578 GXO65577:GXQ65578 HHK65577:HHM65578 HRG65577:HRI65578 IBC65577:IBE65578 IKY65577:ILA65578 IUU65577:IUW65578 JEQ65577:JES65578 JOM65577:JOO65578 JYI65577:JYK65578 KIE65577:KIG65578 KSA65577:KSC65578 LBW65577:LBY65578 LLS65577:LLU65578 LVO65577:LVQ65578 MFK65577:MFM65578 MPG65577:MPI65578 MZC65577:MZE65578 NIY65577:NJA65578 NSU65577:NSW65578 OCQ65577:OCS65578 OMM65577:OMO65578 OWI65577:OWK65578 PGE65577:PGG65578 PQA65577:PQC65578 PZW65577:PZY65578 QJS65577:QJU65578 QTO65577:QTQ65578 RDK65577:RDM65578 RNG65577:RNI65578 RXC65577:RXE65578 SGY65577:SHA65578 SQU65577:SQW65578 TAQ65577:TAS65578 TKM65577:TKO65578 TUI65577:TUK65578 UEE65577:UEG65578 UOA65577:UOC65578 UXW65577:UXY65578 VHS65577:VHU65578 VRO65577:VRQ65578 WBK65577:WBM65578 WLG65577:WLI65578 WVC65577:WVE65578 IQ131113:IS131114 SM131113:SO131114 ACI131113:ACK131114 AME131113:AMG131114 AWA131113:AWC131114 BFW131113:BFY131114 BPS131113:BPU131114 BZO131113:BZQ131114 CJK131113:CJM131114 CTG131113:CTI131114 DDC131113:DDE131114 DMY131113:DNA131114 DWU131113:DWW131114 EGQ131113:EGS131114 EQM131113:EQO131114 FAI131113:FAK131114 FKE131113:FKG131114 FUA131113:FUC131114 GDW131113:GDY131114 GNS131113:GNU131114 GXO131113:GXQ131114 HHK131113:HHM131114 HRG131113:HRI131114 IBC131113:IBE131114 IKY131113:ILA131114 IUU131113:IUW131114 JEQ131113:JES131114 JOM131113:JOO131114 JYI131113:JYK131114 KIE131113:KIG131114 KSA131113:KSC131114 LBW131113:LBY131114 LLS131113:LLU131114 LVO131113:LVQ131114 MFK131113:MFM131114 MPG131113:MPI131114 MZC131113:MZE131114 NIY131113:NJA131114 NSU131113:NSW131114 OCQ131113:OCS131114 OMM131113:OMO131114 OWI131113:OWK131114 PGE131113:PGG131114 PQA131113:PQC131114 PZW131113:PZY131114 QJS131113:QJU131114 QTO131113:QTQ131114 RDK131113:RDM131114 RNG131113:RNI131114 RXC131113:RXE131114 SGY131113:SHA131114 SQU131113:SQW131114 TAQ131113:TAS131114 TKM131113:TKO131114 TUI131113:TUK131114 UEE131113:UEG131114 UOA131113:UOC131114 UXW131113:UXY131114 VHS131113:VHU131114 VRO131113:VRQ131114 WBK131113:WBM131114 WLG131113:WLI131114 WVC131113:WVE131114 IQ196649:IS196650 SM196649:SO196650 ACI196649:ACK196650 AME196649:AMG196650 AWA196649:AWC196650 BFW196649:BFY196650 BPS196649:BPU196650 BZO196649:BZQ196650 CJK196649:CJM196650 CTG196649:CTI196650 DDC196649:DDE196650 DMY196649:DNA196650 DWU196649:DWW196650 EGQ196649:EGS196650 EQM196649:EQO196650 FAI196649:FAK196650 FKE196649:FKG196650 FUA196649:FUC196650 GDW196649:GDY196650 GNS196649:GNU196650 GXO196649:GXQ196650 HHK196649:HHM196650 HRG196649:HRI196650 IBC196649:IBE196650 IKY196649:ILA196650 IUU196649:IUW196650 JEQ196649:JES196650 JOM196649:JOO196650 JYI196649:JYK196650 KIE196649:KIG196650 KSA196649:KSC196650 LBW196649:LBY196650 LLS196649:LLU196650 LVO196649:LVQ196650 MFK196649:MFM196650 MPG196649:MPI196650 MZC196649:MZE196650 NIY196649:NJA196650 NSU196649:NSW196650 OCQ196649:OCS196650 OMM196649:OMO196650 OWI196649:OWK196650 PGE196649:PGG196650 PQA196649:PQC196650 PZW196649:PZY196650 QJS196649:QJU196650 QTO196649:QTQ196650 RDK196649:RDM196650 RNG196649:RNI196650 RXC196649:RXE196650 SGY196649:SHA196650 SQU196649:SQW196650 TAQ196649:TAS196650 TKM196649:TKO196650 TUI196649:TUK196650 UEE196649:UEG196650 UOA196649:UOC196650 UXW196649:UXY196650 VHS196649:VHU196650 VRO196649:VRQ196650 WBK196649:WBM196650 WLG196649:WLI196650 WVC196649:WVE196650 IQ262185:IS262186 SM262185:SO262186 ACI262185:ACK262186 AME262185:AMG262186 AWA262185:AWC262186 BFW262185:BFY262186 BPS262185:BPU262186 BZO262185:BZQ262186 CJK262185:CJM262186 CTG262185:CTI262186 DDC262185:DDE262186 DMY262185:DNA262186 DWU262185:DWW262186 EGQ262185:EGS262186 EQM262185:EQO262186 FAI262185:FAK262186 FKE262185:FKG262186 FUA262185:FUC262186 GDW262185:GDY262186 GNS262185:GNU262186 GXO262185:GXQ262186 HHK262185:HHM262186 HRG262185:HRI262186 IBC262185:IBE262186 IKY262185:ILA262186 IUU262185:IUW262186 JEQ262185:JES262186 JOM262185:JOO262186 JYI262185:JYK262186 KIE262185:KIG262186 KSA262185:KSC262186 LBW262185:LBY262186 LLS262185:LLU262186 LVO262185:LVQ262186 MFK262185:MFM262186 MPG262185:MPI262186 MZC262185:MZE262186 NIY262185:NJA262186 NSU262185:NSW262186 OCQ262185:OCS262186 OMM262185:OMO262186 OWI262185:OWK262186 PGE262185:PGG262186 PQA262185:PQC262186 PZW262185:PZY262186 QJS262185:QJU262186 QTO262185:QTQ262186 RDK262185:RDM262186 RNG262185:RNI262186 RXC262185:RXE262186 SGY262185:SHA262186 SQU262185:SQW262186 TAQ262185:TAS262186 TKM262185:TKO262186 TUI262185:TUK262186 UEE262185:UEG262186 UOA262185:UOC262186 UXW262185:UXY262186 VHS262185:VHU262186 VRO262185:VRQ262186 WBK262185:WBM262186 WLG262185:WLI262186 WVC262185:WVE262186 IQ327721:IS327722 SM327721:SO327722 ACI327721:ACK327722 AME327721:AMG327722 AWA327721:AWC327722 BFW327721:BFY327722 BPS327721:BPU327722 BZO327721:BZQ327722 CJK327721:CJM327722 CTG327721:CTI327722 DDC327721:DDE327722 DMY327721:DNA327722 DWU327721:DWW327722 EGQ327721:EGS327722 EQM327721:EQO327722 FAI327721:FAK327722 FKE327721:FKG327722 FUA327721:FUC327722 GDW327721:GDY327722 GNS327721:GNU327722 GXO327721:GXQ327722 HHK327721:HHM327722 HRG327721:HRI327722 IBC327721:IBE327722 IKY327721:ILA327722 IUU327721:IUW327722 JEQ327721:JES327722 JOM327721:JOO327722 JYI327721:JYK327722 KIE327721:KIG327722 KSA327721:KSC327722 LBW327721:LBY327722 LLS327721:LLU327722 LVO327721:LVQ327722 MFK327721:MFM327722 MPG327721:MPI327722 MZC327721:MZE327722 NIY327721:NJA327722 NSU327721:NSW327722 OCQ327721:OCS327722 OMM327721:OMO327722 OWI327721:OWK327722 PGE327721:PGG327722 PQA327721:PQC327722 PZW327721:PZY327722 QJS327721:QJU327722 QTO327721:QTQ327722 RDK327721:RDM327722 RNG327721:RNI327722 RXC327721:RXE327722 SGY327721:SHA327722 SQU327721:SQW327722 TAQ327721:TAS327722 TKM327721:TKO327722 TUI327721:TUK327722 UEE327721:UEG327722 UOA327721:UOC327722 UXW327721:UXY327722 VHS327721:VHU327722 VRO327721:VRQ327722 WBK327721:WBM327722 WLG327721:WLI327722 WVC327721:WVE327722 IQ393257:IS393258 SM393257:SO393258 ACI393257:ACK393258 AME393257:AMG393258 AWA393257:AWC393258 BFW393257:BFY393258 BPS393257:BPU393258 BZO393257:BZQ393258 CJK393257:CJM393258 CTG393257:CTI393258 DDC393257:DDE393258 DMY393257:DNA393258 DWU393257:DWW393258 EGQ393257:EGS393258 EQM393257:EQO393258 FAI393257:FAK393258 FKE393257:FKG393258 FUA393257:FUC393258 GDW393257:GDY393258 GNS393257:GNU393258 GXO393257:GXQ393258 HHK393257:HHM393258 HRG393257:HRI393258 IBC393257:IBE393258 IKY393257:ILA393258 IUU393257:IUW393258 JEQ393257:JES393258 JOM393257:JOO393258 JYI393257:JYK393258 KIE393257:KIG393258 KSA393257:KSC393258 LBW393257:LBY393258 LLS393257:LLU393258 LVO393257:LVQ393258 MFK393257:MFM393258 MPG393257:MPI393258 MZC393257:MZE393258 NIY393257:NJA393258 NSU393257:NSW393258 OCQ393257:OCS393258 OMM393257:OMO393258 OWI393257:OWK393258 PGE393257:PGG393258 PQA393257:PQC393258 PZW393257:PZY393258 QJS393257:QJU393258 QTO393257:QTQ393258 RDK393257:RDM393258 RNG393257:RNI393258 RXC393257:RXE393258 SGY393257:SHA393258 SQU393257:SQW393258 TAQ393257:TAS393258 TKM393257:TKO393258 TUI393257:TUK393258 UEE393257:UEG393258 UOA393257:UOC393258 UXW393257:UXY393258 VHS393257:VHU393258 VRO393257:VRQ393258 WBK393257:WBM393258 WLG393257:WLI393258 WVC393257:WVE393258 IQ458793:IS458794 SM458793:SO458794 ACI458793:ACK458794 AME458793:AMG458794 AWA458793:AWC458794 BFW458793:BFY458794 BPS458793:BPU458794 BZO458793:BZQ458794 CJK458793:CJM458794 CTG458793:CTI458794 DDC458793:DDE458794 DMY458793:DNA458794 DWU458793:DWW458794 EGQ458793:EGS458794 EQM458793:EQO458794 FAI458793:FAK458794 FKE458793:FKG458794 FUA458793:FUC458794 GDW458793:GDY458794 GNS458793:GNU458794 GXO458793:GXQ458794 HHK458793:HHM458794 HRG458793:HRI458794 IBC458793:IBE458794 IKY458793:ILA458794 IUU458793:IUW458794 JEQ458793:JES458794 JOM458793:JOO458794 JYI458793:JYK458794 KIE458793:KIG458794 KSA458793:KSC458794 LBW458793:LBY458794 LLS458793:LLU458794 LVO458793:LVQ458794 MFK458793:MFM458794 MPG458793:MPI458794 MZC458793:MZE458794 NIY458793:NJA458794 NSU458793:NSW458794 OCQ458793:OCS458794 OMM458793:OMO458794 OWI458793:OWK458794 PGE458793:PGG458794 PQA458793:PQC458794 PZW458793:PZY458794 QJS458793:QJU458794 QTO458793:QTQ458794 RDK458793:RDM458794 RNG458793:RNI458794 RXC458793:RXE458794 SGY458793:SHA458794 SQU458793:SQW458794 TAQ458793:TAS458794 TKM458793:TKO458794 TUI458793:TUK458794 UEE458793:UEG458794 UOA458793:UOC458794 UXW458793:UXY458794 VHS458793:VHU458794 VRO458793:VRQ458794 WBK458793:WBM458794 WLG458793:WLI458794 WVC458793:WVE458794 IQ524329:IS524330 SM524329:SO524330 ACI524329:ACK524330 AME524329:AMG524330 AWA524329:AWC524330 BFW524329:BFY524330 BPS524329:BPU524330 BZO524329:BZQ524330 CJK524329:CJM524330 CTG524329:CTI524330 DDC524329:DDE524330 DMY524329:DNA524330 DWU524329:DWW524330 EGQ524329:EGS524330 EQM524329:EQO524330 FAI524329:FAK524330 FKE524329:FKG524330 FUA524329:FUC524330 GDW524329:GDY524330 GNS524329:GNU524330 GXO524329:GXQ524330 HHK524329:HHM524330 HRG524329:HRI524330 IBC524329:IBE524330 IKY524329:ILA524330 IUU524329:IUW524330 JEQ524329:JES524330 JOM524329:JOO524330 JYI524329:JYK524330 KIE524329:KIG524330 KSA524329:KSC524330 LBW524329:LBY524330 LLS524329:LLU524330 LVO524329:LVQ524330 MFK524329:MFM524330 MPG524329:MPI524330 MZC524329:MZE524330 NIY524329:NJA524330 NSU524329:NSW524330 OCQ524329:OCS524330 OMM524329:OMO524330 OWI524329:OWK524330 PGE524329:PGG524330 PQA524329:PQC524330 PZW524329:PZY524330 QJS524329:QJU524330 QTO524329:QTQ524330 RDK524329:RDM524330 RNG524329:RNI524330 RXC524329:RXE524330 SGY524329:SHA524330 SQU524329:SQW524330 TAQ524329:TAS524330 TKM524329:TKO524330 TUI524329:TUK524330 UEE524329:UEG524330 UOA524329:UOC524330 UXW524329:UXY524330 VHS524329:VHU524330 VRO524329:VRQ524330 WBK524329:WBM524330 WLG524329:WLI524330 WVC524329:WVE524330 IQ589865:IS589866 SM589865:SO589866 ACI589865:ACK589866 AME589865:AMG589866 AWA589865:AWC589866 BFW589865:BFY589866 BPS589865:BPU589866 BZO589865:BZQ589866 CJK589865:CJM589866 CTG589865:CTI589866 DDC589865:DDE589866 DMY589865:DNA589866 DWU589865:DWW589866 EGQ589865:EGS589866 EQM589865:EQO589866 FAI589865:FAK589866 FKE589865:FKG589866 FUA589865:FUC589866 GDW589865:GDY589866 GNS589865:GNU589866 GXO589865:GXQ589866 HHK589865:HHM589866 HRG589865:HRI589866 IBC589865:IBE589866 IKY589865:ILA589866 IUU589865:IUW589866 JEQ589865:JES589866 JOM589865:JOO589866 JYI589865:JYK589866 KIE589865:KIG589866 KSA589865:KSC589866 LBW589865:LBY589866 LLS589865:LLU589866 LVO589865:LVQ589866 MFK589865:MFM589866 MPG589865:MPI589866 MZC589865:MZE589866 NIY589865:NJA589866 NSU589865:NSW589866 OCQ589865:OCS589866 OMM589865:OMO589866 OWI589865:OWK589866 PGE589865:PGG589866 PQA589865:PQC589866 PZW589865:PZY589866 QJS589865:QJU589866 QTO589865:QTQ589866 RDK589865:RDM589866 RNG589865:RNI589866 RXC589865:RXE589866 SGY589865:SHA589866 SQU589865:SQW589866 TAQ589865:TAS589866 TKM589865:TKO589866 TUI589865:TUK589866 UEE589865:UEG589866 UOA589865:UOC589866 UXW589865:UXY589866 VHS589865:VHU589866 VRO589865:VRQ589866 WBK589865:WBM589866 WLG589865:WLI589866 WVC589865:WVE589866 IQ655401:IS655402 SM655401:SO655402 ACI655401:ACK655402 AME655401:AMG655402 AWA655401:AWC655402 BFW655401:BFY655402 BPS655401:BPU655402 BZO655401:BZQ655402 CJK655401:CJM655402 CTG655401:CTI655402 DDC655401:DDE655402 DMY655401:DNA655402 DWU655401:DWW655402 EGQ655401:EGS655402 EQM655401:EQO655402 FAI655401:FAK655402 FKE655401:FKG655402 FUA655401:FUC655402 GDW655401:GDY655402 GNS655401:GNU655402 GXO655401:GXQ655402 HHK655401:HHM655402 HRG655401:HRI655402 IBC655401:IBE655402 IKY655401:ILA655402 IUU655401:IUW655402 JEQ655401:JES655402 JOM655401:JOO655402 JYI655401:JYK655402 KIE655401:KIG655402 KSA655401:KSC655402 LBW655401:LBY655402 LLS655401:LLU655402 LVO655401:LVQ655402 MFK655401:MFM655402 MPG655401:MPI655402 MZC655401:MZE655402 NIY655401:NJA655402 NSU655401:NSW655402 OCQ655401:OCS655402 OMM655401:OMO655402 OWI655401:OWK655402 PGE655401:PGG655402 PQA655401:PQC655402 PZW655401:PZY655402 QJS655401:QJU655402 QTO655401:QTQ655402 RDK655401:RDM655402 RNG655401:RNI655402 RXC655401:RXE655402 SGY655401:SHA655402 SQU655401:SQW655402 TAQ655401:TAS655402 TKM655401:TKO655402 TUI655401:TUK655402 UEE655401:UEG655402 UOA655401:UOC655402 UXW655401:UXY655402 VHS655401:VHU655402 VRO655401:VRQ655402 WBK655401:WBM655402 WLG655401:WLI655402 WVC655401:WVE655402 IQ720937:IS720938 SM720937:SO720938 ACI720937:ACK720938 AME720937:AMG720938 AWA720937:AWC720938 BFW720937:BFY720938 BPS720937:BPU720938 BZO720937:BZQ720938 CJK720937:CJM720938 CTG720937:CTI720938 DDC720937:DDE720938 DMY720937:DNA720938 DWU720937:DWW720938 EGQ720937:EGS720938 EQM720937:EQO720938 FAI720937:FAK720938 FKE720937:FKG720938 FUA720937:FUC720938 GDW720937:GDY720938 GNS720937:GNU720938 GXO720937:GXQ720938 HHK720937:HHM720938 HRG720937:HRI720938 IBC720937:IBE720938 IKY720937:ILA720938 IUU720937:IUW720938 JEQ720937:JES720938 JOM720937:JOO720938 JYI720937:JYK720938 KIE720937:KIG720938 KSA720937:KSC720938 LBW720937:LBY720938 LLS720937:LLU720938 LVO720937:LVQ720938 MFK720937:MFM720938 MPG720937:MPI720938 MZC720937:MZE720938 NIY720937:NJA720938 NSU720937:NSW720938 OCQ720937:OCS720938 OMM720937:OMO720938 OWI720937:OWK720938 PGE720937:PGG720938 PQA720937:PQC720938 PZW720937:PZY720938 QJS720937:QJU720938 QTO720937:QTQ720938 RDK720937:RDM720938 RNG720937:RNI720938 RXC720937:RXE720938 SGY720937:SHA720938 SQU720937:SQW720938 TAQ720937:TAS720938 TKM720937:TKO720938 TUI720937:TUK720938 UEE720937:UEG720938 UOA720937:UOC720938 UXW720937:UXY720938 VHS720937:VHU720938 VRO720937:VRQ720938 WBK720937:WBM720938 WLG720937:WLI720938 WVC720937:WVE720938 IQ786473:IS786474 SM786473:SO786474 ACI786473:ACK786474 AME786473:AMG786474 AWA786473:AWC786474 BFW786473:BFY786474 BPS786473:BPU786474 BZO786473:BZQ786474 CJK786473:CJM786474 CTG786473:CTI786474 DDC786473:DDE786474 DMY786473:DNA786474 DWU786473:DWW786474 EGQ786473:EGS786474 EQM786473:EQO786474 FAI786473:FAK786474 FKE786473:FKG786474 FUA786473:FUC786474 GDW786473:GDY786474 GNS786473:GNU786474 GXO786473:GXQ786474 HHK786473:HHM786474 HRG786473:HRI786474 IBC786473:IBE786474 IKY786473:ILA786474 IUU786473:IUW786474 JEQ786473:JES786474 JOM786473:JOO786474 JYI786473:JYK786474 KIE786473:KIG786474 KSA786473:KSC786474 LBW786473:LBY786474 LLS786473:LLU786474 LVO786473:LVQ786474 MFK786473:MFM786474 MPG786473:MPI786474 MZC786473:MZE786474 NIY786473:NJA786474 NSU786473:NSW786474 OCQ786473:OCS786474 OMM786473:OMO786474 OWI786473:OWK786474 PGE786473:PGG786474 PQA786473:PQC786474 PZW786473:PZY786474 QJS786473:QJU786474 QTO786473:QTQ786474 RDK786473:RDM786474 RNG786473:RNI786474 RXC786473:RXE786474 SGY786473:SHA786474 SQU786473:SQW786474 TAQ786473:TAS786474 TKM786473:TKO786474 TUI786473:TUK786474 UEE786473:UEG786474 UOA786473:UOC786474 UXW786473:UXY786474 VHS786473:VHU786474 VRO786473:VRQ786474 WBK786473:WBM786474 WLG786473:WLI786474 WVC786473:WVE786474 IQ852009:IS852010 SM852009:SO852010 ACI852009:ACK852010 AME852009:AMG852010 AWA852009:AWC852010 BFW852009:BFY852010 BPS852009:BPU852010 BZO852009:BZQ852010 CJK852009:CJM852010 CTG852009:CTI852010 DDC852009:DDE852010 DMY852009:DNA852010 DWU852009:DWW852010 EGQ852009:EGS852010 EQM852009:EQO852010 FAI852009:FAK852010 FKE852009:FKG852010 FUA852009:FUC852010 GDW852009:GDY852010 GNS852009:GNU852010 GXO852009:GXQ852010 HHK852009:HHM852010 HRG852009:HRI852010 IBC852009:IBE852010 IKY852009:ILA852010 IUU852009:IUW852010 JEQ852009:JES852010 JOM852009:JOO852010 JYI852009:JYK852010 KIE852009:KIG852010 KSA852009:KSC852010 LBW852009:LBY852010 LLS852009:LLU852010 LVO852009:LVQ852010 MFK852009:MFM852010 MPG852009:MPI852010 MZC852009:MZE852010 NIY852009:NJA852010 NSU852009:NSW852010 OCQ852009:OCS852010 OMM852009:OMO852010 OWI852009:OWK852010 PGE852009:PGG852010 PQA852009:PQC852010 PZW852009:PZY852010 QJS852009:QJU852010 QTO852009:QTQ852010 RDK852009:RDM852010 RNG852009:RNI852010 RXC852009:RXE852010 SGY852009:SHA852010 SQU852009:SQW852010 TAQ852009:TAS852010 TKM852009:TKO852010 TUI852009:TUK852010 UEE852009:UEG852010 UOA852009:UOC852010 UXW852009:UXY852010 VHS852009:VHU852010 VRO852009:VRQ852010 WBK852009:WBM852010 WLG852009:WLI852010 WVC852009:WVE852010 IQ917545:IS917546 SM917545:SO917546 ACI917545:ACK917546 AME917545:AMG917546 AWA917545:AWC917546 BFW917545:BFY917546 BPS917545:BPU917546 BZO917545:BZQ917546 CJK917545:CJM917546 CTG917545:CTI917546 DDC917545:DDE917546 DMY917545:DNA917546 DWU917545:DWW917546 EGQ917545:EGS917546 EQM917545:EQO917546 FAI917545:FAK917546 FKE917545:FKG917546 FUA917545:FUC917546 GDW917545:GDY917546 GNS917545:GNU917546 GXO917545:GXQ917546 HHK917545:HHM917546 HRG917545:HRI917546 IBC917545:IBE917546 IKY917545:ILA917546 IUU917545:IUW917546 JEQ917545:JES917546 JOM917545:JOO917546 JYI917545:JYK917546 KIE917545:KIG917546 KSA917545:KSC917546 LBW917545:LBY917546 LLS917545:LLU917546 LVO917545:LVQ917546 MFK917545:MFM917546 MPG917545:MPI917546 MZC917545:MZE917546 NIY917545:NJA917546 NSU917545:NSW917546 OCQ917545:OCS917546 OMM917545:OMO917546 OWI917545:OWK917546 PGE917545:PGG917546 PQA917545:PQC917546 PZW917545:PZY917546 QJS917545:QJU917546 QTO917545:QTQ917546 RDK917545:RDM917546 RNG917545:RNI917546 RXC917545:RXE917546 SGY917545:SHA917546 SQU917545:SQW917546 TAQ917545:TAS917546 TKM917545:TKO917546 TUI917545:TUK917546 UEE917545:UEG917546 UOA917545:UOC917546 UXW917545:UXY917546 VHS917545:VHU917546 VRO917545:VRQ917546 WBK917545:WBM917546 WLG917545:WLI917546 WVC917545:WVE917546 IQ983081:IS983082 SM983081:SO983082 ACI983081:ACK983082 AME983081:AMG983082 AWA983081:AWC983082 BFW983081:BFY983082 BPS983081:BPU983082 BZO983081:BZQ983082 CJK983081:CJM983082 CTG983081:CTI983082 DDC983081:DDE983082 DMY983081:DNA983082 DWU983081:DWW983082 EGQ983081:EGS983082 EQM983081:EQO983082 FAI983081:FAK983082 FKE983081:FKG983082 FUA983081:FUC983082 GDW983081:GDY983082 GNS983081:GNU983082 GXO983081:GXQ983082 HHK983081:HHM983082 HRG983081:HRI983082 IBC983081:IBE983082 IKY983081:ILA983082 IUU983081:IUW983082 JEQ983081:JES983082 JOM983081:JOO983082 JYI983081:JYK983082 KIE983081:KIG983082 KSA983081:KSC983082 LBW983081:LBY983082 LLS983081:LLU983082 LVO983081:LVQ983082 MFK983081:MFM983082 MPG983081:MPI983082 MZC983081:MZE983082 NIY983081:NJA983082 NSU983081:NSW983082 OCQ983081:OCS983082 OMM983081:OMO983082 OWI983081:OWK983082 PGE983081:PGG983082 PQA983081:PQC983082 PZW983081:PZY983082 QJS983081:QJU983082 QTO983081:QTQ983082 RDK983081:RDM983082 RNG983081:RNI983082 RXC983081:RXE983082 SGY983081:SHA983082 SQU983081:SQW983082 TAQ983081:TAS983082 TKM983081:TKO983082 TUI983081:TUK983082 UEE983081:UEG983082 UOA983081:UOC983082 UXW983081:UXY983082 VHS983081:VHU983082 VRO983081:VRQ983082 WBK983081:WBM983082 WLG983081:WLI983082 WVC983081:WVE983082 P65542 HW65540 RS65540 ABO65540 ALK65540 AVG65540 BFC65540 BOY65540 BYU65540 CIQ65540 CSM65540 DCI65540 DME65540 DWA65540 EFW65540 EPS65540 EZO65540 FJK65540 FTG65540 GDC65540 GMY65540 GWU65540 HGQ65540 HQM65540 IAI65540 IKE65540 IUA65540 JDW65540 JNS65540 JXO65540 KHK65540 KRG65540 LBC65540 LKY65540 LUU65540 MEQ65540 MOM65540 MYI65540 NIE65540 NSA65540 OBW65540 OLS65540 OVO65540 PFK65540 PPG65540 PZC65540 QIY65540 QSU65540 RCQ65540 RMM65540 RWI65540 SGE65540 SQA65540 SZW65540 TJS65540 TTO65540 UDK65540 UNG65540 UXC65540 VGY65540 VQU65540 WAQ65540 WKM65540 WUI65540 P131078 HW131076 RS131076 ABO131076 ALK131076 AVG131076 BFC131076 BOY131076 BYU131076 CIQ131076 CSM131076 DCI131076 DME131076 DWA131076 EFW131076 EPS131076 EZO131076 FJK131076 FTG131076 GDC131076 GMY131076 GWU131076 HGQ131076 HQM131076 IAI131076 IKE131076 IUA131076 JDW131076 JNS131076 JXO131076 KHK131076 KRG131076 LBC131076 LKY131076 LUU131076 MEQ131076 MOM131076 MYI131076 NIE131076 NSA131076 OBW131076 OLS131076 OVO131076 PFK131076 PPG131076 PZC131076 QIY131076 QSU131076 RCQ131076 RMM131076 RWI131076 SGE131076 SQA131076 SZW131076 TJS131076 TTO131076 UDK131076 UNG131076 UXC131076 VGY131076 VQU131076 WAQ131076 WKM131076 WUI131076 P196614 HW196612 RS196612 ABO196612 ALK196612 AVG196612 BFC196612 BOY196612 BYU196612 CIQ196612 CSM196612 DCI196612 DME196612 DWA196612 EFW196612 EPS196612 EZO196612 FJK196612 FTG196612 GDC196612 GMY196612 GWU196612 HGQ196612 HQM196612 IAI196612 IKE196612 IUA196612 JDW196612 JNS196612 JXO196612 KHK196612 KRG196612 LBC196612 LKY196612 LUU196612 MEQ196612 MOM196612 MYI196612 NIE196612 NSA196612 OBW196612 OLS196612 OVO196612 PFK196612 PPG196612 PZC196612 QIY196612 QSU196612 RCQ196612 RMM196612 RWI196612 SGE196612 SQA196612 SZW196612 TJS196612 TTO196612 UDK196612 UNG196612 UXC196612 VGY196612 VQU196612 WAQ196612 WKM196612 WUI196612 P262150 HW262148 RS262148 ABO262148 ALK262148 AVG262148 BFC262148 BOY262148 BYU262148 CIQ262148 CSM262148 DCI262148 DME262148 DWA262148 EFW262148 EPS262148 EZO262148 FJK262148 FTG262148 GDC262148 GMY262148 GWU262148 HGQ262148 HQM262148 IAI262148 IKE262148 IUA262148 JDW262148 JNS262148 JXO262148 KHK262148 KRG262148 LBC262148 LKY262148 LUU262148 MEQ262148 MOM262148 MYI262148 NIE262148 NSA262148 OBW262148 OLS262148 OVO262148 PFK262148 PPG262148 PZC262148 QIY262148 QSU262148 RCQ262148 RMM262148 RWI262148 SGE262148 SQA262148 SZW262148 TJS262148 TTO262148 UDK262148 UNG262148 UXC262148 VGY262148 VQU262148 WAQ262148 WKM262148 WUI262148 P327686 HW327684 RS327684 ABO327684 ALK327684 AVG327684 BFC327684 BOY327684 BYU327684 CIQ327684 CSM327684 DCI327684 DME327684 DWA327684 EFW327684 EPS327684 EZO327684 FJK327684 FTG327684 GDC327684 GMY327684 GWU327684 HGQ327684 HQM327684 IAI327684 IKE327684 IUA327684 JDW327684 JNS327684 JXO327684 KHK327684 KRG327684 LBC327684 LKY327684 LUU327684 MEQ327684 MOM327684 MYI327684 NIE327684 NSA327684 OBW327684 OLS327684 OVO327684 PFK327684 PPG327684 PZC327684 QIY327684 QSU327684 RCQ327684 RMM327684 RWI327684 SGE327684 SQA327684 SZW327684 TJS327684 TTO327684 UDK327684 UNG327684 UXC327684 VGY327684 VQU327684 WAQ327684 WKM327684 WUI327684 P393222 HW393220 RS393220 ABO393220 ALK393220 AVG393220 BFC393220 BOY393220 BYU393220 CIQ393220 CSM393220 DCI393220 DME393220 DWA393220 EFW393220 EPS393220 EZO393220 FJK393220 FTG393220 GDC393220 GMY393220 GWU393220 HGQ393220 HQM393220 IAI393220 IKE393220 IUA393220 JDW393220 JNS393220 JXO393220 KHK393220 KRG393220 LBC393220 LKY393220 LUU393220 MEQ393220 MOM393220 MYI393220 NIE393220 NSA393220 OBW393220 OLS393220 OVO393220 PFK393220 PPG393220 PZC393220 QIY393220 QSU393220 RCQ393220 RMM393220 RWI393220 SGE393220 SQA393220 SZW393220 TJS393220 TTO393220 UDK393220 UNG393220 UXC393220 VGY393220 VQU393220 WAQ393220 WKM393220 WUI393220 P458758 HW458756 RS458756 ABO458756 ALK458756 AVG458756 BFC458756 BOY458756 BYU458756 CIQ458756 CSM458756 DCI458756 DME458756 DWA458756 EFW458756 EPS458756 EZO458756 FJK458756 FTG458756 GDC458756 GMY458756 GWU458756 HGQ458756 HQM458756 IAI458756 IKE458756 IUA458756 JDW458756 JNS458756 JXO458756 KHK458756 KRG458756 LBC458756 LKY458756 LUU458756 MEQ458756 MOM458756 MYI458756 NIE458756 NSA458756 OBW458756 OLS458756 OVO458756 PFK458756 PPG458756 PZC458756 QIY458756 QSU458756 RCQ458756 RMM458756 RWI458756 SGE458756 SQA458756 SZW458756 TJS458756 TTO458756 UDK458756 UNG458756 UXC458756 VGY458756 VQU458756 WAQ458756 WKM458756 WUI458756 P524294 HW524292 RS524292 ABO524292 ALK524292 AVG524292 BFC524292 BOY524292 BYU524292 CIQ524292 CSM524292 DCI524292 DME524292 DWA524292 EFW524292 EPS524292 EZO524292 FJK524292 FTG524292 GDC524292 GMY524292 GWU524292 HGQ524292 HQM524292 IAI524292 IKE524292 IUA524292 JDW524292 JNS524292 JXO524292 KHK524292 KRG524292 LBC524292 LKY524292 LUU524292 MEQ524292 MOM524292 MYI524292 NIE524292 NSA524292 OBW524292 OLS524292 OVO524292 PFK524292 PPG524292 PZC524292 QIY524292 QSU524292 RCQ524292 RMM524292 RWI524292 SGE524292 SQA524292 SZW524292 TJS524292 TTO524292 UDK524292 UNG524292 UXC524292 VGY524292 VQU524292 WAQ524292 WKM524292 WUI524292 P589830 HW589828 RS589828 ABO589828 ALK589828 AVG589828 BFC589828 BOY589828 BYU589828 CIQ589828 CSM589828 DCI589828 DME589828 DWA589828 EFW589828 EPS589828 EZO589828 FJK589828 FTG589828 GDC589828 GMY589828 GWU589828 HGQ589828 HQM589828 IAI589828 IKE589828 IUA589828 JDW589828 JNS589828 JXO589828 KHK589828 KRG589828 LBC589828 LKY589828 LUU589828 MEQ589828 MOM589828 MYI589828 NIE589828 NSA589828 OBW589828 OLS589828 OVO589828 PFK589828 PPG589828 PZC589828 QIY589828 QSU589828 RCQ589828 RMM589828 RWI589828 SGE589828 SQA589828 SZW589828 TJS589828 TTO589828 UDK589828 UNG589828 UXC589828 VGY589828 VQU589828 WAQ589828 WKM589828 WUI589828 P655366 HW655364 RS655364 ABO655364 ALK655364 AVG655364 BFC655364 BOY655364 BYU655364 CIQ655364 CSM655364 DCI655364 DME655364 DWA655364 EFW655364 EPS655364 EZO655364 FJK655364 FTG655364 GDC655364 GMY655364 GWU655364 HGQ655364 HQM655364 IAI655364 IKE655364 IUA655364 JDW655364 JNS655364 JXO655364 KHK655364 KRG655364 LBC655364 LKY655364 LUU655364 MEQ655364 MOM655364 MYI655364 NIE655364 NSA655364 OBW655364 OLS655364 OVO655364 PFK655364 PPG655364 PZC655364 QIY655364 QSU655364 RCQ655364 RMM655364 RWI655364 SGE655364 SQA655364 SZW655364 TJS655364 TTO655364 UDK655364 UNG655364 UXC655364 VGY655364 VQU655364 WAQ655364 WKM655364 WUI655364 P720902 HW720900 RS720900 ABO720900 ALK720900 AVG720900 BFC720900 BOY720900 BYU720900 CIQ720900 CSM720900 DCI720900 DME720900 DWA720900 EFW720900 EPS720900 EZO720900 FJK720900 FTG720900 GDC720900 GMY720900 GWU720900 HGQ720900 HQM720900 IAI720900 IKE720900 IUA720900 JDW720900 JNS720900 JXO720900 KHK720900 KRG720900 LBC720900 LKY720900 LUU720900 MEQ720900 MOM720900 MYI720900 NIE720900 NSA720900 OBW720900 OLS720900 OVO720900 PFK720900 PPG720900 PZC720900 QIY720900 QSU720900 RCQ720900 RMM720900 RWI720900 SGE720900 SQA720900 SZW720900 TJS720900 TTO720900 UDK720900 UNG720900 UXC720900 VGY720900 VQU720900 WAQ720900 WKM720900 WUI720900 P786438 HW786436 RS786436 ABO786436 ALK786436 AVG786436 BFC786436 BOY786436 BYU786436 CIQ786436 CSM786436 DCI786436 DME786436 DWA786436 EFW786436 EPS786436 EZO786436 FJK786436 FTG786436 GDC786436 GMY786436 GWU786436 HGQ786436 HQM786436 IAI786436 IKE786436 IUA786436 JDW786436 JNS786436 JXO786436 KHK786436 KRG786436 LBC786436 LKY786436 LUU786436 MEQ786436 MOM786436 MYI786436 NIE786436 NSA786436 OBW786436 OLS786436 OVO786436 PFK786436 PPG786436 PZC786436 QIY786436 QSU786436 RCQ786436 RMM786436 RWI786436 SGE786436 SQA786436 SZW786436 TJS786436 TTO786436 UDK786436 UNG786436 UXC786436 VGY786436 VQU786436 WAQ786436 WKM786436 WUI786436 P851974 HW851972 RS851972 ABO851972 ALK851972 AVG851972 BFC851972 BOY851972 BYU851972 CIQ851972 CSM851972 DCI851972 DME851972 DWA851972 EFW851972 EPS851972 EZO851972 FJK851972 FTG851972 GDC851972 GMY851972 GWU851972 HGQ851972 HQM851972 IAI851972 IKE851972 IUA851972 JDW851972 JNS851972 JXO851972 KHK851972 KRG851972 LBC851972 LKY851972 LUU851972 MEQ851972 MOM851972 MYI851972 NIE851972 NSA851972 OBW851972 OLS851972 OVO851972 PFK851972 PPG851972 PZC851972 QIY851972 QSU851972 RCQ851972 RMM851972 RWI851972 SGE851972 SQA851972 SZW851972 TJS851972 TTO851972 UDK851972 UNG851972 UXC851972 VGY851972 VQU851972 WAQ851972 WKM851972 WUI851972 P917510 HW917508 RS917508 ABO917508 ALK917508 AVG917508 BFC917508 BOY917508 BYU917508 CIQ917508 CSM917508 DCI917508 DME917508 DWA917508 EFW917508 EPS917508 EZO917508 FJK917508 FTG917508 GDC917508 GMY917508 GWU917508 HGQ917508 HQM917508 IAI917508 IKE917508 IUA917508 JDW917508 JNS917508 JXO917508 KHK917508 KRG917508 LBC917508 LKY917508 LUU917508 MEQ917508 MOM917508 MYI917508 NIE917508 NSA917508 OBW917508 OLS917508 OVO917508 PFK917508 PPG917508 PZC917508 QIY917508 QSU917508 RCQ917508 RMM917508 RWI917508 SGE917508 SQA917508 SZW917508 TJS917508 TTO917508 UDK917508 UNG917508 UXC917508 VGY917508 VQU917508 WAQ917508 WKM917508 WUI917508 P983046 HW983044 RS983044 ABO983044 ALK983044 AVG983044 BFC983044 BOY983044 BYU983044 CIQ983044 CSM983044 DCI983044 DME983044 DWA983044 EFW983044 EPS983044 EZO983044 FJK983044 FTG983044 GDC983044 GMY983044 GWU983044 HGQ983044 HQM983044 IAI983044 IKE983044 IUA983044 JDW983044 JNS983044 JXO983044 KHK983044 KRG983044 LBC983044 LKY983044 LUU983044 MEQ983044 MOM983044 MYI983044 NIE983044 NSA983044 OBW983044 OLS983044 OVO983044 PFK983044 PPG983044 PZC983044 QIY983044 QSU983044 RCQ983044 RMM983044 RWI983044 SGE983044 SQA983044 SZW983044 TJS983044 TTO983044 UDK983044 UNG983044 UXC983044 VGY983044 VQU983044 WAQ983044 WKM983044 WUI983044 IQ65568:IS65569 SM65568:SO65569 ACI65568:ACK65569 AME65568:AMG65569 AWA65568:AWC65569 BFW65568:BFY65569 BPS65568:BPU65569 BZO65568:BZQ65569 CJK65568:CJM65569 CTG65568:CTI65569 DDC65568:DDE65569 DMY65568:DNA65569 DWU65568:DWW65569 EGQ65568:EGS65569 EQM65568:EQO65569 FAI65568:FAK65569 FKE65568:FKG65569 FUA65568:FUC65569 GDW65568:GDY65569 GNS65568:GNU65569 GXO65568:GXQ65569 HHK65568:HHM65569 HRG65568:HRI65569 IBC65568:IBE65569 IKY65568:ILA65569 IUU65568:IUW65569 JEQ65568:JES65569 JOM65568:JOO65569 JYI65568:JYK65569 KIE65568:KIG65569 KSA65568:KSC65569 LBW65568:LBY65569 LLS65568:LLU65569 LVO65568:LVQ65569 MFK65568:MFM65569 MPG65568:MPI65569 MZC65568:MZE65569 NIY65568:NJA65569 NSU65568:NSW65569 OCQ65568:OCS65569 OMM65568:OMO65569 OWI65568:OWK65569 PGE65568:PGG65569 PQA65568:PQC65569 PZW65568:PZY65569 QJS65568:QJU65569 QTO65568:QTQ65569 RDK65568:RDM65569 RNG65568:RNI65569 RXC65568:RXE65569 SGY65568:SHA65569 SQU65568:SQW65569 TAQ65568:TAS65569 TKM65568:TKO65569 TUI65568:TUK65569 UEE65568:UEG65569 UOA65568:UOC65569 UXW65568:UXY65569 VHS65568:VHU65569 VRO65568:VRQ65569 WBK65568:WBM65569 WLG65568:WLI65569 WVC65568:WVE65569 IQ131104:IS131105 SM131104:SO131105 ACI131104:ACK131105 AME131104:AMG131105 AWA131104:AWC131105 BFW131104:BFY131105 BPS131104:BPU131105 BZO131104:BZQ131105 CJK131104:CJM131105 CTG131104:CTI131105 DDC131104:DDE131105 DMY131104:DNA131105 DWU131104:DWW131105 EGQ131104:EGS131105 EQM131104:EQO131105 FAI131104:FAK131105 FKE131104:FKG131105 FUA131104:FUC131105 GDW131104:GDY131105 GNS131104:GNU131105 GXO131104:GXQ131105 HHK131104:HHM131105 HRG131104:HRI131105 IBC131104:IBE131105 IKY131104:ILA131105 IUU131104:IUW131105 JEQ131104:JES131105 JOM131104:JOO131105 JYI131104:JYK131105 KIE131104:KIG131105 KSA131104:KSC131105 LBW131104:LBY131105 LLS131104:LLU131105 LVO131104:LVQ131105 MFK131104:MFM131105 MPG131104:MPI131105 MZC131104:MZE131105 NIY131104:NJA131105 NSU131104:NSW131105 OCQ131104:OCS131105 OMM131104:OMO131105 OWI131104:OWK131105 PGE131104:PGG131105 PQA131104:PQC131105 PZW131104:PZY131105 QJS131104:QJU131105 QTO131104:QTQ131105 RDK131104:RDM131105 RNG131104:RNI131105 RXC131104:RXE131105 SGY131104:SHA131105 SQU131104:SQW131105 TAQ131104:TAS131105 TKM131104:TKO131105 TUI131104:TUK131105 UEE131104:UEG131105 UOA131104:UOC131105 UXW131104:UXY131105 VHS131104:VHU131105 VRO131104:VRQ131105 WBK131104:WBM131105 WLG131104:WLI131105 WVC131104:WVE131105 IQ196640:IS196641 SM196640:SO196641 ACI196640:ACK196641 AME196640:AMG196641 AWA196640:AWC196641 BFW196640:BFY196641 BPS196640:BPU196641 BZO196640:BZQ196641 CJK196640:CJM196641 CTG196640:CTI196641 DDC196640:DDE196641 DMY196640:DNA196641 DWU196640:DWW196641 EGQ196640:EGS196641 EQM196640:EQO196641 FAI196640:FAK196641 FKE196640:FKG196641 FUA196640:FUC196641 GDW196640:GDY196641 GNS196640:GNU196641 GXO196640:GXQ196641 HHK196640:HHM196641 HRG196640:HRI196641 IBC196640:IBE196641 IKY196640:ILA196641 IUU196640:IUW196641 JEQ196640:JES196641 JOM196640:JOO196641 JYI196640:JYK196641 KIE196640:KIG196641 KSA196640:KSC196641 LBW196640:LBY196641 LLS196640:LLU196641 LVO196640:LVQ196641 MFK196640:MFM196641 MPG196640:MPI196641 MZC196640:MZE196641 NIY196640:NJA196641 NSU196640:NSW196641 OCQ196640:OCS196641 OMM196640:OMO196641 OWI196640:OWK196641 PGE196640:PGG196641 PQA196640:PQC196641 PZW196640:PZY196641 QJS196640:QJU196641 QTO196640:QTQ196641 RDK196640:RDM196641 RNG196640:RNI196641 RXC196640:RXE196641 SGY196640:SHA196641 SQU196640:SQW196641 TAQ196640:TAS196641 TKM196640:TKO196641 TUI196640:TUK196641 UEE196640:UEG196641 UOA196640:UOC196641 UXW196640:UXY196641 VHS196640:VHU196641 VRO196640:VRQ196641 WBK196640:WBM196641 WLG196640:WLI196641 WVC196640:WVE196641 IQ262176:IS262177 SM262176:SO262177 ACI262176:ACK262177 AME262176:AMG262177 AWA262176:AWC262177 BFW262176:BFY262177 BPS262176:BPU262177 BZO262176:BZQ262177 CJK262176:CJM262177 CTG262176:CTI262177 DDC262176:DDE262177 DMY262176:DNA262177 DWU262176:DWW262177 EGQ262176:EGS262177 EQM262176:EQO262177 FAI262176:FAK262177 FKE262176:FKG262177 FUA262176:FUC262177 GDW262176:GDY262177 GNS262176:GNU262177 GXO262176:GXQ262177 HHK262176:HHM262177 HRG262176:HRI262177 IBC262176:IBE262177 IKY262176:ILA262177 IUU262176:IUW262177 JEQ262176:JES262177 JOM262176:JOO262177 JYI262176:JYK262177 KIE262176:KIG262177 KSA262176:KSC262177 LBW262176:LBY262177 LLS262176:LLU262177 LVO262176:LVQ262177 MFK262176:MFM262177 MPG262176:MPI262177 MZC262176:MZE262177 NIY262176:NJA262177 NSU262176:NSW262177 OCQ262176:OCS262177 OMM262176:OMO262177 OWI262176:OWK262177 PGE262176:PGG262177 PQA262176:PQC262177 PZW262176:PZY262177 QJS262176:QJU262177 QTO262176:QTQ262177 RDK262176:RDM262177 RNG262176:RNI262177 RXC262176:RXE262177 SGY262176:SHA262177 SQU262176:SQW262177 TAQ262176:TAS262177 TKM262176:TKO262177 TUI262176:TUK262177 UEE262176:UEG262177 UOA262176:UOC262177 UXW262176:UXY262177 VHS262176:VHU262177 VRO262176:VRQ262177 WBK262176:WBM262177 WLG262176:WLI262177 WVC262176:WVE262177 IQ327712:IS327713 SM327712:SO327713 ACI327712:ACK327713 AME327712:AMG327713 AWA327712:AWC327713 BFW327712:BFY327713 BPS327712:BPU327713 BZO327712:BZQ327713 CJK327712:CJM327713 CTG327712:CTI327713 DDC327712:DDE327713 DMY327712:DNA327713 DWU327712:DWW327713 EGQ327712:EGS327713 EQM327712:EQO327713 FAI327712:FAK327713 FKE327712:FKG327713 FUA327712:FUC327713 GDW327712:GDY327713 GNS327712:GNU327713 GXO327712:GXQ327713 HHK327712:HHM327713 HRG327712:HRI327713 IBC327712:IBE327713 IKY327712:ILA327713 IUU327712:IUW327713 JEQ327712:JES327713 JOM327712:JOO327713 JYI327712:JYK327713 KIE327712:KIG327713 KSA327712:KSC327713 LBW327712:LBY327713 LLS327712:LLU327713 LVO327712:LVQ327713 MFK327712:MFM327713 MPG327712:MPI327713 MZC327712:MZE327713 NIY327712:NJA327713 NSU327712:NSW327713 OCQ327712:OCS327713 OMM327712:OMO327713 OWI327712:OWK327713 PGE327712:PGG327713 PQA327712:PQC327713 PZW327712:PZY327713 QJS327712:QJU327713 QTO327712:QTQ327713 RDK327712:RDM327713 RNG327712:RNI327713 RXC327712:RXE327713 SGY327712:SHA327713 SQU327712:SQW327713 TAQ327712:TAS327713 TKM327712:TKO327713 TUI327712:TUK327713 UEE327712:UEG327713 UOA327712:UOC327713 UXW327712:UXY327713 VHS327712:VHU327713 VRO327712:VRQ327713 WBK327712:WBM327713 WLG327712:WLI327713 WVC327712:WVE327713 IQ393248:IS393249 SM393248:SO393249 ACI393248:ACK393249 AME393248:AMG393249 AWA393248:AWC393249 BFW393248:BFY393249 BPS393248:BPU393249 BZO393248:BZQ393249 CJK393248:CJM393249 CTG393248:CTI393249 DDC393248:DDE393249 DMY393248:DNA393249 DWU393248:DWW393249 EGQ393248:EGS393249 EQM393248:EQO393249 FAI393248:FAK393249 FKE393248:FKG393249 FUA393248:FUC393249 GDW393248:GDY393249 GNS393248:GNU393249 GXO393248:GXQ393249 HHK393248:HHM393249 HRG393248:HRI393249 IBC393248:IBE393249 IKY393248:ILA393249 IUU393248:IUW393249 JEQ393248:JES393249 JOM393248:JOO393249 JYI393248:JYK393249 KIE393248:KIG393249 KSA393248:KSC393249 LBW393248:LBY393249 LLS393248:LLU393249 LVO393248:LVQ393249 MFK393248:MFM393249 MPG393248:MPI393249 MZC393248:MZE393249 NIY393248:NJA393249 NSU393248:NSW393249 OCQ393248:OCS393249 OMM393248:OMO393249 OWI393248:OWK393249 PGE393248:PGG393249 PQA393248:PQC393249 PZW393248:PZY393249 QJS393248:QJU393249 QTO393248:QTQ393249 RDK393248:RDM393249 RNG393248:RNI393249 RXC393248:RXE393249 SGY393248:SHA393249 SQU393248:SQW393249 TAQ393248:TAS393249 TKM393248:TKO393249 TUI393248:TUK393249 UEE393248:UEG393249 UOA393248:UOC393249 UXW393248:UXY393249 VHS393248:VHU393249 VRO393248:VRQ393249 WBK393248:WBM393249 WLG393248:WLI393249 WVC393248:WVE393249 IQ458784:IS458785 SM458784:SO458785 ACI458784:ACK458785 AME458784:AMG458785 AWA458784:AWC458785 BFW458784:BFY458785 BPS458784:BPU458785 BZO458784:BZQ458785 CJK458784:CJM458785 CTG458784:CTI458785 DDC458784:DDE458785 DMY458784:DNA458785 DWU458784:DWW458785 EGQ458784:EGS458785 EQM458784:EQO458785 FAI458784:FAK458785 FKE458784:FKG458785 FUA458784:FUC458785 GDW458784:GDY458785 GNS458784:GNU458785 GXO458784:GXQ458785 HHK458784:HHM458785 HRG458784:HRI458785 IBC458784:IBE458785 IKY458784:ILA458785 IUU458784:IUW458785 JEQ458784:JES458785 JOM458784:JOO458785 JYI458784:JYK458785 KIE458784:KIG458785 KSA458784:KSC458785 LBW458784:LBY458785 LLS458784:LLU458785 LVO458784:LVQ458785 MFK458784:MFM458785 MPG458784:MPI458785 MZC458784:MZE458785 NIY458784:NJA458785 NSU458784:NSW458785 OCQ458784:OCS458785 OMM458784:OMO458785 OWI458784:OWK458785 PGE458784:PGG458785 PQA458784:PQC458785 PZW458784:PZY458785 QJS458784:QJU458785 QTO458784:QTQ458785 RDK458784:RDM458785 RNG458784:RNI458785 RXC458784:RXE458785 SGY458784:SHA458785 SQU458784:SQW458785 TAQ458784:TAS458785 TKM458784:TKO458785 TUI458784:TUK458785 UEE458784:UEG458785 UOA458784:UOC458785 UXW458784:UXY458785 VHS458784:VHU458785 VRO458784:VRQ458785 WBK458784:WBM458785 WLG458784:WLI458785 WVC458784:WVE458785 IQ524320:IS524321 SM524320:SO524321 ACI524320:ACK524321 AME524320:AMG524321 AWA524320:AWC524321 BFW524320:BFY524321 BPS524320:BPU524321 BZO524320:BZQ524321 CJK524320:CJM524321 CTG524320:CTI524321 DDC524320:DDE524321 DMY524320:DNA524321 DWU524320:DWW524321 EGQ524320:EGS524321 EQM524320:EQO524321 FAI524320:FAK524321 FKE524320:FKG524321 FUA524320:FUC524321 GDW524320:GDY524321 GNS524320:GNU524321 GXO524320:GXQ524321 HHK524320:HHM524321 HRG524320:HRI524321 IBC524320:IBE524321 IKY524320:ILA524321 IUU524320:IUW524321 JEQ524320:JES524321 JOM524320:JOO524321 JYI524320:JYK524321 KIE524320:KIG524321 KSA524320:KSC524321 LBW524320:LBY524321 LLS524320:LLU524321 LVO524320:LVQ524321 MFK524320:MFM524321 MPG524320:MPI524321 MZC524320:MZE524321 NIY524320:NJA524321 NSU524320:NSW524321 OCQ524320:OCS524321 OMM524320:OMO524321 OWI524320:OWK524321 PGE524320:PGG524321 PQA524320:PQC524321 PZW524320:PZY524321 QJS524320:QJU524321 QTO524320:QTQ524321 RDK524320:RDM524321 RNG524320:RNI524321 RXC524320:RXE524321 SGY524320:SHA524321 SQU524320:SQW524321 TAQ524320:TAS524321 TKM524320:TKO524321 TUI524320:TUK524321 UEE524320:UEG524321 UOA524320:UOC524321 UXW524320:UXY524321 VHS524320:VHU524321 VRO524320:VRQ524321 WBK524320:WBM524321 WLG524320:WLI524321 WVC524320:WVE524321 IQ589856:IS589857 SM589856:SO589857 ACI589856:ACK589857 AME589856:AMG589857 AWA589856:AWC589857 BFW589856:BFY589857 BPS589856:BPU589857 BZO589856:BZQ589857 CJK589856:CJM589857 CTG589856:CTI589857 DDC589856:DDE589857 DMY589856:DNA589857 DWU589856:DWW589857 EGQ589856:EGS589857 EQM589856:EQO589857 FAI589856:FAK589857 FKE589856:FKG589857 FUA589856:FUC589857 GDW589856:GDY589857 GNS589856:GNU589857 GXO589856:GXQ589857 HHK589856:HHM589857 HRG589856:HRI589857 IBC589856:IBE589857 IKY589856:ILA589857 IUU589856:IUW589857 JEQ589856:JES589857 JOM589856:JOO589857 JYI589856:JYK589857 KIE589856:KIG589857 KSA589856:KSC589857 LBW589856:LBY589857 LLS589856:LLU589857 LVO589856:LVQ589857 MFK589856:MFM589857 MPG589856:MPI589857 MZC589856:MZE589857 NIY589856:NJA589857 NSU589856:NSW589857 OCQ589856:OCS589857 OMM589856:OMO589857 OWI589856:OWK589857 PGE589856:PGG589857 PQA589856:PQC589857 PZW589856:PZY589857 QJS589856:QJU589857 QTO589856:QTQ589857 RDK589856:RDM589857 RNG589856:RNI589857 RXC589856:RXE589857 SGY589856:SHA589857 SQU589856:SQW589857 TAQ589856:TAS589857 TKM589856:TKO589857 TUI589856:TUK589857 UEE589856:UEG589857 UOA589856:UOC589857 UXW589856:UXY589857 VHS589856:VHU589857 VRO589856:VRQ589857 WBK589856:WBM589857 WLG589856:WLI589857 WVC589856:WVE589857 IQ655392:IS655393 SM655392:SO655393 ACI655392:ACK655393 AME655392:AMG655393 AWA655392:AWC655393 BFW655392:BFY655393 BPS655392:BPU655393 BZO655392:BZQ655393 CJK655392:CJM655393 CTG655392:CTI655393 DDC655392:DDE655393 DMY655392:DNA655393 DWU655392:DWW655393 EGQ655392:EGS655393 EQM655392:EQO655393 FAI655392:FAK655393 FKE655392:FKG655393 FUA655392:FUC655393 GDW655392:GDY655393 GNS655392:GNU655393 GXO655392:GXQ655393 HHK655392:HHM655393 HRG655392:HRI655393 IBC655392:IBE655393 IKY655392:ILA655393 IUU655392:IUW655393 JEQ655392:JES655393 JOM655392:JOO655393 JYI655392:JYK655393 KIE655392:KIG655393 KSA655392:KSC655393 LBW655392:LBY655393 LLS655392:LLU655393 LVO655392:LVQ655393 MFK655392:MFM655393 MPG655392:MPI655393 MZC655392:MZE655393 NIY655392:NJA655393 NSU655392:NSW655393 OCQ655392:OCS655393 OMM655392:OMO655393 OWI655392:OWK655393 PGE655392:PGG655393 PQA655392:PQC655393 PZW655392:PZY655393 QJS655392:QJU655393 QTO655392:QTQ655393 RDK655392:RDM655393 RNG655392:RNI655393 RXC655392:RXE655393 SGY655392:SHA655393 SQU655392:SQW655393 TAQ655392:TAS655393 TKM655392:TKO655393 TUI655392:TUK655393 UEE655392:UEG655393 UOA655392:UOC655393 UXW655392:UXY655393 VHS655392:VHU655393 VRO655392:VRQ655393 WBK655392:WBM655393 WLG655392:WLI655393 WVC655392:WVE655393 IQ720928:IS720929 SM720928:SO720929 ACI720928:ACK720929 AME720928:AMG720929 AWA720928:AWC720929 BFW720928:BFY720929 BPS720928:BPU720929 BZO720928:BZQ720929 CJK720928:CJM720929 CTG720928:CTI720929 DDC720928:DDE720929 DMY720928:DNA720929 DWU720928:DWW720929 EGQ720928:EGS720929 EQM720928:EQO720929 FAI720928:FAK720929 FKE720928:FKG720929 FUA720928:FUC720929 GDW720928:GDY720929 GNS720928:GNU720929 GXO720928:GXQ720929 HHK720928:HHM720929 HRG720928:HRI720929 IBC720928:IBE720929 IKY720928:ILA720929 IUU720928:IUW720929 JEQ720928:JES720929 JOM720928:JOO720929 JYI720928:JYK720929 KIE720928:KIG720929 KSA720928:KSC720929 LBW720928:LBY720929 LLS720928:LLU720929 LVO720928:LVQ720929 MFK720928:MFM720929 MPG720928:MPI720929 MZC720928:MZE720929 NIY720928:NJA720929 NSU720928:NSW720929 OCQ720928:OCS720929 OMM720928:OMO720929 OWI720928:OWK720929 PGE720928:PGG720929 PQA720928:PQC720929 PZW720928:PZY720929 QJS720928:QJU720929 QTO720928:QTQ720929 RDK720928:RDM720929 RNG720928:RNI720929 RXC720928:RXE720929 SGY720928:SHA720929 SQU720928:SQW720929 TAQ720928:TAS720929 TKM720928:TKO720929 TUI720928:TUK720929 UEE720928:UEG720929 UOA720928:UOC720929 UXW720928:UXY720929 VHS720928:VHU720929 VRO720928:VRQ720929 WBK720928:WBM720929 WLG720928:WLI720929 WVC720928:WVE720929 IQ786464:IS786465 SM786464:SO786465 ACI786464:ACK786465 AME786464:AMG786465 AWA786464:AWC786465 BFW786464:BFY786465 BPS786464:BPU786465 BZO786464:BZQ786465 CJK786464:CJM786465 CTG786464:CTI786465 DDC786464:DDE786465 DMY786464:DNA786465 DWU786464:DWW786465 EGQ786464:EGS786465 EQM786464:EQO786465 FAI786464:FAK786465 FKE786464:FKG786465 FUA786464:FUC786465 GDW786464:GDY786465 GNS786464:GNU786465 GXO786464:GXQ786465 HHK786464:HHM786465 HRG786464:HRI786465 IBC786464:IBE786465 IKY786464:ILA786465 IUU786464:IUW786465 JEQ786464:JES786465 JOM786464:JOO786465 JYI786464:JYK786465 KIE786464:KIG786465 KSA786464:KSC786465 LBW786464:LBY786465 LLS786464:LLU786465 LVO786464:LVQ786465 MFK786464:MFM786465 MPG786464:MPI786465 MZC786464:MZE786465 NIY786464:NJA786465 NSU786464:NSW786465 OCQ786464:OCS786465 OMM786464:OMO786465 OWI786464:OWK786465 PGE786464:PGG786465 PQA786464:PQC786465 PZW786464:PZY786465 QJS786464:QJU786465 QTO786464:QTQ786465 RDK786464:RDM786465 RNG786464:RNI786465 RXC786464:RXE786465 SGY786464:SHA786465 SQU786464:SQW786465 TAQ786464:TAS786465 TKM786464:TKO786465 TUI786464:TUK786465 UEE786464:UEG786465 UOA786464:UOC786465 UXW786464:UXY786465 VHS786464:VHU786465 VRO786464:VRQ786465 WBK786464:WBM786465 WLG786464:WLI786465 WVC786464:WVE786465 IQ852000:IS852001 SM852000:SO852001 ACI852000:ACK852001 AME852000:AMG852001 AWA852000:AWC852001 BFW852000:BFY852001 BPS852000:BPU852001 BZO852000:BZQ852001 CJK852000:CJM852001 CTG852000:CTI852001 DDC852000:DDE852001 DMY852000:DNA852001 DWU852000:DWW852001 EGQ852000:EGS852001 EQM852000:EQO852001 FAI852000:FAK852001 FKE852000:FKG852001 FUA852000:FUC852001 GDW852000:GDY852001 GNS852000:GNU852001 GXO852000:GXQ852001 HHK852000:HHM852001 HRG852000:HRI852001 IBC852000:IBE852001 IKY852000:ILA852001 IUU852000:IUW852001 JEQ852000:JES852001 JOM852000:JOO852001 JYI852000:JYK852001 KIE852000:KIG852001 KSA852000:KSC852001 LBW852000:LBY852001 LLS852000:LLU852001 LVO852000:LVQ852001 MFK852000:MFM852001 MPG852000:MPI852001 MZC852000:MZE852001 NIY852000:NJA852001 NSU852000:NSW852001 OCQ852000:OCS852001 OMM852000:OMO852001 OWI852000:OWK852001 PGE852000:PGG852001 PQA852000:PQC852001 PZW852000:PZY852001 QJS852000:QJU852001 QTO852000:QTQ852001 RDK852000:RDM852001 RNG852000:RNI852001 RXC852000:RXE852001 SGY852000:SHA852001 SQU852000:SQW852001 TAQ852000:TAS852001 TKM852000:TKO852001 TUI852000:TUK852001 UEE852000:UEG852001 UOA852000:UOC852001 UXW852000:UXY852001 VHS852000:VHU852001 VRO852000:VRQ852001 WBK852000:WBM852001 WLG852000:WLI852001 WVC852000:WVE852001 IQ917536:IS917537 SM917536:SO917537 ACI917536:ACK917537 AME917536:AMG917537 AWA917536:AWC917537 BFW917536:BFY917537 BPS917536:BPU917537 BZO917536:BZQ917537 CJK917536:CJM917537 CTG917536:CTI917537 DDC917536:DDE917537 DMY917536:DNA917537 DWU917536:DWW917537 EGQ917536:EGS917537 EQM917536:EQO917537 FAI917536:FAK917537 FKE917536:FKG917537 FUA917536:FUC917537 GDW917536:GDY917537 GNS917536:GNU917537 GXO917536:GXQ917537 HHK917536:HHM917537 HRG917536:HRI917537 IBC917536:IBE917537 IKY917536:ILA917537 IUU917536:IUW917537 JEQ917536:JES917537 JOM917536:JOO917537 JYI917536:JYK917537 KIE917536:KIG917537 KSA917536:KSC917537 LBW917536:LBY917537 LLS917536:LLU917537 LVO917536:LVQ917537 MFK917536:MFM917537 MPG917536:MPI917537 MZC917536:MZE917537 NIY917536:NJA917537 NSU917536:NSW917537 OCQ917536:OCS917537 OMM917536:OMO917537 OWI917536:OWK917537 PGE917536:PGG917537 PQA917536:PQC917537 PZW917536:PZY917537 QJS917536:QJU917537 QTO917536:QTQ917537 RDK917536:RDM917537 RNG917536:RNI917537 RXC917536:RXE917537 SGY917536:SHA917537 SQU917536:SQW917537 TAQ917536:TAS917537 TKM917536:TKO917537 TUI917536:TUK917537 UEE917536:UEG917537 UOA917536:UOC917537 UXW917536:UXY917537 VHS917536:VHU917537 VRO917536:VRQ917537 WBK917536:WBM917537 WLG917536:WLI917537 WVC917536:WVE917537 IQ983072:IS983073 SM983072:SO983073 ACI983072:ACK983073 AME983072:AMG983073 AWA983072:AWC983073 BFW983072:BFY983073 BPS983072:BPU983073 BZO983072:BZQ983073 CJK983072:CJM983073 CTG983072:CTI983073 DDC983072:DDE983073 DMY983072:DNA983073 DWU983072:DWW983073 EGQ983072:EGS983073 EQM983072:EQO983073 FAI983072:FAK983073 FKE983072:FKG983073 FUA983072:FUC983073 GDW983072:GDY983073 GNS983072:GNU983073 GXO983072:GXQ983073 HHK983072:HHM983073 HRG983072:HRI983073 IBC983072:IBE983073 IKY983072:ILA983073 IUU983072:IUW983073 JEQ983072:JES983073 JOM983072:JOO983073 JYI983072:JYK983073 KIE983072:KIG983073 KSA983072:KSC983073 LBW983072:LBY983073 LLS983072:LLU983073 LVO983072:LVQ983073 MFK983072:MFM983073 MPG983072:MPI983073 MZC983072:MZE983073 NIY983072:NJA983073 NSU983072:NSW983073 OCQ983072:OCS983073 OMM983072:OMO983073 OWI983072:OWK983073 PGE983072:PGG983073 PQA983072:PQC983073 PZW983072:PZY983073 QJS983072:QJU983073 QTO983072:QTQ983073 RDK983072:RDM983073 RNG983072:RNI983073 RXC983072:RXE983073 SGY983072:SHA983073 SQU983072:SQW983073 TAQ983072:TAS983073 TKM983072:TKO983073 TUI983072:TUK983073 UEE983072:UEG983073 UOA983072:UOC983073 UXW983072:UXY983073 VHS983072:VHU983073 VRO983072:VRQ983073 WBK983072:WBM983073 WLG983072:WLI983073 WVC983072:WVE983073 IQ65573:IS65573 SM65573:SO65573 ACI65573:ACK65573 AME65573:AMG65573 AWA65573:AWC65573 BFW65573:BFY65573 BPS65573:BPU65573 BZO65573:BZQ65573 CJK65573:CJM65573 CTG65573:CTI65573 DDC65573:DDE65573 DMY65573:DNA65573 DWU65573:DWW65573 EGQ65573:EGS65573 EQM65573:EQO65573 FAI65573:FAK65573 FKE65573:FKG65573 FUA65573:FUC65573 GDW65573:GDY65573 GNS65573:GNU65573 GXO65573:GXQ65573 HHK65573:HHM65573 HRG65573:HRI65573 IBC65573:IBE65573 IKY65573:ILA65573 IUU65573:IUW65573 JEQ65573:JES65573 JOM65573:JOO65573 JYI65573:JYK65573 KIE65573:KIG65573 KSA65573:KSC65573 LBW65573:LBY65573 LLS65573:LLU65573 LVO65573:LVQ65573 MFK65573:MFM65573 MPG65573:MPI65573 MZC65573:MZE65573 NIY65573:NJA65573 NSU65573:NSW65573 OCQ65573:OCS65573 OMM65573:OMO65573 OWI65573:OWK65573 PGE65573:PGG65573 PQA65573:PQC65573 PZW65573:PZY65573 QJS65573:QJU65573 QTO65573:QTQ65573 RDK65573:RDM65573 RNG65573:RNI65573 RXC65573:RXE65573 SGY65573:SHA65573 SQU65573:SQW65573 TAQ65573:TAS65573 TKM65573:TKO65573 TUI65573:TUK65573 UEE65573:UEG65573 UOA65573:UOC65573 UXW65573:UXY65573 VHS65573:VHU65573 VRO65573:VRQ65573 WBK65573:WBM65573 WLG65573:WLI65573 WVC65573:WVE65573 IQ131109:IS131109 SM131109:SO131109 ACI131109:ACK131109 AME131109:AMG131109 AWA131109:AWC131109 BFW131109:BFY131109 BPS131109:BPU131109 BZO131109:BZQ131109 CJK131109:CJM131109 CTG131109:CTI131109 DDC131109:DDE131109 DMY131109:DNA131109 DWU131109:DWW131109 EGQ131109:EGS131109 EQM131109:EQO131109 FAI131109:FAK131109 FKE131109:FKG131109 FUA131109:FUC131109 GDW131109:GDY131109 GNS131109:GNU131109 GXO131109:GXQ131109 HHK131109:HHM131109 HRG131109:HRI131109 IBC131109:IBE131109 IKY131109:ILA131109 IUU131109:IUW131109 JEQ131109:JES131109 JOM131109:JOO131109 JYI131109:JYK131109 KIE131109:KIG131109 KSA131109:KSC131109 LBW131109:LBY131109 LLS131109:LLU131109 LVO131109:LVQ131109 MFK131109:MFM131109 MPG131109:MPI131109 MZC131109:MZE131109 NIY131109:NJA131109 NSU131109:NSW131109 OCQ131109:OCS131109 OMM131109:OMO131109 OWI131109:OWK131109 PGE131109:PGG131109 PQA131109:PQC131109 PZW131109:PZY131109 QJS131109:QJU131109 QTO131109:QTQ131109 RDK131109:RDM131109 RNG131109:RNI131109 RXC131109:RXE131109 SGY131109:SHA131109 SQU131109:SQW131109 TAQ131109:TAS131109 TKM131109:TKO131109 TUI131109:TUK131109 UEE131109:UEG131109 UOA131109:UOC131109 UXW131109:UXY131109 VHS131109:VHU131109 VRO131109:VRQ131109 WBK131109:WBM131109 WLG131109:WLI131109 WVC131109:WVE131109 IQ196645:IS196645 SM196645:SO196645 ACI196645:ACK196645 AME196645:AMG196645 AWA196645:AWC196645 BFW196645:BFY196645 BPS196645:BPU196645 BZO196645:BZQ196645 CJK196645:CJM196645 CTG196645:CTI196645 DDC196645:DDE196645 DMY196645:DNA196645 DWU196645:DWW196645 EGQ196645:EGS196645 EQM196645:EQO196645 FAI196645:FAK196645 FKE196645:FKG196645 FUA196645:FUC196645 GDW196645:GDY196645 GNS196645:GNU196645 GXO196645:GXQ196645 HHK196645:HHM196645 HRG196645:HRI196645 IBC196645:IBE196645 IKY196645:ILA196645 IUU196645:IUW196645 JEQ196645:JES196645 JOM196645:JOO196645 JYI196645:JYK196645 KIE196645:KIG196645 KSA196645:KSC196645 LBW196645:LBY196645 LLS196645:LLU196645 LVO196645:LVQ196645 MFK196645:MFM196645 MPG196645:MPI196645 MZC196645:MZE196645 NIY196645:NJA196645 NSU196645:NSW196645 OCQ196645:OCS196645 OMM196645:OMO196645 OWI196645:OWK196645 PGE196645:PGG196645 PQA196645:PQC196645 PZW196645:PZY196645 QJS196645:QJU196645 QTO196645:QTQ196645 RDK196645:RDM196645 RNG196645:RNI196645 RXC196645:RXE196645 SGY196645:SHA196645 SQU196645:SQW196645 TAQ196645:TAS196645 TKM196645:TKO196645 TUI196645:TUK196645 UEE196645:UEG196645 UOA196645:UOC196645 UXW196645:UXY196645 VHS196645:VHU196645 VRO196645:VRQ196645 WBK196645:WBM196645 WLG196645:WLI196645 WVC196645:WVE196645 IQ262181:IS262181 SM262181:SO262181 ACI262181:ACK262181 AME262181:AMG262181 AWA262181:AWC262181 BFW262181:BFY262181 BPS262181:BPU262181 BZO262181:BZQ262181 CJK262181:CJM262181 CTG262181:CTI262181 DDC262181:DDE262181 DMY262181:DNA262181 DWU262181:DWW262181 EGQ262181:EGS262181 EQM262181:EQO262181 FAI262181:FAK262181 FKE262181:FKG262181 FUA262181:FUC262181 GDW262181:GDY262181 GNS262181:GNU262181 GXO262181:GXQ262181 HHK262181:HHM262181 HRG262181:HRI262181 IBC262181:IBE262181 IKY262181:ILA262181 IUU262181:IUW262181 JEQ262181:JES262181 JOM262181:JOO262181 JYI262181:JYK262181 KIE262181:KIG262181 KSA262181:KSC262181 LBW262181:LBY262181 LLS262181:LLU262181 LVO262181:LVQ262181 MFK262181:MFM262181 MPG262181:MPI262181 MZC262181:MZE262181 NIY262181:NJA262181 NSU262181:NSW262181 OCQ262181:OCS262181 OMM262181:OMO262181 OWI262181:OWK262181 PGE262181:PGG262181 PQA262181:PQC262181 PZW262181:PZY262181 QJS262181:QJU262181 QTO262181:QTQ262181 RDK262181:RDM262181 RNG262181:RNI262181 RXC262181:RXE262181 SGY262181:SHA262181 SQU262181:SQW262181 TAQ262181:TAS262181 TKM262181:TKO262181 TUI262181:TUK262181 UEE262181:UEG262181 UOA262181:UOC262181 UXW262181:UXY262181 VHS262181:VHU262181 VRO262181:VRQ262181 WBK262181:WBM262181 WLG262181:WLI262181 WVC262181:WVE262181 IQ327717:IS327717 SM327717:SO327717 ACI327717:ACK327717 AME327717:AMG327717 AWA327717:AWC327717 BFW327717:BFY327717 BPS327717:BPU327717 BZO327717:BZQ327717 CJK327717:CJM327717 CTG327717:CTI327717 DDC327717:DDE327717 DMY327717:DNA327717 DWU327717:DWW327717 EGQ327717:EGS327717 EQM327717:EQO327717 FAI327717:FAK327717 FKE327717:FKG327717 FUA327717:FUC327717 GDW327717:GDY327717 GNS327717:GNU327717 GXO327717:GXQ327717 HHK327717:HHM327717 HRG327717:HRI327717 IBC327717:IBE327717 IKY327717:ILA327717 IUU327717:IUW327717 JEQ327717:JES327717 JOM327717:JOO327717 JYI327717:JYK327717 KIE327717:KIG327717 KSA327717:KSC327717 LBW327717:LBY327717 LLS327717:LLU327717 LVO327717:LVQ327717 MFK327717:MFM327717 MPG327717:MPI327717 MZC327717:MZE327717 NIY327717:NJA327717 NSU327717:NSW327717 OCQ327717:OCS327717 OMM327717:OMO327717 OWI327717:OWK327717 PGE327717:PGG327717 PQA327717:PQC327717 PZW327717:PZY327717 QJS327717:QJU327717 QTO327717:QTQ327717 RDK327717:RDM327717 RNG327717:RNI327717 RXC327717:RXE327717 SGY327717:SHA327717 SQU327717:SQW327717 TAQ327717:TAS327717 TKM327717:TKO327717 TUI327717:TUK327717 UEE327717:UEG327717 UOA327717:UOC327717 UXW327717:UXY327717 VHS327717:VHU327717 VRO327717:VRQ327717 WBK327717:WBM327717 WLG327717:WLI327717 WVC327717:WVE327717 IQ393253:IS393253 SM393253:SO393253 ACI393253:ACK393253 AME393253:AMG393253 AWA393253:AWC393253 BFW393253:BFY393253 BPS393253:BPU393253 BZO393253:BZQ393253 CJK393253:CJM393253 CTG393253:CTI393253 DDC393253:DDE393253 DMY393253:DNA393253 DWU393253:DWW393253 EGQ393253:EGS393253 EQM393253:EQO393253 FAI393253:FAK393253 FKE393253:FKG393253 FUA393253:FUC393253 GDW393253:GDY393253 GNS393253:GNU393253 GXO393253:GXQ393253 HHK393253:HHM393253 HRG393253:HRI393253 IBC393253:IBE393253 IKY393253:ILA393253 IUU393253:IUW393253 JEQ393253:JES393253 JOM393253:JOO393253 JYI393253:JYK393253 KIE393253:KIG393253 KSA393253:KSC393253 LBW393253:LBY393253 LLS393253:LLU393253 LVO393253:LVQ393253 MFK393253:MFM393253 MPG393253:MPI393253 MZC393253:MZE393253 NIY393253:NJA393253 NSU393253:NSW393253 OCQ393253:OCS393253 OMM393253:OMO393253 OWI393253:OWK393253 PGE393253:PGG393253 PQA393253:PQC393253 PZW393253:PZY393253 QJS393253:QJU393253 QTO393253:QTQ393253 RDK393253:RDM393253 RNG393253:RNI393253 RXC393253:RXE393253 SGY393253:SHA393253 SQU393253:SQW393253 TAQ393253:TAS393253 TKM393253:TKO393253 TUI393253:TUK393253 UEE393253:UEG393253 UOA393253:UOC393253 UXW393253:UXY393253 VHS393253:VHU393253 VRO393253:VRQ393253 WBK393253:WBM393253 WLG393253:WLI393253 WVC393253:WVE393253 IQ458789:IS458789 SM458789:SO458789 ACI458789:ACK458789 AME458789:AMG458789 AWA458789:AWC458789 BFW458789:BFY458789 BPS458789:BPU458789 BZO458789:BZQ458789 CJK458789:CJM458789 CTG458789:CTI458789 DDC458789:DDE458789 DMY458789:DNA458789 DWU458789:DWW458789 EGQ458789:EGS458789 EQM458789:EQO458789 FAI458789:FAK458789 FKE458789:FKG458789 FUA458789:FUC458789 GDW458789:GDY458789 GNS458789:GNU458789 GXO458789:GXQ458789 HHK458789:HHM458789 HRG458789:HRI458789 IBC458789:IBE458789 IKY458789:ILA458789 IUU458789:IUW458789 JEQ458789:JES458789 JOM458789:JOO458789 JYI458789:JYK458789 KIE458789:KIG458789 KSA458789:KSC458789 LBW458789:LBY458789 LLS458789:LLU458789 LVO458789:LVQ458789 MFK458789:MFM458789 MPG458789:MPI458789 MZC458789:MZE458789 NIY458789:NJA458789 NSU458789:NSW458789 OCQ458789:OCS458789 OMM458789:OMO458789 OWI458789:OWK458789 PGE458789:PGG458789 PQA458789:PQC458789 PZW458789:PZY458789 QJS458789:QJU458789 QTO458789:QTQ458789 RDK458789:RDM458789 RNG458789:RNI458789 RXC458789:RXE458789 SGY458789:SHA458789 SQU458789:SQW458789 TAQ458789:TAS458789 TKM458789:TKO458789 TUI458789:TUK458789 UEE458789:UEG458789 UOA458789:UOC458789 UXW458789:UXY458789 VHS458789:VHU458789 VRO458789:VRQ458789 WBK458789:WBM458789 WLG458789:WLI458789 WVC458789:WVE458789 IQ524325:IS524325 SM524325:SO524325 ACI524325:ACK524325 AME524325:AMG524325 AWA524325:AWC524325 BFW524325:BFY524325 BPS524325:BPU524325 BZO524325:BZQ524325 CJK524325:CJM524325 CTG524325:CTI524325 DDC524325:DDE524325 DMY524325:DNA524325 DWU524325:DWW524325 EGQ524325:EGS524325 EQM524325:EQO524325 FAI524325:FAK524325 FKE524325:FKG524325 FUA524325:FUC524325 GDW524325:GDY524325 GNS524325:GNU524325 GXO524325:GXQ524325 HHK524325:HHM524325 HRG524325:HRI524325 IBC524325:IBE524325 IKY524325:ILA524325 IUU524325:IUW524325 JEQ524325:JES524325 JOM524325:JOO524325 JYI524325:JYK524325 KIE524325:KIG524325 KSA524325:KSC524325 LBW524325:LBY524325 LLS524325:LLU524325 LVO524325:LVQ524325 MFK524325:MFM524325 MPG524325:MPI524325 MZC524325:MZE524325 NIY524325:NJA524325 NSU524325:NSW524325 OCQ524325:OCS524325 OMM524325:OMO524325 OWI524325:OWK524325 PGE524325:PGG524325 PQA524325:PQC524325 PZW524325:PZY524325 QJS524325:QJU524325 QTO524325:QTQ524325 RDK524325:RDM524325 RNG524325:RNI524325 RXC524325:RXE524325 SGY524325:SHA524325 SQU524325:SQW524325 TAQ524325:TAS524325 TKM524325:TKO524325 TUI524325:TUK524325 UEE524325:UEG524325 UOA524325:UOC524325 UXW524325:UXY524325 VHS524325:VHU524325 VRO524325:VRQ524325 WBK524325:WBM524325 WLG524325:WLI524325 WVC524325:WVE524325 IQ589861:IS589861 SM589861:SO589861 ACI589861:ACK589861 AME589861:AMG589861 AWA589861:AWC589861 BFW589861:BFY589861 BPS589861:BPU589861 BZO589861:BZQ589861 CJK589861:CJM589861 CTG589861:CTI589861 DDC589861:DDE589861 DMY589861:DNA589861 DWU589861:DWW589861 EGQ589861:EGS589861 EQM589861:EQO589861 FAI589861:FAK589861 FKE589861:FKG589861 FUA589861:FUC589861 GDW589861:GDY589861 GNS589861:GNU589861 GXO589861:GXQ589861 HHK589861:HHM589861 HRG589861:HRI589861 IBC589861:IBE589861 IKY589861:ILA589861 IUU589861:IUW589861 JEQ589861:JES589861 JOM589861:JOO589861 JYI589861:JYK589861 KIE589861:KIG589861 KSA589861:KSC589861 LBW589861:LBY589861 LLS589861:LLU589861 LVO589861:LVQ589861 MFK589861:MFM589861 MPG589861:MPI589861 MZC589861:MZE589861 NIY589861:NJA589861 NSU589861:NSW589861 OCQ589861:OCS589861 OMM589861:OMO589861 OWI589861:OWK589861 PGE589861:PGG589861 PQA589861:PQC589861 PZW589861:PZY589861 QJS589861:QJU589861 QTO589861:QTQ589861 RDK589861:RDM589861 RNG589861:RNI589861 RXC589861:RXE589861 SGY589861:SHA589861 SQU589861:SQW589861 TAQ589861:TAS589861 TKM589861:TKO589861 TUI589861:TUK589861 UEE589861:UEG589861 UOA589861:UOC589861 UXW589861:UXY589861 VHS589861:VHU589861 VRO589861:VRQ589861 WBK589861:WBM589861 WLG589861:WLI589861 WVC589861:WVE589861 IQ655397:IS655397 SM655397:SO655397 ACI655397:ACK655397 AME655397:AMG655397 AWA655397:AWC655397 BFW655397:BFY655397 BPS655397:BPU655397 BZO655397:BZQ655397 CJK655397:CJM655397 CTG655397:CTI655397 DDC655397:DDE655397 DMY655397:DNA655397 DWU655397:DWW655397 EGQ655397:EGS655397 EQM655397:EQO655397 FAI655397:FAK655397 FKE655397:FKG655397 FUA655397:FUC655397 GDW655397:GDY655397 GNS655397:GNU655397 GXO655397:GXQ655397 HHK655397:HHM655397 HRG655397:HRI655397 IBC655397:IBE655397 IKY655397:ILA655397 IUU655397:IUW655397 JEQ655397:JES655397 JOM655397:JOO655397 JYI655397:JYK655397 KIE655397:KIG655397 KSA655397:KSC655397 LBW655397:LBY655397 LLS655397:LLU655397 LVO655397:LVQ655397 MFK655397:MFM655397 MPG655397:MPI655397 MZC655397:MZE655397 NIY655397:NJA655397 NSU655397:NSW655397 OCQ655397:OCS655397 OMM655397:OMO655397 OWI655397:OWK655397 PGE655397:PGG655397 PQA655397:PQC655397 PZW655397:PZY655397 QJS655397:QJU655397 QTO655397:QTQ655397 RDK655397:RDM655397 RNG655397:RNI655397 RXC655397:RXE655397 SGY655397:SHA655397 SQU655397:SQW655397 TAQ655397:TAS655397 TKM655397:TKO655397 TUI655397:TUK655397 UEE655397:UEG655397 UOA655397:UOC655397 UXW655397:UXY655397 VHS655397:VHU655397 VRO655397:VRQ655397 WBK655397:WBM655397 WLG655397:WLI655397 WVC655397:WVE655397 IQ720933:IS720933 SM720933:SO720933 ACI720933:ACK720933 AME720933:AMG720933 AWA720933:AWC720933 BFW720933:BFY720933 BPS720933:BPU720933 BZO720933:BZQ720933 CJK720933:CJM720933 CTG720933:CTI720933 DDC720933:DDE720933 DMY720933:DNA720933 DWU720933:DWW720933 EGQ720933:EGS720933 EQM720933:EQO720933 FAI720933:FAK720933 FKE720933:FKG720933 FUA720933:FUC720933 GDW720933:GDY720933 GNS720933:GNU720933 GXO720933:GXQ720933 HHK720933:HHM720933 HRG720933:HRI720933 IBC720933:IBE720933 IKY720933:ILA720933 IUU720933:IUW720933 JEQ720933:JES720933 JOM720933:JOO720933 JYI720933:JYK720933 KIE720933:KIG720933 KSA720933:KSC720933 LBW720933:LBY720933 LLS720933:LLU720933 LVO720933:LVQ720933 MFK720933:MFM720933 MPG720933:MPI720933 MZC720933:MZE720933 NIY720933:NJA720933 NSU720933:NSW720933 OCQ720933:OCS720933 OMM720933:OMO720933 OWI720933:OWK720933 PGE720933:PGG720933 PQA720933:PQC720933 PZW720933:PZY720933 QJS720933:QJU720933 QTO720933:QTQ720933 RDK720933:RDM720933 RNG720933:RNI720933 RXC720933:RXE720933 SGY720933:SHA720933 SQU720933:SQW720933 TAQ720933:TAS720933 TKM720933:TKO720933 TUI720933:TUK720933 UEE720933:UEG720933 UOA720933:UOC720933 UXW720933:UXY720933 VHS720933:VHU720933 VRO720933:VRQ720933 WBK720933:WBM720933 WLG720933:WLI720933 WVC720933:WVE720933 IQ786469:IS786469 SM786469:SO786469 ACI786469:ACK786469 AME786469:AMG786469 AWA786469:AWC786469 BFW786469:BFY786469 BPS786469:BPU786469 BZO786469:BZQ786469 CJK786469:CJM786469 CTG786469:CTI786469 DDC786469:DDE786469 DMY786469:DNA786469 DWU786469:DWW786469 EGQ786469:EGS786469 EQM786469:EQO786469 FAI786469:FAK786469 FKE786469:FKG786469 FUA786469:FUC786469 GDW786469:GDY786469 GNS786469:GNU786469 GXO786469:GXQ786469 HHK786469:HHM786469 HRG786469:HRI786469 IBC786469:IBE786469 IKY786469:ILA786469 IUU786469:IUW786469 JEQ786469:JES786469 JOM786469:JOO786469 JYI786469:JYK786469 KIE786469:KIG786469 KSA786469:KSC786469 LBW786469:LBY786469 LLS786469:LLU786469 LVO786469:LVQ786469 MFK786469:MFM786469 MPG786469:MPI786469 MZC786469:MZE786469 NIY786469:NJA786469 NSU786469:NSW786469 OCQ786469:OCS786469 OMM786469:OMO786469 OWI786469:OWK786469 PGE786469:PGG786469 PQA786469:PQC786469 PZW786469:PZY786469 QJS786469:QJU786469 QTO786469:QTQ786469 RDK786469:RDM786469 RNG786469:RNI786469 RXC786469:RXE786469 SGY786469:SHA786469 SQU786469:SQW786469 TAQ786469:TAS786469 TKM786469:TKO786469 TUI786469:TUK786469 UEE786469:UEG786469 UOA786469:UOC786469 UXW786469:UXY786469 VHS786469:VHU786469 VRO786469:VRQ786469 WBK786469:WBM786469 WLG786469:WLI786469 WVC786469:WVE786469 IQ852005:IS852005 SM852005:SO852005 ACI852005:ACK852005 AME852005:AMG852005 AWA852005:AWC852005 BFW852005:BFY852005 BPS852005:BPU852005 BZO852005:BZQ852005 CJK852005:CJM852005 CTG852005:CTI852005 DDC852005:DDE852005 DMY852005:DNA852005 DWU852005:DWW852005 EGQ852005:EGS852005 EQM852005:EQO852005 FAI852005:FAK852005 FKE852005:FKG852005 FUA852005:FUC852005 GDW852005:GDY852005 GNS852005:GNU852005 GXO852005:GXQ852005 HHK852005:HHM852005 HRG852005:HRI852005 IBC852005:IBE852005 IKY852005:ILA852005 IUU852005:IUW852005 JEQ852005:JES852005 JOM852005:JOO852005 JYI852005:JYK852005 KIE852005:KIG852005 KSA852005:KSC852005 LBW852005:LBY852005 LLS852005:LLU852005 LVO852005:LVQ852005 MFK852005:MFM852005 MPG852005:MPI852005 MZC852005:MZE852005 NIY852005:NJA852005 NSU852005:NSW852005 OCQ852005:OCS852005 OMM852005:OMO852005 OWI852005:OWK852005 PGE852005:PGG852005 PQA852005:PQC852005 PZW852005:PZY852005 QJS852005:QJU852005 QTO852005:QTQ852005 RDK852005:RDM852005 RNG852005:RNI852005 RXC852005:RXE852005 SGY852005:SHA852005 SQU852005:SQW852005 TAQ852005:TAS852005 TKM852005:TKO852005 TUI852005:TUK852005 UEE852005:UEG852005 UOA852005:UOC852005 UXW852005:UXY852005 VHS852005:VHU852005 VRO852005:VRQ852005 WBK852005:WBM852005 WLG852005:WLI852005 WVC852005:WVE852005 IQ917541:IS917541 SM917541:SO917541 ACI917541:ACK917541 AME917541:AMG917541 AWA917541:AWC917541 BFW917541:BFY917541 BPS917541:BPU917541 BZO917541:BZQ917541 CJK917541:CJM917541 CTG917541:CTI917541 DDC917541:DDE917541 DMY917541:DNA917541 DWU917541:DWW917541 EGQ917541:EGS917541 EQM917541:EQO917541 FAI917541:FAK917541 FKE917541:FKG917541 FUA917541:FUC917541 GDW917541:GDY917541 GNS917541:GNU917541 GXO917541:GXQ917541 HHK917541:HHM917541 HRG917541:HRI917541 IBC917541:IBE917541 IKY917541:ILA917541 IUU917541:IUW917541 JEQ917541:JES917541 JOM917541:JOO917541 JYI917541:JYK917541 KIE917541:KIG917541 KSA917541:KSC917541 LBW917541:LBY917541 LLS917541:LLU917541 LVO917541:LVQ917541 MFK917541:MFM917541 MPG917541:MPI917541 MZC917541:MZE917541 NIY917541:NJA917541 NSU917541:NSW917541 OCQ917541:OCS917541 OMM917541:OMO917541 OWI917541:OWK917541 PGE917541:PGG917541 PQA917541:PQC917541 PZW917541:PZY917541 QJS917541:QJU917541 QTO917541:QTQ917541 RDK917541:RDM917541 RNG917541:RNI917541 RXC917541:RXE917541 SGY917541:SHA917541 SQU917541:SQW917541 TAQ917541:TAS917541 TKM917541:TKO917541 TUI917541:TUK917541 UEE917541:UEG917541 UOA917541:UOC917541 UXW917541:UXY917541 VHS917541:VHU917541 VRO917541:VRQ917541 WBK917541:WBM917541 WLG917541:WLI917541 WVC917541:WVE917541 IQ983077:IS983077 SM983077:SO983077 ACI983077:ACK983077 AME983077:AMG983077 AWA983077:AWC983077 BFW983077:BFY983077 BPS983077:BPU983077 BZO983077:BZQ983077 CJK983077:CJM983077 CTG983077:CTI983077 DDC983077:DDE983077 DMY983077:DNA983077 DWU983077:DWW983077 EGQ983077:EGS983077 EQM983077:EQO983077 FAI983077:FAK983077 FKE983077:FKG983077 FUA983077:FUC983077 GDW983077:GDY983077 GNS983077:GNU983077 GXO983077:GXQ983077 HHK983077:HHM983077 HRG983077:HRI983077 IBC983077:IBE983077 IKY983077:ILA983077 IUU983077:IUW983077 JEQ983077:JES983077 JOM983077:JOO983077 JYI983077:JYK983077 KIE983077:KIG983077 KSA983077:KSC983077 LBW983077:LBY983077 LLS983077:LLU983077 LVO983077:LVQ983077 MFK983077:MFM983077 MPG983077:MPI983077 MZC983077:MZE983077 NIY983077:NJA983077 NSU983077:NSW983077 OCQ983077:OCS983077 OMM983077:OMO983077 OWI983077:OWK983077 PGE983077:PGG983077 PQA983077:PQC983077 PZW983077:PZY983077 QJS983077:QJU983077 QTO983077:QTQ983077 RDK983077:RDM983077 RNG983077:RNI983077 RXC983077:RXE983077 SGY983077:SHA983077 SQU983077:SQW983077 TAQ983077:TAS983077 TKM983077:TKO983077 TUI983077:TUK983077 UEE983077:UEG983077 UOA983077:UOC983077 UXW983077:UXY983077 VHS983077:VHU983077 VRO983077:VRQ983077 WBK983077:WBM983077 WLG983077:WLI983077 WVC983077:WVE983077 IQ65567 SM65567 ACI65567 AME65567 AWA65567 BFW65567 BPS65567 BZO65567 CJK65567 CTG65567 DDC65567 DMY65567 DWU65567 EGQ65567 EQM65567 FAI65567 FKE65567 FUA65567 GDW65567 GNS65567 GXO65567 HHK65567 HRG65567 IBC65567 IKY65567 IUU65567 JEQ65567 JOM65567 JYI65567 KIE65567 KSA65567 LBW65567 LLS65567 LVO65567 MFK65567 MPG65567 MZC65567 NIY65567 NSU65567 OCQ65567 OMM65567 OWI65567 PGE65567 PQA65567 PZW65567 QJS65567 QTO65567 RDK65567 RNG65567 RXC65567 SGY65567 SQU65567 TAQ65567 TKM65567 TUI65567 UEE65567 UOA65567 UXW65567 VHS65567 VRO65567 WBK65567 WLG65567 WVC65567 IQ131103 SM131103 ACI131103 AME131103 AWA131103 BFW131103 BPS131103 BZO131103 CJK131103 CTG131103 DDC131103 DMY131103 DWU131103 EGQ131103 EQM131103 FAI131103 FKE131103 FUA131103 GDW131103 GNS131103 GXO131103 HHK131103 HRG131103 IBC131103 IKY131103 IUU131103 JEQ131103 JOM131103 JYI131103 KIE131103 KSA131103 LBW131103 LLS131103 LVO131103 MFK131103 MPG131103 MZC131103 NIY131103 NSU131103 OCQ131103 OMM131103 OWI131103 PGE131103 PQA131103 PZW131103 QJS131103 QTO131103 RDK131103 RNG131103 RXC131103 SGY131103 SQU131103 TAQ131103 TKM131103 TUI131103 UEE131103 UOA131103 UXW131103 VHS131103 VRO131103 WBK131103 WLG131103 WVC131103 IQ196639 SM196639 ACI196639 AME196639 AWA196639 BFW196639 BPS196639 BZO196639 CJK196639 CTG196639 DDC196639 DMY196639 DWU196639 EGQ196639 EQM196639 FAI196639 FKE196639 FUA196639 GDW196639 GNS196639 GXO196639 HHK196639 HRG196639 IBC196639 IKY196639 IUU196639 JEQ196639 JOM196639 JYI196639 KIE196639 KSA196639 LBW196639 LLS196639 LVO196639 MFK196639 MPG196639 MZC196639 NIY196639 NSU196639 OCQ196639 OMM196639 OWI196639 PGE196639 PQA196639 PZW196639 QJS196639 QTO196639 RDK196639 RNG196639 RXC196639 SGY196639 SQU196639 TAQ196639 TKM196639 TUI196639 UEE196639 UOA196639 UXW196639 VHS196639 VRO196639 WBK196639 WLG196639 WVC196639 IQ262175 SM262175 ACI262175 AME262175 AWA262175 BFW262175 BPS262175 BZO262175 CJK262175 CTG262175 DDC262175 DMY262175 DWU262175 EGQ262175 EQM262175 FAI262175 FKE262175 FUA262175 GDW262175 GNS262175 GXO262175 HHK262175 HRG262175 IBC262175 IKY262175 IUU262175 JEQ262175 JOM262175 JYI262175 KIE262175 KSA262175 LBW262175 LLS262175 LVO262175 MFK262175 MPG262175 MZC262175 NIY262175 NSU262175 OCQ262175 OMM262175 OWI262175 PGE262175 PQA262175 PZW262175 QJS262175 QTO262175 RDK262175 RNG262175 RXC262175 SGY262175 SQU262175 TAQ262175 TKM262175 TUI262175 UEE262175 UOA262175 UXW262175 VHS262175 VRO262175 WBK262175 WLG262175 WVC262175 IQ327711 SM327711 ACI327711 AME327711 AWA327711 BFW327711 BPS327711 BZO327711 CJK327711 CTG327711 DDC327711 DMY327711 DWU327711 EGQ327711 EQM327711 FAI327711 FKE327711 FUA327711 GDW327711 GNS327711 GXO327711 HHK327711 HRG327711 IBC327711 IKY327711 IUU327711 JEQ327711 JOM327711 JYI327711 KIE327711 KSA327711 LBW327711 LLS327711 LVO327711 MFK327711 MPG327711 MZC327711 NIY327711 NSU327711 OCQ327711 OMM327711 OWI327711 PGE327711 PQA327711 PZW327711 QJS327711 QTO327711 RDK327711 RNG327711 RXC327711 SGY327711 SQU327711 TAQ327711 TKM327711 TUI327711 UEE327711 UOA327711 UXW327711 VHS327711 VRO327711 WBK327711 WLG327711 WVC327711 IQ393247 SM393247 ACI393247 AME393247 AWA393247 BFW393247 BPS393247 BZO393247 CJK393247 CTG393247 DDC393247 DMY393247 DWU393247 EGQ393247 EQM393247 FAI393247 FKE393247 FUA393247 GDW393247 GNS393247 GXO393247 HHK393247 HRG393247 IBC393247 IKY393247 IUU393247 JEQ393247 JOM393247 JYI393247 KIE393247 KSA393247 LBW393247 LLS393247 LVO393247 MFK393247 MPG393247 MZC393247 NIY393247 NSU393247 OCQ393247 OMM393247 OWI393247 PGE393247 PQA393247 PZW393247 QJS393247 QTO393247 RDK393247 RNG393247 RXC393247 SGY393247 SQU393247 TAQ393247 TKM393247 TUI393247 UEE393247 UOA393247 UXW393247 VHS393247 VRO393247 WBK393247 WLG393247 WVC393247 IQ458783 SM458783 ACI458783 AME458783 AWA458783 BFW458783 BPS458783 BZO458783 CJK458783 CTG458783 DDC458783 DMY458783 DWU458783 EGQ458783 EQM458783 FAI458783 FKE458783 FUA458783 GDW458783 GNS458783 GXO458783 HHK458783 HRG458783 IBC458783 IKY458783 IUU458783 JEQ458783 JOM458783 JYI458783 KIE458783 KSA458783 LBW458783 LLS458783 LVO458783 MFK458783 MPG458783 MZC458783 NIY458783 NSU458783 OCQ458783 OMM458783 OWI458783 PGE458783 PQA458783 PZW458783 QJS458783 QTO458783 RDK458783 RNG458783 RXC458783 SGY458783 SQU458783 TAQ458783 TKM458783 TUI458783 UEE458783 UOA458783 UXW458783 VHS458783 VRO458783 WBK458783 WLG458783 WVC458783 IQ524319 SM524319 ACI524319 AME524319 AWA524319 BFW524319 BPS524319 BZO524319 CJK524319 CTG524319 DDC524319 DMY524319 DWU524319 EGQ524319 EQM524319 FAI524319 FKE524319 FUA524319 GDW524319 GNS524319 GXO524319 HHK524319 HRG524319 IBC524319 IKY524319 IUU524319 JEQ524319 JOM524319 JYI524319 KIE524319 KSA524319 LBW524319 LLS524319 LVO524319 MFK524319 MPG524319 MZC524319 NIY524319 NSU524319 OCQ524319 OMM524319 OWI524319 PGE524319 PQA524319 PZW524319 QJS524319 QTO524319 RDK524319 RNG524319 RXC524319 SGY524319 SQU524319 TAQ524319 TKM524319 TUI524319 UEE524319 UOA524319 UXW524319 VHS524319 VRO524319 WBK524319 WLG524319 WVC524319 IQ589855 SM589855 ACI589855 AME589855 AWA589855 BFW589855 BPS589855 BZO589855 CJK589855 CTG589855 DDC589855 DMY589855 DWU589855 EGQ589855 EQM589855 FAI589855 FKE589855 FUA589855 GDW589855 GNS589855 GXO589855 HHK589855 HRG589855 IBC589855 IKY589855 IUU589855 JEQ589855 JOM589855 JYI589855 KIE589855 KSA589855 LBW589855 LLS589855 LVO589855 MFK589855 MPG589855 MZC589855 NIY589855 NSU589855 OCQ589855 OMM589855 OWI589855 PGE589855 PQA589855 PZW589855 QJS589855 QTO589855 RDK589855 RNG589855 RXC589855 SGY589855 SQU589855 TAQ589855 TKM589855 TUI589855 UEE589855 UOA589855 UXW589855 VHS589855 VRO589855 WBK589855 WLG589855 WVC589855 IQ655391 SM655391 ACI655391 AME655391 AWA655391 BFW655391 BPS655391 BZO655391 CJK655391 CTG655391 DDC655391 DMY655391 DWU655391 EGQ655391 EQM655391 FAI655391 FKE655391 FUA655391 GDW655391 GNS655391 GXO655391 HHK655391 HRG655391 IBC655391 IKY655391 IUU655391 JEQ655391 JOM655391 JYI655391 KIE655391 KSA655391 LBW655391 LLS655391 LVO655391 MFK655391 MPG655391 MZC655391 NIY655391 NSU655391 OCQ655391 OMM655391 OWI655391 PGE655391 PQA655391 PZW655391 QJS655391 QTO655391 RDK655391 RNG655391 RXC655391 SGY655391 SQU655391 TAQ655391 TKM655391 TUI655391 UEE655391 UOA655391 UXW655391 VHS655391 VRO655391 WBK655391 WLG655391 WVC655391 IQ720927 SM720927 ACI720927 AME720927 AWA720927 BFW720927 BPS720927 BZO720927 CJK720927 CTG720927 DDC720927 DMY720927 DWU720927 EGQ720927 EQM720927 FAI720927 FKE720927 FUA720927 GDW720927 GNS720927 GXO720927 HHK720927 HRG720927 IBC720927 IKY720927 IUU720927 JEQ720927 JOM720927 JYI720927 KIE720927 KSA720927 LBW720927 LLS720927 LVO720927 MFK720927 MPG720927 MZC720927 NIY720927 NSU720927 OCQ720927 OMM720927 OWI720927 PGE720927 PQA720927 PZW720927 QJS720927 QTO720927 RDK720927 RNG720927 RXC720927 SGY720927 SQU720927 TAQ720927 TKM720927 TUI720927 UEE720927 UOA720927 UXW720927 VHS720927 VRO720927 WBK720927 WLG720927 WVC720927 IQ786463 SM786463 ACI786463 AME786463 AWA786463 BFW786463 BPS786463 BZO786463 CJK786463 CTG786463 DDC786463 DMY786463 DWU786463 EGQ786463 EQM786463 FAI786463 FKE786463 FUA786463 GDW786463 GNS786463 GXO786463 HHK786463 HRG786463 IBC786463 IKY786463 IUU786463 JEQ786463 JOM786463 JYI786463 KIE786463 KSA786463 LBW786463 LLS786463 LVO786463 MFK786463 MPG786463 MZC786463 NIY786463 NSU786463 OCQ786463 OMM786463 OWI786463 PGE786463 PQA786463 PZW786463 QJS786463 QTO786463 RDK786463 RNG786463 RXC786463 SGY786463 SQU786463 TAQ786463 TKM786463 TUI786463 UEE786463 UOA786463 UXW786463 VHS786463 VRO786463 WBK786463 WLG786463 WVC786463 IQ851999 SM851999 ACI851999 AME851999 AWA851999 BFW851999 BPS851999 BZO851999 CJK851999 CTG851999 DDC851999 DMY851999 DWU851999 EGQ851999 EQM851999 FAI851999 FKE851999 FUA851999 GDW851999 GNS851999 GXO851999 HHK851999 HRG851999 IBC851999 IKY851999 IUU851999 JEQ851999 JOM851999 JYI851999 KIE851999 KSA851999 LBW851999 LLS851999 LVO851999 MFK851999 MPG851999 MZC851999 NIY851999 NSU851999 OCQ851999 OMM851999 OWI851999 PGE851999 PQA851999 PZW851999 QJS851999 QTO851999 RDK851999 RNG851999 RXC851999 SGY851999 SQU851999 TAQ851999 TKM851999 TUI851999 UEE851999 UOA851999 UXW851999 VHS851999 VRO851999 WBK851999 WLG851999 WVC851999 IQ917535 SM917535 ACI917535 AME917535 AWA917535 BFW917535 BPS917535 BZO917535 CJK917535 CTG917535 DDC917535 DMY917535 DWU917535 EGQ917535 EQM917535 FAI917535 FKE917535 FUA917535 GDW917535 GNS917535 GXO917535 HHK917535 HRG917535 IBC917535 IKY917535 IUU917535 JEQ917535 JOM917535 JYI917535 KIE917535 KSA917535 LBW917535 LLS917535 LVO917535 MFK917535 MPG917535 MZC917535 NIY917535 NSU917535 OCQ917535 OMM917535 OWI917535 PGE917535 PQA917535 PZW917535 QJS917535 QTO917535 RDK917535 RNG917535 RXC917535 SGY917535 SQU917535 TAQ917535 TKM917535 TUI917535 UEE917535 UOA917535 UXW917535 VHS917535 VRO917535 WBK917535 WLG917535 WVC917535 IQ983071 SM983071 ACI983071 AME983071 AWA983071 BFW983071 BPS983071 BZO983071 CJK983071 CTG983071 DDC983071 DMY983071 DWU983071 EGQ983071 EQM983071 FAI983071 FKE983071 FUA983071 GDW983071 GNS983071 GXO983071 HHK983071 HRG983071 IBC983071 IKY983071 IUU983071 JEQ983071 JOM983071 JYI983071 KIE983071 KSA983071 LBW983071 LLS983071 LVO983071 MFK983071 MPG983071 MZC983071 NIY983071 NSU983071 OCQ983071 OMM983071 OWI983071 PGE983071 PQA983071 PZW983071 QJS983071 QTO983071 RDK983071 RNG983071 RXC983071 SGY983071 SQU983071 TAQ983071 TKM983071 TUI983071 UEE983071 UOA983071 UXW983071 VHS983071 VRO983071 WBK983071 WLG983071 WVC983071 IQ65572 SM65572 ACI65572 AME65572 AWA65572 BFW65572 BPS65572 BZO65572 CJK65572 CTG65572 DDC65572 DMY65572 DWU65572 EGQ65572 EQM65572 FAI65572 FKE65572 FUA65572 GDW65572 GNS65572 GXO65572 HHK65572 HRG65572 IBC65572 IKY65572 IUU65572 JEQ65572 JOM65572 JYI65572 KIE65572 KSA65572 LBW65572 LLS65572 LVO65572 MFK65572 MPG65572 MZC65572 NIY65572 NSU65572 OCQ65572 OMM65572 OWI65572 PGE65572 PQA65572 PZW65572 QJS65572 QTO65572 RDK65572 RNG65572 RXC65572 SGY65572 SQU65572 TAQ65572 TKM65572 TUI65572 UEE65572 UOA65572 UXW65572 VHS65572 VRO65572 WBK65572 WLG65572 WVC65572 IQ131108 SM131108 ACI131108 AME131108 AWA131108 BFW131108 BPS131108 BZO131108 CJK131108 CTG131108 DDC131108 DMY131108 DWU131108 EGQ131108 EQM131108 FAI131108 FKE131108 FUA131108 GDW131108 GNS131108 GXO131108 HHK131108 HRG131108 IBC131108 IKY131108 IUU131108 JEQ131108 JOM131108 JYI131108 KIE131108 KSA131108 LBW131108 LLS131108 LVO131108 MFK131108 MPG131108 MZC131108 NIY131108 NSU131108 OCQ131108 OMM131108 OWI131108 PGE131108 PQA131108 PZW131108 QJS131108 QTO131108 RDK131108 RNG131108 RXC131108 SGY131108 SQU131108 TAQ131108 TKM131108 TUI131108 UEE131108 UOA131108 UXW131108 VHS131108 VRO131108 WBK131108 WLG131108 WVC131108 IQ196644 SM196644 ACI196644 AME196644 AWA196644 BFW196644 BPS196644 BZO196644 CJK196644 CTG196644 DDC196644 DMY196644 DWU196644 EGQ196644 EQM196644 FAI196644 FKE196644 FUA196644 GDW196644 GNS196644 GXO196644 HHK196644 HRG196644 IBC196644 IKY196644 IUU196644 JEQ196644 JOM196644 JYI196644 KIE196644 KSA196644 LBW196644 LLS196644 LVO196644 MFK196644 MPG196644 MZC196644 NIY196644 NSU196644 OCQ196644 OMM196644 OWI196644 PGE196644 PQA196644 PZW196644 QJS196644 QTO196644 RDK196644 RNG196644 RXC196644 SGY196644 SQU196644 TAQ196644 TKM196644 TUI196644 UEE196644 UOA196644 UXW196644 VHS196644 VRO196644 WBK196644 WLG196644 WVC196644 IQ262180 SM262180 ACI262180 AME262180 AWA262180 BFW262180 BPS262180 BZO262180 CJK262180 CTG262180 DDC262180 DMY262180 DWU262180 EGQ262180 EQM262180 FAI262180 FKE262180 FUA262180 GDW262180 GNS262180 GXO262180 HHK262180 HRG262180 IBC262180 IKY262180 IUU262180 JEQ262180 JOM262180 JYI262180 KIE262180 KSA262180 LBW262180 LLS262180 LVO262180 MFK262180 MPG262180 MZC262180 NIY262180 NSU262180 OCQ262180 OMM262180 OWI262180 PGE262180 PQA262180 PZW262180 QJS262180 QTO262180 RDK262180 RNG262180 RXC262180 SGY262180 SQU262180 TAQ262180 TKM262180 TUI262180 UEE262180 UOA262180 UXW262180 VHS262180 VRO262180 WBK262180 WLG262180 WVC262180 IQ327716 SM327716 ACI327716 AME327716 AWA327716 BFW327716 BPS327716 BZO327716 CJK327716 CTG327716 DDC327716 DMY327716 DWU327716 EGQ327716 EQM327716 FAI327716 FKE327716 FUA327716 GDW327716 GNS327716 GXO327716 HHK327716 HRG327716 IBC327716 IKY327716 IUU327716 JEQ327716 JOM327716 JYI327716 KIE327716 KSA327716 LBW327716 LLS327716 LVO327716 MFK327716 MPG327716 MZC327716 NIY327716 NSU327716 OCQ327716 OMM327716 OWI327716 PGE327716 PQA327716 PZW327716 QJS327716 QTO327716 RDK327716 RNG327716 RXC327716 SGY327716 SQU327716 TAQ327716 TKM327716 TUI327716 UEE327716 UOA327716 UXW327716 VHS327716 VRO327716 WBK327716 WLG327716 WVC327716 IQ393252 SM393252 ACI393252 AME393252 AWA393252 BFW393252 BPS393252 BZO393252 CJK393252 CTG393252 DDC393252 DMY393252 DWU393252 EGQ393252 EQM393252 FAI393252 FKE393252 FUA393252 GDW393252 GNS393252 GXO393252 HHK393252 HRG393252 IBC393252 IKY393252 IUU393252 JEQ393252 JOM393252 JYI393252 KIE393252 KSA393252 LBW393252 LLS393252 LVO393252 MFK393252 MPG393252 MZC393252 NIY393252 NSU393252 OCQ393252 OMM393252 OWI393252 PGE393252 PQA393252 PZW393252 QJS393252 QTO393252 RDK393252 RNG393252 RXC393252 SGY393252 SQU393252 TAQ393252 TKM393252 TUI393252 UEE393252 UOA393252 UXW393252 VHS393252 VRO393252 WBK393252 WLG393252 WVC393252 IQ458788 SM458788 ACI458788 AME458788 AWA458788 BFW458788 BPS458788 BZO458788 CJK458788 CTG458788 DDC458788 DMY458788 DWU458788 EGQ458788 EQM458788 FAI458788 FKE458788 FUA458788 GDW458788 GNS458788 GXO458788 HHK458788 HRG458788 IBC458788 IKY458788 IUU458788 JEQ458788 JOM458788 JYI458788 KIE458788 KSA458788 LBW458788 LLS458788 LVO458788 MFK458788 MPG458788 MZC458788 NIY458788 NSU458788 OCQ458788 OMM458788 OWI458788 PGE458788 PQA458788 PZW458788 QJS458788 QTO458788 RDK458788 RNG458788 RXC458788 SGY458788 SQU458788 TAQ458788 TKM458788 TUI458788 UEE458788 UOA458788 UXW458788 VHS458788 VRO458788 WBK458788 WLG458788 WVC458788 IQ524324 SM524324 ACI524324 AME524324 AWA524324 BFW524324 BPS524324 BZO524324 CJK524324 CTG524324 DDC524324 DMY524324 DWU524324 EGQ524324 EQM524324 FAI524324 FKE524324 FUA524324 GDW524324 GNS524324 GXO524324 HHK524324 HRG524324 IBC524324 IKY524324 IUU524324 JEQ524324 JOM524324 JYI524324 KIE524324 KSA524324 LBW524324 LLS524324 LVO524324 MFK524324 MPG524324 MZC524324 NIY524324 NSU524324 OCQ524324 OMM524324 OWI524324 PGE524324 PQA524324 PZW524324 QJS524324 QTO524324 RDK524324 RNG524324 RXC524324 SGY524324 SQU524324 TAQ524324 TKM524324 TUI524324 UEE524324 UOA524324 UXW524324 VHS524324 VRO524324 WBK524324 WLG524324 WVC524324 IQ589860 SM589860 ACI589860 AME589860 AWA589860 BFW589860 BPS589860 BZO589860 CJK589860 CTG589860 DDC589860 DMY589860 DWU589860 EGQ589860 EQM589860 FAI589860 FKE589860 FUA589860 GDW589860 GNS589860 GXO589860 HHK589860 HRG589860 IBC589860 IKY589860 IUU589860 JEQ589860 JOM589860 JYI589860 KIE589860 KSA589860 LBW589860 LLS589860 LVO589860 MFK589860 MPG589860 MZC589860 NIY589860 NSU589860 OCQ589860 OMM589860 OWI589860 PGE589860 PQA589860 PZW589860 QJS589860 QTO589860 RDK589860 RNG589860 RXC589860 SGY589860 SQU589860 TAQ589860 TKM589860 TUI589860 UEE589860 UOA589860 UXW589860 VHS589860 VRO589860 WBK589860 WLG589860 WVC589860 IQ655396 SM655396 ACI655396 AME655396 AWA655396 BFW655396 BPS655396 BZO655396 CJK655396 CTG655396 DDC655396 DMY655396 DWU655396 EGQ655396 EQM655396 FAI655396 FKE655396 FUA655396 GDW655396 GNS655396 GXO655396 HHK655396 HRG655396 IBC655396 IKY655396 IUU655396 JEQ655396 JOM655396 JYI655396 KIE655396 KSA655396 LBW655396 LLS655396 LVO655396 MFK655396 MPG655396 MZC655396 NIY655396 NSU655396 OCQ655396 OMM655396 OWI655396 PGE655396 PQA655396 PZW655396 QJS655396 QTO655396 RDK655396 RNG655396 RXC655396 SGY655396 SQU655396 TAQ655396 TKM655396 TUI655396 UEE655396 UOA655396 UXW655396 VHS655396 VRO655396 WBK655396 WLG655396 WVC655396 IQ720932 SM720932 ACI720932 AME720932 AWA720932 BFW720932 BPS720932 BZO720932 CJK720932 CTG720932 DDC720932 DMY720932 DWU720932 EGQ720932 EQM720932 FAI720932 FKE720932 FUA720932 GDW720932 GNS720932 GXO720932 HHK720932 HRG720932 IBC720932 IKY720932 IUU720932 JEQ720932 JOM720932 JYI720932 KIE720932 KSA720932 LBW720932 LLS720932 LVO720932 MFK720932 MPG720932 MZC720932 NIY720932 NSU720932 OCQ720932 OMM720932 OWI720932 PGE720932 PQA720932 PZW720932 QJS720932 QTO720932 RDK720932 RNG720932 RXC720932 SGY720932 SQU720932 TAQ720932 TKM720932 TUI720932 UEE720932 UOA720932 UXW720932 VHS720932 VRO720932 WBK720932 WLG720932 WVC720932 IQ786468 SM786468 ACI786468 AME786468 AWA786468 BFW786468 BPS786468 BZO786468 CJK786468 CTG786468 DDC786468 DMY786468 DWU786468 EGQ786468 EQM786468 FAI786468 FKE786468 FUA786468 GDW786468 GNS786468 GXO786468 HHK786468 HRG786468 IBC786468 IKY786468 IUU786468 JEQ786468 JOM786468 JYI786468 KIE786468 KSA786468 LBW786468 LLS786468 LVO786468 MFK786468 MPG786468 MZC786468 NIY786468 NSU786468 OCQ786468 OMM786468 OWI786468 PGE786468 PQA786468 PZW786468 QJS786468 QTO786468 RDK786468 RNG786468 RXC786468 SGY786468 SQU786468 TAQ786468 TKM786468 TUI786468 UEE786468 UOA786468 UXW786468 VHS786468 VRO786468 WBK786468 WLG786468 WVC786468 IQ852004 SM852004 ACI852004 AME852004 AWA852004 BFW852004 BPS852004 BZO852004 CJK852004 CTG852004 DDC852004 DMY852004 DWU852004 EGQ852004 EQM852004 FAI852004 FKE852004 FUA852004 GDW852004 GNS852004 GXO852004 HHK852004 HRG852004 IBC852004 IKY852004 IUU852004 JEQ852004 JOM852004 JYI852004 KIE852004 KSA852004 LBW852004 LLS852004 LVO852004 MFK852004 MPG852004 MZC852004 NIY852004 NSU852004 OCQ852004 OMM852004 OWI852004 PGE852004 PQA852004 PZW852004 QJS852004 QTO852004 RDK852004 RNG852004 RXC852004 SGY852004 SQU852004 TAQ852004 TKM852004 TUI852004 UEE852004 UOA852004 UXW852004 VHS852004 VRO852004 WBK852004 WLG852004 WVC852004 IQ917540 SM917540 ACI917540 AME917540 AWA917540 BFW917540 BPS917540 BZO917540 CJK917540 CTG917540 DDC917540 DMY917540 DWU917540 EGQ917540 EQM917540 FAI917540 FKE917540 FUA917540 GDW917540 GNS917540 GXO917540 HHK917540 HRG917540 IBC917540 IKY917540 IUU917540 JEQ917540 JOM917540 JYI917540 KIE917540 KSA917540 LBW917540 LLS917540 LVO917540 MFK917540 MPG917540 MZC917540 NIY917540 NSU917540 OCQ917540 OMM917540 OWI917540 PGE917540 PQA917540 PZW917540 QJS917540 QTO917540 RDK917540 RNG917540 RXC917540 SGY917540 SQU917540 TAQ917540 TKM917540 TUI917540 UEE917540 UOA917540 UXW917540 VHS917540 VRO917540 WBK917540 WLG917540 WVC917540 IQ983076 SM983076 ACI983076 AME983076 AWA983076 BFW983076 BPS983076 BZO983076 CJK983076 CTG983076 DDC983076 DMY983076 DWU983076 EGQ983076 EQM983076 FAI983076 FKE983076 FUA983076 GDW983076 GNS983076 GXO983076 HHK983076 HRG983076 IBC983076 IKY983076 IUU983076 JEQ983076 JOM983076 JYI983076 KIE983076 KSA983076 LBW983076 LLS983076 LVO983076 MFK983076 MPG983076 MZC983076 NIY983076 NSU983076 OCQ983076 OMM983076 OWI983076 PGE983076 PQA983076 PZW983076 QJS983076 QTO983076 RDK983076 RNG983076 RXC983076 SGY983076 SQU983076 TAQ983076 TKM983076 TUI983076 UEE983076 UOA983076 UXW983076 VHS983076 VRO983076 WBK983076 WLG983076 WVC983076 IV65582 SR65582 ACN65582 AMJ65582 AWF65582 BGB65582 BPX65582 BZT65582 CJP65582 CTL65582 DDH65582 DND65582 DWZ65582 EGV65582 EQR65582 FAN65582 FKJ65582 FUF65582 GEB65582 GNX65582 GXT65582 HHP65582 HRL65582 IBH65582 ILD65582 IUZ65582 JEV65582 JOR65582 JYN65582 KIJ65582 KSF65582 LCB65582 LLX65582 LVT65582 MFP65582 MPL65582 MZH65582 NJD65582 NSZ65582 OCV65582 OMR65582 OWN65582 PGJ65582 PQF65582 QAB65582 QJX65582 QTT65582 RDP65582 RNL65582 RXH65582 SHD65582 SQZ65582 TAV65582 TKR65582 TUN65582 UEJ65582 UOF65582 UYB65582 VHX65582 VRT65582 WBP65582 WLL65582 WVH65582 IV131118 SR131118 ACN131118 AMJ131118 AWF131118 BGB131118 BPX131118 BZT131118 CJP131118 CTL131118 DDH131118 DND131118 DWZ131118 EGV131118 EQR131118 FAN131118 FKJ131118 FUF131118 GEB131118 GNX131118 GXT131118 HHP131118 HRL131118 IBH131118 ILD131118 IUZ131118 JEV131118 JOR131118 JYN131118 KIJ131118 KSF131118 LCB131118 LLX131118 LVT131118 MFP131118 MPL131118 MZH131118 NJD131118 NSZ131118 OCV131118 OMR131118 OWN131118 PGJ131118 PQF131118 QAB131118 QJX131118 QTT131118 RDP131118 RNL131118 RXH131118 SHD131118 SQZ131118 TAV131118 TKR131118 TUN131118 UEJ131118 UOF131118 UYB131118 VHX131118 VRT131118 WBP131118 WLL131118 WVH131118 IV196654 SR196654 ACN196654 AMJ196654 AWF196654 BGB196654 BPX196654 BZT196654 CJP196654 CTL196654 DDH196654 DND196654 DWZ196654 EGV196654 EQR196654 FAN196654 FKJ196654 FUF196654 GEB196654 GNX196654 GXT196654 HHP196654 HRL196654 IBH196654 ILD196654 IUZ196654 JEV196654 JOR196654 JYN196654 KIJ196654 KSF196654 LCB196654 LLX196654 LVT196654 MFP196654 MPL196654 MZH196654 NJD196654 NSZ196654 OCV196654 OMR196654 OWN196654 PGJ196654 PQF196654 QAB196654 QJX196654 QTT196654 RDP196654 RNL196654 RXH196654 SHD196654 SQZ196654 TAV196654 TKR196654 TUN196654 UEJ196654 UOF196654 UYB196654 VHX196654 VRT196654 WBP196654 WLL196654 WVH196654 IV262190 SR262190 ACN262190 AMJ262190 AWF262190 BGB262190 BPX262190 BZT262190 CJP262190 CTL262190 DDH262190 DND262190 DWZ262190 EGV262190 EQR262190 FAN262190 FKJ262190 FUF262190 GEB262190 GNX262190 GXT262190 HHP262190 HRL262190 IBH262190 ILD262190 IUZ262190 JEV262190 JOR262190 JYN262190 KIJ262190 KSF262190 LCB262190 LLX262190 LVT262190 MFP262190 MPL262190 MZH262190 NJD262190 NSZ262190 OCV262190 OMR262190 OWN262190 PGJ262190 PQF262190 QAB262190 QJX262190 QTT262190 RDP262190 RNL262190 RXH262190 SHD262190 SQZ262190 TAV262190 TKR262190 TUN262190 UEJ262190 UOF262190 UYB262190 VHX262190 VRT262190 WBP262190 WLL262190 WVH262190 IV327726 SR327726 ACN327726 AMJ327726 AWF327726 BGB327726 BPX327726 BZT327726 CJP327726 CTL327726 DDH327726 DND327726 DWZ327726 EGV327726 EQR327726 FAN327726 FKJ327726 FUF327726 GEB327726 GNX327726 GXT327726 HHP327726 HRL327726 IBH327726 ILD327726 IUZ327726 JEV327726 JOR327726 JYN327726 KIJ327726 KSF327726 LCB327726 LLX327726 LVT327726 MFP327726 MPL327726 MZH327726 NJD327726 NSZ327726 OCV327726 OMR327726 OWN327726 PGJ327726 PQF327726 QAB327726 QJX327726 QTT327726 RDP327726 RNL327726 RXH327726 SHD327726 SQZ327726 TAV327726 TKR327726 TUN327726 UEJ327726 UOF327726 UYB327726 VHX327726 VRT327726 WBP327726 WLL327726 WVH327726 IV393262 SR393262 ACN393262 AMJ393262 AWF393262 BGB393262 BPX393262 BZT393262 CJP393262 CTL393262 DDH393262 DND393262 DWZ393262 EGV393262 EQR393262 FAN393262 FKJ393262 FUF393262 GEB393262 GNX393262 GXT393262 HHP393262 HRL393262 IBH393262 ILD393262 IUZ393262 JEV393262 JOR393262 JYN393262 KIJ393262 KSF393262 LCB393262 LLX393262 LVT393262 MFP393262 MPL393262 MZH393262 NJD393262 NSZ393262 OCV393262 OMR393262 OWN393262 PGJ393262 PQF393262 QAB393262 QJX393262 QTT393262 RDP393262 RNL393262 RXH393262 SHD393262 SQZ393262 TAV393262 TKR393262 TUN393262 UEJ393262 UOF393262 UYB393262 VHX393262 VRT393262 WBP393262 WLL393262 WVH393262 IV458798 SR458798 ACN458798 AMJ458798 AWF458798 BGB458798 BPX458798 BZT458798 CJP458798 CTL458798 DDH458798 DND458798 DWZ458798 EGV458798 EQR458798 FAN458798 FKJ458798 FUF458798 GEB458798 GNX458798 GXT458798 HHP458798 HRL458798 IBH458798 ILD458798 IUZ458798 JEV458798 JOR458798 JYN458798 KIJ458798 KSF458798 LCB458798 LLX458798 LVT458798 MFP458798 MPL458798 MZH458798 NJD458798 NSZ458798 OCV458798 OMR458798 OWN458798 PGJ458798 PQF458798 QAB458798 QJX458798 QTT458798 RDP458798 RNL458798 RXH458798 SHD458798 SQZ458798 TAV458798 TKR458798 TUN458798 UEJ458798 UOF458798 UYB458798 VHX458798 VRT458798 WBP458798 WLL458798 WVH458798 IV524334 SR524334 ACN524334 AMJ524334 AWF524334 BGB524334 BPX524334 BZT524334 CJP524334 CTL524334 DDH524334 DND524334 DWZ524334 EGV524334 EQR524334 FAN524334 FKJ524334 FUF524334 GEB524334 GNX524334 GXT524334 HHP524334 HRL524334 IBH524334 ILD524334 IUZ524334 JEV524334 JOR524334 JYN524334 KIJ524334 KSF524334 LCB524334 LLX524334 LVT524334 MFP524334 MPL524334 MZH524334 NJD524334 NSZ524334 OCV524334 OMR524334 OWN524334 PGJ524334 PQF524334 QAB524334 QJX524334 QTT524334 RDP524334 RNL524334 RXH524334 SHD524334 SQZ524334 TAV524334 TKR524334 TUN524334 UEJ524334 UOF524334 UYB524334 VHX524334 VRT524334 WBP524334 WLL524334 WVH524334 IV589870 SR589870 ACN589870 AMJ589870 AWF589870 BGB589870 BPX589870 BZT589870 CJP589870 CTL589870 DDH589870 DND589870 DWZ589870 EGV589870 EQR589870 FAN589870 FKJ589870 FUF589870 GEB589870 GNX589870 GXT589870 HHP589870 HRL589870 IBH589870 ILD589870 IUZ589870 JEV589870 JOR589870 JYN589870 KIJ589870 KSF589870 LCB589870 LLX589870 LVT589870 MFP589870 MPL589870 MZH589870 NJD589870 NSZ589870 OCV589870 OMR589870 OWN589870 PGJ589870 PQF589870 QAB589870 QJX589870 QTT589870 RDP589870 RNL589870 RXH589870 SHD589870 SQZ589870 TAV589870 TKR589870 TUN589870 UEJ589870 UOF589870 UYB589870 VHX589870 VRT589870 WBP589870 WLL589870 WVH589870 IV655406 SR655406 ACN655406 AMJ655406 AWF655406 BGB655406 BPX655406 BZT655406 CJP655406 CTL655406 DDH655406 DND655406 DWZ655406 EGV655406 EQR655406 FAN655406 FKJ655406 FUF655406 GEB655406 GNX655406 GXT655406 HHP655406 HRL655406 IBH655406 ILD655406 IUZ655406 JEV655406 JOR655406 JYN655406 KIJ655406 KSF655406 LCB655406 LLX655406 LVT655406 MFP655406 MPL655406 MZH655406 NJD655406 NSZ655406 OCV655406 OMR655406 OWN655406 PGJ655406 PQF655406 QAB655406 QJX655406 QTT655406 RDP655406 RNL655406 RXH655406 SHD655406 SQZ655406 TAV655406 TKR655406 TUN655406 UEJ655406 UOF655406 UYB655406 VHX655406 VRT655406 WBP655406 WLL655406 WVH655406 IV720942 SR720942 ACN720942 AMJ720942 AWF720942 BGB720942 BPX720942 BZT720942 CJP720942 CTL720942 DDH720942 DND720942 DWZ720942 EGV720942 EQR720942 FAN720942 FKJ720942 FUF720942 GEB720942 GNX720942 GXT720942 HHP720942 HRL720942 IBH720942 ILD720942 IUZ720942 JEV720942 JOR720942 JYN720942 KIJ720942 KSF720942 LCB720942 LLX720942 LVT720942 MFP720942 MPL720942 MZH720942 NJD720942 NSZ720942 OCV720942 OMR720942 OWN720942 PGJ720942 PQF720942 QAB720942 QJX720942 QTT720942 RDP720942 RNL720942 RXH720942 SHD720942 SQZ720942 TAV720942 TKR720942 TUN720942 UEJ720942 UOF720942 UYB720942 VHX720942 VRT720942 WBP720942 WLL720942 WVH720942 IV786478 SR786478 ACN786478 AMJ786478 AWF786478 BGB786478 BPX786478 BZT786478 CJP786478 CTL786478 DDH786478 DND786478 DWZ786478 EGV786478 EQR786478 FAN786478 FKJ786478 FUF786478 GEB786478 GNX786478 GXT786478 HHP786478 HRL786478 IBH786478 ILD786478 IUZ786478 JEV786478 JOR786478 JYN786478 KIJ786478 KSF786478 LCB786478 LLX786478 LVT786478 MFP786478 MPL786478 MZH786478 NJD786478 NSZ786478 OCV786478 OMR786478 OWN786478 PGJ786478 PQF786478 QAB786478 QJX786478 QTT786478 RDP786478 RNL786478 RXH786478 SHD786478 SQZ786478 TAV786478 TKR786478 TUN786478 UEJ786478 UOF786478 UYB786478 VHX786478 VRT786478 WBP786478 WLL786478 WVH786478 IV852014 SR852014 ACN852014 AMJ852014 AWF852014 BGB852014 BPX852014 BZT852014 CJP852014 CTL852014 DDH852014 DND852014 DWZ852014 EGV852014 EQR852014 FAN852014 FKJ852014 FUF852014 GEB852014 GNX852014 GXT852014 HHP852014 HRL852014 IBH852014 ILD852014 IUZ852014 JEV852014 JOR852014 JYN852014 KIJ852014 KSF852014 LCB852014 LLX852014 LVT852014 MFP852014 MPL852014 MZH852014 NJD852014 NSZ852014 OCV852014 OMR852014 OWN852014 PGJ852014 PQF852014 QAB852014 QJX852014 QTT852014 RDP852014 RNL852014 RXH852014 SHD852014 SQZ852014 TAV852014 TKR852014 TUN852014 UEJ852014 UOF852014 UYB852014 VHX852014 VRT852014 WBP852014 WLL852014 WVH852014 IV917550 SR917550 ACN917550 AMJ917550 AWF917550 BGB917550 BPX917550 BZT917550 CJP917550 CTL917550 DDH917550 DND917550 DWZ917550 EGV917550 EQR917550 FAN917550 FKJ917550 FUF917550 GEB917550 GNX917550 GXT917550 HHP917550 HRL917550 IBH917550 ILD917550 IUZ917550 JEV917550 JOR917550 JYN917550 KIJ917550 KSF917550 LCB917550 LLX917550 LVT917550 MFP917550 MPL917550 MZH917550 NJD917550 NSZ917550 OCV917550 OMR917550 OWN917550 PGJ917550 PQF917550 QAB917550 QJX917550 QTT917550 RDP917550 RNL917550 RXH917550 SHD917550 SQZ917550 TAV917550 TKR917550 TUN917550 UEJ917550 UOF917550 UYB917550 VHX917550 VRT917550 WBP917550 WLL917550 WVH917550 IV983086 SR983086 ACN983086 AMJ983086 AWF983086 BGB983086 BPX983086 BZT983086 CJP983086 CTL983086 DDH983086 DND983086 DWZ983086 EGV983086 EQR983086 FAN983086 FKJ983086 FUF983086 GEB983086 GNX983086 GXT983086 HHP983086 HRL983086 IBH983086 ILD983086 IUZ983086 JEV983086 JOR983086 JYN983086 KIJ983086 KSF983086 LCB983086 LLX983086 LVT983086 MFP983086 MPL983086 MZH983086 NJD983086 NSZ983086 OCV983086 OMR983086 OWN983086 PGJ983086 PQF983086 QAB983086 QJX983086 QTT983086 RDP983086 RNL983086 RXH983086 SHD983086 SQZ983086 TAV983086 TKR983086 TUN983086 UEJ983086 UOF983086 UYB983086 VHX983086 VRT983086 WBP983086 WLL983086 WVH983086 IP65546 SL65546 ACH65546 AMD65546 AVZ65546 BFV65546 BPR65546 BZN65546 CJJ65546 CTF65546 DDB65546 DMX65546 DWT65546 EGP65546 EQL65546 FAH65546 FKD65546 FTZ65546 GDV65546 GNR65546 GXN65546 HHJ65546 HRF65546 IBB65546 IKX65546 IUT65546 JEP65546 JOL65546 JYH65546 KID65546 KRZ65546 LBV65546 LLR65546 LVN65546 MFJ65546 MPF65546 MZB65546 NIX65546 NST65546 OCP65546 OML65546 OWH65546 PGD65546 PPZ65546 PZV65546 QJR65546 QTN65546 RDJ65546 RNF65546 RXB65546 SGX65546 SQT65546 TAP65546 TKL65546 TUH65546 UED65546 UNZ65546 UXV65546 VHR65546 VRN65546 WBJ65546 WLF65546 WVB65546 IP131082 SL131082 ACH131082 AMD131082 AVZ131082 BFV131082 BPR131082 BZN131082 CJJ131082 CTF131082 DDB131082 DMX131082 DWT131082 EGP131082 EQL131082 FAH131082 FKD131082 FTZ131082 GDV131082 GNR131082 GXN131082 HHJ131082 HRF131082 IBB131082 IKX131082 IUT131082 JEP131082 JOL131082 JYH131082 KID131082 KRZ131082 LBV131082 LLR131082 LVN131082 MFJ131082 MPF131082 MZB131082 NIX131082 NST131082 OCP131082 OML131082 OWH131082 PGD131082 PPZ131082 PZV131082 QJR131082 QTN131082 RDJ131082 RNF131082 RXB131082 SGX131082 SQT131082 TAP131082 TKL131082 TUH131082 UED131082 UNZ131082 UXV131082 VHR131082 VRN131082 WBJ131082 WLF131082 WVB131082 IP196618 SL196618 ACH196618 AMD196618 AVZ196618 BFV196618 BPR196618 BZN196618 CJJ196618 CTF196618 DDB196618 DMX196618 DWT196618 EGP196618 EQL196618 FAH196618 FKD196618 FTZ196618 GDV196618 GNR196618 GXN196618 HHJ196618 HRF196618 IBB196618 IKX196618 IUT196618 JEP196618 JOL196618 JYH196618 KID196618 KRZ196618 LBV196618 LLR196618 LVN196618 MFJ196618 MPF196618 MZB196618 NIX196618 NST196618 OCP196618 OML196618 OWH196618 PGD196618 PPZ196618 PZV196618 QJR196618 QTN196618 RDJ196618 RNF196618 RXB196618 SGX196618 SQT196618 TAP196618 TKL196618 TUH196618 UED196618 UNZ196618 UXV196618 VHR196618 VRN196618 WBJ196618 WLF196618 WVB196618 IP262154 SL262154 ACH262154 AMD262154 AVZ262154 BFV262154 BPR262154 BZN262154 CJJ262154 CTF262154 DDB262154 DMX262154 DWT262154 EGP262154 EQL262154 FAH262154 FKD262154 FTZ262154 GDV262154 GNR262154 GXN262154 HHJ262154 HRF262154 IBB262154 IKX262154 IUT262154 JEP262154 JOL262154 JYH262154 KID262154 KRZ262154 LBV262154 LLR262154 LVN262154 MFJ262154 MPF262154 MZB262154 NIX262154 NST262154 OCP262154 OML262154 OWH262154 PGD262154 PPZ262154 PZV262154 QJR262154 QTN262154 RDJ262154 RNF262154 RXB262154 SGX262154 SQT262154 TAP262154 TKL262154 TUH262154 UED262154 UNZ262154 UXV262154 VHR262154 VRN262154 WBJ262154 WLF262154 WVB262154 IP327690 SL327690 ACH327690 AMD327690 AVZ327690 BFV327690 BPR327690 BZN327690 CJJ327690 CTF327690 DDB327690 DMX327690 DWT327690 EGP327690 EQL327690 FAH327690 FKD327690 FTZ327690 GDV327690 GNR327690 GXN327690 HHJ327690 HRF327690 IBB327690 IKX327690 IUT327690 JEP327690 JOL327690 JYH327690 KID327690 KRZ327690 LBV327690 LLR327690 LVN327690 MFJ327690 MPF327690 MZB327690 NIX327690 NST327690 OCP327690 OML327690 OWH327690 PGD327690 PPZ327690 PZV327690 QJR327690 QTN327690 RDJ327690 RNF327690 RXB327690 SGX327690 SQT327690 TAP327690 TKL327690 TUH327690 UED327690 UNZ327690 UXV327690 VHR327690 VRN327690 WBJ327690 WLF327690 WVB327690 IP393226 SL393226 ACH393226 AMD393226 AVZ393226 BFV393226 BPR393226 BZN393226 CJJ393226 CTF393226 DDB393226 DMX393226 DWT393226 EGP393226 EQL393226 FAH393226 FKD393226 FTZ393226 GDV393226 GNR393226 GXN393226 HHJ393226 HRF393226 IBB393226 IKX393226 IUT393226 JEP393226 JOL393226 JYH393226 KID393226 KRZ393226 LBV393226 LLR393226 LVN393226 MFJ393226 MPF393226 MZB393226 NIX393226 NST393226 OCP393226 OML393226 OWH393226 PGD393226 PPZ393226 PZV393226 QJR393226 QTN393226 RDJ393226 RNF393226 RXB393226 SGX393226 SQT393226 TAP393226 TKL393226 TUH393226 UED393226 UNZ393226 UXV393226 VHR393226 VRN393226 WBJ393226 WLF393226 WVB393226 IP458762 SL458762 ACH458762 AMD458762 AVZ458762 BFV458762 BPR458762 BZN458762 CJJ458762 CTF458762 DDB458762 DMX458762 DWT458762 EGP458762 EQL458762 FAH458762 FKD458762 FTZ458762 GDV458762 GNR458762 GXN458762 HHJ458762 HRF458762 IBB458762 IKX458762 IUT458762 JEP458762 JOL458762 JYH458762 KID458762 KRZ458762 LBV458762 LLR458762 LVN458762 MFJ458762 MPF458762 MZB458762 NIX458762 NST458762 OCP458762 OML458762 OWH458762 PGD458762 PPZ458762 PZV458762 QJR458762 QTN458762 RDJ458762 RNF458762 RXB458762 SGX458762 SQT458762 TAP458762 TKL458762 TUH458762 UED458762 UNZ458762 UXV458762 VHR458762 VRN458762 WBJ458762 WLF458762 WVB458762 IP524298 SL524298 ACH524298 AMD524298 AVZ524298 BFV524298 BPR524298 BZN524298 CJJ524298 CTF524298 DDB524298 DMX524298 DWT524298 EGP524298 EQL524298 FAH524298 FKD524298 FTZ524298 GDV524298 GNR524298 GXN524298 HHJ524298 HRF524298 IBB524298 IKX524298 IUT524298 JEP524298 JOL524298 JYH524298 KID524298 KRZ524298 LBV524298 LLR524298 LVN524298 MFJ524298 MPF524298 MZB524298 NIX524298 NST524298 OCP524298 OML524298 OWH524298 PGD524298 PPZ524298 PZV524298 QJR524298 QTN524298 RDJ524298 RNF524298 RXB524298 SGX524298 SQT524298 TAP524298 TKL524298 TUH524298 UED524298 UNZ524298 UXV524298 VHR524298 VRN524298 WBJ524298 WLF524298 WVB524298 IP589834 SL589834 ACH589834 AMD589834 AVZ589834 BFV589834 BPR589834 BZN589834 CJJ589834 CTF589834 DDB589834 DMX589834 DWT589834 EGP589834 EQL589834 FAH589834 FKD589834 FTZ589834 GDV589834 GNR589834 GXN589834 HHJ589834 HRF589834 IBB589834 IKX589834 IUT589834 JEP589834 JOL589834 JYH589834 KID589834 KRZ589834 LBV589834 LLR589834 LVN589834 MFJ589834 MPF589834 MZB589834 NIX589834 NST589834 OCP589834 OML589834 OWH589834 PGD589834 PPZ589834 PZV589834 QJR589834 QTN589834 RDJ589834 RNF589834 RXB589834 SGX589834 SQT589834 TAP589834 TKL589834 TUH589834 UED589834 UNZ589834 UXV589834 VHR589834 VRN589834 WBJ589834 WLF589834 WVB589834 IP655370 SL655370 ACH655370 AMD655370 AVZ655370 BFV655370 BPR655370 BZN655370 CJJ655370 CTF655370 DDB655370 DMX655370 DWT655370 EGP655370 EQL655370 FAH655370 FKD655370 FTZ655370 GDV655370 GNR655370 GXN655370 HHJ655370 HRF655370 IBB655370 IKX655370 IUT655370 JEP655370 JOL655370 JYH655370 KID655370 KRZ655370 LBV655370 LLR655370 LVN655370 MFJ655370 MPF655370 MZB655370 NIX655370 NST655370 OCP655370 OML655370 OWH655370 PGD655370 PPZ655370 PZV655370 QJR655370 QTN655370 RDJ655370 RNF655370 RXB655370 SGX655370 SQT655370 TAP655370 TKL655370 TUH655370 UED655370 UNZ655370 UXV655370 VHR655370 VRN655370 WBJ655370 WLF655370 WVB655370 IP720906 SL720906 ACH720906 AMD720906 AVZ720906 BFV720906 BPR720906 BZN720906 CJJ720906 CTF720906 DDB720906 DMX720906 DWT720906 EGP720906 EQL720906 FAH720906 FKD720906 FTZ720906 GDV720906 GNR720906 GXN720906 HHJ720906 HRF720906 IBB720906 IKX720906 IUT720906 JEP720906 JOL720906 JYH720906 KID720906 KRZ720906 LBV720906 LLR720906 LVN720906 MFJ720906 MPF720906 MZB720906 NIX720906 NST720906 OCP720906 OML720906 OWH720906 PGD720906 PPZ720906 PZV720906 QJR720906 QTN720906 RDJ720906 RNF720906 RXB720906 SGX720906 SQT720906 TAP720906 TKL720906 TUH720906 UED720906 UNZ720906 UXV720906 VHR720906 VRN720906 WBJ720906 WLF720906 WVB720906 IP786442 SL786442 ACH786442 AMD786442 AVZ786442 BFV786442 BPR786442 BZN786442 CJJ786442 CTF786442 DDB786442 DMX786442 DWT786442 EGP786442 EQL786442 FAH786442 FKD786442 FTZ786442 GDV786442 GNR786442 GXN786442 HHJ786442 HRF786442 IBB786442 IKX786442 IUT786442 JEP786442 JOL786442 JYH786442 KID786442 KRZ786442 LBV786442 LLR786442 LVN786442 MFJ786442 MPF786442 MZB786442 NIX786442 NST786442 OCP786442 OML786442 OWH786442 PGD786442 PPZ786442 PZV786442 QJR786442 QTN786442 RDJ786442 RNF786442 RXB786442 SGX786442 SQT786442 TAP786442 TKL786442 TUH786442 UED786442 UNZ786442 UXV786442 VHR786442 VRN786442 WBJ786442 WLF786442 WVB786442 IP851978 SL851978 ACH851978 AMD851978 AVZ851978 BFV851978 BPR851978 BZN851978 CJJ851978 CTF851978 DDB851978 DMX851978 DWT851978 EGP851978 EQL851978 FAH851978 FKD851978 FTZ851978 GDV851978 GNR851978 GXN851978 HHJ851978 HRF851978 IBB851978 IKX851978 IUT851978 JEP851978 JOL851978 JYH851978 KID851978 KRZ851978 LBV851978 LLR851978 LVN851978 MFJ851978 MPF851978 MZB851978 NIX851978 NST851978 OCP851978 OML851978 OWH851978 PGD851978 PPZ851978 PZV851978 QJR851978 QTN851978 RDJ851978 RNF851978 RXB851978 SGX851978 SQT851978 TAP851978 TKL851978 TUH851978 UED851978 UNZ851978 UXV851978 VHR851978 VRN851978 WBJ851978 WLF851978 WVB851978 IP917514 SL917514 ACH917514 AMD917514 AVZ917514 BFV917514 BPR917514 BZN917514 CJJ917514 CTF917514 DDB917514 DMX917514 DWT917514 EGP917514 EQL917514 FAH917514 FKD917514 FTZ917514 GDV917514 GNR917514 GXN917514 HHJ917514 HRF917514 IBB917514 IKX917514 IUT917514 JEP917514 JOL917514 JYH917514 KID917514 KRZ917514 LBV917514 LLR917514 LVN917514 MFJ917514 MPF917514 MZB917514 NIX917514 NST917514 OCP917514 OML917514 OWH917514 PGD917514 PPZ917514 PZV917514 QJR917514 QTN917514 RDJ917514 RNF917514 RXB917514 SGX917514 SQT917514 TAP917514 TKL917514 TUH917514 UED917514 UNZ917514 UXV917514 VHR917514 VRN917514 WBJ917514 WLF917514 WVB917514 IP983050 SL983050 ACH983050 AMD983050 AVZ983050 BFV983050 BPR983050 BZN983050 CJJ983050 CTF983050 DDB983050 DMX983050 DWT983050 EGP983050 EQL983050 FAH983050 FKD983050 FTZ983050 GDV983050 GNR983050 GXN983050 HHJ983050 HRF983050 IBB983050 IKX983050 IUT983050 JEP983050 JOL983050 JYH983050 KID983050 KRZ983050 LBV983050 LLR983050 LVN983050 MFJ983050 MPF983050 MZB983050 NIX983050 NST983050 OCP983050 OML983050 OWH983050 PGD983050 PPZ983050 PZV983050 QJR983050 QTN983050 RDJ983050 RNF983050 RXB983050 SGX983050 SQT983050 TAP983050 TKL983050 TUH983050 UED983050 UNZ983050 UXV983050 VHR983050 VRN983050 WBJ983050 WLF983050 WVB983050 IL65540 SH65540 ACD65540 ALZ65540 AVV65540 BFR65540 BPN65540 BZJ65540 CJF65540 CTB65540 DCX65540 DMT65540 DWP65540 EGL65540 EQH65540 FAD65540 FJZ65540 FTV65540 GDR65540 GNN65540 GXJ65540 HHF65540 HRB65540 IAX65540 IKT65540 IUP65540 JEL65540 JOH65540 JYD65540 KHZ65540 KRV65540 LBR65540 LLN65540 LVJ65540 MFF65540 MPB65540 MYX65540 NIT65540 NSP65540 OCL65540 OMH65540 OWD65540 PFZ65540 PPV65540 PZR65540 QJN65540 QTJ65540 RDF65540 RNB65540 RWX65540 SGT65540 SQP65540 TAL65540 TKH65540 TUD65540 UDZ65540 UNV65540 UXR65540 VHN65540 VRJ65540 WBF65540 WLB65540 WUX65540 IL131076 SH131076 ACD131076 ALZ131076 AVV131076 BFR131076 BPN131076 BZJ131076 CJF131076 CTB131076 DCX131076 DMT131076 DWP131076 EGL131076 EQH131076 FAD131076 FJZ131076 FTV131076 GDR131076 GNN131076 GXJ131076 HHF131076 HRB131076 IAX131076 IKT131076 IUP131076 JEL131076 JOH131076 JYD131076 KHZ131076 KRV131076 LBR131076 LLN131076 LVJ131076 MFF131076 MPB131076 MYX131076 NIT131076 NSP131076 OCL131076 OMH131076 OWD131076 PFZ131076 PPV131076 PZR131076 QJN131076 QTJ131076 RDF131076 RNB131076 RWX131076 SGT131076 SQP131076 TAL131076 TKH131076 TUD131076 UDZ131076 UNV131076 UXR131076 VHN131076 VRJ131076 WBF131076 WLB131076 WUX131076 IL196612 SH196612 ACD196612 ALZ196612 AVV196612 BFR196612 BPN196612 BZJ196612 CJF196612 CTB196612 DCX196612 DMT196612 DWP196612 EGL196612 EQH196612 FAD196612 FJZ196612 FTV196612 GDR196612 GNN196612 GXJ196612 HHF196612 HRB196612 IAX196612 IKT196612 IUP196612 JEL196612 JOH196612 JYD196612 KHZ196612 KRV196612 LBR196612 LLN196612 LVJ196612 MFF196612 MPB196612 MYX196612 NIT196612 NSP196612 OCL196612 OMH196612 OWD196612 PFZ196612 PPV196612 PZR196612 QJN196612 QTJ196612 RDF196612 RNB196612 RWX196612 SGT196612 SQP196612 TAL196612 TKH196612 TUD196612 UDZ196612 UNV196612 UXR196612 VHN196612 VRJ196612 WBF196612 WLB196612 WUX196612 IL262148 SH262148 ACD262148 ALZ262148 AVV262148 BFR262148 BPN262148 BZJ262148 CJF262148 CTB262148 DCX262148 DMT262148 DWP262148 EGL262148 EQH262148 FAD262148 FJZ262148 FTV262148 GDR262148 GNN262148 GXJ262148 HHF262148 HRB262148 IAX262148 IKT262148 IUP262148 JEL262148 JOH262148 JYD262148 KHZ262148 KRV262148 LBR262148 LLN262148 LVJ262148 MFF262148 MPB262148 MYX262148 NIT262148 NSP262148 OCL262148 OMH262148 OWD262148 PFZ262148 PPV262148 PZR262148 QJN262148 QTJ262148 RDF262148 RNB262148 RWX262148 SGT262148 SQP262148 TAL262148 TKH262148 TUD262148 UDZ262148 UNV262148 UXR262148 VHN262148 VRJ262148 WBF262148 WLB262148 WUX262148 IL327684 SH327684 ACD327684 ALZ327684 AVV327684 BFR327684 BPN327684 BZJ327684 CJF327684 CTB327684 DCX327684 DMT327684 DWP327684 EGL327684 EQH327684 FAD327684 FJZ327684 FTV327684 GDR327684 GNN327684 GXJ327684 HHF327684 HRB327684 IAX327684 IKT327684 IUP327684 JEL327684 JOH327684 JYD327684 KHZ327684 KRV327684 LBR327684 LLN327684 LVJ327684 MFF327684 MPB327684 MYX327684 NIT327684 NSP327684 OCL327684 OMH327684 OWD327684 PFZ327684 PPV327684 PZR327684 QJN327684 QTJ327684 RDF327684 RNB327684 RWX327684 SGT327684 SQP327684 TAL327684 TKH327684 TUD327684 UDZ327684 UNV327684 UXR327684 VHN327684 VRJ327684 WBF327684 WLB327684 WUX327684 IL393220 SH393220 ACD393220 ALZ393220 AVV393220 BFR393220 BPN393220 BZJ393220 CJF393220 CTB393220 DCX393220 DMT393220 DWP393220 EGL393220 EQH393220 FAD393220 FJZ393220 FTV393220 GDR393220 GNN393220 GXJ393220 HHF393220 HRB393220 IAX393220 IKT393220 IUP393220 JEL393220 JOH393220 JYD393220 KHZ393220 KRV393220 LBR393220 LLN393220 LVJ393220 MFF393220 MPB393220 MYX393220 NIT393220 NSP393220 OCL393220 OMH393220 OWD393220 PFZ393220 PPV393220 PZR393220 QJN393220 QTJ393220 RDF393220 RNB393220 RWX393220 SGT393220 SQP393220 TAL393220 TKH393220 TUD393220 UDZ393220 UNV393220 UXR393220 VHN393220 VRJ393220 WBF393220 WLB393220 WUX393220 IL458756 SH458756 ACD458756 ALZ458756 AVV458756 BFR458756 BPN458756 BZJ458756 CJF458756 CTB458756 DCX458756 DMT458756 DWP458756 EGL458756 EQH458756 FAD458756 FJZ458756 FTV458756 GDR458756 GNN458756 GXJ458756 HHF458756 HRB458756 IAX458756 IKT458756 IUP458756 JEL458756 JOH458756 JYD458756 KHZ458756 KRV458756 LBR458756 LLN458756 LVJ458756 MFF458756 MPB458756 MYX458756 NIT458756 NSP458756 OCL458756 OMH458756 OWD458756 PFZ458756 PPV458756 PZR458756 QJN458756 QTJ458756 RDF458756 RNB458756 RWX458756 SGT458756 SQP458756 TAL458756 TKH458756 TUD458756 UDZ458756 UNV458756 UXR458756 VHN458756 VRJ458756 WBF458756 WLB458756 WUX458756 IL524292 SH524292 ACD524292 ALZ524292 AVV524292 BFR524292 BPN524292 BZJ524292 CJF524292 CTB524292 DCX524292 DMT524292 DWP524292 EGL524292 EQH524292 FAD524292 FJZ524292 FTV524292 GDR524292 GNN524292 GXJ524292 HHF524292 HRB524292 IAX524292 IKT524292 IUP524292 JEL524292 JOH524292 JYD524292 KHZ524292 KRV524292 LBR524292 LLN524292 LVJ524292 MFF524292 MPB524292 MYX524292 NIT524292 NSP524292 OCL524292 OMH524292 OWD524292 PFZ524292 PPV524292 PZR524292 QJN524292 QTJ524292 RDF524292 RNB524292 RWX524292 SGT524292 SQP524292 TAL524292 TKH524292 TUD524292 UDZ524292 UNV524292 UXR524292 VHN524292 VRJ524292 WBF524292 WLB524292 WUX524292 IL589828 SH589828 ACD589828 ALZ589828 AVV589828 BFR589828 BPN589828 BZJ589828 CJF589828 CTB589828 DCX589828 DMT589828 DWP589828 EGL589828 EQH589828 FAD589828 FJZ589828 FTV589828 GDR589828 GNN589828 GXJ589828 HHF589828 HRB589828 IAX589828 IKT589828 IUP589828 JEL589828 JOH589828 JYD589828 KHZ589828 KRV589828 LBR589828 LLN589828 LVJ589828 MFF589828 MPB589828 MYX589828 NIT589828 NSP589828 OCL589828 OMH589828 OWD589828 PFZ589828 PPV589828 PZR589828 QJN589828 QTJ589828 RDF589828 RNB589828 RWX589828 SGT589828 SQP589828 TAL589828 TKH589828 TUD589828 UDZ589828 UNV589828 UXR589828 VHN589828 VRJ589828 WBF589828 WLB589828 WUX589828 IL655364 SH655364 ACD655364 ALZ655364 AVV655364 BFR655364 BPN655364 BZJ655364 CJF655364 CTB655364 DCX655364 DMT655364 DWP655364 EGL655364 EQH655364 FAD655364 FJZ655364 FTV655364 GDR655364 GNN655364 GXJ655364 HHF655364 HRB655364 IAX655364 IKT655364 IUP655364 JEL655364 JOH655364 JYD655364 KHZ655364 KRV655364 LBR655364 LLN655364 LVJ655364 MFF655364 MPB655364 MYX655364 NIT655364 NSP655364 OCL655364 OMH655364 OWD655364 PFZ655364 PPV655364 PZR655364 QJN655364 QTJ655364 RDF655364 RNB655364 RWX655364 SGT655364 SQP655364 TAL655364 TKH655364 TUD655364 UDZ655364 UNV655364 UXR655364 VHN655364 VRJ655364 WBF655364 WLB655364 WUX655364 IL720900 SH720900 ACD720900 ALZ720900 AVV720900 BFR720900 BPN720900 BZJ720900 CJF720900 CTB720900 DCX720900 DMT720900 DWP720900 EGL720900 EQH720900 FAD720900 FJZ720900 FTV720900 GDR720900 GNN720900 GXJ720900 HHF720900 HRB720900 IAX720900 IKT720900 IUP720900 JEL720900 JOH720900 JYD720900 KHZ720900 KRV720900 LBR720900 LLN720900 LVJ720900 MFF720900 MPB720900 MYX720900 NIT720900 NSP720900 OCL720900 OMH720900 OWD720900 PFZ720900 PPV720900 PZR720900 QJN720900 QTJ720900 RDF720900 RNB720900 RWX720900 SGT720900 SQP720900 TAL720900 TKH720900 TUD720900 UDZ720900 UNV720900 UXR720900 VHN720900 VRJ720900 WBF720900 WLB720900 WUX720900 IL786436 SH786436 ACD786436 ALZ786436 AVV786436 BFR786436 BPN786436 BZJ786436 CJF786436 CTB786436 DCX786436 DMT786436 DWP786436 EGL786436 EQH786436 FAD786436 FJZ786436 FTV786436 GDR786436 GNN786436 GXJ786436 HHF786436 HRB786436 IAX786436 IKT786436 IUP786436 JEL786436 JOH786436 JYD786436 KHZ786436 KRV786436 LBR786436 LLN786436 LVJ786436 MFF786436 MPB786436 MYX786436 NIT786436 NSP786436 OCL786436 OMH786436 OWD786436 PFZ786436 PPV786436 PZR786436 QJN786436 QTJ786436 RDF786436 RNB786436 RWX786436 SGT786436 SQP786436 TAL786436 TKH786436 TUD786436 UDZ786436 UNV786436 UXR786436 VHN786436 VRJ786436 WBF786436 WLB786436 WUX786436 IL851972 SH851972 ACD851972 ALZ851972 AVV851972 BFR851972 BPN851972 BZJ851972 CJF851972 CTB851972 DCX851972 DMT851972 DWP851972 EGL851972 EQH851972 FAD851972 FJZ851972 FTV851972 GDR851972 GNN851972 GXJ851972 HHF851972 HRB851972 IAX851972 IKT851972 IUP851972 JEL851972 JOH851972 JYD851972 KHZ851972 KRV851972 LBR851972 LLN851972 LVJ851972 MFF851972 MPB851972 MYX851972 NIT851972 NSP851972 OCL851972 OMH851972 OWD851972 PFZ851972 PPV851972 PZR851972 QJN851972 QTJ851972 RDF851972 RNB851972 RWX851972 SGT851972 SQP851972 TAL851972 TKH851972 TUD851972 UDZ851972 UNV851972 UXR851972 VHN851972 VRJ851972 WBF851972 WLB851972 WUX851972 IL917508 SH917508 ACD917508 ALZ917508 AVV917508 BFR917508 BPN917508 BZJ917508 CJF917508 CTB917508 DCX917508 DMT917508 DWP917508 EGL917508 EQH917508 FAD917508 FJZ917508 FTV917508 GDR917508 GNN917508 GXJ917508 HHF917508 HRB917508 IAX917508 IKT917508 IUP917508 JEL917508 JOH917508 JYD917508 KHZ917508 KRV917508 LBR917508 LLN917508 LVJ917508 MFF917508 MPB917508 MYX917508 NIT917508 NSP917508 OCL917508 OMH917508 OWD917508 PFZ917508 PPV917508 PZR917508 QJN917508 QTJ917508 RDF917508 RNB917508 RWX917508 SGT917508 SQP917508 TAL917508 TKH917508 TUD917508 UDZ917508 UNV917508 UXR917508 VHN917508 VRJ917508 WBF917508 WLB917508 WUX917508 IL983044 SH983044 ACD983044 ALZ983044 AVV983044 BFR983044 BPN983044 BZJ983044 CJF983044 CTB983044 DCX983044 DMT983044 DWP983044 EGL983044 EQH983044 FAD983044 FJZ983044 FTV983044 GDR983044 GNN983044 GXJ983044 HHF983044 HRB983044 IAX983044 IKT983044 IUP983044 JEL983044 JOH983044 JYD983044 KHZ983044 KRV983044 LBR983044 LLN983044 LVJ983044 MFF983044 MPB983044 MYX983044 NIT983044 NSP983044 OCL983044 OMH983044 OWD983044 PFZ983044 PPV983044 PZR983044 QJN983044 QTJ983044 RDF983044 RNB983044 RWX983044 SGT983044 SQP983044 TAL983044 TKH983044 TUD983044 UDZ983044 UNV983044 UXR983044 VHN983044 VRJ983044 WBF983044 WLB983044 WUX983044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618CF-A6E6-4BA2-BE23-788F4793AA4E}">
  <sheetPr codeName="Sheet17">
    <pageSetUpPr fitToPage="1"/>
  </sheetPr>
  <dimension ref="A1:O57"/>
  <sheetViews>
    <sheetView showGridLines="0" view="pageBreakPreview" zoomScale="85" zoomScaleNormal="70" zoomScaleSheetLayoutView="85" workbookViewId="0">
      <selection activeCell="B6" sqref="B6:O57"/>
    </sheetView>
  </sheetViews>
  <sheetFormatPr defaultColWidth="9" defaultRowHeight="21"/>
  <cols>
    <col min="1" max="1" width="2.625" style="25" customWidth="1"/>
    <col min="2" max="16384" width="9" style="10"/>
  </cols>
  <sheetData>
    <row r="1" spans="1:15" s="365" customFormat="1" ht="18.75">
      <c r="A1" s="361" t="s">
        <v>644</v>
      </c>
      <c r="B1" s="361"/>
    </row>
    <row r="2" spans="1:15" s="365" customFormat="1" ht="18.75">
      <c r="A2" s="361" t="s">
        <v>278</v>
      </c>
      <c r="B2" s="361"/>
    </row>
    <row r="3" spans="1:15" s="365" customFormat="1" ht="18.75">
      <c r="A3" s="361" t="s">
        <v>684</v>
      </c>
      <c r="B3" s="361"/>
    </row>
    <row r="4" spans="1:15" s="365" customFormat="1" ht="18.75">
      <c r="A4" s="361" t="s">
        <v>717</v>
      </c>
      <c r="B4" s="361"/>
    </row>
    <row r="5" spans="1:15">
      <c r="B5" s="22" t="s">
        <v>1099</v>
      </c>
    </row>
    <row r="6" spans="1:15">
      <c r="B6" s="2230"/>
      <c r="C6" s="2230"/>
      <c r="D6" s="2230"/>
      <c r="E6" s="2230"/>
      <c r="F6" s="2230"/>
      <c r="G6" s="2230"/>
      <c r="H6" s="2230"/>
      <c r="I6" s="2230"/>
      <c r="J6" s="2230"/>
      <c r="K6" s="2230"/>
      <c r="L6" s="2230"/>
      <c r="M6" s="2230"/>
      <c r="N6" s="2230"/>
      <c r="O6" s="2230"/>
    </row>
    <row r="7" spans="1:15">
      <c r="B7" s="2230"/>
      <c r="C7" s="2230"/>
      <c r="D7" s="2230"/>
      <c r="E7" s="2230"/>
      <c r="F7" s="2230"/>
      <c r="G7" s="2230"/>
      <c r="H7" s="2230"/>
      <c r="I7" s="2230"/>
      <c r="J7" s="2230"/>
      <c r="K7" s="2230"/>
      <c r="L7" s="2230"/>
      <c r="M7" s="2230"/>
      <c r="N7" s="2230"/>
      <c r="O7" s="2230"/>
    </row>
    <row r="8" spans="1:15">
      <c r="B8" s="2230"/>
      <c r="C8" s="2230"/>
      <c r="D8" s="2230"/>
      <c r="E8" s="2230"/>
      <c r="F8" s="2230"/>
      <c r="G8" s="2230"/>
      <c r="H8" s="2230"/>
      <c r="I8" s="2230"/>
      <c r="J8" s="2230"/>
      <c r="K8" s="2230"/>
      <c r="L8" s="2230"/>
      <c r="M8" s="2230"/>
      <c r="N8" s="2230"/>
      <c r="O8" s="2230"/>
    </row>
    <row r="9" spans="1:15">
      <c r="B9" s="2230"/>
      <c r="C9" s="2230"/>
      <c r="D9" s="2230"/>
      <c r="E9" s="2230"/>
      <c r="F9" s="2230"/>
      <c r="G9" s="2230"/>
      <c r="H9" s="2230"/>
      <c r="I9" s="2230"/>
      <c r="J9" s="2230"/>
      <c r="K9" s="2230"/>
      <c r="L9" s="2230"/>
      <c r="M9" s="2230"/>
      <c r="N9" s="2230"/>
      <c r="O9" s="2230"/>
    </row>
    <row r="10" spans="1:15">
      <c r="B10" s="2230"/>
      <c r="C10" s="2230"/>
      <c r="D10" s="2230"/>
      <c r="E10" s="2230"/>
      <c r="F10" s="2230"/>
      <c r="G10" s="2230"/>
      <c r="H10" s="2230"/>
      <c r="I10" s="2230"/>
      <c r="J10" s="2230"/>
      <c r="K10" s="2230"/>
      <c r="L10" s="2230"/>
      <c r="M10" s="2230"/>
      <c r="N10" s="2230"/>
      <c r="O10" s="2230"/>
    </row>
    <row r="11" spans="1:15">
      <c r="B11" s="2230"/>
      <c r="C11" s="2230"/>
      <c r="D11" s="2230"/>
      <c r="E11" s="2230"/>
      <c r="F11" s="2230"/>
      <c r="G11" s="2230"/>
      <c r="H11" s="2230"/>
      <c r="I11" s="2230"/>
      <c r="J11" s="2230"/>
      <c r="K11" s="2230"/>
      <c r="L11" s="2230"/>
      <c r="M11" s="2230"/>
      <c r="N11" s="2230"/>
      <c r="O11" s="2230"/>
    </row>
    <row r="12" spans="1:15">
      <c r="B12" s="2230"/>
      <c r="C12" s="2230"/>
      <c r="D12" s="2230"/>
      <c r="E12" s="2230"/>
      <c r="F12" s="2230"/>
      <c r="G12" s="2230"/>
      <c r="H12" s="2230"/>
      <c r="I12" s="2230"/>
      <c r="J12" s="2230"/>
      <c r="K12" s="2230"/>
      <c r="L12" s="2230"/>
      <c r="M12" s="2230"/>
      <c r="N12" s="2230"/>
      <c r="O12" s="2230"/>
    </row>
    <row r="13" spans="1:15">
      <c r="B13" s="2230"/>
      <c r="C13" s="2230"/>
      <c r="D13" s="2230"/>
      <c r="E13" s="2230"/>
      <c r="F13" s="2230"/>
      <c r="G13" s="2230"/>
      <c r="H13" s="2230"/>
      <c r="I13" s="2230"/>
      <c r="J13" s="2230"/>
      <c r="K13" s="2230"/>
      <c r="L13" s="2230"/>
      <c r="M13" s="2230"/>
      <c r="N13" s="2230"/>
      <c r="O13" s="2230"/>
    </row>
    <row r="14" spans="1:15">
      <c r="B14" s="2230"/>
      <c r="C14" s="2230"/>
      <c r="D14" s="2230"/>
      <c r="E14" s="2230"/>
      <c r="F14" s="2230"/>
      <c r="G14" s="2230"/>
      <c r="H14" s="2230"/>
      <c r="I14" s="2230"/>
      <c r="J14" s="2230"/>
      <c r="K14" s="2230"/>
      <c r="L14" s="2230"/>
      <c r="M14" s="2230"/>
      <c r="N14" s="2230"/>
      <c r="O14" s="2230"/>
    </row>
    <row r="15" spans="1:15">
      <c r="B15" s="2230"/>
      <c r="C15" s="2230"/>
      <c r="D15" s="2230"/>
      <c r="E15" s="2230"/>
      <c r="F15" s="2230"/>
      <c r="G15" s="2230"/>
      <c r="H15" s="2230"/>
      <c r="I15" s="2230"/>
      <c r="J15" s="2230"/>
      <c r="K15" s="2230"/>
      <c r="L15" s="2230"/>
      <c r="M15" s="2230"/>
      <c r="N15" s="2230"/>
      <c r="O15" s="2230"/>
    </row>
    <row r="16" spans="1:15">
      <c r="B16" s="2230"/>
      <c r="C16" s="2230"/>
      <c r="D16" s="2230"/>
      <c r="E16" s="2230"/>
      <c r="F16" s="2230"/>
      <c r="G16" s="2230"/>
      <c r="H16" s="2230"/>
      <c r="I16" s="2230"/>
      <c r="J16" s="2230"/>
      <c r="K16" s="2230"/>
      <c r="L16" s="2230"/>
      <c r="M16" s="2230"/>
      <c r="N16" s="2230"/>
      <c r="O16" s="2230"/>
    </row>
    <row r="17" spans="2:15">
      <c r="B17" s="2230"/>
      <c r="C17" s="2230"/>
      <c r="D17" s="2230"/>
      <c r="E17" s="2230"/>
      <c r="F17" s="2230"/>
      <c r="G17" s="2230"/>
      <c r="H17" s="2230"/>
      <c r="I17" s="2230"/>
      <c r="J17" s="2230"/>
      <c r="K17" s="2230"/>
      <c r="L17" s="2230"/>
      <c r="M17" s="2230"/>
      <c r="N17" s="2230"/>
      <c r="O17" s="2230"/>
    </row>
    <row r="18" spans="2:15">
      <c r="B18" s="2230"/>
      <c r="C18" s="2230"/>
      <c r="D18" s="2230"/>
      <c r="E18" s="2230"/>
      <c r="F18" s="2230"/>
      <c r="G18" s="2230"/>
      <c r="H18" s="2230"/>
      <c r="I18" s="2230"/>
      <c r="J18" s="2230"/>
      <c r="K18" s="2230"/>
      <c r="L18" s="2230"/>
      <c r="M18" s="2230"/>
      <c r="N18" s="2230"/>
      <c r="O18" s="2230"/>
    </row>
    <row r="19" spans="2:15">
      <c r="B19" s="2230"/>
      <c r="C19" s="2230"/>
      <c r="D19" s="2230"/>
      <c r="E19" s="2230"/>
      <c r="F19" s="2230"/>
      <c r="G19" s="2230"/>
      <c r="H19" s="2230"/>
      <c r="I19" s="2230"/>
      <c r="J19" s="2230"/>
      <c r="K19" s="2230"/>
      <c r="L19" s="2230"/>
      <c r="M19" s="2230"/>
      <c r="N19" s="2230"/>
      <c r="O19" s="2230"/>
    </row>
    <row r="20" spans="2:15">
      <c r="B20" s="2230"/>
      <c r="C20" s="2230"/>
      <c r="D20" s="2230"/>
      <c r="E20" s="2230"/>
      <c r="F20" s="2230"/>
      <c r="G20" s="2230"/>
      <c r="H20" s="2230"/>
      <c r="I20" s="2230"/>
      <c r="J20" s="2230"/>
      <c r="K20" s="2230"/>
      <c r="L20" s="2230"/>
      <c r="M20" s="2230"/>
      <c r="N20" s="2230"/>
      <c r="O20" s="2230"/>
    </row>
    <row r="21" spans="2:15">
      <c r="B21" s="2230"/>
      <c r="C21" s="2230"/>
      <c r="D21" s="2230"/>
      <c r="E21" s="2230"/>
      <c r="F21" s="2230"/>
      <c r="G21" s="2230"/>
      <c r="H21" s="2230"/>
      <c r="I21" s="2230"/>
      <c r="J21" s="2230"/>
      <c r="K21" s="2230"/>
      <c r="L21" s="2230"/>
      <c r="M21" s="2230"/>
      <c r="N21" s="2230"/>
      <c r="O21" s="2230"/>
    </row>
    <row r="22" spans="2:15">
      <c r="B22" s="2230"/>
      <c r="C22" s="2230"/>
      <c r="D22" s="2230"/>
      <c r="E22" s="2230"/>
      <c r="F22" s="2230"/>
      <c r="G22" s="2230"/>
      <c r="H22" s="2230"/>
      <c r="I22" s="2230"/>
      <c r="J22" s="2230"/>
      <c r="K22" s="2230"/>
      <c r="L22" s="2230"/>
      <c r="M22" s="2230"/>
      <c r="N22" s="2230"/>
      <c r="O22" s="2230"/>
    </row>
    <row r="23" spans="2:15">
      <c r="B23" s="2230"/>
      <c r="C23" s="2230"/>
      <c r="D23" s="2230"/>
      <c r="E23" s="2230"/>
      <c r="F23" s="2230"/>
      <c r="G23" s="2230"/>
      <c r="H23" s="2230"/>
      <c r="I23" s="2230"/>
      <c r="J23" s="2230"/>
      <c r="K23" s="2230"/>
      <c r="L23" s="2230"/>
      <c r="M23" s="2230"/>
      <c r="N23" s="2230"/>
      <c r="O23" s="2230"/>
    </row>
    <row r="24" spans="2:15">
      <c r="B24" s="2230"/>
      <c r="C24" s="2230"/>
      <c r="D24" s="2230"/>
      <c r="E24" s="2230"/>
      <c r="F24" s="2230"/>
      <c r="G24" s="2230"/>
      <c r="H24" s="2230"/>
      <c r="I24" s="2230"/>
      <c r="J24" s="2230"/>
      <c r="K24" s="2230"/>
      <c r="L24" s="2230"/>
      <c r="M24" s="2230"/>
      <c r="N24" s="2230"/>
      <c r="O24" s="2230"/>
    </row>
    <row r="25" spans="2:15">
      <c r="B25" s="2230"/>
      <c r="C25" s="2230"/>
      <c r="D25" s="2230"/>
      <c r="E25" s="2230"/>
      <c r="F25" s="2230"/>
      <c r="G25" s="2230"/>
      <c r="H25" s="2230"/>
      <c r="I25" s="2230"/>
      <c r="J25" s="2230"/>
      <c r="K25" s="2230"/>
      <c r="L25" s="2230"/>
      <c r="M25" s="2230"/>
      <c r="N25" s="2230"/>
      <c r="O25" s="2230"/>
    </row>
    <row r="26" spans="2:15">
      <c r="B26" s="2230"/>
      <c r="C26" s="2230"/>
      <c r="D26" s="2230"/>
      <c r="E26" s="2230"/>
      <c r="F26" s="2230"/>
      <c r="G26" s="2230"/>
      <c r="H26" s="2230"/>
      <c r="I26" s="2230"/>
      <c r="J26" s="2230"/>
      <c r="K26" s="2230"/>
      <c r="L26" s="2230"/>
      <c r="M26" s="2230"/>
      <c r="N26" s="2230"/>
      <c r="O26" s="2230"/>
    </row>
    <row r="27" spans="2:15">
      <c r="B27" s="2230"/>
      <c r="C27" s="2230"/>
      <c r="D27" s="2230"/>
      <c r="E27" s="2230"/>
      <c r="F27" s="2230"/>
      <c r="G27" s="2230"/>
      <c r="H27" s="2230"/>
      <c r="I27" s="2230"/>
      <c r="J27" s="2230"/>
      <c r="K27" s="2230"/>
      <c r="L27" s="2230"/>
      <c r="M27" s="2230"/>
      <c r="N27" s="2230"/>
      <c r="O27" s="2230"/>
    </row>
    <row r="28" spans="2:15">
      <c r="B28" s="2230"/>
      <c r="C28" s="2230"/>
      <c r="D28" s="2230"/>
      <c r="E28" s="2230"/>
      <c r="F28" s="2230"/>
      <c r="G28" s="2230"/>
      <c r="H28" s="2230"/>
      <c r="I28" s="2230"/>
      <c r="J28" s="2230"/>
      <c r="K28" s="2230"/>
      <c r="L28" s="2230"/>
      <c r="M28" s="2230"/>
      <c r="N28" s="2230"/>
      <c r="O28" s="2230"/>
    </row>
    <row r="29" spans="2:15">
      <c r="B29" s="2230"/>
      <c r="C29" s="2230"/>
      <c r="D29" s="2230"/>
      <c r="E29" s="2230"/>
      <c r="F29" s="2230"/>
      <c r="G29" s="2230"/>
      <c r="H29" s="2230"/>
      <c r="I29" s="2230"/>
      <c r="J29" s="2230"/>
      <c r="K29" s="2230"/>
      <c r="L29" s="2230"/>
      <c r="M29" s="2230"/>
      <c r="N29" s="2230"/>
      <c r="O29" s="2230"/>
    </row>
    <row r="30" spans="2:15">
      <c r="B30" s="2230"/>
      <c r="C30" s="2230"/>
      <c r="D30" s="2230"/>
      <c r="E30" s="2230"/>
      <c r="F30" s="2230"/>
      <c r="G30" s="2230"/>
      <c r="H30" s="2230"/>
      <c r="I30" s="2230"/>
      <c r="J30" s="2230"/>
      <c r="K30" s="2230"/>
      <c r="L30" s="2230"/>
      <c r="M30" s="2230"/>
      <c r="N30" s="2230"/>
      <c r="O30" s="2230"/>
    </row>
    <row r="31" spans="2:15">
      <c r="B31" s="2230"/>
      <c r="C31" s="2230"/>
      <c r="D31" s="2230"/>
      <c r="E31" s="2230"/>
      <c r="F31" s="2230"/>
      <c r="G31" s="2230"/>
      <c r="H31" s="2230"/>
      <c r="I31" s="2230"/>
      <c r="J31" s="2230"/>
      <c r="K31" s="2230"/>
      <c r="L31" s="2230"/>
      <c r="M31" s="2230"/>
      <c r="N31" s="2230"/>
      <c r="O31" s="2230"/>
    </row>
    <row r="32" spans="2:15">
      <c r="B32" s="2230"/>
      <c r="C32" s="2230"/>
      <c r="D32" s="2230"/>
      <c r="E32" s="2230"/>
      <c r="F32" s="2230"/>
      <c r="G32" s="2230"/>
      <c r="H32" s="2230"/>
      <c r="I32" s="2230"/>
      <c r="J32" s="2230"/>
      <c r="K32" s="2230"/>
      <c r="L32" s="2230"/>
      <c r="M32" s="2230"/>
      <c r="N32" s="2230"/>
      <c r="O32" s="2230"/>
    </row>
    <row r="33" spans="2:15">
      <c r="B33" s="2230"/>
      <c r="C33" s="2230"/>
      <c r="D33" s="2230"/>
      <c r="E33" s="2230"/>
      <c r="F33" s="2230"/>
      <c r="G33" s="2230"/>
      <c r="H33" s="2230"/>
      <c r="I33" s="2230"/>
      <c r="J33" s="2230"/>
      <c r="K33" s="2230"/>
      <c r="L33" s="2230"/>
      <c r="M33" s="2230"/>
      <c r="N33" s="2230"/>
      <c r="O33" s="2230"/>
    </row>
    <row r="34" spans="2:15">
      <c r="B34" s="2230"/>
      <c r="C34" s="2230"/>
      <c r="D34" s="2230"/>
      <c r="E34" s="2230"/>
      <c r="F34" s="2230"/>
      <c r="G34" s="2230"/>
      <c r="H34" s="2230"/>
      <c r="I34" s="2230"/>
      <c r="J34" s="2230"/>
      <c r="K34" s="2230"/>
      <c r="L34" s="2230"/>
      <c r="M34" s="2230"/>
      <c r="N34" s="2230"/>
      <c r="O34" s="2230"/>
    </row>
    <row r="35" spans="2:15">
      <c r="B35" s="2230"/>
      <c r="C35" s="2230"/>
      <c r="D35" s="2230"/>
      <c r="E35" s="2230"/>
      <c r="F35" s="2230"/>
      <c r="G35" s="2230"/>
      <c r="H35" s="2230"/>
      <c r="I35" s="2230"/>
      <c r="J35" s="2230"/>
      <c r="K35" s="2230"/>
      <c r="L35" s="2230"/>
      <c r="M35" s="2230"/>
      <c r="N35" s="2230"/>
      <c r="O35" s="2230"/>
    </row>
    <row r="36" spans="2:15">
      <c r="B36" s="2230"/>
      <c r="C36" s="2230"/>
      <c r="D36" s="2230"/>
      <c r="E36" s="2230"/>
      <c r="F36" s="2230"/>
      <c r="G36" s="2230"/>
      <c r="H36" s="2230"/>
      <c r="I36" s="2230"/>
      <c r="J36" s="2230"/>
      <c r="K36" s="2230"/>
      <c r="L36" s="2230"/>
      <c r="M36" s="2230"/>
      <c r="N36" s="2230"/>
      <c r="O36" s="2230"/>
    </row>
    <row r="37" spans="2:15">
      <c r="B37" s="2230"/>
      <c r="C37" s="2230"/>
      <c r="D37" s="2230"/>
      <c r="E37" s="2230"/>
      <c r="F37" s="2230"/>
      <c r="G37" s="2230"/>
      <c r="H37" s="2230"/>
      <c r="I37" s="2230"/>
      <c r="J37" s="2230"/>
      <c r="K37" s="2230"/>
      <c r="L37" s="2230"/>
      <c r="M37" s="2230"/>
      <c r="N37" s="2230"/>
      <c r="O37" s="2230"/>
    </row>
    <row r="38" spans="2:15">
      <c r="B38" s="2230"/>
      <c r="C38" s="2230"/>
      <c r="D38" s="2230"/>
      <c r="E38" s="2230"/>
      <c r="F38" s="2230"/>
      <c r="G38" s="2230"/>
      <c r="H38" s="2230"/>
      <c r="I38" s="2230"/>
      <c r="J38" s="2230"/>
      <c r="K38" s="2230"/>
      <c r="L38" s="2230"/>
      <c r="M38" s="2230"/>
      <c r="N38" s="2230"/>
      <c r="O38" s="2230"/>
    </row>
    <row r="39" spans="2:15">
      <c r="B39" s="2230"/>
      <c r="C39" s="2230"/>
      <c r="D39" s="2230"/>
      <c r="E39" s="2230"/>
      <c r="F39" s="2230"/>
      <c r="G39" s="2230"/>
      <c r="H39" s="2230"/>
      <c r="I39" s="2230"/>
      <c r="J39" s="2230"/>
      <c r="K39" s="2230"/>
      <c r="L39" s="2230"/>
      <c r="M39" s="2230"/>
      <c r="N39" s="2230"/>
      <c r="O39" s="2230"/>
    </row>
    <row r="40" spans="2:15">
      <c r="B40" s="2230"/>
      <c r="C40" s="2230"/>
      <c r="D40" s="2230"/>
      <c r="E40" s="2230"/>
      <c r="F40" s="2230"/>
      <c r="G40" s="2230"/>
      <c r="H40" s="2230"/>
      <c r="I40" s="2230"/>
      <c r="J40" s="2230"/>
      <c r="K40" s="2230"/>
      <c r="L40" s="2230"/>
      <c r="M40" s="2230"/>
      <c r="N40" s="2230"/>
      <c r="O40" s="2230"/>
    </row>
    <row r="41" spans="2:15">
      <c r="B41" s="2230"/>
      <c r="C41" s="2230"/>
      <c r="D41" s="2230"/>
      <c r="E41" s="2230"/>
      <c r="F41" s="2230"/>
      <c r="G41" s="2230"/>
      <c r="H41" s="2230"/>
      <c r="I41" s="2230"/>
      <c r="J41" s="2230"/>
      <c r="K41" s="2230"/>
      <c r="L41" s="2230"/>
      <c r="M41" s="2230"/>
      <c r="N41" s="2230"/>
      <c r="O41" s="2230"/>
    </row>
    <row r="42" spans="2:15">
      <c r="B42" s="2230"/>
      <c r="C42" s="2230"/>
      <c r="D42" s="2230"/>
      <c r="E42" s="2230"/>
      <c r="F42" s="2230"/>
      <c r="G42" s="2230"/>
      <c r="H42" s="2230"/>
      <c r="I42" s="2230"/>
      <c r="J42" s="2230"/>
      <c r="K42" s="2230"/>
      <c r="L42" s="2230"/>
      <c r="M42" s="2230"/>
      <c r="N42" s="2230"/>
      <c r="O42" s="2230"/>
    </row>
    <row r="43" spans="2:15">
      <c r="B43" s="2230"/>
      <c r="C43" s="2230"/>
      <c r="D43" s="2230"/>
      <c r="E43" s="2230"/>
      <c r="F43" s="2230"/>
      <c r="G43" s="2230"/>
      <c r="H43" s="2230"/>
      <c r="I43" s="2230"/>
      <c r="J43" s="2230"/>
      <c r="K43" s="2230"/>
      <c r="L43" s="2230"/>
      <c r="M43" s="2230"/>
      <c r="N43" s="2230"/>
      <c r="O43" s="2230"/>
    </row>
    <row r="44" spans="2:15">
      <c r="B44" s="2230"/>
      <c r="C44" s="2230"/>
      <c r="D44" s="2230"/>
      <c r="E44" s="2230"/>
      <c r="F44" s="2230"/>
      <c r="G44" s="2230"/>
      <c r="H44" s="2230"/>
      <c r="I44" s="2230"/>
      <c r="J44" s="2230"/>
      <c r="K44" s="2230"/>
      <c r="L44" s="2230"/>
      <c r="M44" s="2230"/>
      <c r="N44" s="2230"/>
      <c r="O44" s="2230"/>
    </row>
    <row r="45" spans="2:15">
      <c r="B45" s="2230"/>
      <c r="C45" s="2230"/>
      <c r="D45" s="2230"/>
      <c r="E45" s="2230"/>
      <c r="F45" s="2230"/>
      <c r="G45" s="2230"/>
      <c r="H45" s="2230"/>
      <c r="I45" s="2230"/>
      <c r="J45" s="2230"/>
      <c r="K45" s="2230"/>
      <c r="L45" s="2230"/>
      <c r="M45" s="2230"/>
      <c r="N45" s="2230"/>
      <c r="O45" s="2230"/>
    </row>
    <row r="46" spans="2:15">
      <c r="B46" s="2230"/>
      <c r="C46" s="2230"/>
      <c r="D46" s="2230"/>
      <c r="E46" s="2230"/>
      <c r="F46" s="2230"/>
      <c r="G46" s="2230"/>
      <c r="H46" s="2230"/>
      <c r="I46" s="2230"/>
      <c r="J46" s="2230"/>
      <c r="K46" s="2230"/>
      <c r="L46" s="2230"/>
      <c r="M46" s="2230"/>
      <c r="N46" s="2230"/>
      <c r="O46" s="2230"/>
    </row>
    <row r="47" spans="2:15">
      <c r="B47" s="2230"/>
      <c r="C47" s="2230"/>
      <c r="D47" s="2230"/>
      <c r="E47" s="2230"/>
      <c r="F47" s="2230"/>
      <c r="G47" s="2230"/>
      <c r="H47" s="2230"/>
      <c r="I47" s="2230"/>
      <c r="J47" s="2230"/>
      <c r="K47" s="2230"/>
      <c r="L47" s="2230"/>
      <c r="M47" s="2230"/>
      <c r="N47" s="2230"/>
      <c r="O47" s="2230"/>
    </row>
    <row r="48" spans="2:15">
      <c r="B48" s="2230"/>
      <c r="C48" s="2230"/>
      <c r="D48" s="2230"/>
      <c r="E48" s="2230"/>
      <c r="F48" s="2230"/>
      <c r="G48" s="2230"/>
      <c r="H48" s="2230"/>
      <c r="I48" s="2230"/>
      <c r="J48" s="2230"/>
      <c r="K48" s="2230"/>
      <c r="L48" s="2230"/>
      <c r="M48" s="2230"/>
      <c r="N48" s="2230"/>
      <c r="O48" s="2230"/>
    </row>
    <row r="49" spans="2:15">
      <c r="B49" s="2230"/>
      <c r="C49" s="2230"/>
      <c r="D49" s="2230"/>
      <c r="E49" s="2230"/>
      <c r="F49" s="2230"/>
      <c r="G49" s="2230"/>
      <c r="H49" s="2230"/>
      <c r="I49" s="2230"/>
      <c r="J49" s="2230"/>
      <c r="K49" s="2230"/>
      <c r="L49" s="2230"/>
      <c r="M49" s="2230"/>
      <c r="N49" s="2230"/>
      <c r="O49" s="2230"/>
    </row>
    <row r="50" spans="2:15">
      <c r="B50" s="2230"/>
      <c r="C50" s="2230"/>
      <c r="D50" s="2230"/>
      <c r="E50" s="2230"/>
      <c r="F50" s="2230"/>
      <c r="G50" s="2230"/>
      <c r="H50" s="2230"/>
      <c r="I50" s="2230"/>
      <c r="J50" s="2230"/>
      <c r="K50" s="2230"/>
      <c r="L50" s="2230"/>
      <c r="M50" s="2230"/>
      <c r="N50" s="2230"/>
      <c r="O50" s="2230"/>
    </row>
    <row r="51" spans="2:15">
      <c r="B51" s="2230"/>
      <c r="C51" s="2230"/>
      <c r="D51" s="2230"/>
      <c r="E51" s="2230"/>
      <c r="F51" s="2230"/>
      <c r="G51" s="2230"/>
      <c r="H51" s="2230"/>
      <c r="I51" s="2230"/>
      <c r="J51" s="2230"/>
      <c r="K51" s="2230"/>
      <c r="L51" s="2230"/>
      <c r="M51" s="2230"/>
      <c r="N51" s="2230"/>
      <c r="O51" s="2230"/>
    </row>
    <row r="52" spans="2:15">
      <c r="B52" s="2230"/>
      <c r="C52" s="2230"/>
      <c r="D52" s="2230"/>
      <c r="E52" s="2230"/>
      <c r="F52" s="2230"/>
      <c r="G52" s="2230"/>
      <c r="H52" s="2230"/>
      <c r="I52" s="2230"/>
      <c r="J52" s="2230"/>
      <c r="K52" s="2230"/>
      <c r="L52" s="2230"/>
      <c r="M52" s="2230"/>
      <c r="N52" s="2230"/>
      <c r="O52" s="2230"/>
    </row>
    <row r="53" spans="2:15">
      <c r="B53" s="2230"/>
      <c r="C53" s="2230"/>
      <c r="D53" s="2230"/>
      <c r="E53" s="2230"/>
      <c r="F53" s="2230"/>
      <c r="G53" s="2230"/>
      <c r="H53" s="2230"/>
      <c r="I53" s="2230"/>
      <c r="J53" s="2230"/>
      <c r="K53" s="2230"/>
      <c r="L53" s="2230"/>
      <c r="M53" s="2230"/>
      <c r="N53" s="2230"/>
      <c r="O53" s="2230"/>
    </row>
    <row r="54" spans="2:15">
      <c r="B54" s="2230"/>
      <c r="C54" s="2230"/>
      <c r="D54" s="2230"/>
      <c r="E54" s="2230"/>
      <c r="F54" s="2230"/>
      <c r="G54" s="2230"/>
      <c r="H54" s="2230"/>
      <c r="I54" s="2230"/>
      <c r="J54" s="2230"/>
      <c r="K54" s="2230"/>
      <c r="L54" s="2230"/>
      <c r="M54" s="2230"/>
      <c r="N54" s="2230"/>
      <c r="O54" s="2230"/>
    </row>
    <row r="55" spans="2:15">
      <c r="B55" s="2230"/>
      <c r="C55" s="2230"/>
      <c r="D55" s="2230"/>
      <c r="E55" s="2230"/>
      <c r="F55" s="2230"/>
      <c r="G55" s="2230"/>
      <c r="H55" s="2230"/>
      <c r="I55" s="2230"/>
      <c r="J55" s="2230"/>
      <c r="K55" s="2230"/>
      <c r="L55" s="2230"/>
      <c r="M55" s="2230"/>
      <c r="N55" s="2230"/>
      <c r="O55" s="2230"/>
    </row>
    <row r="56" spans="2:15">
      <c r="B56" s="2230"/>
      <c r="C56" s="2230"/>
      <c r="D56" s="2230"/>
      <c r="E56" s="2230"/>
      <c r="F56" s="2230"/>
      <c r="G56" s="2230"/>
      <c r="H56" s="2230"/>
      <c r="I56" s="2230"/>
      <c r="J56" s="2230"/>
      <c r="K56" s="2230"/>
      <c r="L56" s="2230"/>
      <c r="M56" s="2230"/>
      <c r="N56" s="2230"/>
      <c r="O56" s="2230"/>
    </row>
    <row r="57" spans="2:15">
      <c r="B57" s="2230"/>
      <c r="C57" s="2230"/>
      <c r="D57" s="2230"/>
      <c r="E57" s="2230"/>
      <c r="F57" s="2230"/>
      <c r="G57" s="2230"/>
      <c r="H57" s="2230"/>
      <c r="I57" s="2230"/>
      <c r="J57" s="2230"/>
      <c r="K57" s="2230"/>
      <c r="L57" s="2230"/>
      <c r="M57" s="2230"/>
      <c r="N57" s="2230"/>
      <c r="O57" s="2230"/>
    </row>
  </sheetData>
  <sheetProtection sheet="1" selectLockedCells="1"/>
  <mergeCells count="1">
    <mergeCell ref="B6:O57"/>
  </mergeCells>
  <phoneticPr fontId="16"/>
  <printOptions horizontalCentered="1"/>
  <pageMargins left="0.51181102362204722" right="0.11811023622047245" top="0.35433070866141736" bottom="0.35433070866141736" header="0.31496062992125984" footer="0.11811023622047245"/>
  <pageSetup paperSize="9" scale="71" fitToHeight="0" orientation="portrait" r:id="rId1"/>
  <headerFooter scaleWithDoc="0">
    <oddFooter>&amp;R&amp;K00-048R4中高層ZEH-M_ver.1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94E68-4556-4D26-A67A-D81EAB997E96}">
  <sheetPr>
    <pageSetUpPr fitToPage="1"/>
  </sheetPr>
  <dimension ref="A1:D67"/>
  <sheetViews>
    <sheetView view="pageBreakPreview" zoomScale="130" zoomScaleNormal="100" zoomScaleSheetLayoutView="130" workbookViewId="0">
      <selection activeCell="D3" sqref="D3"/>
    </sheetView>
  </sheetViews>
  <sheetFormatPr defaultColWidth="9" defaultRowHeight="10.5"/>
  <cols>
    <col min="1" max="1" width="8.625" style="190" customWidth="1"/>
    <col min="2" max="2" width="33.875" style="181" bestFit="1" customWidth="1"/>
    <col min="3" max="3" width="56" style="191" customWidth="1"/>
    <col min="4" max="4" width="5.625" style="184" customWidth="1"/>
    <col min="5" max="16384" width="9" style="181"/>
  </cols>
  <sheetData>
    <row r="1" spans="1:4" ht="19.5" customHeight="1">
      <c r="A1" s="1290" t="s">
        <v>520</v>
      </c>
      <c r="B1" s="1290"/>
      <c r="C1" s="1290"/>
      <c r="D1" s="1290"/>
    </row>
    <row r="2" spans="1:4" ht="13.5" customHeight="1">
      <c r="A2" s="1291" t="s">
        <v>521</v>
      </c>
      <c r="B2" s="1291"/>
      <c r="C2" s="1291"/>
      <c r="D2" s="182" t="s">
        <v>522</v>
      </c>
    </row>
    <row r="3" spans="1:4" ht="21" customHeight="1">
      <c r="A3" s="1287" t="s">
        <v>704</v>
      </c>
      <c r="B3" s="1287"/>
      <c r="C3" s="1287"/>
      <c r="D3" s="183" t="s">
        <v>523</v>
      </c>
    </row>
    <row r="4" spans="1:4" ht="21" customHeight="1">
      <c r="A4" s="1287" t="s">
        <v>695</v>
      </c>
      <c r="B4" s="1287"/>
      <c r="C4" s="1287"/>
      <c r="D4" s="183" t="s">
        <v>523</v>
      </c>
    </row>
    <row r="5" spans="1:4" ht="21" customHeight="1">
      <c r="A5" s="1287" t="s">
        <v>524</v>
      </c>
      <c r="B5" s="1287"/>
      <c r="C5" s="1287"/>
      <c r="D5" s="183" t="s">
        <v>523</v>
      </c>
    </row>
    <row r="6" spans="1:4" ht="21" customHeight="1">
      <c r="A6" s="1287" t="s">
        <v>525</v>
      </c>
      <c r="B6" s="1287"/>
      <c r="C6" s="1287"/>
      <c r="D6" s="183" t="s">
        <v>523</v>
      </c>
    </row>
    <row r="7" spans="1:4" ht="21" customHeight="1">
      <c r="A7" s="1287" t="s">
        <v>696</v>
      </c>
      <c r="B7" s="1287"/>
      <c r="C7" s="1287"/>
      <c r="D7" s="183" t="s">
        <v>523</v>
      </c>
    </row>
    <row r="8" spans="1:4" ht="21" customHeight="1">
      <c r="A8" s="1287" t="s">
        <v>526</v>
      </c>
      <c r="B8" s="1287"/>
      <c r="C8" s="1287"/>
      <c r="D8" s="183" t="s">
        <v>523</v>
      </c>
    </row>
    <row r="9" spans="1:4" ht="4.5" customHeight="1">
      <c r="A9" s="181"/>
      <c r="C9" s="181"/>
    </row>
    <row r="10" spans="1:4" ht="13.5" customHeight="1">
      <c r="A10" s="1288" t="s">
        <v>527</v>
      </c>
      <c r="B10" s="1288"/>
      <c r="C10" s="185" t="s">
        <v>528</v>
      </c>
      <c r="D10" s="182" t="s">
        <v>522</v>
      </c>
    </row>
    <row r="11" spans="1:4" ht="22.5" customHeight="1">
      <c r="A11" s="186" t="s">
        <v>520</v>
      </c>
      <c r="B11" s="187"/>
      <c r="C11" s="187" t="s">
        <v>529</v>
      </c>
      <c r="D11" s="183" t="s">
        <v>523</v>
      </c>
    </row>
    <row r="12" spans="1:4" ht="33" customHeight="1">
      <c r="A12" s="1289" t="s">
        <v>530</v>
      </c>
      <c r="B12" s="1289" t="s">
        <v>531</v>
      </c>
      <c r="C12" s="216" t="s">
        <v>697</v>
      </c>
      <c r="D12" s="183" t="s">
        <v>523</v>
      </c>
    </row>
    <row r="13" spans="1:4" ht="22.5" customHeight="1">
      <c r="A13" s="1284"/>
      <c r="B13" s="1289"/>
      <c r="C13" s="216" t="s">
        <v>698</v>
      </c>
      <c r="D13" s="183" t="s">
        <v>523</v>
      </c>
    </row>
    <row r="14" spans="1:4" ht="33" customHeight="1">
      <c r="A14" s="1284"/>
      <c r="B14" s="1289"/>
      <c r="C14" s="216" t="s">
        <v>1202</v>
      </c>
      <c r="D14" s="183" t="s">
        <v>523</v>
      </c>
    </row>
    <row r="15" spans="1:4" ht="33" customHeight="1">
      <c r="A15" s="1284"/>
      <c r="B15" s="1289"/>
      <c r="C15" s="216" t="s">
        <v>1203</v>
      </c>
      <c r="D15" s="183" t="s">
        <v>523</v>
      </c>
    </row>
    <row r="16" spans="1:4" ht="22.5" customHeight="1">
      <c r="A16" s="1284"/>
      <c r="B16" s="188" t="s">
        <v>532</v>
      </c>
      <c r="C16" s="873" t="s">
        <v>1228</v>
      </c>
      <c r="D16" s="183" t="s">
        <v>523</v>
      </c>
    </row>
    <row r="17" spans="1:4" ht="22.5" customHeight="1">
      <c r="A17" s="1284"/>
      <c r="B17" s="731" t="s">
        <v>1137</v>
      </c>
      <c r="C17" s="873" t="s">
        <v>1138</v>
      </c>
      <c r="D17" s="183" t="s">
        <v>523</v>
      </c>
    </row>
    <row r="18" spans="1:4" ht="22.5" customHeight="1">
      <c r="A18" s="1284"/>
      <c r="B18" s="1277" t="s">
        <v>533</v>
      </c>
      <c r="C18" s="216" t="s">
        <v>534</v>
      </c>
      <c r="D18" s="183" t="s">
        <v>523</v>
      </c>
    </row>
    <row r="19" spans="1:4" ht="22.5" customHeight="1">
      <c r="A19" s="1284"/>
      <c r="B19" s="1279"/>
      <c r="C19" s="216" t="s">
        <v>535</v>
      </c>
      <c r="D19" s="183" t="s">
        <v>523</v>
      </c>
    </row>
    <row r="20" spans="1:4" ht="22.5" customHeight="1">
      <c r="A20" s="1284" t="s">
        <v>536</v>
      </c>
      <c r="B20" s="1284"/>
      <c r="C20" s="216" t="s">
        <v>1189</v>
      </c>
      <c r="D20" s="183" t="s">
        <v>523</v>
      </c>
    </row>
    <row r="21" spans="1:4" ht="22.5" customHeight="1">
      <c r="A21" s="1277" t="s">
        <v>537</v>
      </c>
      <c r="B21" s="728" t="s">
        <v>538</v>
      </c>
      <c r="C21" s="216" t="s">
        <v>539</v>
      </c>
      <c r="D21" s="183" t="s">
        <v>523</v>
      </c>
    </row>
    <row r="22" spans="1:4" ht="22.5" customHeight="1">
      <c r="A22" s="1278"/>
      <c r="B22" s="1280" t="s">
        <v>540</v>
      </c>
      <c r="C22" s="216" t="s">
        <v>541</v>
      </c>
      <c r="D22" s="183" t="s">
        <v>523</v>
      </c>
    </row>
    <row r="23" spans="1:4" ht="22.5" customHeight="1">
      <c r="A23" s="1278"/>
      <c r="B23" s="1280"/>
      <c r="C23" s="216" t="s">
        <v>539</v>
      </c>
      <c r="D23" s="183" t="s">
        <v>523</v>
      </c>
    </row>
    <row r="24" spans="1:4" ht="22.5" customHeight="1">
      <c r="A24" s="1278"/>
      <c r="B24" s="1280" t="s">
        <v>542</v>
      </c>
      <c r="C24" s="216" t="s">
        <v>541</v>
      </c>
      <c r="D24" s="183" t="s">
        <v>523</v>
      </c>
    </row>
    <row r="25" spans="1:4" ht="22.5" customHeight="1">
      <c r="A25" s="1278"/>
      <c r="B25" s="1280"/>
      <c r="C25" s="216" t="s">
        <v>543</v>
      </c>
      <c r="D25" s="183" t="s">
        <v>523</v>
      </c>
    </row>
    <row r="26" spans="1:4" ht="22.5" customHeight="1">
      <c r="A26" s="1278"/>
      <c r="B26" s="1285" t="s">
        <v>544</v>
      </c>
      <c r="C26" s="216" t="s">
        <v>1216</v>
      </c>
      <c r="D26" s="183" t="s">
        <v>523</v>
      </c>
    </row>
    <row r="27" spans="1:4" ht="22.5" customHeight="1">
      <c r="A27" s="1278"/>
      <c r="B27" s="1286"/>
      <c r="C27" s="216" t="s">
        <v>545</v>
      </c>
      <c r="D27" s="183" t="s">
        <v>523</v>
      </c>
    </row>
    <row r="28" spans="1:4" ht="22.5" customHeight="1">
      <c r="A28" s="1278"/>
      <c r="B28" s="189" t="s">
        <v>917</v>
      </c>
      <c r="C28" s="216" t="s">
        <v>699</v>
      </c>
      <c r="D28" s="183" t="s">
        <v>523</v>
      </c>
    </row>
    <row r="29" spans="1:4" ht="37.5" customHeight="1">
      <c r="A29" s="1278"/>
      <c r="B29" s="189" t="s">
        <v>1176</v>
      </c>
      <c r="C29" s="216" t="s">
        <v>1150</v>
      </c>
      <c r="D29" s="183" t="s">
        <v>523</v>
      </c>
    </row>
    <row r="30" spans="1:4" ht="22.5" customHeight="1">
      <c r="A30" s="1278"/>
      <c r="B30" s="189" t="s">
        <v>1232</v>
      </c>
      <c r="C30" s="730" t="s">
        <v>548</v>
      </c>
      <c r="D30" s="183" t="s">
        <v>523</v>
      </c>
    </row>
    <row r="31" spans="1:4" ht="22.5" customHeight="1">
      <c r="A31" s="1278"/>
      <c r="B31" s="189" t="s">
        <v>1231</v>
      </c>
      <c r="C31" s="730" t="s">
        <v>1150</v>
      </c>
      <c r="D31" s="183" t="s">
        <v>523</v>
      </c>
    </row>
    <row r="32" spans="1:4" ht="22.5" customHeight="1">
      <c r="A32" s="1278"/>
      <c r="B32" s="833" t="s">
        <v>1243</v>
      </c>
      <c r="C32" s="778" t="s">
        <v>700</v>
      </c>
      <c r="D32" s="779" t="s">
        <v>523</v>
      </c>
    </row>
    <row r="33" spans="1:4" ht="22.5" customHeight="1">
      <c r="A33" s="1278"/>
      <c r="B33" s="1275" t="s">
        <v>228</v>
      </c>
      <c r="C33" s="834" t="s">
        <v>551</v>
      </c>
      <c r="D33" s="183" t="s">
        <v>523</v>
      </c>
    </row>
    <row r="34" spans="1:4" ht="22.5" customHeight="1">
      <c r="A34" s="1278"/>
      <c r="B34" s="1276"/>
      <c r="C34" s="834" t="s">
        <v>1246</v>
      </c>
      <c r="D34" s="183" t="s">
        <v>523</v>
      </c>
    </row>
    <row r="35" spans="1:4" ht="22.5" customHeight="1">
      <c r="A35" s="1278"/>
      <c r="B35" s="189" t="s">
        <v>1177</v>
      </c>
      <c r="C35" s="730" t="s">
        <v>548</v>
      </c>
      <c r="D35" s="183" t="s">
        <v>523</v>
      </c>
    </row>
    <row r="36" spans="1:4" ht="33" customHeight="1">
      <c r="A36" s="1279"/>
      <c r="B36" s="189" t="s">
        <v>1178</v>
      </c>
      <c r="C36" s="730" t="s">
        <v>548</v>
      </c>
      <c r="D36" s="183" t="s">
        <v>523</v>
      </c>
    </row>
    <row r="37" spans="1:4" ht="22.5" customHeight="1">
      <c r="A37" s="1277" t="s">
        <v>1179</v>
      </c>
      <c r="B37" s="1285" t="s">
        <v>1139</v>
      </c>
      <c r="C37" s="559" t="s">
        <v>546</v>
      </c>
      <c r="D37" s="183" t="s">
        <v>523</v>
      </c>
    </row>
    <row r="38" spans="1:4" ht="22.5" customHeight="1">
      <c r="A38" s="1278"/>
      <c r="B38" s="1286"/>
      <c r="C38" s="559" t="s">
        <v>547</v>
      </c>
      <c r="D38" s="183" t="s">
        <v>523</v>
      </c>
    </row>
    <row r="39" spans="1:4" ht="22.5" customHeight="1">
      <c r="A39" s="1278"/>
      <c r="B39" s="560" t="s">
        <v>918</v>
      </c>
      <c r="C39" s="339" t="s">
        <v>849</v>
      </c>
      <c r="D39" s="183" t="s">
        <v>523</v>
      </c>
    </row>
    <row r="40" spans="1:4" ht="22.5" customHeight="1">
      <c r="A40" s="1278"/>
      <c r="B40" s="729" t="s">
        <v>1140</v>
      </c>
      <c r="C40" s="339" t="s">
        <v>1149</v>
      </c>
      <c r="D40" s="183" t="s">
        <v>523</v>
      </c>
    </row>
    <row r="41" spans="1:4" ht="22.5" customHeight="1">
      <c r="A41" s="1278"/>
      <c r="B41" s="561" t="s">
        <v>1083</v>
      </c>
      <c r="C41" s="339" t="s">
        <v>850</v>
      </c>
      <c r="D41" s="183" t="s">
        <v>523</v>
      </c>
    </row>
    <row r="42" spans="1:4" ht="22.5" customHeight="1">
      <c r="A42" s="1278"/>
      <c r="B42" s="560" t="s">
        <v>1084</v>
      </c>
      <c r="C42" s="339" t="s">
        <v>851</v>
      </c>
      <c r="D42" s="183" t="s">
        <v>523</v>
      </c>
    </row>
    <row r="43" spans="1:4" ht="22.5" customHeight="1">
      <c r="A43" s="1278"/>
      <c r="B43" s="561" t="s">
        <v>1085</v>
      </c>
      <c r="C43" s="339" t="s">
        <v>852</v>
      </c>
      <c r="D43" s="183" t="s">
        <v>523</v>
      </c>
    </row>
    <row r="44" spans="1:4" ht="22.5" customHeight="1">
      <c r="A44" s="1278"/>
      <c r="B44" s="560" t="s">
        <v>1086</v>
      </c>
      <c r="C44" s="339" t="s">
        <v>853</v>
      </c>
      <c r="D44" s="183" t="s">
        <v>523</v>
      </c>
    </row>
    <row r="45" spans="1:4" ht="22.5" customHeight="1">
      <c r="A45" s="1278"/>
      <c r="B45" s="560" t="s">
        <v>1145</v>
      </c>
      <c r="C45" s="339" t="s">
        <v>1162</v>
      </c>
      <c r="D45" s="183" t="s">
        <v>523</v>
      </c>
    </row>
    <row r="46" spans="1:4" ht="22.5" customHeight="1">
      <c r="A46" s="1278"/>
      <c r="B46" s="560" t="s">
        <v>1146</v>
      </c>
      <c r="C46" s="339" t="s">
        <v>854</v>
      </c>
      <c r="D46" s="183" t="s">
        <v>523</v>
      </c>
    </row>
    <row r="47" spans="1:4" ht="22.5" customHeight="1">
      <c r="A47" s="1278"/>
      <c r="B47" s="1280" t="s">
        <v>1148</v>
      </c>
      <c r="C47" s="730" t="s">
        <v>549</v>
      </c>
      <c r="D47" s="183" t="s">
        <v>523</v>
      </c>
    </row>
    <row r="48" spans="1:4" ht="22.5" customHeight="1">
      <c r="A48" s="1278"/>
      <c r="B48" s="1280"/>
      <c r="C48" s="730" t="s">
        <v>550</v>
      </c>
      <c r="D48" s="183" t="s">
        <v>523</v>
      </c>
    </row>
    <row r="49" spans="1:4" ht="22.5" customHeight="1">
      <c r="A49" s="1278"/>
      <c r="B49" s="1280" t="s">
        <v>1147</v>
      </c>
      <c r="C49" s="730" t="s">
        <v>541</v>
      </c>
      <c r="D49" s="183" t="s">
        <v>523</v>
      </c>
    </row>
    <row r="50" spans="1:4" ht="23.25" customHeight="1">
      <c r="A50" s="1279"/>
      <c r="B50" s="1280"/>
      <c r="C50" s="406" t="s">
        <v>855</v>
      </c>
      <c r="D50" s="183" t="s">
        <v>523</v>
      </c>
    </row>
    <row r="51" spans="1:4" ht="22.5" customHeight="1">
      <c r="A51" s="187" t="s">
        <v>552</v>
      </c>
      <c r="B51" s="188" t="s">
        <v>553</v>
      </c>
      <c r="C51" s="187" t="s">
        <v>674</v>
      </c>
      <c r="D51" s="183" t="s">
        <v>523</v>
      </c>
    </row>
    <row r="52" spans="1:4" ht="33" customHeight="1">
      <c r="A52" s="1277" t="s">
        <v>664</v>
      </c>
      <c r="B52" s="188" t="s">
        <v>623</v>
      </c>
      <c r="C52" s="187" t="s">
        <v>666</v>
      </c>
      <c r="D52" s="183" t="s">
        <v>523</v>
      </c>
    </row>
    <row r="53" spans="1:4" ht="22.5" customHeight="1">
      <c r="A53" s="1279"/>
      <c r="B53" s="188" t="s">
        <v>554</v>
      </c>
      <c r="C53" s="187" t="s">
        <v>701</v>
      </c>
      <c r="D53" s="183" t="s">
        <v>523</v>
      </c>
    </row>
    <row r="54" spans="1:4" ht="22.5" customHeight="1">
      <c r="A54" s="1277" t="s">
        <v>919</v>
      </c>
      <c r="B54" s="1277" t="s">
        <v>555</v>
      </c>
      <c r="C54" s="187" t="s">
        <v>705</v>
      </c>
      <c r="D54" s="183" t="s">
        <v>523</v>
      </c>
    </row>
    <row r="55" spans="1:4" ht="22.5" customHeight="1">
      <c r="A55" s="1279"/>
      <c r="B55" s="1279"/>
      <c r="C55" s="187" t="s">
        <v>665</v>
      </c>
      <c r="D55" s="183" t="s">
        <v>523</v>
      </c>
    </row>
    <row r="56" spans="1:4" ht="22.5" customHeight="1">
      <c r="A56" s="1277" t="s">
        <v>920</v>
      </c>
      <c r="B56" s="1277" t="s">
        <v>556</v>
      </c>
      <c r="C56" s="187" t="s">
        <v>557</v>
      </c>
      <c r="D56" s="183" t="s">
        <v>523</v>
      </c>
    </row>
    <row r="57" spans="1:4" ht="22.5" customHeight="1">
      <c r="A57" s="1279"/>
      <c r="B57" s="1279"/>
      <c r="C57" s="187" t="s">
        <v>558</v>
      </c>
      <c r="D57" s="183" t="s">
        <v>523</v>
      </c>
    </row>
    <row r="58" spans="1:4" ht="24" customHeight="1">
      <c r="A58" s="1281" t="s">
        <v>1190</v>
      </c>
      <c r="B58" s="216" t="s">
        <v>1141</v>
      </c>
      <c r="C58" s="216" t="s">
        <v>1153</v>
      </c>
      <c r="D58" s="183" t="s">
        <v>523</v>
      </c>
    </row>
    <row r="59" spans="1:4" ht="22.5" customHeight="1">
      <c r="A59" s="1282"/>
      <c r="B59" s="216" t="s">
        <v>1142</v>
      </c>
      <c r="C59" s="216" t="s">
        <v>1154</v>
      </c>
      <c r="D59" s="183" t="s">
        <v>523</v>
      </c>
    </row>
    <row r="60" spans="1:4" ht="22.5" customHeight="1">
      <c r="A60" s="1282"/>
      <c r="B60" s="216" t="s">
        <v>1143</v>
      </c>
      <c r="C60" s="216" t="s">
        <v>1154</v>
      </c>
      <c r="D60" s="183" t="s">
        <v>523</v>
      </c>
    </row>
    <row r="61" spans="1:4" ht="22.5" customHeight="1">
      <c r="A61" s="1282"/>
      <c r="B61" s="216" t="s">
        <v>1151</v>
      </c>
      <c r="C61" s="216" t="s">
        <v>1155</v>
      </c>
      <c r="D61" s="183" t="s">
        <v>523</v>
      </c>
    </row>
    <row r="62" spans="1:4" ht="22.5" customHeight="1">
      <c r="A62" s="1282"/>
      <c r="B62" s="216" t="s">
        <v>1152</v>
      </c>
      <c r="C62" s="216" t="s">
        <v>1155</v>
      </c>
      <c r="D62" s="183" t="s">
        <v>523</v>
      </c>
    </row>
    <row r="63" spans="1:4" ht="22.5" customHeight="1">
      <c r="A63" s="1283"/>
      <c r="B63" s="216" t="s">
        <v>1144</v>
      </c>
      <c r="C63" s="216" t="s">
        <v>1156</v>
      </c>
      <c r="D63" s="183" t="s">
        <v>523</v>
      </c>
    </row>
    <row r="64" spans="1:4" ht="22.5" customHeight="1">
      <c r="A64" s="188" t="s">
        <v>1191</v>
      </c>
      <c r="B64" s="187" t="s">
        <v>559</v>
      </c>
      <c r="C64" s="187" t="s">
        <v>560</v>
      </c>
      <c r="D64" s="183" t="s">
        <v>523</v>
      </c>
    </row>
    <row r="65" spans="1:2">
      <c r="B65" s="191"/>
    </row>
    <row r="66" spans="1:2" ht="11.25">
      <c r="A66" s="192"/>
      <c r="B66" s="191"/>
    </row>
    <row r="67" spans="1:2">
      <c r="B67" s="191"/>
    </row>
  </sheetData>
  <sheetProtection sheet="1" formatCells="0" selectLockedCells="1"/>
  <mergeCells count="28">
    <mergeCell ref="A6:C6"/>
    <mergeCell ref="A1:D1"/>
    <mergeCell ref="A2:C2"/>
    <mergeCell ref="A3:C3"/>
    <mergeCell ref="A4:C4"/>
    <mergeCell ref="A5:C5"/>
    <mergeCell ref="A7:C7"/>
    <mergeCell ref="A8:C8"/>
    <mergeCell ref="A10:B10"/>
    <mergeCell ref="A12:A19"/>
    <mergeCell ref="B12:B15"/>
    <mergeCell ref="B18:B19"/>
    <mergeCell ref="B33:B34"/>
    <mergeCell ref="A37:A50"/>
    <mergeCell ref="B49:B50"/>
    <mergeCell ref="A58:A63"/>
    <mergeCell ref="A20:B20"/>
    <mergeCell ref="B22:B23"/>
    <mergeCell ref="B24:B25"/>
    <mergeCell ref="B26:B27"/>
    <mergeCell ref="A56:A57"/>
    <mergeCell ref="B56:B57"/>
    <mergeCell ref="A52:A53"/>
    <mergeCell ref="A54:A55"/>
    <mergeCell ref="B54:B55"/>
    <mergeCell ref="A21:A36"/>
    <mergeCell ref="B37:B38"/>
    <mergeCell ref="B47:B48"/>
  </mergeCells>
  <phoneticPr fontId="16"/>
  <printOptions horizontalCentered="1"/>
  <pageMargins left="0.51181102362204722" right="0.11811023622047245" top="0.35433070866141736" bottom="0.35433070866141736" header="0.31496062992125984" footer="0.11811023622047245"/>
  <pageSetup paperSize="9" scale="87" fitToHeight="0" orientation="portrait" r:id="rId1"/>
  <headerFooter scaleWithDoc="0">
    <oddFooter>&amp;R&amp;K00-048R4中高層ZEH-M_ver.1</oddFooter>
  </headerFooter>
  <rowBreaks count="1" manualBreakCount="1">
    <brk id="36"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34DA-9B5C-4DEF-8BF3-0841C44E4D75}">
  <sheetPr codeName="Sheet18">
    <pageSetUpPr fitToPage="1"/>
  </sheetPr>
  <dimension ref="A1:AF58"/>
  <sheetViews>
    <sheetView showGridLines="0" view="pageBreakPreview" zoomScale="85" zoomScaleNormal="70" zoomScaleSheetLayoutView="85" workbookViewId="0">
      <selection activeCell="A4" sqref="A4"/>
    </sheetView>
  </sheetViews>
  <sheetFormatPr defaultColWidth="9" defaultRowHeight="21"/>
  <cols>
    <col min="1" max="1" width="2.625" style="25" customWidth="1"/>
    <col min="2" max="16384" width="9" style="10"/>
  </cols>
  <sheetData>
    <row r="1" spans="1:32" s="365" customFormat="1" ht="17.25">
      <c r="A1" s="359" t="s">
        <v>685</v>
      </c>
      <c r="B1" s="359"/>
    </row>
    <row r="2" spans="1:32" s="365" customFormat="1" ht="17.25">
      <c r="A2" s="359" t="s">
        <v>686</v>
      </c>
      <c r="B2" s="359"/>
    </row>
    <row r="3" spans="1:32">
      <c r="B3" s="22" t="s">
        <v>1100</v>
      </c>
    </row>
    <row r="4" spans="1:32">
      <c r="A4" s="29"/>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t="s">
        <v>39</v>
      </c>
      <c r="AF4" s="53"/>
    </row>
    <row r="5" spans="1:32">
      <c r="A5" s="29"/>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row>
    <row r="6" spans="1:32">
      <c r="A6" s="29"/>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row>
    <row r="7" spans="1:32">
      <c r="A7" s="29"/>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row>
    <row r="8" spans="1:32">
      <c r="A8" s="29"/>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row>
    <row r="9" spans="1:32">
      <c r="A9" s="29"/>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row>
    <row r="10" spans="1:32">
      <c r="A10" s="29"/>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row>
    <row r="11" spans="1:32">
      <c r="A11" s="29"/>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row>
    <row r="12" spans="1:32">
      <c r="A12" s="29"/>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row>
    <row r="13" spans="1:32">
      <c r="A13" s="29"/>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row>
    <row r="14" spans="1:32">
      <c r="A14" s="29"/>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row>
    <row r="15" spans="1:32">
      <c r="A15" s="29"/>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row>
    <row r="16" spans="1:32">
      <c r="A16" s="29"/>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row>
    <row r="17" spans="1:32">
      <c r="A17" s="29"/>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row>
    <row r="18" spans="1:32">
      <c r="A18" s="29"/>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row>
    <row r="19" spans="1:32">
      <c r="A19" s="29"/>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row>
    <row r="20" spans="1:32">
      <c r="A20" s="29"/>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row>
    <row r="21" spans="1:32">
      <c r="A21" s="29"/>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row>
    <row r="22" spans="1:32">
      <c r="A22" s="29"/>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row>
    <row r="23" spans="1:32">
      <c r="A23" s="29"/>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row>
    <row r="24" spans="1:32">
      <c r="A24" s="29"/>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row>
    <row r="25" spans="1:32">
      <c r="A25" s="29"/>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row>
    <row r="26" spans="1:32">
      <c r="A26" s="29"/>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row>
    <row r="27" spans="1:32">
      <c r="A27" s="29"/>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row>
    <row r="28" spans="1:32">
      <c r="A28" s="29"/>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row>
    <row r="29" spans="1:32">
      <c r="A29" s="29"/>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row>
    <row r="30" spans="1:32">
      <c r="A30" s="29"/>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row>
    <row r="31" spans="1:32">
      <c r="A31" s="29"/>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row>
    <row r="32" spans="1:32">
      <c r="A32" s="29"/>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row>
    <row r="33" spans="1:32">
      <c r="A33" s="29"/>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row>
    <row r="34" spans="1:32">
      <c r="A34" s="29"/>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row>
    <row r="35" spans="1:32">
      <c r="A35" s="29"/>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row>
    <row r="36" spans="1:32">
      <c r="A36" s="29"/>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row>
    <row r="37" spans="1:32">
      <c r="A37" s="29"/>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row>
    <row r="38" spans="1:32">
      <c r="A38" s="29"/>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row>
    <row r="39" spans="1:32">
      <c r="A39" s="29"/>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row>
    <row r="40" spans="1:32">
      <c r="A40" s="29"/>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row>
    <row r="41" spans="1:32">
      <c r="A41" s="29"/>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row>
    <row r="42" spans="1:32">
      <c r="A42" s="29"/>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row>
    <row r="43" spans="1:32">
      <c r="A43" s="29"/>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row>
    <row r="44" spans="1:32">
      <c r="A44" s="29"/>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row>
    <row r="45" spans="1:32">
      <c r="A45" s="29"/>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row>
    <row r="46" spans="1:32">
      <c r="A46" s="29"/>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row>
    <row r="47" spans="1:32">
      <c r="A47" s="29"/>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row>
    <row r="48" spans="1:32">
      <c r="A48" s="29"/>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row>
    <row r="49" spans="1:32">
      <c r="A49" s="29"/>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row>
    <row r="50" spans="1:32">
      <c r="A50" s="29"/>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row>
    <row r="51" spans="1:32">
      <c r="A51" s="29"/>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row>
    <row r="52" spans="1:32">
      <c r="A52" s="29"/>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row>
    <row r="53" spans="1:32">
      <c r="A53" s="29"/>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row>
    <row r="54" spans="1:32">
      <c r="A54" s="29"/>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row>
    <row r="55" spans="1:32">
      <c r="A55" s="29"/>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row>
    <row r="56" spans="1:32">
      <c r="A56" s="29"/>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row>
    <row r="57" spans="1:32">
      <c r="A57" s="29"/>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row>
    <row r="58" spans="1:32">
      <c r="A58" s="29"/>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row>
  </sheetData>
  <sheetProtection sheet="1" formatCells="0" formatColumns="0" formatRows="0" selectLockedCells="1"/>
  <phoneticPr fontId="16"/>
  <printOptions horizontalCentered="1"/>
  <pageMargins left="0.51181102362204722" right="0.11811023622047245" top="0.35433070866141736" bottom="0.35433070866141736" header="0.31496062992125984" footer="0.11811023622047245"/>
  <pageSetup paperSize="8" scale="68" fitToHeight="0" orientation="landscape" r:id="rId1"/>
  <headerFooter scaleWithDoc="0">
    <oddFooter>&amp;R&amp;K00-048R4中高層ZEH-M_ver.1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4EFC-1E8E-4583-A8EA-203010E7FC81}">
  <sheetPr codeName="Sheet3">
    <pageSetUpPr fitToPage="1"/>
  </sheetPr>
  <dimension ref="A1:T336"/>
  <sheetViews>
    <sheetView showGridLines="0" view="pageBreakPreview" topLeftCell="A94" zoomScale="85" zoomScaleNormal="70" zoomScaleSheetLayoutView="85" workbookViewId="0">
      <selection activeCell="B172" sqref="B172"/>
    </sheetView>
  </sheetViews>
  <sheetFormatPr defaultColWidth="9" defaultRowHeight="25.5" outlineLevelRow="1"/>
  <cols>
    <col min="1" max="1" width="5.625" style="261" customWidth="1"/>
    <col min="2" max="2" width="25.625" style="261" customWidth="1"/>
    <col min="3" max="3" width="20.625" style="261" customWidth="1"/>
    <col min="4" max="9" width="6.625" style="261" customWidth="1"/>
    <col min="10" max="12" width="5.75" style="261" customWidth="1"/>
    <col min="13" max="13" width="7.5" style="261" customWidth="1"/>
    <col min="14" max="14" width="20.625" style="261" customWidth="1"/>
    <col min="15" max="15" width="5.625" style="261" customWidth="1"/>
    <col min="16" max="16" width="3.625" style="342" customWidth="1"/>
    <col min="17" max="17" width="8.625" style="262" customWidth="1"/>
    <col min="18" max="20" width="8.625" style="261" customWidth="1"/>
    <col min="21" max="16384" width="9" style="261"/>
  </cols>
  <sheetData>
    <row r="1" spans="1:20" s="341" customFormat="1">
      <c r="A1" s="340" t="s">
        <v>640</v>
      </c>
      <c r="B1" s="340"/>
      <c r="P1" s="342"/>
      <c r="Q1" s="342"/>
    </row>
    <row r="2" spans="1:20" s="341" customFormat="1">
      <c r="A2" s="340" t="s">
        <v>641</v>
      </c>
      <c r="B2" s="340"/>
      <c r="P2" s="342"/>
      <c r="Q2" s="342"/>
    </row>
    <row r="3" spans="1:20" ht="26.25" customHeight="1">
      <c r="A3" s="263"/>
      <c r="B3" s="263"/>
      <c r="C3" s="263"/>
      <c r="D3" s="263"/>
      <c r="E3" s="263"/>
      <c r="F3" s="263"/>
      <c r="G3" s="263"/>
      <c r="H3" s="263"/>
      <c r="I3" s="263"/>
      <c r="J3" s="263"/>
      <c r="K3" s="263"/>
      <c r="L3" s="263"/>
      <c r="M3" s="263"/>
      <c r="N3" s="263"/>
      <c r="O3" s="263"/>
      <c r="P3" s="343"/>
      <c r="Q3" s="263"/>
      <c r="R3" s="263"/>
      <c r="S3" s="263"/>
      <c r="T3" s="263"/>
    </row>
    <row r="4" spans="1:20" ht="26.25" customHeight="1">
      <c r="A4" s="263" t="s">
        <v>176</v>
      </c>
      <c r="B4" s="263"/>
      <c r="C4" s="263"/>
      <c r="D4" s="263"/>
      <c r="E4" s="263"/>
      <c r="F4" s="263"/>
      <c r="G4" s="263"/>
      <c r="H4" s="263"/>
      <c r="I4" s="263"/>
      <c r="J4" s="263"/>
      <c r="K4" s="263"/>
      <c r="L4" s="263"/>
      <c r="M4" s="263"/>
      <c r="N4" s="263"/>
      <c r="P4" s="344"/>
      <c r="Q4" s="264"/>
      <c r="R4" s="263"/>
      <c r="S4" s="263"/>
      <c r="T4" s="263"/>
    </row>
    <row r="5" spans="1:20" ht="26.25" customHeight="1">
      <c r="L5" s="1316" t="str">
        <f>入力シート!F14</f>
        <v>(例)　202X年　X 月   X 日</v>
      </c>
      <c r="M5" s="1316"/>
      <c r="N5" s="1316"/>
      <c r="P5" s="344"/>
      <c r="Q5" s="264"/>
      <c r="R5" s="263"/>
      <c r="S5" s="263"/>
      <c r="T5" s="263"/>
    </row>
    <row r="6" spans="1:20" ht="26.25" customHeight="1">
      <c r="A6" s="263"/>
      <c r="B6" s="263"/>
      <c r="C6" s="263"/>
      <c r="D6" s="263"/>
      <c r="E6" s="263"/>
      <c r="F6" s="263"/>
      <c r="G6" s="263"/>
      <c r="H6" s="263"/>
      <c r="I6" s="263"/>
      <c r="J6" s="263"/>
      <c r="K6" s="263"/>
      <c r="L6" s="263"/>
      <c r="M6" s="263"/>
      <c r="N6" s="263"/>
      <c r="O6" s="263"/>
      <c r="P6" s="344"/>
      <c r="Q6" s="264"/>
      <c r="R6" s="263"/>
      <c r="S6" s="263"/>
      <c r="T6" s="263"/>
    </row>
    <row r="7" spans="1:20" ht="26.25" customHeight="1">
      <c r="A7" s="263" t="s">
        <v>133</v>
      </c>
      <c r="C7" s="263"/>
      <c r="D7" s="263"/>
      <c r="E7" s="263"/>
      <c r="F7" s="263"/>
      <c r="G7" s="263"/>
      <c r="H7" s="263"/>
      <c r="I7" s="263"/>
      <c r="J7" s="263"/>
      <c r="K7" s="263"/>
      <c r="L7" s="263"/>
      <c r="M7" s="263"/>
      <c r="N7" s="263"/>
      <c r="O7" s="263"/>
      <c r="P7" s="344"/>
      <c r="Q7" s="264"/>
      <c r="R7" s="263"/>
      <c r="S7" s="263"/>
      <c r="T7" s="263"/>
    </row>
    <row r="8" spans="1:20" ht="26.25" customHeight="1">
      <c r="A8" s="263" t="s">
        <v>719</v>
      </c>
      <c r="C8" s="263"/>
      <c r="D8" s="263"/>
      <c r="E8" s="263"/>
      <c r="F8" s="263"/>
      <c r="G8" s="263"/>
      <c r="H8" s="263"/>
      <c r="I8" s="263"/>
      <c r="J8" s="263"/>
      <c r="K8" s="263"/>
      <c r="L8" s="263"/>
      <c r="M8" s="263"/>
      <c r="N8" s="263"/>
      <c r="O8" s="263"/>
      <c r="P8" s="344"/>
      <c r="Q8" s="264"/>
      <c r="R8" s="263"/>
      <c r="S8" s="263"/>
      <c r="T8" s="263"/>
    </row>
    <row r="9" spans="1:20" ht="26.25" customHeight="1">
      <c r="C9" s="265"/>
      <c r="D9" s="265"/>
      <c r="G9" s="1326" t="str">
        <f>入力シート!F33</f>
        <v>(例)　104-0000</v>
      </c>
      <c r="H9" s="1326"/>
      <c r="I9" s="1326"/>
      <c r="J9" s="1326"/>
      <c r="K9" s="1326"/>
      <c r="L9" s="1326"/>
      <c r="M9" s="1326"/>
      <c r="N9" s="1326"/>
      <c r="O9" s="266"/>
    </row>
    <row r="10" spans="1:20" ht="41.25" customHeight="1">
      <c r="C10" s="267" t="s">
        <v>6</v>
      </c>
      <c r="D10" s="265"/>
      <c r="E10" s="261" t="s">
        <v>566</v>
      </c>
      <c r="G10" s="1327" t="str">
        <f>入力シート!F34</f>
        <v>(例)　東京都中央区○○町○丁目○番○号</v>
      </c>
      <c r="H10" s="1327"/>
      <c r="I10" s="1327"/>
      <c r="J10" s="1327"/>
      <c r="K10" s="1327"/>
      <c r="L10" s="1327"/>
      <c r="M10" s="1327"/>
      <c r="N10" s="1327"/>
      <c r="O10" s="268"/>
      <c r="Q10" s="269"/>
    </row>
    <row r="11" spans="1:20" ht="26.25" customHeight="1">
      <c r="C11" s="265"/>
      <c r="D11" s="265"/>
      <c r="E11" s="261" t="s">
        <v>567</v>
      </c>
      <c r="G11" s="1310" t="str">
        <f>入力シート!F28</f>
        <v>(例)　〇〇〇株式会社</v>
      </c>
      <c r="H11" s="1310"/>
      <c r="I11" s="1310"/>
      <c r="J11" s="1310"/>
      <c r="K11" s="1310"/>
      <c r="L11" s="1310"/>
      <c r="M11" s="1310"/>
      <c r="N11" s="1310"/>
      <c r="O11" s="270"/>
      <c r="P11" s="345"/>
    </row>
    <row r="12" spans="1:20" ht="26.25" customHeight="1">
      <c r="C12" s="265"/>
      <c r="D12" s="265"/>
      <c r="E12" s="261" t="s">
        <v>177</v>
      </c>
      <c r="G12" s="1310" t="str">
        <f>IF(入力シート!F29="","",入力シート!F29)</f>
        <v>(例)　代表取締役</v>
      </c>
      <c r="H12" s="1310"/>
      <c r="I12" s="1310"/>
      <c r="J12" s="1310"/>
      <c r="K12" s="1310"/>
      <c r="L12" s="1310"/>
      <c r="M12" s="1312" t="str">
        <f>IF(入力シート!F31="","",入力シート!F31)</f>
        <v>(例)　環境　太郎</v>
      </c>
      <c r="N12" s="1312"/>
      <c r="O12" s="271"/>
      <c r="Q12" s="346" t="s">
        <v>638</v>
      </c>
      <c r="R12" s="262"/>
    </row>
    <row r="13" spans="1:20" ht="26.25" customHeight="1">
      <c r="C13" s="265"/>
      <c r="D13" s="265"/>
      <c r="E13" s="261" t="s">
        <v>178</v>
      </c>
      <c r="G13" s="1328" t="str">
        <f>IF(入力シート!F32="(例)　昭和 50 年　1 月　1 日","",IF(入力シート!F32="","","入力シート!F32"))</f>
        <v/>
      </c>
      <c r="H13" s="1328"/>
      <c r="I13" s="1328"/>
      <c r="J13" s="1328"/>
      <c r="K13" s="1328"/>
      <c r="L13" s="1328"/>
      <c r="M13" s="1328"/>
      <c r="N13" s="1328"/>
      <c r="O13" s="272"/>
      <c r="Q13" s="345"/>
      <c r="R13" s="262"/>
    </row>
    <row r="14" spans="1:20" ht="26.25" customHeight="1">
      <c r="C14" s="265"/>
      <c r="D14" s="265"/>
      <c r="G14" s="273"/>
      <c r="H14" s="273"/>
      <c r="I14" s="273"/>
      <c r="J14" s="479"/>
      <c r="K14" s="479"/>
      <c r="L14" s="273"/>
      <c r="M14" s="273"/>
      <c r="N14" s="273"/>
      <c r="O14" s="272"/>
      <c r="Q14" s="345"/>
      <c r="R14" s="262"/>
    </row>
    <row r="15" spans="1:20" ht="26.25" hidden="1" customHeight="1" outlineLevel="1">
      <c r="C15" s="265"/>
      <c r="D15" s="265"/>
      <c r="G15" s="1326" t="str">
        <f>IF(入力シート!F45="","",入力シート!F45)</f>
        <v/>
      </c>
      <c r="H15" s="1326"/>
      <c r="I15" s="1326"/>
      <c r="J15" s="1326"/>
      <c r="K15" s="1326"/>
      <c r="L15" s="1326"/>
      <c r="M15" s="1326"/>
      <c r="N15" s="1326"/>
      <c r="O15" s="266"/>
      <c r="Q15" s="347"/>
      <c r="R15" s="262"/>
    </row>
    <row r="16" spans="1:20" ht="41.25" hidden="1" customHeight="1" outlineLevel="1">
      <c r="C16" s="267" t="s">
        <v>21</v>
      </c>
      <c r="D16" s="265"/>
      <c r="E16" s="261" t="s">
        <v>566</v>
      </c>
      <c r="G16" s="1327" t="str">
        <f>IF(入力シート!F46="","",入力シート!F46)</f>
        <v/>
      </c>
      <c r="H16" s="1327"/>
      <c r="I16" s="1327"/>
      <c r="J16" s="1327"/>
      <c r="K16" s="1327"/>
      <c r="L16" s="1327"/>
      <c r="M16" s="1327"/>
      <c r="N16" s="1327"/>
      <c r="O16" s="268"/>
      <c r="Q16" s="347"/>
      <c r="R16" s="269"/>
    </row>
    <row r="17" spans="3:18" ht="26.25" hidden="1" customHeight="1" outlineLevel="1">
      <c r="C17" s="265"/>
      <c r="D17" s="265"/>
      <c r="E17" s="261" t="s">
        <v>567</v>
      </c>
      <c r="G17" s="1310" t="str">
        <f>IF(入力シート!F40="","",入力シート!F40)</f>
        <v/>
      </c>
      <c r="H17" s="1310"/>
      <c r="I17" s="1310"/>
      <c r="J17" s="1310"/>
      <c r="K17" s="1310"/>
      <c r="L17" s="1310"/>
      <c r="M17" s="1310"/>
      <c r="N17" s="1310"/>
      <c r="O17" s="270"/>
      <c r="Q17" s="348"/>
      <c r="R17" s="262"/>
    </row>
    <row r="18" spans="3:18" ht="26.25" hidden="1" customHeight="1" outlineLevel="1">
      <c r="C18" s="265"/>
      <c r="D18" s="265"/>
      <c r="E18" s="261" t="s">
        <v>177</v>
      </c>
      <c r="G18" s="1310" t="str">
        <f>IF(入力シート!F41="","",入力シート!F41)</f>
        <v/>
      </c>
      <c r="H18" s="1310"/>
      <c r="I18" s="1310"/>
      <c r="J18" s="1310"/>
      <c r="K18" s="1310"/>
      <c r="L18" s="1310"/>
      <c r="M18" s="1311" t="str">
        <f>IF(入力シート!F43="","",入力シート!F43)</f>
        <v/>
      </c>
      <c r="N18" s="1311"/>
      <c r="O18" s="271"/>
      <c r="Q18" s="348"/>
      <c r="R18" s="262"/>
    </row>
    <row r="19" spans="3:18" ht="26.25" hidden="1" customHeight="1" outlineLevel="1">
      <c r="C19" s="265"/>
      <c r="D19" s="265"/>
      <c r="E19" s="261" t="s">
        <v>178</v>
      </c>
      <c r="G19" s="1328" t="str">
        <f>IF(入力シート!F44="","",入力シート!F44)</f>
        <v/>
      </c>
      <c r="H19" s="1328"/>
      <c r="I19" s="1328"/>
      <c r="J19" s="1328"/>
      <c r="K19" s="1328"/>
      <c r="L19" s="1328"/>
      <c r="M19" s="1328"/>
      <c r="N19" s="1328"/>
      <c r="O19" s="272"/>
      <c r="Q19" s="348"/>
      <c r="R19" s="262"/>
    </row>
    <row r="20" spans="3:18" ht="26.25" customHeight="1" collapsed="1">
      <c r="C20" s="265"/>
      <c r="D20" s="265"/>
      <c r="G20" s="273"/>
      <c r="H20" s="273"/>
      <c r="I20" s="273"/>
      <c r="J20" s="479"/>
      <c r="K20" s="479"/>
      <c r="L20" s="273"/>
      <c r="M20" s="273"/>
      <c r="N20" s="273"/>
      <c r="O20" s="272"/>
      <c r="Q20" s="349" t="s">
        <v>576</v>
      </c>
      <c r="R20" s="262"/>
    </row>
    <row r="21" spans="3:18" ht="26.25" hidden="1" customHeight="1" outlineLevel="1">
      <c r="C21" s="265"/>
      <c r="D21" s="265"/>
      <c r="G21" s="1326" t="str">
        <f>IF(入力シート!F57="","",入力シート!F57)</f>
        <v/>
      </c>
      <c r="H21" s="1326"/>
      <c r="I21" s="1326"/>
      <c r="J21" s="1326"/>
      <c r="K21" s="1326"/>
      <c r="L21" s="1326"/>
      <c r="M21" s="1326"/>
      <c r="N21" s="1326"/>
      <c r="O21" s="266"/>
      <c r="Q21" s="347"/>
      <c r="R21" s="262"/>
    </row>
    <row r="22" spans="3:18" ht="41.25" hidden="1" customHeight="1" outlineLevel="1">
      <c r="C22" s="267" t="s">
        <v>568</v>
      </c>
      <c r="D22" s="265"/>
      <c r="E22" s="261" t="s">
        <v>566</v>
      </c>
      <c r="G22" s="1327" t="str">
        <f>IF(入力シート!F58="","",入力シート!F58)</f>
        <v/>
      </c>
      <c r="H22" s="1327"/>
      <c r="I22" s="1327"/>
      <c r="J22" s="1327"/>
      <c r="K22" s="1327"/>
      <c r="L22" s="1327"/>
      <c r="M22" s="1327"/>
      <c r="N22" s="1327"/>
      <c r="O22" s="268"/>
      <c r="Q22" s="347"/>
      <c r="R22" s="269"/>
    </row>
    <row r="23" spans="3:18" ht="26.25" hidden="1" customHeight="1" outlineLevel="1">
      <c r="C23" s="265"/>
      <c r="D23" s="265"/>
      <c r="E23" s="261" t="s">
        <v>567</v>
      </c>
      <c r="G23" s="1310" t="str">
        <f>IF(入力シート!F52="","",入力シート!F52)</f>
        <v/>
      </c>
      <c r="H23" s="1310"/>
      <c r="I23" s="1310"/>
      <c r="J23" s="1310"/>
      <c r="K23" s="1310"/>
      <c r="L23" s="1310"/>
      <c r="M23" s="1310"/>
      <c r="N23" s="1310"/>
      <c r="O23" s="270"/>
      <c r="Q23" s="348"/>
      <c r="R23" s="262"/>
    </row>
    <row r="24" spans="3:18" ht="26.25" hidden="1" customHeight="1" outlineLevel="1">
      <c r="C24" s="265"/>
      <c r="D24" s="265"/>
      <c r="E24" s="261" t="s">
        <v>177</v>
      </c>
      <c r="G24" s="1310" t="str">
        <f>IF(入力シート!F53="","",入力シート!F53)</f>
        <v/>
      </c>
      <c r="H24" s="1310"/>
      <c r="I24" s="1310"/>
      <c r="J24" s="1310"/>
      <c r="K24" s="1310"/>
      <c r="L24" s="1310"/>
      <c r="M24" s="1311" t="str">
        <f>IF(入力シート!F55="","",入力シート!F55)</f>
        <v/>
      </c>
      <c r="N24" s="1311"/>
      <c r="O24" s="271"/>
      <c r="Q24" s="348"/>
      <c r="R24" s="262"/>
    </row>
    <row r="25" spans="3:18" ht="26.25" hidden="1" customHeight="1" outlineLevel="1">
      <c r="C25" s="265"/>
      <c r="D25" s="265"/>
      <c r="E25" s="261" t="s">
        <v>178</v>
      </c>
      <c r="G25" s="1328" t="str">
        <f>IF(入力シート!F56="","",入力シート!F56)</f>
        <v/>
      </c>
      <c r="H25" s="1328"/>
      <c r="I25" s="1328"/>
      <c r="J25" s="1328"/>
      <c r="K25" s="1328"/>
      <c r="L25" s="1328"/>
      <c r="M25" s="1328"/>
      <c r="N25" s="1328"/>
      <c r="O25" s="272"/>
      <c r="Q25" s="348"/>
      <c r="R25" s="262"/>
    </row>
    <row r="26" spans="3:18" ht="26.25" customHeight="1" collapsed="1">
      <c r="C26" s="265"/>
      <c r="D26" s="265"/>
      <c r="G26" s="273"/>
      <c r="H26" s="273"/>
      <c r="I26" s="273"/>
      <c r="J26" s="479"/>
      <c r="K26" s="479"/>
      <c r="L26" s="273"/>
      <c r="M26" s="273"/>
      <c r="N26" s="273"/>
      <c r="O26" s="272"/>
      <c r="Q26" s="349" t="s">
        <v>577</v>
      </c>
      <c r="R26" s="262"/>
    </row>
    <row r="27" spans="3:18" ht="26.25" hidden="1" customHeight="1" outlineLevel="1">
      <c r="C27" s="265"/>
      <c r="D27" s="265"/>
      <c r="G27" s="1326" t="str">
        <f>IF(入力シート!F69="","",入力シート!F69)</f>
        <v/>
      </c>
      <c r="H27" s="1326"/>
      <c r="I27" s="1326"/>
      <c r="J27" s="1326"/>
      <c r="K27" s="1326"/>
      <c r="L27" s="1326"/>
      <c r="M27" s="1326"/>
      <c r="N27" s="1326"/>
      <c r="O27" s="266"/>
      <c r="Q27" s="347"/>
      <c r="R27" s="262"/>
    </row>
    <row r="28" spans="3:18" ht="41.25" hidden="1" customHeight="1" outlineLevel="1">
      <c r="C28" s="267" t="s">
        <v>569</v>
      </c>
      <c r="D28" s="265"/>
      <c r="E28" s="261" t="s">
        <v>566</v>
      </c>
      <c r="G28" s="1327" t="str">
        <f>IF(入力シート!F70="","",入力シート!F70)</f>
        <v/>
      </c>
      <c r="H28" s="1327"/>
      <c r="I28" s="1327"/>
      <c r="J28" s="1327"/>
      <c r="K28" s="1327"/>
      <c r="L28" s="1327"/>
      <c r="M28" s="1327"/>
      <c r="N28" s="1327"/>
      <c r="O28" s="268"/>
      <c r="Q28" s="347"/>
      <c r="R28" s="269"/>
    </row>
    <row r="29" spans="3:18" ht="26.25" hidden="1" customHeight="1" outlineLevel="1">
      <c r="C29" s="265"/>
      <c r="D29" s="265"/>
      <c r="E29" s="261" t="s">
        <v>567</v>
      </c>
      <c r="G29" s="1310" t="str">
        <f>IF(入力シート!F64="","",入力シート!F64)</f>
        <v/>
      </c>
      <c r="H29" s="1310"/>
      <c r="I29" s="1310"/>
      <c r="J29" s="1310"/>
      <c r="K29" s="1310"/>
      <c r="L29" s="1310"/>
      <c r="M29" s="1310"/>
      <c r="N29" s="1310"/>
      <c r="O29" s="270"/>
      <c r="Q29" s="348"/>
      <c r="R29" s="262"/>
    </row>
    <row r="30" spans="3:18" ht="26.25" hidden="1" customHeight="1" outlineLevel="1">
      <c r="C30" s="265"/>
      <c r="D30" s="265"/>
      <c r="E30" s="261" t="s">
        <v>177</v>
      </c>
      <c r="G30" s="1310" t="str">
        <f>IF(入力シート!F65="","",入力シート!F65)</f>
        <v/>
      </c>
      <c r="H30" s="1310"/>
      <c r="I30" s="1310"/>
      <c r="J30" s="1310"/>
      <c r="K30" s="1310"/>
      <c r="L30" s="1310"/>
      <c r="M30" s="1311" t="str">
        <f>IF(入力シート!F67="","",入力シート!F67)</f>
        <v/>
      </c>
      <c r="N30" s="1311"/>
      <c r="O30" s="271"/>
      <c r="Q30" s="348"/>
      <c r="R30" s="262"/>
    </row>
    <row r="31" spans="3:18" ht="26.25" hidden="1" customHeight="1" outlineLevel="1">
      <c r="C31" s="265"/>
      <c r="D31" s="265"/>
      <c r="E31" s="261" t="s">
        <v>178</v>
      </c>
      <c r="G31" s="1328" t="str">
        <f>IF(入力シート!F68="","",入力シート!F68)</f>
        <v/>
      </c>
      <c r="H31" s="1328"/>
      <c r="I31" s="1328"/>
      <c r="J31" s="1328"/>
      <c r="K31" s="1328"/>
      <c r="L31" s="1328"/>
      <c r="M31" s="1328"/>
      <c r="N31" s="1328"/>
      <c r="O31" s="272"/>
      <c r="Q31" s="348"/>
      <c r="R31" s="262"/>
    </row>
    <row r="32" spans="3:18" ht="26.25" customHeight="1" collapsed="1">
      <c r="Q32" s="349" t="s">
        <v>578</v>
      </c>
      <c r="R32" s="262"/>
    </row>
    <row r="33" spans="1:18" ht="26.25" customHeight="1">
      <c r="A33" s="1331" t="s">
        <v>751</v>
      </c>
      <c r="B33" s="1332"/>
      <c r="C33" s="1332"/>
      <c r="D33" s="1332"/>
      <c r="E33" s="1332"/>
      <c r="F33" s="1332"/>
      <c r="G33" s="1332"/>
      <c r="H33" s="1332"/>
      <c r="I33" s="1332"/>
      <c r="J33" s="1332"/>
      <c r="K33" s="1332"/>
      <c r="L33" s="1332"/>
      <c r="M33" s="1332"/>
      <c r="N33" s="1332"/>
      <c r="O33" s="1332"/>
    </row>
    <row r="34" spans="1:18" ht="26.25" customHeight="1">
      <c r="A34" s="1331"/>
      <c r="B34" s="1332"/>
      <c r="C34" s="1332"/>
      <c r="D34" s="1332"/>
      <c r="E34" s="1332"/>
      <c r="F34" s="1332"/>
      <c r="G34" s="1332"/>
      <c r="H34" s="1332"/>
      <c r="I34" s="1332"/>
      <c r="J34" s="1332"/>
      <c r="K34" s="1332"/>
      <c r="L34" s="1332"/>
      <c r="M34" s="1332"/>
      <c r="N34" s="1332"/>
      <c r="O34" s="1332"/>
    </row>
    <row r="35" spans="1:18" ht="26.25" customHeight="1">
      <c r="A35" s="1332"/>
      <c r="B35" s="1332"/>
      <c r="C35" s="1332"/>
      <c r="D35" s="1332"/>
      <c r="E35" s="1332"/>
      <c r="F35" s="1332"/>
      <c r="G35" s="1332"/>
      <c r="H35" s="1332"/>
      <c r="I35" s="1332"/>
      <c r="J35" s="1332"/>
      <c r="K35" s="1332"/>
      <c r="L35" s="1332"/>
      <c r="M35" s="1332"/>
      <c r="N35" s="1332"/>
      <c r="O35" s="1332"/>
    </row>
    <row r="36" spans="1:18" ht="26.25" customHeight="1">
      <c r="A36" s="1332" t="s">
        <v>179</v>
      </c>
      <c r="B36" s="1332"/>
      <c r="C36" s="1332"/>
      <c r="D36" s="1332"/>
      <c r="E36" s="1332"/>
      <c r="F36" s="1332"/>
      <c r="G36" s="1332"/>
      <c r="H36" s="1332"/>
      <c r="I36" s="1332"/>
      <c r="J36" s="1332"/>
      <c r="K36" s="1332"/>
      <c r="L36" s="1332"/>
      <c r="M36" s="1332"/>
      <c r="N36" s="1332"/>
      <c r="O36" s="1332"/>
      <c r="Q36" s="275"/>
    </row>
    <row r="37" spans="1:18" ht="26.25" customHeight="1">
      <c r="A37" s="1335" t="s">
        <v>750</v>
      </c>
      <c r="B37" s="1335"/>
      <c r="C37" s="1335"/>
      <c r="D37" s="1335"/>
      <c r="E37" s="1335"/>
      <c r="F37" s="1335"/>
      <c r="G37" s="1335"/>
      <c r="H37" s="1335"/>
      <c r="I37" s="1335"/>
      <c r="J37" s="1335"/>
      <c r="K37" s="1335"/>
      <c r="L37" s="1335"/>
      <c r="M37" s="1335"/>
      <c r="N37" s="1335"/>
      <c r="O37" s="276"/>
    </row>
    <row r="38" spans="1:18" ht="26.25" customHeight="1">
      <c r="A38" s="1335"/>
      <c r="B38" s="1335"/>
      <c r="C38" s="1335"/>
      <c r="D38" s="1335"/>
      <c r="E38" s="1335"/>
      <c r="F38" s="1335"/>
      <c r="G38" s="1335"/>
      <c r="H38" s="1335"/>
      <c r="I38" s="1335"/>
      <c r="J38" s="1335"/>
      <c r="K38" s="1335"/>
      <c r="L38" s="1335"/>
      <c r="M38" s="1335"/>
      <c r="N38" s="1335"/>
      <c r="O38" s="276"/>
    </row>
    <row r="39" spans="1:18" ht="26.25" customHeight="1">
      <c r="A39" s="1335"/>
      <c r="B39" s="1335"/>
      <c r="C39" s="1335"/>
      <c r="D39" s="1335"/>
      <c r="E39" s="1335"/>
      <c r="F39" s="1335"/>
      <c r="G39" s="1335"/>
      <c r="H39" s="1335"/>
      <c r="I39" s="1335"/>
      <c r="J39" s="1335"/>
      <c r="K39" s="1335"/>
      <c r="L39" s="1335"/>
      <c r="M39" s="1335"/>
      <c r="N39" s="1335"/>
      <c r="O39" s="276"/>
    </row>
    <row r="40" spans="1:18" ht="26.25" customHeight="1">
      <c r="A40" s="1335"/>
      <c r="B40" s="1335"/>
      <c r="C40" s="1335"/>
      <c r="D40" s="1335"/>
      <c r="E40" s="1335"/>
      <c r="F40" s="1335"/>
      <c r="G40" s="1335"/>
      <c r="H40" s="1335"/>
      <c r="I40" s="1335"/>
      <c r="J40" s="1335"/>
      <c r="K40" s="1335"/>
      <c r="L40" s="1335"/>
      <c r="M40" s="1335"/>
      <c r="N40" s="1335"/>
      <c r="O40" s="276"/>
    </row>
    <row r="41" spans="1:18" ht="26.25" customHeight="1">
      <c r="A41" s="1335"/>
      <c r="B41" s="1335"/>
      <c r="C41" s="1335"/>
      <c r="D41" s="1335"/>
      <c r="E41" s="1335"/>
      <c r="F41" s="1335"/>
      <c r="G41" s="1335"/>
      <c r="H41" s="1335"/>
      <c r="I41" s="1335"/>
      <c r="J41" s="1335"/>
      <c r="K41" s="1335"/>
      <c r="L41" s="1335"/>
      <c r="M41" s="1335"/>
      <c r="N41" s="1335"/>
      <c r="O41" s="276"/>
    </row>
    <row r="42" spans="1:18" ht="26.25" customHeight="1">
      <c r="A42" s="1335"/>
      <c r="B42" s="1335"/>
      <c r="C42" s="1335"/>
      <c r="D42" s="1335"/>
      <c r="E42" s="1335"/>
      <c r="F42" s="1335"/>
      <c r="G42" s="1335"/>
      <c r="H42" s="1335"/>
      <c r="I42" s="1335"/>
      <c r="J42" s="1335"/>
      <c r="K42" s="1335"/>
      <c r="L42" s="1335"/>
      <c r="M42" s="1335"/>
      <c r="N42" s="1335"/>
      <c r="O42" s="276"/>
    </row>
    <row r="43" spans="1:18" ht="26.25" customHeight="1">
      <c r="A43" s="277"/>
      <c r="B43" s="277"/>
      <c r="C43" s="277"/>
      <c r="D43" s="277"/>
      <c r="E43" s="277"/>
      <c r="F43" s="277"/>
      <c r="G43" s="277"/>
      <c r="H43" s="277"/>
      <c r="I43" s="277"/>
      <c r="J43" s="277"/>
      <c r="K43" s="277"/>
      <c r="L43" s="277"/>
      <c r="M43" s="277"/>
      <c r="N43" s="277"/>
      <c r="O43" s="277"/>
    </row>
    <row r="44" spans="1:18" ht="27" customHeight="1"/>
    <row r="45" spans="1:18" ht="27" customHeight="1">
      <c r="A45" s="1295" t="s">
        <v>180</v>
      </c>
      <c r="B45" s="1295"/>
      <c r="C45" s="1295"/>
      <c r="D45" s="1295"/>
      <c r="E45" s="1295"/>
      <c r="F45" s="1295"/>
      <c r="G45" s="1295"/>
      <c r="H45" s="1295"/>
      <c r="I45" s="1295"/>
      <c r="J45" s="1295"/>
      <c r="K45" s="1295"/>
      <c r="L45" s="1295"/>
      <c r="M45" s="1295"/>
      <c r="N45" s="1295"/>
      <c r="O45" s="1295"/>
      <c r="P45" s="344"/>
    </row>
    <row r="46" spans="1:18" ht="27" customHeight="1"/>
    <row r="47" spans="1:18" ht="27" customHeight="1">
      <c r="B47" s="261" t="s">
        <v>181</v>
      </c>
      <c r="P47" s="341"/>
      <c r="R47" s="262"/>
    </row>
    <row r="48" spans="1:18" ht="27" customHeight="1">
      <c r="B48" s="420" t="s">
        <v>1209</v>
      </c>
      <c r="C48" s="263"/>
      <c r="D48" s="263"/>
      <c r="E48" s="263"/>
      <c r="F48" s="263"/>
      <c r="G48" s="263"/>
      <c r="H48" s="263"/>
      <c r="I48" s="263"/>
      <c r="J48" s="263"/>
      <c r="K48" s="263"/>
      <c r="L48" s="263"/>
      <c r="M48" s="263"/>
      <c r="N48" s="263"/>
      <c r="O48" s="263"/>
      <c r="P48" s="341"/>
      <c r="R48" s="262"/>
    </row>
    <row r="49" spans="2:18" ht="27" customHeight="1">
      <c r="P49" s="341"/>
      <c r="R49" s="262"/>
    </row>
    <row r="50" spans="2:18" ht="27" customHeight="1">
      <c r="B50" s="261" t="s">
        <v>182</v>
      </c>
      <c r="P50" s="341"/>
      <c r="R50" s="262"/>
    </row>
    <row r="51" spans="2:18" ht="27" customHeight="1">
      <c r="B51" s="1333" t="str">
        <f>IF(入力シート!F11="","",入力シート!F11)</f>
        <v>(例)　○○○○マンション</v>
      </c>
      <c r="C51" s="1333"/>
      <c r="D51" s="1333"/>
      <c r="E51" s="1333"/>
      <c r="F51" s="1333"/>
      <c r="G51" s="1333"/>
      <c r="H51" s="1333"/>
      <c r="I51" s="1333"/>
      <c r="J51" s="1333"/>
      <c r="K51" s="1333"/>
      <c r="L51" s="1333"/>
      <c r="M51" s="279"/>
      <c r="N51" s="418" t="s">
        <v>715</v>
      </c>
      <c r="P51" s="341"/>
      <c r="R51" s="262"/>
    </row>
    <row r="52" spans="2:18" ht="27" customHeight="1">
      <c r="P52" s="341"/>
      <c r="R52" s="262"/>
    </row>
    <row r="53" spans="2:18" ht="27" customHeight="1">
      <c r="B53" s="261" t="s">
        <v>183</v>
      </c>
      <c r="P53" s="341"/>
      <c r="R53" s="262"/>
    </row>
    <row r="54" spans="2:18" ht="27" customHeight="1">
      <c r="B54" s="278" t="s">
        <v>310</v>
      </c>
      <c r="P54" s="341"/>
      <c r="R54" s="262"/>
    </row>
    <row r="55" spans="2:18" ht="27" customHeight="1">
      <c r="P55" s="341"/>
      <c r="R55" s="262"/>
    </row>
    <row r="56" spans="2:18" ht="27" customHeight="1">
      <c r="B56" s="261" t="s">
        <v>579</v>
      </c>
      <c r="P56" s="341"/>
      <c r="R56" s="262"/>
    </row>
    <row r="57" spans="2:18" ht="27" customHeight="1">
      <c r="B57" s="278" t="s">
        <v>580</v>
      </c>
      <c r="C57" s="1334">
        <f>N98</f>
        <v>0</v>
      </c>
      <c r="D57" s="1334"/>
      <c r="E57" s="1334"/>
      <c r="F57" s="1334"/>
      <c r="G57" s="1334"/>
      <c r="O57" s="281"/>
      <c r="P57" s="341"/>
      <c r="R57" s="262"/>
    </row>
    <row r="58" spans="2:18" ht="27" customHeight="1">
      <c r="P58" s="341"/>
      <c r="R58" s="262"/>
    </row>
    <row r="59" spans="2:18" ht="27" customHeight="1">
      <c r="B59" s="261" t="s">
        <v>185</v>
      </c>
      <c r="P59" s="341"/>
      <c r="R59" s="262"/>
    </row>
    <row r="60" spans="2:18" ht="27" customHeight="1">
      <c r="P60" s="341"/>
      <c r="R60" s="262"/>
    </row>
    <row r="61" spans="2:18" ht="27" customHeight="1">
      <c r="B61" s="263" t="s">
        <v>186</v>
      </c>
      <c r="C61" s="263"/>
      <c r="P61" s="341"/>
      <c r="R61" s="282"/>
    </row>
    <row r="62" spans="2:18" ht="27" customHeight="1">
      <c r="B62" s="278" t="s">
        <v>311</v>
      </c>
      <c r="C62" s="263"/>
      <c r="D62" s="263"/>
      <c r="H62" s="1330" t="str">
        <f>入力シート!F15</f>
        <v>(例)　202X年　X 月   X 日</v>
      </c>
      <c r="I62" s="1330"/>
      <c r="J62" s="1330"/>
      <c r="K62" s="1330"/>
      <c r="L62" s="1330"/>
      <c r="M62" s="1330"/>
      <c r="N62" s="1330"/>
      <c r="O62" s="283"/>
      <c r="P62" s="341"/>
      <c r="R62" s="269"/>
    </row>
    <row r="63" spans="2:18" ht="27" customHeight="1">
      <c r="B63" s="278" t="s">
        <v>312</v>
      </c>
      <c r="C63" s="263"/>
      <c r="D63" s="263"/>
      <c r="H63" s="1329" t="str">
        <f>入力シート!F16</f>
        <v>(例)　202X年　X 月   X 日</v>
      </c>
      <c r="I63" s="1329"/>
      <c r="J63" s="1329"/>
      <c r="K63" s="1329"/>
      <c r="L63" s="1329"/>
      <c r="M63" s="1329"/>
      <c r="N63" s="1329"/>
      <c r="O63" s="283"/>
      <c r="P63" s="341"/>
      <c r="R63" s="269"/>
    </row>
    <row r="64" spans="2:18" ht="27" customHeight="1">
      <c r="B64" s="278" t="s">
        <v>313</v>
      </c>
      <c r="C64" s="263"/>
      <c r="D64" s="263"/>
      <c r="H64" s="1330" t="str">
        <f>入力シート!F18</f>
        <v>(例)　202X年　X 月   X 日</v>
      </c>
      <c r="I64" s="1330"/>
      <c r="J64" s="1330"/>
      <c r="K64" s="1330"/>
      <c r="L64" s="1330"/>
      <c r="M64" s="1330"/>
      <c r="N64" s="1330"/>
      <c r="O64" s="283"/>
      <c r="P64" s="341"/>
      <c r="R64" s="269"/>
    </row>
    <row r="65" spans="2:18" ht="27" customHeight="1">
      <c r="P65" s="341"/>
      <c r="R65" s="269"/>
    </row>
    <row r="66" spans="2:18" ht="27" customHeight="1">
      <c r="B66" s="261" t="s">
        <v>188</v>
      </c>
      <c r="P66" s="341"/>
      <c r="R66" s="282"/>
    </row>
    <row r="67" spans="2:18" ht="27" customHeight="1">
      <c r="B67" s="261" t="s">
        <v>189</v>
      </c>
      <c r="P67" s="341"/>
      <c r="R67" s="262"/>
    </row>
    <row r="68" spans="2:18" ht="27" customHeight="1">
      <c r="B68" s="261" t="s">
        <v>190</v>
      </c>
      <c r="P68" s="341"/>
      <c r="R68" s="284"/>
    </row>
    <row r="69" spans="2:18" s="262" customFormat="1" ht="27" customHeight="1">
      <c r="B69" s="285" t="s">
        <v>621</v>
      </c>
      <c r="P69" s="342"/>
      <c r="R69" s="286"/>
    </row>
    <row r="70" spans="2:18" s="262" customFormat="1" ht="27" customHeight="1">
      <c r="P70" s="342"/>
      <c r="R70" s="286"/>
    </row>
    <row r="71" spans="2:18" s="262" customFormat="1" ht="27" customHeight="1">
      <c r="P71" s="342"/>
      <c r="R71" s="286"/>
    </row>
    <row r="72" spans="2:18" s="262" customFormat="1" ht="27" customHeight="1">
      <c r="P72" s="342"/>
      <c r="R72" s="286"/>
    </row>
    <row r="73" spans="2:18" s="262" customFormat="1" ht="27" customHeight="1">
      <c r="P73" s="342"/>
      <c r="R73" s="286"/>
    </row>
    <row r="74" spans="2:18" s="262" customFormat="1" ht="27" customHeight="1">
      <c r="P74" s="342"/>
      <c r="R74" s="286"/>
    </row>
    <row r="75" spans="2:18" s="262" customFormat="1" ht="27" customHeight="1">
      <c r="P75" s="342"/>
      <c r="R75" s="286"/>
    </row>
    <row r="76" spans="2:18" s="262" customFormat="1" ht="27" customHeight="1">
      <c r="P76" s="342"/>
      <c r="R76" s="286"/>
    </row>
    <row r="77" spans="2:18" s="262" customFormat="1" ht="27" customHeight="1">
      <c r="P77" s="342"/>
      <c r="R77" s="286"/>
    </row>
    <row r="78" spans="2:18" ht="27" customHeight="1">
      <c r="P78" s="341"/>
      <c r="R78" s="262"/>
    </row>
    <row r="79" spans="2:18" ht="27" customHeight="1">
      <c r="P79" s="341"/>
      <c r="R79" s="262"/>
    </row>
    <row r="80" spans="2:18" ht="27" customHeight="1"/>
    <row r="81" spans="1:17" ht="27" customHeight="1"/>
    <row r="82" spans="1:17" ht="27" customHeight="1"/>
    <row r="83" spans="1:17" ht="27" customHeight="1"/>
    <row r="84" spans="1:17" ht="27" customHeight="1">
      <c r="A84" s="261" t="s">
        <v>635</v>
      </c>
    </row>
    <row r="85" spans="1:17" ht="26.25" customHeight="1"/>
    <row r="86" spans="1:17" ht="26.25" customHeight="1">
      <c r="A86" s="261" t="s">
        <v>191</v>
      </c>
    </row>
    <row r="87" spans="1:17" ht="26.25" customHeight="1"/>
    <row r="88" spans="1:17" ht="26.25" customHeight="1">
      <c r="A88" s="1295" t="s">
        <v>192</v>
      </c>
      <c r="B88" s="1295"/>
      <c r="C88" s="1295"/>
      <c r="D88" s="1295"/>
      <c r="E88" s="1295"/>
      <c r="F88" s="1295"/>
      <c r="G88" s="1295"/>
      <c r="H88" s="1295"/>
      <c r="I88" s="1295"/>
      <c r="J88" s="1295"/>
      <c r="K88" s="1295"/>
      <c r="L88" s="1295"/>
      <c r="M88" s="1295"/>
      <c r="N88" s="1295"/>
      <c r="O88" s="1295"/>
      <c r="P88" s="344"/>
    </row>
    <row r="89" spans="1:17" ht="26.25" customHeight="1"/>
    <row r="90" spans="1:17" ht="26.25" customHeight="1"/>
    <row r="91" spans="1:17" ht="26.25" customHeight="1">
      <c r="N91" s="280" t="s">
        <v>309</v>
      </c>
    </row>
    <row r="92" spans="1:17">
      <c r="B92" s="287" t="s">
        <v>194</v>
      </c>
      <c r="C92" s="1298" t="s">
        <v>195</v>
      </c>
      <c r="D92" s="1296"/>
      <c r="E92" s="1299"/>
      <c r="F92" s="1296" t="s">
        <v>314</v>
      </c>
      <c r="G92" s="1296"/>
      <c r="H92" s="1296"/>
      <c r="I92" s="1296"/>
      <c r="J92" s="1317" t="s">
        <v>833</v>
      </c>
      <c r="K92" s="1318"/>
      <c r="L92" s="1318"/>
      <c r="M92" s="1318"/>
      <c r="N92" s="288" t="s">
        <v>196</v>
      </c>
      <c r="O92" s="289"/>
    </row>
    <row r="93" spans="1:17">
      <c r="B93" s="290" t="s">
        <v>197</v>
      </c>
      <c r="C93" s="1300"/>
      <c r="D93" s="1297"/>
      <c r="E93" s="1301"/>
      <c r="F93" s="1297"/>
      <c r="G93" s="1297"/>
      <c r="H93" s="1297"/>
      <c r="I93" s="1297"/>
      <c r="J93" s="1318"/>
      <c r="K93" s="1318"/>
      <c r="L93" s="1318"/>
      <c r="M93" s="1318"/>
      <c r="N93" s="291" t="s">
        <v>198</v>
      </c>
      <c r="O93" s="289"/>
    </row>
    <row r="94" spans="1:17" ht="55.5">
      <c r="B94" s="837" t="s">
        <v>199</v>
      </c>
      <c r="C94" s="1313">
        <f>IF('11.補助対象経費総括表（まとめ）'!C18="","",'11.補助対象経費総括表（まとめ）'!C18)</f>
        <v>0</v>
      </c>
      <c r="D94" s="1313"/>
      <c r="E94" s="1313"/>
      <c r="F94" s="1313">
        <f>IF('11.補助対象経費総括表（まとめ）'!D18="",0,'11.補助対象経費総括表（まとめ）'!D18)</f>
        <v>0</v>
      </c>
      <c r="G94" s="1313"/>
      <c r="H94" s="1313"/>
      <c r="I94" s="1313"/>
      <c r="J94" s="1304">
        <v>0.33333333333333331</v>
      </c>
      <c r="K94" s="1305"/>
      <c r="L94" s="1305"/>
      <c r="M94" s="1306"/>
      <c r="N94" s="1014">
        <f>IF(F94="",0,ROUNDDOWN(F94*$J$94,0))</f>
        <v>0</v>
      </c>
      <c r="O94" s="293"/>
      <c r="Q94" s="294"/>
    </row>
    <row r="95" spans="1:17" ht="55.5">
      <c r="B95" s="874" t="s">
        <v>200</v>
      </c>
      <c r="C95" s="1314">
        <f>IF('11.補助対象経費総括表（まとめ）'!C19="","",'11.補助対象経費総括表（まとめ）'!C19)</f>
        <v>0</v>
      </c>
      <c r="D95" s="1314"/>
      <c r="E95" s="1314"/>
      <c r="F95" s="1313">
        <f>IF('11.補助対象経費総括表（まとめ）'!D19="",0,'11.補助対象経費総括表（まとめ）'!D19)</f>
        <v>0</v>
      </c>
      <c r="G95" s="1313"/>
      <c r="H95" s="1313"/>
      <c r="I95" s="1313"/>
      <c r="J95" s="1307"/>
      <c r="K95" s="1308"/>
      <c r="L95" s="1308"/>
      <c r="M95" s="1309"/>
      <c r="N95" s="1014">
        <f>IF(F95="",0,ROUNDDOWN(F95*$J$94,0))</f>
        <v>0</v>
      </c>
      <c r="O95" s="293"/>
      <c r="Q95" s="294"/>
    </row>
    <row r="96" spans="1:17" ht="56.25" customHeight="1" thickBot="1">
      <c r="A96" s="664"/>
      <c r="B96" s="875" t="s">
        <v>995</v>
      </c>
      <c r="C96" s="1325">
        <f>SUM(C94:E95)</f>
        <v>0</v>
      </c>
      <c r="D96" s="1325"/>
      <c r="E96" s="1325"/>
      <c r="F96" s="1325">
        <f>SUM(F94:I95)</f>
        <v>0</v>
      </c>
      <c r="G96" s="1325"/>
      <c r="H96" s="1325"/>
      <c r="I96" s="1325"/>
      <c r="J96" s="1324" t="s">
        <v>1285</v>
      </c>
      <c r="K96" s="1324"/>
      <c r="L96" s="1324"/>
      <c r="M96" s="1324"/>
      <c r="N96" s="1027">
        <f>ROUNDDOWN(SUM(N94:N95),-3)</f>
        <v>0</v>
      </c>
    </row>
    <row r="97" spans="1:18" ht="93.75" customHeight="1" thickTop="1" thickBot="1">
      <c r="B97" s="876" t="s">
        <v>1159</v>
      </c>
      <c r="C97" s="1319" t="s">
        <v>1254</v>
      </c>
      <c r="D97" s="1320"/>
      <c r="E97" s="1320"/>
      <c r="F97" s="1319" t="s">
        <v>1254</v>
      </c>
      <c r="G97" s="1320"/>
      <c r="H97" s="1320"/>
      <c r="I97" s="1320"/>
      <c r="J97" s="1321" t="s">
        <v>1204</v>
      </c>
      <c r="K97" s="1322"/>
      <c r="L97" s="1322"/>
      <c r="M97" s="1323"/>
      <c r="N97" s="1015">
        <f>IF('11.補助対象経費総括表（まとめ）'!F22="",0,'11.補助対象経費総括表（まとめ）'!F22)</f>
        <v>0</v>
      </c>
    </row>
    <row r="98" spans="1:18" ht="56.25" customHeight="1" thickTop="1">
      <c r="A98" s="664"/>
      <c r="B98" s="877" t="s">
        <v>112</v>
      </c>
      <c r="C98" s="1292">
        <f>C96</f>
        <v>0</v>
      </c>
      <c r="D98" s="1292"/>
      <c r="E98" s="1292"/>
      <c r="F98" s="1292">
        <f>F96</f>
        <v>0</v>
      </c>
      <c r="G98" s="1292"/>
      <c r="H98" s="1292"/>
      <c r="I98" s="1292"/>
      <c r="J98" s="1293" t="s">
        <v>61</v>
      </c>
      <c r="K98" s="1293"/>
      <c r="L98" s="1293"/>
      <c r="M98" s="1293"/>
      <c r="N98" s="1028">
        <f>SUM(N96:N97)</f>
        <v>0</v>
      </c>
    </row>
    <row r="99" spans="1:18" s="262" customFormat="1" ht="26.25" customHeight="1">
      <c r="B99" s="261" t="s">
        <v>1188</v>
      </c>
      <c r="P99" s="342"/>
      <c r="R99" s="261"/>
    </row>
    <row r="100" spans="1:18" s="262" customFormat="1" ht="26.25" customHeight="1">
      <c r="P100" s="342"/>
      <c r="R100" s="261"/>
    </row>
    <row r="101" spans="1:18" s="262" customFormat="1" ht="26.25" customHeight="1">
      <c r="P101" s="342"/>
      <c r="R101" s="261"/>
    </row>
    <row r="102" spans="1:18" s="262" customFormat="1" ht="26.25" customHeight="1">
      <c r="P102" s="342"/>
      <c r="R102" s="261"/>
    </row>
    <row r="103" spans="1:18" ht="26.25" customHeight="1"/>
    <row r="104" spans="1:18" ht="26.25" customHeight="1"/>
    <row r="105" spans="1:18" ht="26.25" customHeight="1"/>
    <row r="106" spans="1:18" ht="26.25" customHeight="1"/>
    <row r="107" spans="1:18" ht="26.25" customHeight="1"/>
    <row r="108" spans="1:18" ht="26.25" customHeight="1"/>
    <row r="109" spans="1:18" ht="26.25" customHeight="1"/>
    <row r="110" spans="1:18" ht="26.25" customHeight="1"/>
    <row r="111" spans="1:18" ht="26.25" customHeight="1"/>
    <row r="112" spans="1:18" ht="26.25" customHeight="1"/>
    <row r="113" spans="1:15" ht="26.25" customHeight="1"/>
    <row r="114" spans="1:15" ht="26.25" customHeight="1"/>
    <row r="115" spans="1:15" ht="26.25" customHeight="1"/>
    <row r="116" spans="1:15" ht="26.25" customHeight="1"/>
    <row r="117" spans="1:15" ht="26.25" customHeight="1"/>
    <row r="118" spans="1:15" ht="26.25" customHeight="1"/>
    <row r="119" spans="1:15" ht="26.25" customHeight="1"/>
    <row r="120" spans="1:15" ht="26.25" customHeight="1">
      <c r="A120" s="261" t="s">
        <v>635</v>
      </c>
    </row>
    <row r="122" spans="1:15">
      <c r="A122" s="261" t="s">
        <v>201</v>
      </c>
    </row>
    <row r="124" spans="1:15">
      <c r="A124" s="1295" t="s">
        <v>859</v>
      </c>
      <c r="B124" s="1295"/>
      <c r="C124" s="1295"/>
      <c r="D124" s="1295"/>
      <c r="E124" s="1295"/>
      <c r="F124" s="1295"/>
      <c r="G124" s="1295"/>
      <c r="H124" s="1295"/>
      <c r="I124" s="1295"/>
      <c r="J124" s="1295"/>
      <c r="K124" s="1295"/>
      <c r="L124" s="1295"/>
      <c r="M124" s="1295"/>
      <c r="N124" s="1295"/>
      <c r="O124" s="1295"/>
    </row>
    <row r="128" spans="1:15" ht="25.5" customHeight="1">
      <c r="B128" s="1302" t="s">
        <v>860</v>
      </c>
      <c r="C128" s="1302"/>
      <c r="D128" s="1302"/>
      <c r="E128" s="1302"/>
      <c r="F128" s="1302"/>
      <c r="G128" s="1302"/>
      <c r="H128" s="1302"/>
      <c r="I128" s="1302"/>
      <c r="J128" s="1302"/>
      <c r="K128" s="1302"/>
      <c r="L128" s="1302"/>
      <c r="M128" s="1302"/>
      <c r="N128" s="1302"/>
      <c r="O128" s="295"/>
    </row>
    <row r="129" spans="1:16">
      <c r="A129" s="263"/>
      <c r="B129" s="1302"/>
      <c r="C129" s="1302"/>
      <c r="D129" s="1302"/>
      <c r="E129" s="1302"/>
      <c r="F129" s="1302"/>
      <c r="G129" s="1302"/>
      <c r="H129" s="1302"/>
      <c r="I129" s="1302"/>
      <c r="J129" s="1302"/>
      <c r="K129" s="1302"/>
      <c r="L129" s="1302"/>
      <c r="M129" s="1302"/>
      <c r="N129" s="1302"/>
      <c r="O129" s="295"/>
    </row>
    <row r="130" spans="1:16">
      <c r="A130" s="263"/>
      <c r="B130" s="1302"/>
      <c r="C130" s="1302"/>
      <c r="D130" s="1302"/>
      <c r="E130" s="1302"/>
      <c r="F130" s="1302"/>
      <c r="G130" s="1302"/>
      <c r="H130" s="1302"/>
      <c r="I130" s="1302"/>
      <c r="J130" s="1302"/>
      <c r="K130" s="1302"/>
      <c r="L130" s="1302"/>
      <c r="M130" s="1302"/>
      <c r="N130" s="1302"/>
      <c r="O130" s="295"/>
    </row>
    <row r="132" spans="1:16">
      <c r="A132" s="1295" t="s">
        <v>202</v>
      </c>
      <c r="B132" s="1295"/>
      <c r="C132" s="1295"/>
      <c r="D132" s="1295"/>
      <c r="E132" s="1295"/>
      <c r="F132" s="1295"/>
      <c r="G132" s="1295"/>
      <c r="H132" s="1295"/>
      <c r="I132" s="1295"/>
      <c r="J132" s="1295"/>
      <c r="K132" s="1295"/>
      <c r="L132" s="1295"/>
      <c r="M132" s="1295"/>
      <c r="N132" s="1295"/>
      <c r="O132" s="1295"/>
      <c r="P132" s="343"/>
    </row>
    <row r="134" spans="1:16" ht="25.5" customHeight="1">
      <c r="B134" s="1315" t="s">
        <v>861</v>
      </c>
      <c r="C134" s="1315"/>
      <c r="D134" s="1315"/>
      <c r="E134" s="1315"/>
      <c r="F134" s="1315"/>
      <c r="G134" s="1315"/>
      <c r="H134" s="1315"/>
      <c r="I134" s="1315"/>
      <c r="J134" s="1315"/>
      <c r="K134" s="1315"/>
      <c r="L134" s="1315"/>
      <c r="M134" s="1315"/>
      <c r="N134" s="1315"/>
      <c r="O134" s="296"/>
      <c r="P134" s="350"/>
    </row>
    <row r="135" spans="1:16">
      <c r="B135" s="1315"/>
      <c r="C135" s="1315"/>
      <c r="D135" s="1315"/>
      <c r="E135" s="1315"/>
      <c r="F135" s="1315"/>
      <c r="G135" s="1315"/>
      <c r="H135" s="1315"/>
      <c r="I135" s="1315"/>
      <c r="J135" s="1315"/>
      <c r="K135" s="1315"/>
      <c r="L135" s="1315"/>
      <c r="M135" s="1315"/>
      <c r="N135" s="1315"/>
      <c r="O135" s="296"/>
    </row>
    <row r="136" spans="1:16">
      <c r="B136" s="1315"/>
      <c r="C136" s="1315"/>
      <c r="D136" s="1315"/>
      <c r="E136" s="1315"/>
      <c r="F136" s="1315"/>
      <c r="G136" s="1315"/>
      <c r="H136" s="1315"/>
      <c r="I136" s="1315"/>
      <c r="J136" s="1315"/>
      <c r="K136" s="1315"/>
      <c r="L136" s="1315"/>
      <c r="M136" s="1315"/>
      <c r="N136" s="1315"/>
      <c r="O136" s="296"/>
    </row>
    <row r="137" spans="1:16">
      <c r="B137" s="1315"/>
      <c r="C137" s="1315"/>
      <c r="D137" s="1315"/>
      <c r="E137" s="1315"/>
      <c r="F137" s="1315"/>
      <c r="G137" s="1315"/>
      <c r="H137" s="1315"/>
      <c r="I137" s="1315"/>
      <c r="J137" s="1315"/>
      <c r="K137" s="1315"/>
      <c r="L137" s="1315"/>
      <c r="M137" s="1315"/>
      <c r="N137" s="1315"/>
      <c r="O137" s="296"/>
    </row>
    <row r="138" spans="1:16">
      <c r="A138" s="261" t="s">
        <v>39</v>
      </c>
      <c r="B138" s="297"/>
      <c r="C138" s="297"/>
      <c r="D138" s="297"/>
      <c r="E138" s="297"/>
      <c r="F138" s="297"/>
      <c r="G138" s="297"/>
      <c r="H138" s="297"/>
      <c r="I138" s="297"/>
      <c r="J138" s="297"/>
      <c r="K138" s="297"/>
      <c r="L138" s="297"/>
      <c r="M138" s="297"/>
      <c r="N138" s="297"/>
      <c r="O138" s="297"/>
    </row>
    <row r="139" spans="1:16" ht="25.5" customHeight="1">
      <c r="B139" s="1315" t="s">
        <v>862</v>
      </c>
      <c r="C139" s="1315"/>
      <c r="D139" s="1315"/>
      <c r="E139" s="1315"/>
      <c r="F139" s="1315"/>
      <c r="G139" s="1315"/>
      <c r="H139" s="1315"/>
      <c r="I139" s="1315"/>
      <c r="J139" s="1315"/>
      <c r="K139" s="1315"/>
      <c r="L139" s="1315"/>
      <c r="M139" s="1315"/>
      <c r="N139" s="1315"/>
      <c r="O139" s="296"/>
      <c r="P139" s="350"/>
    </row>
    <row r="140" spans="1:16">
      <c r="B140" s="1315"/>
      <c r="C140" s="1315"/>
      <c r="D140" s="1315"/>
      <c r="E140" s="1315"/>
      <c r="F140" s="1315"/>
      <c r="G140" s="1315"/>
      <c r="H140" s="1315"/>
      <c r="I140" s="1315"/>
      <c r="J140" s="1315"/>
      <c r="K140" s="1315"/>
      <c r="L140" s="1315"/>
      <c r="M140" s="1315"/>
      <c r="N140" s="1315"/>
      <c r="O140" s="296"/>
    </row>
    <row r="141" spans="1:16">
      <c r="B141" s="1315"/>
      <c r="C141" s="1315"/>
      <c r="D141" s="1315"/>
      <c r="E141" s="1315"/>
      <c r="F141" s="1315"/>
      <c r="G141" s="1315"/>
      <c r="H141" s="1315"/>
      <c r="I141" s="1315"/>
      <c r="J141" s="1315"/>
      <c r="K141" s="1315"/>
      <c r="L141" s="1315"/>
      <c r="M141" s="1315"/>
      <c r="N141" s="1315"/>
      <c r="O141" s="297"/>
    </row>
    <row r="142" spans="1:16">
      <c r="B142" s="1315"/>
      <c r="C142" s="1315"/>
      <c r="D142" s="1315"/>
      <c r="E142" s="1315"/>
      <c r="F142" s="1315"/>
      <c r="G142" s="1315"/>
      <c r="H142" s="1315"/>
      <c r="I142" s="1315"/>
      <c r="J142" s="1315"/>
      <c r="K142" s="1315"/>
      <c r="L142" s="1315"/>
      <c r="M142" s="1315"/>
      <c r="N142" s="1315"/>
      <c r="O142" s="297"/>
    </row>
    <row r="143" spans="1:16" ht="25.5" customHeight="1">
      <c r="B143" s="296"/>
      <c r="C143" s="296"/>
      <c r="D143" s="296"/>
      <c r="E143" s="296"/>
      <c r="F143" s="296"/>
      <c r="G143" s="296"/>
      <c r="H143" s="296"/>
      <c r="I143" s="296"/>
      <c r="J143" s="480"/>
      <c r="K143" s="480"/>
      <c r="L143" s="296"/>
      <c r="M143" s="296"/>
      <c r="N143" s="296"/>
      <c r="O143" s="296"/>
      <c r="P143" s="350"/>
    </row>
    <row r="144" spans="1:16">
      <c r="B144" s="1315" t="s">
        <v>863</v>
      </c>
      <c r="C144" s="1315"/>
      <c r="D144" s="1315"/>
      <c r="E144" s="1315"/>
      <c r="F144" s="1315"/>
      <c r="G144" s="1315"/>
      <c r="H144" s="1315"/>
      <c r="I144" s="1315"/>
      <c r="J144" s="1315"/>
      <c r="K144" s="1315"/>
      <c r="L144" s="1315"/>
      <c r="M144" s="1315"/>
      <c r="N144" s="1315"/>
      <c r="O144" s="296"/>
    </row>
    <row r="145" spans="2:17">
      <c r="B145" s="1315"/>
      <c r="C145" s="1315"/>
      <c r="D145" s="1315"/>
      <c r="E145" s="1315"/>
      <c r="F145" s="1315"/>
      <c r="G145" s="1315"/>
      <c r="H145" s="1315"/>
      <c r="I145" s="1315"/>
      <c r="J145" s="1315"/>
      <c r="K145" s="1315"/>
      <c r="L145" s="1315"/>
      <c r="M145" s="1315"/>
      <c r="N145" s="1315"/>
      <c r="O145" s="297"/>
    </row>
    <row r="146" spans="2:17">
      <c r="B146" s="1315"/>
      <c r="C146" s="1315"/>
      <c r="D146" s="1315"/>
      <c r="E146" s="1315"/>
      <c r="F146" s="1315"/>
      <c r="G146" s="1315"/>
      <c r="H146" s="1315"/>
      <c r="I146" s="1315"/>
      <c r="J146" s="1315"/>
      <c r="K146" s="1315"/>
      <c r="L146" s="1315"/>
      <c r="M146" s="1315"/>
      <c r="N146" s="1315"/>
      <c r="O146" s="297"/>
    </row>
    <row r="147" spans="2:17" ht="25.5" customHeight="1">
      <c r="B147" s="1315"/>
      <c r="C147" s="1315"/>
      <c r="D147" s="1315"/>
      <c r="E147" s="1315"/>
      <c r="F147" s="1315"/>
      <c r="G147" s="1315"/>
      <c r="H147" s="1315"/>
      <c r="I147" s="1315"/>
      <c r="J147" s="1315"/>
      <c r="K147" s="1315"/>
      <c r="L147" s="1315"/>
      <c r="M147" s="1315"/>
      <c r="N147" s="1315"/>
      <c r="O147" s="296"/>
      <c r="P147" s="343"/>
    </row>
    <row r="148" spans="2:17">
      <c r="B148" s="296"/>
      <c r="C148" s="296"/>
      <c r="D148" s="296"/>
      <c r="E148" s="296"/>
      <c r="F148" s="296"/>
      <c r="G148" s="296"/>
      <c r="H148" s="296"/>
      <c r="I148" s="296"/>
      <c r="J148" s="480"/>
      <c r="K148" s="480"/>
      <c r="L148" s="296"/>
      <c r="M148" s="296"/>
      <c r="N148" s="296"/>
      <c r="O148" s="296"/>
    </row>
    <row r="149" spans="2:17" ht="25.5" customHeight="1">
      <c r="B149" s="1315" t="s">
        <v>864</v>
      </c>
      <c r="C149" s="1315"/>
      <c r="D149" s="1315"/>
      <c r="E149" s="1315"/>
      <c r="F149" s="1315"/>
      <c r="G149" s="1315"/>
      <c r="H149" s="1315"/>
      <c r="I149" s="1315"/>
      <c r="J149" s="1315"/>
      <c r="K149" s="1315"/>
      <c r="L149" s="1315"/>
      <c r="M149" s="1315"/>
      <c r="N149" s="1315"/>
      <c r="Q149" s="294"/>
    </row>
    <row r="150" spans="2:17" ht="25.5" customHeight="1">
      <c r="B150" s="1315"/>
      <c r="C150" s="1315"/>
      <c r="D150" s="1315"/>
      <c r="E150" s="1315"/>
      <c r="F150" s="1315"/>
      <c r="G150" s="1315"/>
      <c r="H150" s="1315"/>
      <c r="I150" s="1315"/>
      <c r="J150" s="1315"/>
      <c r="K150" s="1315"/>
      <c r="L150" s="1315"/>
      <c r="M150" s="1315"/>
      <c r="N150" s="1315"/>
      <c r="Q150" s="294"/>
    </row>
    <row r="151" spans="2:17" ht="25.5" customHeight="1">
      <c r="B151" s="1315"/>
      <c r="C151" s="1315"/>
      <c r="D151" s="1315"/>
      <c r="E151" s="1315"/>
      <c r="F151" s="1315"/>
      <c r="G151" s="1315"/>
      <c r="H151" s="1315"/>
      <c r="I151" s="1315"/>
      <c r="J151" s="1315"/>
      <c r="K151" s="1315"/>
      <c r="L151" s="1315"/>
      <c r="M151" s="1315"/>
      <c r="N151" s="1315"/>
      <c r="Q151" s="294"/>
    </row>
    <row r="152" spans="2:17" ht="25.5" customHeight="1">
      <c r="B152" s="1315"/>
      <c r="C152" s="1315"/>
      <c r="D152" s="1315"/>
      <c r="E152" s="1315"/>
      <c r="F152" s="1315"/>
      <c r="G152" s="1315"/>
      <c r="H152" s="1315"/>
      <c r="I152" s="1315"/>
      <c r="J152" s="1315"/>
      <c r="K152" s="1315"/>
      <c r="L152" s="1315"/>
      <c r="M152" s="1315"/>
      <c r="N152" s="1315"/>
      <c r="Q152" s="294"/>
    </row>
    <row r="153" spans="2:17" ht="25.5" customHeight="1">
      <c r="Q153" s="294"/>
    </row>
    <row r="154" spans="2:17" ht="25.5" customHeight="1">
      <c r="Q154" s="294"/>
    </row>
    <row r="155" spans="2:17" ht="25.5" customHeight="1">
      <c r="Q155" s="294"/>
    </row>
    <row r="156" spans="2:17" ht="25.5" customHeight="1">
      <c r="Q156" s="294"/>
    </row>
    <row r="157" spans="2:17" ht="25.5" customHeight="1">
      <c r="Q157" s="294"/>
    </row>
    <row r="158" spans="2:17" ht="25.5" customHeight="1">
      <c r="Q158" s="294"/>
    </row>
    <row r="159" spans="2:17" ht="25.5" customHeight="1">
      <c r="Q159" s="294"/>
    </row>
    <row r="160" spans="2:17" ht="25.5" customHeight="1">
      <c r="Q160" s="294"/>
    </row>
    <row r="161" spans="1:18" ht="25.5" customHeight="1">
      <c r="Q161" s="294"/>
    </row>
    <row r="162" spans="1:18" ht="25.5" customHeight="1">
      <c r="Q162" s="294"/>
    </row>
    <row r="164" spans="1:18">
      <c r="A164" s="261" t="s">
        <v>635</v>
      </c>
    </row>
    <row r="165" spans="1:18" ht="26.25" customHeight="1">
      <c r="Q165" s="351" t="s">
        <v>642</v>
      </c>
      <c r="R165" s="298"/>
    </row>
    <row r="166" spans="1:18" ht="26.25" customHeight="1">
      <c r="A166" s="261" t="s">
        <v>203</v>
      </c>
      <c r="Q166" s="351" t="s">
        <v>485</v>
      </c>
      <c r="R166" s="298"/>
    </row>
    <row r="167" spans="1:18" s="299" customFormat="1" ht="26.25" customHeight="1">
      <c r="L167" s="1316" t="str">
        <f>IF(入力シート!F14="","",入力シート!F14)</f>
        <v>(例)　202X年　X 月   X 日</v>
      </c>
      <c r="M167" s="1316"/>
      <c r="N167" s="1316"/>
      <c r="Q167" s="351" t="s">
        <v>588</v>
      </c>
      <c r="R167" s="262"/>
    </row>
    <row r="168" spans="1:18" ht="26.25" customHeight="1">
      <c r="A168" s="1295" t="s">
        <v>581</v>
      </c>
      <c r="B168" s="1295"/>
      <c r="C168" s="1295"/>
      <c r="D168" s="1295"/>
      <c r="E168" s="1295"/>
      <c r="F168" s="1295"/>
      <c r="G168" s="1295"/>
      <c r="H168" s="1295"/>
      <c r="I168" s="1295"/>
      <c r="J168" s="1295"/>
      <c r="K168" s="1295"/>
      <c r="L168" s="1295"/>
      <c r="M168" s="1295"/>
      <c r="N168" s="1295"/>
      <c r="O168" s="1295"/>
      <c r="Q168" s="342"/>
      <c r="R168" s="262"/>
    </row>
    <row r="169" spans="1:18" s="292" customFormat="1" ht="26.25" customHeight="1">
      <c r="A169" s="261"/>
      <c r="B169" s="261"/>
      <c r="C169" s="261"/>
      <c r="D169" s="261"/>
      <c r="E169" s="261"/>
      <c r="F169" s="261"/>
      <c r="G169" s="261"/>
      <c r="H169" s="261"/>
      <c r="I169" s="261"/>
      <c r="J169" s="261"/>
      <c r="K169" s="261"/>
      <c r="L169" s="261"/>
      <c r="M169" s="261"/>
      <c r="N169" s="261"/>
      <c r="O169" s="261"/>
      <c r="Q169" s="342"/>
      <c r="R169" s="262"/>
    </row>
    <row r="170" spans="1:18" ht="26.25" customHeight="1">
      <c r="A170" s="292"/>
      <c r="B170" s="1303" t="s">
        <v>204</v>
      </c>
      <c r="C170" s="1303" t="s">
        <v>205</v>
      </c>
      <c r="D170" s="1303" t="s">
        <v>206</v>
      </c>
      <c r="E170" s="1303"/>
      <c r="F170" s="1303"/>
      <c r="G170" s="1303"/>
      <c r="H170" s="1303" t="s">
        <v>207</v>
      </c>
      <c r="I170" s="1303"/>
      <c r="J170" s="1303"/>
      <c r="K170" s="1303"/>
      <c r="L170" s="1303"/>
      <c r="M170" s="1303"/>
      <c r="N170" s="1303" t="s">
        <v>11</v>
      </c>
      <c r="O170" s="263"/>
      <c r="Q170" s="352"/>
      <c r="R170" s="300"/>
    </row>
    <row r="171" spans="1:18" ht="26.25" customHeight="1">
      <c r="A171" s="292"/>
      <c r="B171" s="1303"/>
      <c r="C171" s="1303"/>
      <c r="D171" s="301" t="s">
        <v>208</v>
      </c>
      <c r="E171" s="301" t="s">
        <v>172</v>
      </c>
      <c r="F171" s="301" t="s">
        <v>173</v>
      </c>
      <c r="G171" s="301" t="s">
        <v>187</v>
      </c>
      <c r="H171" s="1303"/>
      <c r="I171" s="1303"/>
      <c r="J171" s="1303"/>
      <c r="K171" s="1303"/>
      <c r="L171" s="1303"/>
      <c r="M171" s="1303"/>
      <c r="N171" s="1303"/>
      <c r="O171" s="263"/>
      <c r="Q171" s="352"/>
      <c r="R171" s="300"/>
    </row>
    <row r="172" spans="1:18" ht="26.25" customHeight="1">
      <c r="A172" s="265"/>
      <c r="B172" s="239"/>
      <c r="C172" s="1029"/>
      <c r="D172" s="212"/>
      <c r="E172" s="213"/>
      <c r="F172" s="213"/>
      <c r="G172" s="213"/>
      <c r="H172" s="1294"/>
      <c r="I172" s="1294"/>
      <c r="J172" s="1294"/>
      <c r="K172" s="1294"/>
      <c r="L172" s="1294"/>
      <c r="M172" s="1294"/>
      <c r="N172" s="239"/>
      <c r="O172" s="302"/>
      <c r="Q172" s="349" t="s">
        <v>209</v>
      </c>
      <c r="R172" s="262"/>
    </row>
    <row r="173" spans="1:18" ht="26.25" customHeight="1">
      <c r="A173" s="265"/>
      <c r="B173" s="239"/>
      <c r="C173" s="239"/>
      <c r="D173" s="212"/>
      <c r="E173" s="213"/>
      <c r="F173" s="213"/>
      <c r="G173" s="213"/>
      <c r="H173" s="1294"/>
      <c r="I173" s="1294"/>
      <c r="J173" s="1294"/>
      <c r="K173" s="1294"/>
      <c r="L173" s="1294"/>
      <c r="M173" s="1294"/>
      <c r="N173" s="239"/>
      <c r="O173" s="302"/>
      <c r="Q173" s="349" t="s">
        <v>315</v>
      </c>
      <c r="R173" s="262"/>
    </row>
    <row r="174" spans="1:18" ht="26.25" customHeight="1">
      <c r="A174" s="265"/>
      <c r="B174" s="239"/>
      <c r="C174" s="239"/>
      <c r="D174" s="212"/>
      <c r="E174" s="213"/>
      <c r="F174" s="213"/>
      <c r="G174" s="213"/>
      <c r="H174" s="1294"/>
      <c r="I174" s="1294"/>
      <c r="J174" s="1294"/>
      <c r="K174" s="1294"/>
      <c r="L174" s="1294"/>
      <c r="M174" s="1294"/>
      <c r="N174" s="239"/>
      <c r="O174" s="263"/>
      <c r="Q174" s="349" t="s">
        <v>494</v>
      </c>
      <c r="R174" s="262"/>
    </row>
    <row r="175" spans="1:18" ht="26.25" customHeight="1">
      <c r="B175" s="239"/>
      <c r="C175" s="239"/>
      <c r="D175" s="212"/>
      <c r="E175" s="213"/>
      <c r="F175" s="213"/>
      <c r="G175" s="213"/>
      <c r="H175" s="1294"/>
      <c r="I175" s="1294"/>
      <c r="J175" s="1294"/>
      <c r="K175" s="1294"/>
      <c r="L175" s="1294"/>
      <c r="M175" s="1294"/>
      <c r="N175" s="239"/>
      <c r="O175" s="263"/>
    </row>
    <row r="176" spans="1:18" ht="26.25" customHeight="1">
      <c r="B176" s="239"/>
      <c r="C176" s="239"/>
      <c r="D176" s="212"/>
      <c r="E176" s="213"/>
      <c r="F176" s="213"/>
      <c r="G176" s="213"/>
      <c r="H176" s="1294"/>
      <c r="I176" s="1294"/>
      <c r="J176" s="1294"/>
      <c r="K176" s="1294"/>
      <c r="L176" s="1294"/>
      <c r="M176" s="1294"/>
      <c r="N176" s="239"/>
      <c r="O176" s="263"/>
    </row>
    <row r="177" spans="2:15" ht="26.25" customHeight="1">
      <c r="B177" s="239"/>
      <c r="C177" s="239"/>
      <c r="D177" s="212"/>
      <c r="E177" s="213"/>
      <c r="F177" s="213"/>
      <c r="G177" s="213"/>
      <c r="H177" s="1294"/>
      <c r="I177" s="1294"/>
      <c r="J177" s="1294"/>
      <c r="K177" s="1294"/>
      <c r="L177" s="1294"/>
      <c r="M177" s="1294"/>
      <c r="N177" s="239"/>
      <c r="O177" s="263"/>
    </row>
    <row r="178" spans="2:15" ht="26.25" customHeight="1">
      <c r="B178" s="239"/>
      <c r="C178" s="239"/>
      <c r="D178" s="212"/>
      <c r="E178" s="213"/>
      <c r="F178" s="213"/>
      <c r="G178" s="213"/>
      <c r="H178" s="1294"/>
      <c r="I178" s="1294"/>
      <c r="J178" s="1294"/>
      <c r="K178" s="1294"/>
      <c r="L178" s="1294"/>
      <c r="M178" s="1294"/>
      <c r="N178" s="239"/>
      <c r="O178" s="263"/>
    </row>
    <row r="179" spans="2:15" ht="26.25" customHeight="1">
      <c r="B179" s="239"/>
      <c r="C179" s="239"/>
      <c r="D179" s="212"/>
      <c r="E179" s="213"/>
      <c r="F179" s="213"/>
      <c r="G179" s="213"/>
      <c r="H179" s="1294"/>
      <c r="I179" s="1294"/>
      <c r="J179" s="1294"/>
      <c r="K179" s="1294"/>
      <c r="L179" s="1294"/>
      <c r="M179" s="1294"/>
      <c r="N179" s="239"/>
      <c r="O179" s="263"/>
    </row>
    <row r="180" spans="2:15" ht="26.25" customHeight="1">
      <c r="B180" s="239"/>
      <c r="C180" s="239"/>
      <c r="D180" s="212"/>
      <c r="E180" s="213"/>
      <c r="F180" s="213"/>
      <c r="G180" s="213"/>
      <c r="H180" s="1294"/>
      <c r="I180" s="1294"/>
      <c r="J180" s="1294"/>
      <c r="K180" s="1294"/>
      <c r="L180" s="1294"/>
      <c r="M180" s="1294"/>
      <c r="N180" s="239"/>
      <c r="O180" s="263"/>
    </row>
    <row r="181" spans="2:15" ht="26.25" customHeight="1">
      <c r="B181" s="239"/>
      <c r="C181" s="239"/>
      <c r="D181" s="212"/>
      <c r="E181" s="213"/>
      <c r="F181" s="213"/>
      <c r="G181" s="213"/>
      <c r="H181" s="1294"/>
      <c r="I181" s="1294"/>
      <c r="J181" s="1294"/>
      <c r="K181" s="1294"/>
      <c r="L181" s="1294"/>
      <c r="M181" s="1294"/>
      <c r="N181" s="239"/>
      <c r="O181" s="263"/>
    </row>
    <row r="182" spans="2:15" ht="26.25" customHeight="1">
      <c r="B182" s="239"/>
      <c r="C182" s="239"/>
      <c r="D182" s="212"/>
      <c r="E182" s="213"/>
      <c r="F182" s="213"/>
      <c r="G182" s="213"/>
      <c r="H182" s="1294"/>
      <c r="I182" s="1294"/>
      <c r="J182" s="1294"/>
      <c r="K182" s="1294"/>
      <c r="L182" s="1294"/>
      <c r="M182" s="1294"/>
      <c r="N182" s="239"/>
      <c r="O182" s="263"/>
    </row>
    <row r="183" spans="2:15" ht="26.25" customHeight="1">
      <c r="B183" s="239"/>
      <c r="C183" s="239"/>
      <c r="D183" s="212"/>
      <c r="E183" s="213"/>
      <c r="F183" s="213"/>
      <c r="G183" s="213"/>
      <c r="H183" s="1294"/>
      <c r="I183" s="1294"/>
      <c r="J183" s="1294"/>
      <c r="K183" s="1294"/>
      <c r="L183" s="1294"/>
      <c r="M183" s="1294"/>
      <c r="N183" s="239"/>
      <c r="O183" s="263"/>
    </row>
    <row r="184" spans="2:15" ht="26.25" customHeight="1">
      <c r="B184" s="239"/>
      <c r="C184" s="239"/>
      <c r="D184" s="212"/>
      <c r="E184" s="213"/>
      <c r="F184" s="213"/>
      <c r="G184" s="213"/>
      <c r="H184" s="1294"/>
      <c r="I184" s="1294"/>
      <c r="J184" s="1294"/>
      <c r="K184" s="1294"/>
      <c r="L184" s="1294"/>
      <c r="M184" s="1294"/>
      <c r="N184" s="239"/>
      <c r="O184" s="263"/>
    </row>
    <row r="185" spans="2:15" ht="26.25" customHeight="1">
      <c r="B185" s="239"/>
      <c r="C185" s="239"/>
      <c r="D185" s="212"/>
      <c r="E185" s="213"/>
      <c r="F185" s="213"/>
      <c r="G185" s="213"/>
      <c r="H185" s="1294"/>
      <c r="I185" s="1294"/>
      <c r="J185" s="1294"/>
      <c r="K185" s="1294"/>
      <c r="L185" s="1294"/>
      <c r="M185" s="1294"/>
      <c r="N185" s="239"/>
      <c r="O185" s="263"/>
    </row>
    <row r="186" spans="2:15" ht="26.25" customHeight="1">
      <c r="B186" s="239"/>
      <c r="C186" s="239"/>
      <c r="D186" s="212"/>
      <c r="E186" s="213"/>
      <c r="F186" s="213"/>
      <c r="G186" s="213"/>
      <c r="H186" s="1294"/>
      <c r="I186" s="1294"/>
      <c r="J186" s="1294"/>
      <c r="K186" s="1294"/>
      <c r="L186" s="1294"/>
      <c r="M186" s="1294"/>
      <c r="N186" s="239"/>
      <c r="O186" s="263"/>
    </row>
    <row r="187" spans="2:15" ht="26.25" customHeight="1">
      <c r="B187" s="239"/>
      <c r="C187" s="239"/>
      <c r="D187" s="212"/>
      <c r="E187" s="213"/>
      <c r="F187" s="213"/>
      <c r="G187" s="213"/>
      <c r="H187" s="1294"/>
      <c r="I187" s="1294"/>
      <c r="J187" s="1294"/>
      <c r="K187" s="1294"/>
      <c r="L187" s="1294"/>
      <c r="M187" s="1294"/>
      <c r="N187" s="239"/>
      <c r="O187" s="263"/>
    </row>
    <row r="188" spans="2:15" ht="26.25" customHeight="1">
      <c r="B188" s="239"/>
      <c r="C188" s="239"/>
      <c r="D188" s="212"/>
      <c r="E188" s="213"/>
      <c r="F188" s="213"/>
      <c r="G188" s="213"/>
      <c r="H188" s="1294"/>
      <c r="I188" s="1294"/>
      <c r="J188" s="1294"/>
      <c r="K188" s="1294"/>
      <c r="L188" s="1294"/>
      <c r="M188" s="1294"/>
      <c r="N188" s="239"/>
      <c r="O188" s="263"/>
    </row>
    <row r="189" spans="2:15" ht="26.25" customHeight="1">
      <c r="B189" s="239"/>
      <c r="C189" s="239"/>
      <c r="D189" s="212"/>
      <c r="E189" s="213"/>
      <c r="F189" s="213"/>
      <c r="G189" s="213"/>
      <c r="H189" s="1294"/>
      <c r="I189" s="1294"/>
      <c r="J189" s="1294"/>
      <c r="K189" s="1294"/>
      <c r="L189" s="1294"/>
      <c r="M189" s="1294"/>
      <c r="N189" s="239"/>
      <c r="O189" s="263"/>
    </row>
    <row r="190" spans="2:15" ht="26.25" customHeight="1">
      <c r="B190" s="239"/>
      <c r="C190" s="239"/>
      <c r="D190" s="212"/>
      <c r="E190" s="213"/>
      <c r="F190" s="213"/>
      <c r="G190" s="213"/>
      <c r="H190" s="1294"/>
      <c r="I190" s="1294"/>
      <c r="J190" s="1294"/>
      <c r="K190" s="1294"/>
      <c r="L190" s="1294"/>
      <c r="M190" s="1294"/>
      <c r="N190" s="239"/>
    </row>
    <row r="191" spans="2:15" ht="26.25" customHeight="1">
      <c r="B191" s="239"/>
      <c r="C191" s="239"/>
      <c r="D191" s="212"/>
      <c r="E191" s="213"/>
      <c r="F191" s="213"/>
      <c r="G191" s="213"/>
      <c r="H191" s="1294"/>
      <c r="I191" s="1294"/>
      <c r="J191" s="1294"/>
      <c r="K191" s="1294"/>
      <c r="L191" s="1294"/>
      <c r="M191" s="1294"/>
      <c r="N191" s="239"/>
    </row>
    <row r="192" spans="2:15" ht="26.25" customHeight="1">
      <c r="B192" s="239"/>
      <c r="C192" s="239"/>
      <c r="D192" s="212"/>
      <c r="E192" s="213"/>
      <c r="F192" s="213"/>
      <c r="G192" s="213"/>
      <c r="H192" s="1294"/>
      <c r="I192" s="1294"/>
      <c r="J192" s="1294"/>
      <c r="K192" s="1294"/>
      <c r="L192" s="1294"/>
      <c r="M192" s="1294"/>
      <c r="N192" s="239"/>
    </row>
    <row r="193" spans="1:18" ht="26.25" customHeight="1">
      <c r="B193" s="239"/>
      <c r="C193" s="239"/>
      <c r="D193" s="212"/>
      <c r="E193" s="213"/>
      <c r="F193" s="213"/>
      <c r="G193" s="213"/>
      <c r="H193" s="1294"/>
      <c r="I193" s="1294"/>
      <c r="J193" s="1294"/>
      <c r="K193" s="1294"/>
      <c r="L193" s="1294"/>
      <c r="M193" s="1294"/>
      <c r="N193" s="239"/>
    </row>
    <row r="194" spans="1:18" ht="26.25" customHeight="1">
      <c r="B194" s="239"/>
      <c r="C194" s="239"/>
      <c r="D194" s="212"/>
      <c r="E194" s="213"/>
      <c r="F194" s="213"/>
      <c r="G194" s="213"/>
      <c r="H194" s="1294"/>
      <c r="I194" s="1294"/>
      <c r="J194" s="1294"/>
      <c r="K194" s="1294"/>
      <c r="L194" s="1294"/>
      <c r="M194" s="1294"/>
      <c r="N194" s="239"/>
    </row>
    <row r="195" spans="1:18" ht="26.25" customHeight="1">
      <c r="B195" s="239"/>
      <c r="C195" s="239"/>
      <c r="D195" s="212"/>
      <c r="E195" s="213"/>
      <c r="F195" s="213"/>
      <c r="G195" s="213"/>
      <c r="H195" s="1294"/>
      <c r="I195" s="1294"/>
      <c r="J195" s="1294"/>
      <c r="K195" s="1294"/>
      <c r="L195" s="1294"/>
      <c r="M195" s="1294"/>
      <c r="N195" s="239"/>
    </row>
    <row r="196" spans="1:18" ht="26.25" customHeight="1">
      <c r="B196" s="239"/>
      <c r="C196" s="239"/>
      <c r="D196" s="212"/>
      <c r="E196" s="213"/>
      <c r="F196" s="213"/>
      <c r="G196" s="213"/>
      <c r="H196" s="1294"/>
      <c r="I196" s="1294"/>
      <c r="J196" s="1294"/>
      <c r="K196" s="1294"/>
      <c r="L196" s="1294"/>
      <c r="M196" s="1294"/>
      <c r="N196" s="239"/>
    </row>
    <row r="197" spans="1:18" ht="26.25" customHeight="1"/>
    <row r="198" spans="1:18" ht="26.25" customHeight="1">
      <c r="B198" s="1315" t="s">
        <v>582</v>
      </c>
      <c r="C198" s="1315"/>
      <c r="D198" s="1315"/>
      <c r="E198" s="1315"/>
      <c r="F198" s="1315"/>
      <c r="G198" s="1315"/>
      <c r="H198" s="1315"/>
      <c r="I198" s="1315"/>
      <c r="J198" s="1315"/>
      <c r="K198" s="1315"/>
      <c r="L198" s="1315"/>
      <c r="M198" s="1315"/>
      <c r="N198" s="1315"/>
      <c r="O198" s="1315"/>
    </row>
    <row r="199" spans="1:18" ht="26.25" customHeight="1">
      <c r="B199" s="1315"/>
      <c r="C199" s="1315"/>
      <c r="D199" s="1315"/>
      <c r="E199" s="1315"/>
      <c r="F199" s="1315"/>
      <c r="G199" s="1315"/>
      <c r="H199" s="1315"/>
      <c r="I199" s="1315"/>
      <c r="J199" s="1315"/>
      <c r="K199" s="1315"/>
      <c r="L199" s="1315"/>
      <c r="M199" s="1315"/>
      <c r="N199" s="1315"/>
      <c r="O199" s="1315"/>
    </row>
    <row r="200" spans="1:18" ht="26.25" customHeight="1">
      <c r="B200" s="1315" t="s">
        <v>587</v>
      </c>
      <c r="C200" s="1315"/>
      <c r="D200" s="1315"/>
      <c r="E200" s="1315"/>
      <c r="F200" s="1315"/>
      <c r="G200" s="1315"/>
      <c r="H200" s="1315"/>
      <c r="I200" s="1315"/>
      <c r="J200" s="1315"/>
      <c r="K200" s="1315"/>
      <c r="L200" s="1315"/>
      <c r="M200" s="1315"/>
      <c r="N200" s="1315"/>
      <c r="O200" s="1315"/>
    </row>
    <row r="201" spans="1:18" ht="26.25" customHeight="1">
      <c r="B201" s="1315"/>
      <c r="C201" s="1315"/>
      <c r="D201" s="1315"/>
      <c r="E201" s="1315"/>
      <c r="F201" s="1315"/>
      <c r="G201" s="1315"/>
      <c r="H201" s="1315"/>
      <c r="I201" s="1315"/>
      <c r="J201" s="1315"/>
      <c r="K201" s="1315"/>
      <c r="L201" s="1315"/>
      <c r="M201" s="1315"/>
      <c r="N201" s="1315"/>
      <c r="O201" s="1315"/>
    </row>
    <row r="202" spans="1:18" ht="26.25" customHeight="1">
      <c r="B202" s="1315"/>
      <c r="C202" s="1315"/>
      <c r="D202" s="1315"/>
      <c r="E202" s="1315"/>
      <c r="F202" s="1315"/>
      <c r="G202" s="1315"/>
      <c r="H202" s="1315"/>
      <c r="I202" s="1315"/>
      <c r="J202" s="1315"/>
      <c r="K202" s="1315"/>
      <c r="L202" s="1315"/>
      <c r="M202" s="1315"/>
      <c r="N202" s="1315"/>
      <c r="O202" s="1315"/>
      <c r="Q202" s="303"/>
    </row>
    <row r="203" spans="1:18" ht="26.25" customHeight="1">
      <c r="B203" s="296"/>
      <c r="C203" s="296"/>
      <c r="D203" s="296"/>
      <c r="E203" s="296"/>
      <c r="F203" s="296"/>
      <c r="G203" s="296"/>
      <c r="H203" s="296"/>
      <c r="I203" s="296"/>
      <c r="J203" s="480"/>
      <c r="K203" s="480"/>
      <c r="L203" s="296"/>
      <c r="M203" s="296"/>
      <c r="N203" s="296"/>
      <c r="O203" s="296"/>
      <c r="Q203" s="303"/>
    </row>
    <row r="204" spans="1:18" ht="26.25" customHeight="1">
      <c r="B204" s="296"/>
      <c r="C204" s="296"/>
      <c r="D204" s="296"/>
      <c r="E204" s="296"/>
      <c r="F204" s="296"/>
      <c r="G204" s="296"/>
      <c r="H204" s="296"/>
      <c r="I204" s="296"/>
      <c r="J204" s="480"/>
      <c r="K204" s="480"/>
      <c r="L204" s="296"/>
      <c r="M204" s="296"/>
      <c r="N204" s="296"/>
      <c r="O204" s="296"/>
      <c r="Q204" s="303"/>
    </row>
    <row r="205" spans="1:18" ht="26.25" customHeight="1">
      <c r="B205" s="296"/>
      <c r="C205" s="296"/>
      <c r="D205" s="296"/>
      <c r="E205" s="296"/>
      <c r="F205" s="296"/>
      <c r="G205" s="296"/>
      <c r="H205" s="296"/>
      <c r="I205" s="296"/>
      <c r="J205" s="480"/>
      <c r="K205" s="480"/>
      <c r="L205" s="296"/>
      <c r="M205" s="296"/>
      <c r="N205" s="296"/>
      <c r="O205" s="296"/>
      <c r="Q205" s="303"/>
    </row>
    <row r="206" spans="1:18" ht="26.25" customHeight="1">
      <c r="B206" s="296"/>
      <c r="C206" s="296"/>
      <c r="D206" s="296"/>
      <c r="E206" s="296"/>
      <c r="F206" s="296"/>
      <c r="G206" s="296"/>
      <c r="H206" s="296"/>
      <c r="I206" s="296"/>
      <c r="J206" s="480"/>
      <c r="K206" s="480"/>
      <c r="L206" s="296"/>
      <c r="M206" s="296"/>
      <c r="N206" s="296"/>
      <c r="O206" s="296"/>
      <c r="Q206" s="303"/>
    </row>
    <row r="207" spans="1:18" ht="26.25" customHeight="1">
      <c r="A207" s="261" t="s">
        <v>635</v>
      </c>
      <c r="C207" s="296"/>
      <c r="D207" s="296"/>
      <c r="E207" s="296"/>
      <c r="F207" s="296"/>
      <c r="G207" s="296"/>
      <c r="H207" s="296"/>
      <c r="I207" s="296"/>
      <c r="J207" s="480"/>
      <c r="K207" s="480"/>
      <c r="L207" s="296"/>
      <c r="M207" s="296"/>
      <c r="N207" s="296"/>
      <c r="O207" s="296"/>
    </row>
    <row r="208" spans="1:18" ht="26.25" customHeight="1">
      <c r="Q208" s="351" t="s">
        <v>485</v>
      </c>
      <c r="R208" s="298"/>
    </row>
    <row r="209" spans="1:18" ht="26.25" customHeight="1">
      <c r="A209" s="261" t="s">
        <v>203</v>
      </c>
      <c r="Q209" s="351" t="s">
        <v>588</v>
      </c>
      <c r="R209" s="298"/>
    </row>
    <row r="210" spans="1:18" s="299" customFormat="1" ht="26.25" customHeight="1">
      <c r="L210" s="1316" t="str">
        <f>IF(入力シート!F14="","",入力シート!F14)</f>
        <v>(例)　202X年　X 月   X 日</v>
      </c>
      <c r="M210" s="1316"/>
      <c r="N210" s="1316"/>
      <c r="Q210" s="353"/>
      <c r="R210" s="262"/>
    </row>
    <row r="211" spans="1:18" ht="26.25" customHeight="1">
      <c r="A211" s="1295" t="s">
        <v>581</v>
      </c>
      <c r="B211" s="1295"/>
      <c r="C211" s="1295"/>
      <c r="D211" s="1295"/>
      <c r="E211" s="1295"/>
      <c r="F211" s="1295"/>
      <c r="G211" s="1295"/>
      <c r="H211" s="1295"/>
      <c r="I211" s="1295"/>
      <c r="J211" s="1295"/>
      <c r="K211" s="1295"/>
      <c r="L211" s="1295"/>
      <c r="M211" s="1295"/>
      <c r="N211" s="1295"/>
      <c r="O211" s="1295"/>
      <c r="Q211" s="342"/>
      <c r="R211" s="262"/>
    </row>
    <row r="212" spans="1:18" s="292" customFormat="1" ht="26.25" customHeight="1">
      <c r="A212" s="261"/>
      <c r="B212" s="261"/>
      <c r="C212" s="261"/>
      <c r="D212" s="261"/>
      <c r="E212" s="261"/>
      <c r="F212" s="261"/>
      <c r="G212" s="261"/>
      <c r="H212" s="261"/>
      <c r="I212" s="261"/>
      <c r="J212" s="261"/>
      <c r="K212" s="261"/>
      <c r="L212" s="261"/>
      <c r="M212" s="261"/>
      <c r="N212" s="261"/>
      <c r="O212" s="261"/>
      <c r="Q212" s="342"/>
      <c r="R212" s="262"/>
    </row>
    <row r="213" spans="1:18" ht="26.25" customHeight="1">
      <c r="A213" s="292"/>
      <c r="B213" s="1303" t="s">
        <v>204</v>
      </c>
      <c r="C213" s="1303" t="s">
        <v>205</v>
      </c>
      <c r="D213" s="1303" t="s">
        <v>206</v>
      </c>
      <c r="E213" s="1303"/>
      <c r="F213" s="1303"/>
      <c r="G213" s="1303"/>
      <c r="H213" s="1303" t="s">
        <v>207</v>
      </c>
      <c r="I213" s="1303"/>
      <c r="J213" s="1303"/>
      <c r="K213" s="1303"/>
      <c r="L213" s="1303"/>
      <c r="M213" s="1303"/>
      <c r="N213" s="1303" t="s">
        <v>11</v>
      </c>
      <c r="O213" s="263"/>
      <c r="Q213" s="352"/>
      <c r="R213" s="300"/>
    </row>
    <row r="214" spans="1:18" ht="26.25" customHeight="1">
      <c r="A214" s="292"/>
      <c r="B214" s="1303"/>
      <c r="C214" s="1303"/>
      <c r="D214" s="301" t="s">
        <v>208</v>
      </c>
      <c r="E214" s="301" t="s">
        <v>172</v>
      </c>
      <c r="F214" s="301" t="s">
        <v>173</v>
      </c>
      <c r="G214" s="301" t="s">
        <v>187</v>
      </c>
      <c r="H214" s="1303"/>
      <c r="I214" s="1303"/>
      <c r="J214" s="1303"/>
      <c r="K214" s="1303"/>
      <c r="L214" s="1303"/>
      <c r="M214" s="1303"/>
      <c r="N214" s="1303"/>
      <c r="O214" s="263"/>
      <c r="Q214" s="352"/>
      <c r="R214" s="300"/>
    </row>
    <row r="215" spans="1:18" ht="26.25" customHeight="1">
      <c r="A215" s="265"/>
      <c r="B215" s="239"/>
      <c r="C215" s="239"/>
      <c r="D215" s="212"/>
      <c r="E215" s="213"/>
      <c r="F215" s="213"/>
      <c r="G215" s="213"/>
      <c r="H215" s="1294"/>
      <c r="I215" s="1294"/>
      <c r="J215" s="1294"/>
      <c r="K215" s="1294"/>
      <c r="L215" s="1294"/>
      <c r="M215" s="1294"/>
      <c r="N215" s="239"/>
      <c r="O215" s="302"/>
      <c r="Q215" s="349" t="s">
        <v>209</v>
      </c>
      <c r="R215" s="262"/>
    </row>
    <row r="216" spans="1:18" ht="26.25" customHeight="1">
      <c r="A216" s="265"/>
      <c r="B216" s="239"/>
      <c r="C216" s="239"/>
      <c r="D216" s="212"/>
      <c r="E216" s="213"/>
      <c r="F216" s="213"/>
      <c r="G216" s="213"/>
      <c r="H216" s="1294"/>
      <c r="I216" s="1294"/>
      <c r="J216" s="1294"/>
      <c r="K216" s="1294"/>
      <c r="L216" s="1294"/>
      <c r="M216" s="1294"/>
      <c r="N216" s="239"/>
      <c r="O216" s="302"/>
      <c r="Q216" s="349" t="s">
        <v>315</v>
      </c>
      <c r="R216" s="262"/>
    </row>
    <row r="217" spans="1:18" ht="26.25" customHeight="1">
      <c r="A217" s="265"/>
      <c r="B217" s="239"/>
      <c r="C217" s="239"/>
      <c r="D217" s="212"/>
      <c r="E217" s="213"/>
      <c r="F217" s="213"/>
      <c r="G217" s="213"/>
      <c r="H217" s="1294"/>
      <c r="I217" s="1294"/>
      <c r="J217" s="1294"/>
      <c r="K217" s="1294"/>
      <c r="L217" s="1294"/>
      <c r="M217" s="1294"/>
      <c r="N217" s="239"/>
      <c r="O217" s="263"/>
      <c r="Q217" s="349" t="s">
        <v>494</v>
      </c>
      <c r="R217" s="262"/>
    </row>
    <row r="218" spans="1:18" ht="26.25" customHeight="1">
      <c r="B218" s="239"/>
      <c r="C218" s="239"/>
      <c r="D218" s="212"/>
      <c r="E218" s="213"/>
      <c r="F218" s="213"/>
      <c r="G218" s="213"/>
      <c r="H218" s="1294"/>
      <c r="I218" s="1294"/>
      <c r="J218" s="1294"/>
      <c r="K218" s="1294"/>
      <c r="L218" s="1294"/>
      <c r="M218" s="1294"/>
      <c r="N218" s="239"/>
      <c r="O218" s="263"/>
    </row>
    <row r="219" spans="1:18" ht="26.25" customHeight="1">
      <c r="B219" s="239"/>
      <c r="C219" s="239"/>
      <c r="D219" s="212"/>
      <c r="E219" s="213"/>
      <c r="F219" s="213"/>
      <c r="G219" s="213"/>
      <c r="H219" s="1294"/>
      <c r="I219" s="1294"/>
      <c r="J219" s="1294"/>
      <c r="K219" s="1294"/>
      <c r="L219" s="1294"/>
      <c r="M219" s="1294"/>
      <c r="N219" s="239"/>
      <c r="O219" s="263"/>
    </row>
    <row r="220" spans="1:18" ht="26.25" customHeight="1">
      <c r="B220" s="239"/>
      <c r="C220" s="239"/>
      <c r="D220" s="212"/>
      <c r="E220" s="213"/>
      <c r="F220" s="213"/>
      <c r="G220" s="213"/>
      <c r="H220" s="1294"/>
      <c r="I220" s="1294"/>
      <c r="J220" s="1294"/>
      <c r="K220" s="1294"/>
      <c r="L220" s="1294"/>
      <c r="M220" s="1294"/>
      <c r="N220" s="239"/>
      <c r="O220" s="263"/>
    </row>
    <row r="221" spans="1:18" ht="26.25" customHeight="1">
      <c r="B221" s="239"/>
      <c r="C221" s="239"/>
      <c r="D221" s="212"/>
      <c r="E221" s="213"/>
      <c r="F221" s="213"/>
      <c r="G221" s="213"/>
      <c r="H221" s="1294"/>
      <c r="I221" s="1294"/>
      <c r="J221" s="1294"/>
      <c r="K221" s="1294"/>
      <c r="L221" s="1294"/>
      <c r="M221" s="1294"/>
      <c r="N221" s="239"/>
      <c r="O221" s="263"/>
    </row>
    <row r="222" spans="1:18" ht="26.25" customHeight="1">
      <c r="B222" s="239"/>
      <c r="C222" s="239"/>
      <c r="D222" s="212"/>
      <c r="E222" s="213"/>
      <c r="F222" s="213"/>
      <c r="G222" s="213"/>
      <c r="H222" s="1294"/>
      <c r="I222" s="1294"/>
      <c r="J222" s="1294"/>
      <c r="K222" s="1294"/>
      <c r="L222" s="1294"/>
      <c r="M222" s="1294"/>
      <c r="N222" s="239"/>
      <c r="O222" s="263"/>
    </row>
    <row r="223" spans="1:18" ht="26.25" customHeight="1">
      <c r="B223" s="239"/>
      <c r="C223" s="239"/>
      <c r="D223" s="212"/>
      <c r="E223" s="213"/>
      <c r="F223" s="213"/>
      <c r="G223" s="213"/>
      <c r="H223" s="1294"/>
      <c r="I223" s="1294"/>
      <c r="J223" s="1294"/>
      <c r="K223" s="1294"/>
      <c r="L223" s="1294"/>
      <c r="M223" s="1294"/>
      <c r="N223" s="239"/>
      <c r="O223" s="263"/>
    </row>
    <row r="224" spans="1:18" ht="26.25" customHeight="1">
      <c r="B224" s="239"/>
      <c r="C224" s="239"/>
      <c r="D224" s="212"/>
      <c r="E224" s="213"/>
      <c r="F224" s="213"/>
      <c r="G224" s="213"/>
      <c r="H224" s="1294"/>
      <c r="I224" s="1294"/>
      <c r="J224" s="1294"/>
      <c r="K224" s="1294"/>
      <c r="L224" s="1294"/>
      <c r="M224" s="1294"/>
      <c r="N224" s="239"/>
      <c r="O224" s="263"/>
    </row>
    <row r="225" spans="2:15" ht="26.25" customHeight="1">
      <c r="B225" s="239"/>
      <c r="C225" s="239"/>
      <c r="D225" s="212"/>
      <c r="E225" s="213"/>
      <c r="F225" s="213"/>
      <c r="G225" s="213"/>
      <c r="H225" s="1294"/>
      <c r="I225" s="1294"/>
      <c r="J225" s="1294"/>
      <c r="K225" s="1294"/>
      <c r="L225" s="1294"/>
      <c r="M225" s="1294"/>
      <c r="N225" s="239"/>
      <c r="O225" s="263"/>
    </row>
    <row r="226" spans="2:15" ht="26.25" customHeight="1">
      <c r="B226" s="239"/>
      <c r="C226" s="239"/>
      <c r="D226" s="212"/>
      <c r="E226" s="213"/>
      <c r="F226" s="213"/>
      <c r="G226" s="213"/>
      <c r="H226" s="1294"/>
      <c r="I226" s="1294"/>
      <c r="J226" s="1294"/>
      <c r="K226" s="1294"/>
      <c r="L226" s="1294"/>
      <c r="M226" s="1294"/>
      <c r="N226" s="239"/>
      <c r="O226" s="263"/>
    </row>
    <row r="227" spans="2:15" ht="26.25" customHeight="1">
      <c r="B227" s="239"/>
      <c r="C227" s="239"/>
      <c r="D227" s="212"/>
      <c r="E227" s="213"/>
      <c r="F227" s="213"/>
      <c r="G227" s="213"/>
      <c r="H227" s="1294"/>
      <c r="I227" s="1294"/>
      <c r="J227" s="1294"/>
      <c r="K227" s="1294"/>
      <c r="L227" s="1294"/>
      <c r="M227" s="1294"/>
      <c r="N227" s="239"/>
      <c r="O227" s="263"/>
    </row>
    <row r="228" spans="2:15" ht="26.25" customHeight="1">
      <c r="B228" s="239"/>
      <c r="C228" s="239"/>
      <c r="D228" s="212"/>
      <c r="E228" s="213"/>
      <c r="F228" s="213"/>
      <c r="G228" s="213"/>
      <c r="H228" s="1294"/>
      <c r="I228" s="1294"/>
      <c r="J228" s="1294"/>
      <c r="K228" s="1294"/>
      <c r="L228" s="1294"/>
      <c r="M228" s="1294"/>
      <c r="N228" s="239"/>
      <c r="O228" s="263"/>
    </row>
    <row r="229" spans="2:15" ht="26.25" customHeight="1">
      <c r="B229" s="239"/>
      <c r="C229" s="239"/>
      <c r="D229" s="212"/>
      <c r="E229" s="213"/>
      <c r="F229" s="213"/>
      <c r="G229" s="213"/>
      <c r="H229" s="1294"/>
      <c r="I229" s="1294"/>
      <c r="J229" s="1294"/>
      <c r="K229" s="1294"/>
      <c r="L229" s="1294"/>
      <c r="M229" s="1294"/>
      <c r="N229" s="239"/>
      <c r="O229" s="263"/>
    </row>
    <row r="230" spans="2:15" ht="26.25" customHeight="1">
      <c r="B230" s="239"/>
      <c r="C230" s="239"/>
      <c r="D230" s="212"/>
      <c r="E230" s="213"/>
      <c r="F230" s="213"/>
      <c r="G230" s="213"/>
      <c r="H230" s="1294"/>
      <c r="I230" s="1294"/>
      <c r="J230" s="1294"/>
      <c r="K230" s="1294"/>
      <c r="L230" s="1294"/>
      <c r="M230" s="1294"/>
      <c r="N230" s="239"/>
      <c r="O230" s="263"/>
    </row>
    <row r="231" spans="2:15" ht="26.25" customHeight="1">
      <c r="B231" s="239"/>
      <c r="C231" s="239"/>
      <c r="D231" s="212"/>
      <c r="E231" s="213"/>
      <c r="F231" s="213"/>
      <c r="G231" s="213"/>
      <c r="H231" s="1294"/>
      <c r="I231" s="1294"/>
      <c r="J231" s="1294"/>
      <c r="K231" s="1294"/>
      <c r="L231" s="1294"/>
      <c r="M231" s="1294"/>
      <c r="N231" s="239"/>
      <c r="O231" s="263"/>
    </row>
    <row r="232" spans="2:15" ht="26.25" customHeight="1">
      <c r="B232" s="239"/>
      <c r="C232" s="239"/>
      <c r="D232" s="212"/>
      <c r="E232" s="213"/>
      <c r="F232" s="213"/>
      <c r="G232" s="213"/>
      <c r="H232" s="1294"/>
      <c r="I232" s="1294"/>
      <c r="J232" s="1294"/>
      <c r="K232" s="1294"/>
      <c r="L232" s="1294"/>
      <c r="M232" s="1294"/>
      <c r="N232" s="239"/>
      <c r="O232" s="263"/>
    </row>
    <row r="233" spans="2:15" ht="26.25" customHeight="1">
      <c r="B233" s="239"/>
      <c r="C233" s="239"/>
      <c r="D233" s="212"/>
      <c r="E233" s="213"/>
      <c r="F233" s="213"/>
      <c r="G233" s="213"/>
      <c r="H233" s="1294"/>
      <c r="I233" s="1294"/>
      <c r="J233" s="1294"/>
      <c r="K233" s="1294"/>
      <c r="L233" s="1294"/>
      <c r="M233" s="1294"/>
      <c r="N233" s="239"/>
    </row>
    <row r="234" spans="2:15" ht="26.25" customHeight="1">
      <c r="B234" s="239"/>
      <c r="C234" s="239"/>
      <c r="D234" s="212"/>
      <c r="E234" s="213"/>
      <c r="F234" s="213"/>
      <c r="G234" s="213"/>
      <c r="H234" s="1294"/>
      <c r="I234" s="1294"/>
      <c r="J234" s="1294"/>
      <c r="K234" s="1294"/>
      <c r="L234" s="1294"/>
      <c r="M234" s="1294"/>
      <c r="N234" s="239"/>
    </row>
    <row r="235" spans="2:15" ht="26.25" customHeight="1">
      <c r="B235" s="239"/>
      <c r="C235" s="239"/>
      <c r="D235" s="212"/>
      <c r="E235" s="213"/>
      <c r="F235" s="213"/>
      <c r="G235" s="213"/>
      <c r="H235" s="1294"/>
      <c r="I235" s="1294"/>
      <c r="J235" s="1294"/>
      <c r="K235" s="1294"/>
      <c r="L235" s="1294"/>
      <c r="M235" s="1294"/>
      <c r="N235" s="239"/>
    </row>
    <row r="236" spans="2:15" ht="26.25" customHeight="1">
      <c r="B236" s="239"/>
      <c r="C236" s="239"/>
      <c r="D236" s="212"/>
      <c r="E236" s="213"/>
      <c r="F236" s="213"/>
      <c r="G236" s="213"/>
      <c r="H236" s="1294"/>
      <c r="I236" s="1294"/>
      <c r="J236" s="1294"/>
      <c r="K236" s="1294"/>
      <c r="L236" s="1294"/>
      <c r="M236" s="1294"/>
      <c r="N236" s="239"/>
    </row>
    <row r="237" spans="2:15" ht="26.25" customHeight="1">
      <c r="B237" s="239"/>
      <c r="C237" s="239"/>
      <c r="D237" s="212"/>
      <c r="E237" s="213"/>
      <c r="F237" s="213"/>
      <c r="G237" s="213"/>
      <c r="H237" s="1294"/>
      <c r="I237" s="1294"/>
      <c r="J237" s="1294"/>
      <c r="K237" s="1294"/>
      <c r="L237" s="1294"/>
      <c r="M237" s="1294"/>
      <c r="N237" s="239"/>
    </row>
    <row r="238" spans="2:15" ht="26.25" customHeight="1">
      <c r="B238" s="239"/>
      <c r="C238" s="239"/>
      <c r="D238" s="212"/>
      <c r="E238" s="213"/>
      <c r="F238" s="213"/>
      <c r="G238" s="213"/>
      <c r="H238" s="1294"/>
      <c r="I238" s="1294"/>
      <c r="J238" s="1294"/>
      <c r="K238" s="1294"/>
      <c r="L238" s="1294"/>
      <c r="M238" s="1294"/>
      <c r="N238" s="239"/>
    </row>
    <row r="239" spans="2:15" ht="26.25" customHeight="1">
      <c r="B239" s="239"/>
      <c r="C239" s="239"/>
      <c r="D239" s="212"/>
      <c r="E239" s="213"/>
      <c r="F239" s="213"/>
      <c r="G239" s="213"/>
      <c r="H239" s="1294"/>
      <c r="I239" s="1294"/>
      <c r="J239" s="1294"/>
      <c r="K239" s="1294"/>
      <c r="L239" s="1294"/>
      <c r="M239" s="1294"/>
      <c r="N239" s="239"/>
    </row>
    <row r="240" spans="2:15" ht="26.25" customHeight="1"/>
    <row r="241" spans="1:18" ht="26.25" customHeight="1">
      <c r="B241" s="1315" t="s">
        <v>582</v>
      </c>
      <c r="C241" s="1315"/>
      <c r="D241" s="1315"/>
      <c r="E241" s="1315"/>
      <c r="F241" s="1315"/>
      <c r="G241" s="1315"/>
      <c r="H241" s="1315"/>
      <c r="I241" s="1315"/>
      <c r="J241" s="1315"/>
      <c r="K241" s="1315"/>
      <c r="L241" s="1315"/>
      <c r="M241" s="1315"/>
      <c r="N241" s="1315"/>
      <c r="O241" s="1315"/>
    </row>
    <row r="242" spans="1:18" ht="26.25" customHeight="1">
      <c r="B242" s="1315"/>
      <c r="C242" s="1315"/>
      <c r="D242" s="1315"/>
      <c r="E242" s="1315"/>
      <c r="F242" s="1315"/>
      <c r="G242" s="1315"/>
      <c r="H242" s="1315"/>
      <c r="I242" s="1315"/>
      <c r="J242" s="1315"/>
      <c r="K242" s="1315"/>
      <c r="L242" s="1315"/>
      <c r="M242" s="1315"/>
      <c r="N242" s="1315"/>
      <c r="O242" s="1315"/>
    </row>
    <row r="243" spans="1:18" ht="26.25" customHeight="1">
      <c r="B243" s="1315" t="s">
        <v>587</v>
      </c>
      <c r="C243" s="1315"/>
      <c r="D243" s="1315"/>
      <c r="E243" s="1315"/>
      <c r="F243" s="1315"/>
      <c r="G243" s="1315"/>
      <c r="H243" s="1315"/>
      <c r="I243" s="1315"/>
      <c r="J243" s="1315"/>
      <c r="K243" s="1315"/>
      <c r="L243" s="1315"/>
      <c r="M243" s="1315"/>
      <c r="N243" s="1315"/>
      <c r="O243" s="1315"/>
    </row>
    <row r="244" spans="1:18" ht="26.25" customHeight="1">
      <c r="B244" s="1315"/>
      <c r="C244" s="1315"/>
      <c r="D244" s="1315"/>
      <c r="E244" s="1315"/>
      <c r="F244" s="1315"/>
      <c r="G244" s="1315"/>
      <c r="H244" s="1315"/>
      <c r="I244" s="1315"/>
      <c r="J244" s="1315"/>
      <c r="K244" s="1315"/>
      <c r="L244" s="1315"/>
      <c r="M244" s="1315"/>
      <c r="N244" s="1315"/>
      <c r="O244" s="1315"/>
    </row>
    <row r="245" spans="1:18" ht="26.25" customHeight="1">
      <c r="B245" s="1315"/>
      <c r="C245" s="1315"/>
      <c r="D245" s="1315"/>
      <c r="E245" s="1315"/>
      <c r="F245" s="1315"/>
      <c r="G245" s="1315"/>
      <c r="H245" s="1315"/>
      <c r="I245" s="1315"/>
      <c r="J245" s="1315"/>
      <c r="K245" s="1315"/>
      <c r="L245" s="1315"/>
      <c r="M245" s="1315"/>
      <c r="N245" s="1315"/>
      <c r="O245" s="1315"/>
      <c r="Q245" s="303"/>
    </row>
    <row r="246" spans="1:18" ht="26.25" customHeight="1">
      <c r="B246" s="296"/>
      <c r="C246" s="296"/>
      <c r="D246" s="296"/>
      <c r="E246" s="296"/>
      <c r="F246" s="296"/>
      <c r="G246" s="296"/>
      <c r="H246" s="296"/>
      <c r="I246" s="296"/>
      <c r="J246" s="480"/>
      <c r="K246" s="480"/>
      <c r="L246" s="296"/>
      <c r="M246" s="296"/>
      <c r="N246" s="296"/>
      <c r="O246" s="296"/>
      <c r="Q246" s="303"/>
    </row>
    <row r="247" spans="1:18" ht="26.25" customHeight="1">
      <c r="B247" s="296"/>
      <c r="C247" s="296"/>
      <c r="D247" s="296"/>
      <c r="E247" s="296"/>
      <c r="F247" s="296"/>
      <c r="G247" s="296"/>
      <c r="H247" s="296"/>
      <c r="I247" s="296"/>
      <c r="J247" s="480"/>
      <c r="K247" s="480"/>
      <c r="L247" s="296"/>
      <c r="M247" s="296"/>
      <c r="N247" s="296"/>
      <c r="O247" s="296"/>
      <c r="Q247" s="303"/>
    </row>
    <row r="248" spans="1:18" ht="26.25" customHeight="1">
      <c r="B248" s="296"/>
      <c r="C248" s="296"/>
      <c r="D248" s="296"/>
      <c r="E248" s="296"/>
      <c r="F248" s="296"/>
      <c r="G248" s="296"/>
      <c r="H248" s="296"/>
      <c r="I248" s="296"/>
      <c r="J248" s="480"/>
      <c r="K248" s="480"/>
      <c r="L248" s="296"/>
      <c r="M248" s="296"/>
      <c r="N248" s="296"/>
      <c r="O248" s="296"/>
      <c r="Q248" s="303"/>
    </row>
    <row r="249" spans="1:18" ht="26.25" customHeight="1">
      <c r="B249" s="296"/>
      <c r="C249" s="296"/>
      <c r="D249" s="296"/>
      <c r="E249" s="296"/>
      <c r="F249" s="296"/>
      <c r="G249" s="296"/>
      <c r="H249" s="296"/>
      <c r="I249" s="296"/>
      <c r="J249" s="480"/>
      <c r="K249" s="480"/>
      <c r="L249" s="296"/>
      <c r="M249" s="296"/>
      <c r="N249" s="296"/>
      <c r="O249" s="296"/>
      <c r="Q249" s="303"/>
    </row>
    <row r="250" spans="1:18" ht="26.25" customHeight="1">
      <c r="A250" s="261" t="s">
        <v>635</v>
      </c>
      <c r="C250" s="296"/>
      <c r="D250" s="296"/>
      <c r="E250" s="296"/>
      <c r="F250" s="296"/>
      <c r="G250" s="296"/>
      <c r="H250" s="296"/>
      <c r="I250" s="296"/>
      <c r="J250" s="480"/>
      <c r="K250" s="480"/>
      <c r="L250" s="296"/>
      <c r="M250" s="296"/>
      <c r="N250" s="296"/>
      <c r="O250" s="296"/>
    </row>
    <row r="251" spans="1:18" ht="26.25" customHeight="1">
      <c r="Q251" s="351" t="s">
        <v>485</v>
      </c>
      <c r="R251" s="298"/>
    </row>
    <row r="252" spans="1:18" ht="26.25" customHeight="1">
      <c r="A252" s="261" t="s">
        <v>203</v>
      </c>
      <c r="Q252" s="351" t="s">
        <v>588</v>
      </c>
      <c r="R252" s="298"/>
    </row>
    <row r="253" spans="1:18" s="299" customFormat="1" ht="26.25" customHeight="1">
      <c r="L253" s="1316" t="str">
        <f>IF(入力シート!F14="","",入力シート!F14)</f>
        <v>(例)　202X年　X 月   X 日</v>
      </c>
      <c r="M253" s="1316"/>
      <c r="N253" s="1316"/>
      <c r="Q253" s="353"/>
      <c r="R253" s="262"/>
    </row>
    <row r="254" spans="1:18" ht="26.25" customHeight="1">
      <c r="A254" s="1295" t="s">
        <v>581</v>
      </c>
      <c r="B254" s="1295"/>
      <c r="C254" s="1295"/>
      <c r="D254" s="1295"/>
      <c r="E254" s="1295"/>
      <c r="F254" s="1295"/>
      <c r="G254" s="1295"/>
      <c r="H254" s="1295"/>
      <c r="I254" s="1295"/>
      <c r="J254" s="1295"/>
      <c r="K254" s="1295"/>
      <c r="L254" s="1295"/>
      <c r="M254" s="1295"/>
      <c r="N254" s="1295"/>
      <c r="O254" s="1295"/>
      <c r="Q254" s="342"/>
      <c r="R254" s="262"/>
    </row>
    <row r="255" spans="1:18" s="292" customFormat="1" ht="26.25" customHeight="1">
      <c r="A255" s="261"/>
      <c r="B255" s="261"/>
      <c r="C255" s="261"/>
      <c r="D255" s="261"/>
      <c r="E255" s="261"/>
      <c r="F255" s="261"/>
      <c r="G255" s="261"/>
      <c r="H255" s="261"/>
      <c r="I255" s="261"/>
      <c r="J255" s="261"/>
      <c r="K255" s="261"/>
      <c r="L255" s="261"/>
      <c r="M255" s="261"/>
      <c r="N255" s="261"/>
      <c r="O255" s="261"/>
      <c r="Q255" s="342"/>
      <c r="R255" s="262"/>
    </row>
    <row r="256" spans="1:18" ht="26.25" customHeight="1">
      <c r="A256" s="292"/>
      <c r="B256" s="1303" t="s">
        <v>204</v>
      </c>
      <c r="C256" s="1303" t="s">
        <v>205</v>
      </c>
      <c r="D256" s="1303" t="s">
        <v>206</v>
      </c>
      <c r="E256" s="1303"/>
      <c r="F256" s="1303"/>
      <c r="G256" s="1303"/>
      <c r="H256" s="1303" t="s">
        <v>207</v>
      </c>
      <c r="I256" s="1303"/>
      <c r="J256" s="1303"/>
      <c r="K256" s="1303"/>
      <c r="L256" s="1303"/>
      <c r="M256" s="1303"/>
      <c r="N256" s="1303" t="s">
        <v>11</v>
      </c>
      <c r="O256" s="263"/>
      <c r="Q256" s="352"/>
      <c r="R256" s="300"/>
    </row>
    <row r="257" spans="1:18" ht="26.25" customHeight="1">
      <c r="A257" s="292"/>
      <c r="B257" s="1303"/>
      <c r="C257" s="1303"/>
      <c r="D257" s="301" t="s">
        <v>208</v>
      </c>
      <c r="E257" s="301" t="s">
        <v>172</v>
      </c>
      <c r="F257" s="301" t="s">
        <v>173</v>
      </c>
      <c r="G257" s="301" t="s">
        <v>187</v>
      </c>
      <c r="H257" s="1303"/>
      <c r="I257" s="1303"/>
      <c r="J257" s="1303"/>
      <c r="K257" s="1303"/>
      <c r="L257" s="1303"/>
      <c r="M257" s="1303"/>
      <c r="N257" s="1303"/>
      <c r="O257" s="263"/>
      <c r="Q257" s="352"/>
      <c r="R257" s="300"/>
    </row>
    <row r="258" spans="1:18" ht="26.25" customHeight="1">
      <c r="A258" s="265"/>
      <c r="B258" s="239"/>
      <c r="C258" s="239"/>
      <c r="D258" s="212"/>
      <c r="E258" s="213"/>
      <c r="F258" s="213"/>
      <c r="G258" s="213"/>
      <c r="H258" s="1294"/>
      <c r="I258" s="1294"/>
      <c r="J258" s="1294"/>
      <c r="K258" s="1294"/>
      <c r="L258" s="1294"/>
      <c r="M258" s="1294"/>
      <c r="N258" s="239"/>
      <c r="O258" s="302"/>
      <c r="Q258" s="349" t="s">
        <v>209</v>
      </c>
      <c r="R258" s="262"/>
    </row>
    <row r="259" spans="1:18" ht="26.25" customHeight="1">
      <c r="A259" s="265"/>
      <c r="B259" s="239"/>
      <c r="C259" s="239"/>
      <c r="D259" s="212"/>
      <c r="E259" s="213"/>
      <c r="F259" s="213"/>
      <c r="G259" s="213"/>
      <c r="H259" s="1294"/>
      <c r="I259" s="1294"/>
      <c r="J259" s="1294"/>
      <c r="K259" s="1294"/>
      <c r="L259" s="1294"/>
      <c r="M259" s="1294"/>
      <c r="N259" s="239"/>
      <c r="O259" s="302"/>
      <c r="Q259" s="349" t="s">
        <v>315</v>
      </c>
      <c r="R259" s="262"/>
    </row>
    <row r="260" spans="1:18" ht="26.25" customHeight="1">
      <c r="A260" s="265"/>
      <c r="B260" s="239"/>
      <c r="C260" s="239"/>
      <c r="D260" s="212"/>
      <c r="E260" s="213"/>
      <c r="F260" s="213"/>
      <c r="G260" s="213"/>
      <c r="H260" s="1294"/>
      <c r="I260" s="1294"/>
      <c r="J260" s="1294"/>
      <c r="K260" s="1294"/>
      <c r="L260" s="1294"/>
      <c r="M260" s="1294"/>
      <c r="N260" s="239"/>
      <c r="O260" s="263"/>
      <c r="Q260" s="349" t="s">
        <v>494</v>
      </c>
      <c r="R260" s="262"/>
    </row>
    <row r="261" spans="1:18" ht="26.25" customHeight="1">
      <c r="B261" s="239"/>
      <c r="C261" s="239"/>
      <c r="D261" s="212"/>
      <c r="E261" s="213"/>
      <c r="F261" s="213"/>
      <c r="G261" s="213"/>
      <c r="H261" s="1294"/>
      <c r="I261" s="1294"/>
      <c r="J261" s="1294"/>
      <c r="K261" s="1294"/>
      <c r="L261" s="1294"/>
      <c r="M261" s="1294"/>
      <c r="N261" s="239"/>
      <c r="O261" s="263"/>
    </row>
    <row r="262" spans="1:18" ht="26.25" customHeight="1">
      <c r="B262" s="239"/>
      <c r="C262" s="239"/>
      <c r="D262" s="212"/>
      <c r="E262" s="213"/>
      <c r="F262" s="213"/>
      <c r="G262" s="213"/>
      <c r="H262" s="1294"/>
      <c r="I262" s="1294"/>
      <c r="J262" s="1294"/>
      <c r="K262" s="1294"/>
      <c r="L262" s="1294"/>
      <c r="M262" s="1294"/>
      <c r="N262" s="239"/>
      <c r="O262" s="263"/>
    </row>
    <row r="263" spans="1:18" ht="26.25" customHeight="1">
      <c r="B263" s="239"/>
      <c r="C263" s="239"/>
      <c r="D263" s="212"/>
      <c r="E263" s="213"/>
      <c r="F263" s="213"/>
      <c r="G263" s="213"/>
      <c r="H263" s="1294"/>
      <c r="I263" s="1294"/>
      <c r="J263" s="1294"/>
      <c r="K263" s="1294"/>
      <c r="L263" s="1294"/>
      <c r="M263" s="1294"/>
      <c r="N263" s="239"/>
      <c r="O263" s="263"/>
    </row>
    <row r="264" spans="1:18" ht="26.25" customHeight="1">
      <c r="B264" s="239"/>
      <c r="C264" s="239"/>
      <c r="D264" s="212"/>
      <c r="E264" s="213"/>
      <c r="F264" s="213"/>
      <c r="G264" s="213"/>
      <c r="H264" s="1294"/>
      <c r="I264" s="1294"/>
      <c r="J264" s="1294"/>
      <c r="K264" s="1294"/>
      <c r="L264" s="1294"/>
      <c r="M264" s="1294"/>
      <c r="N264" s="239"/>
      <c r="O264" s="263"/>
    </row>
    <row r="265" spans="1:18" ht="26.25" customHeight="1">
      <c r="B265" s="239"/>
      <c r="C265" s="239"/>
      <c r="D265" s="212"/>
      <c r="E265" s="213"/>
      <c r="F265" s="213"/>
      <c r="G265" s="213"/>
      <c r="H265" s="1294"/>
      <c r="I265" s="1294"/>
      <c r="J265" s="1294"/>
      <c r="K265" s="1294"/>
      <c r="L265" s="1294"/>
      <c r="M265" s="1294"/>
      <c r="N265" s="239"/>
      <c r="O265" s="263"/>
    </row>
    <row r="266" spans="1:18" ht="26.25" customHeight="1">
      <c r="B266" s="239"/>
      <c r="C266" s="239"/>
      <c r="D266" s="212"/>
      <c r="E266" s="213"/>
      <c r="F266" s="213"/>
      <c r="G266" s="213"/>
      <c r="H266" s="1294"/>
      <c r="I266" s="1294"/>
      <c r="J266" s="1294"/>
      <c r="K266" s="1294"/>
      <c r="L266" s="1294"/>
      <c r="M266" s="1294"/>
      <c r="N266" s="239"/>
      <c r="O266" s="263"/>
    </row>
    <row r="267" spans="1:18" ht="26.25" customHeight="1">
      <c r="B267" s="239"/>
      <c r="C267" s="239"/>
      <c r="D267" s="212"/>
      <c r="E267" s="213"/>
      <c r="F267" s="213"/>
      <c r="G267" s="213"/>
      <c r="H267" s="1294"/>
      <c r="I267" s="1294"/>
      <c r="J267" s="1294"/>
      <c r="K267" s="1294"/>
      <c r="L267" s="1294"/>
      <c r="M267" s="1294"/>
      <c r="N267" s="239"/>
      <c r="O267" s="263"/>
    </row>
    <row r="268" spans="1:18" ht="26.25" customHeight="1">
      <c r="B268" s="239"/>
      <c r="C268" s="239"/>
      <c r="D268" s="212"/>
      <c r="E268" s="213"/>
      <c r="F268" s="213"/>
      <c r="G268" s="213"/>
      <c r="H268" s="1294"/>
      <c r="I268" s="1294"/>
      <c r="J268" s="1294"/>
      <c r="K268" s="1294"/>
      <c r="L268" s="1294"/>
      <c r="M268" s="1294"/>
      <c r="N268" s="239"/>
      <c r="O268" s="263"/>
    </row>
    <row r="269" spans="1:18" ht="26.25" customHeight="1">
      <c r="B269" s="239"/>
      <c r="C269" s="239"/>
      <c r="D269" s="212"/>
      <c r="E269" s="213"/>
      <c r="F269" s="213"/>
      <c r="G269" s="213"/>
      <c r="H269" s="1294"/>
      <c r="I269" s="1294"/>
      <c r="J269" s="1294"/>
      <c r="K269" s="1294"/>
      <c r="L269" s="1294"/>
      <c r="M269" s="1294"/>
      <c r="N269" s="239"/>
      <c r="O269" s="263"/>
    </row>
    <row r="270" spans="1:18" ht="26.25" customHeight="1">
      <c r="B270" s="239"/>
      <c r="C270" s="239"/>
      <c r="D270" s="212"/>
      <c r="E270" s="213"/>
      <c r="F270" s="213"/>
      <c r="G270" s="213"/>
      <c r="H270" s="1294"/>
      <c r="I270" s="1294"/>
      <c r="J270" s="1294"/>
      <c r="K270" s="1294"/>
      <c r="L270" s="1294"/>
      <c r="M270" s="1294"/>
      <c r="N270" s="239"/>
      <c r="O270" s="263"/>
    </row>
    <row r="271" spans="1:18" ht="26.25" customHeight="1">
      <c r="B271" s="239"/>
      <c r="C271" s="239"/>
      <c r="D271" s="212"/>
      <c r="E271" s="213"/>
      <c r="F271" s="213"/>
      <c r="G271" s="213"/>
      <c r="H271" s="1294"/>
      <c r="I271" s="1294"/>
      <c r="J271" s="1294"/>
      <c r="K271" s="1294"/>
      <c r="L271" s="1294"/>
      <c r="M271" s="1294"/>
      <c r="N271" s="239"/>
      <c r="O271" s="263"/>
    </row>
    <row r="272" spans="1:18" ht="26.25" customHeight="1">
      <c r="B272" s="239"/>
      <c r="C272" s="239"/>
      <c r="D272" s="212"/>
      <c r="E272" s="213"/>
      <c r="F272" s="213"/>
      <c r="G272" s="213"/>
      <c r="H272" s="1294"/>
      <c r="I272" s="1294"/>
      <c r="J272" s="1294"/>
      <c r="K272" s="1294"/>
      <c r="L272" s="1294"/>
      <c r="M272" s="1294"/>
      <c r="N272" s="239"/>
      <c r="O272" s="263"/>
    </row>
    <row r="273" spans="2:17" ht="26.25" customHeight="1">
      <c r="B273" s="239"/>
      <c r="C273" s="239"/>
      <c r="D273" s="212"/>
      <c r="E273" s="213"/>
      <c r="F273" s="213"/>
      <c r="G273" s="213"/>
      <c r="H273" s="1294"/>
      <c r="I273" s="1294"/>
      <c r="J273" s="1294"/>
      <c r="K273" s="1294"/>
      <c r="L273" s="1294"/>
      <c r="M273" s="1294"/>
      <c r="N273" s="239"/>
      <c r="O273" s="263"/>
    </row>
    <row r="274" spans="2:17" ht="26.25" customHeight="1">
      <c r="B274" s="239"/>
      <c r="C274" s="239"/>
      <c r="D274" s="212"/>
      <c r="E274" s="213"/>
      <c r="F274" s="213"/>
      <c r="G274" s="213"/>
      <c r="H274" s="1294"/>
      <c r="I274" s="1294"/>
      <c r="J274" s="1294"/>
      <c r="K274" s="1294"/>
      <c r="L274" s="1294"/>
      <c r="M274" s="1294"/>
      <c r="N274" s="239"/>
      <c r="O274" s="263"/>
    </row>
    <row r="275" spans="2:17" ht="26.25" customHeight="1">
      <c r="B275" s="239"/>
      <c r="C275" s="239"/>
      <c r="D275" s="212"/>
      <c r="E275" s="213"/>
      <c r="F275" s="213"/>
      <c r="G275" s="213"/>
      <c r="H275" s="1294"/>
      <c r="I275" s="1294"/>
      <c r="J275" s="1294"/>
      <c r="K275" s="1294"/>
      <c r="L275" s="1294"/>
      <c r="M275" s="1294"/>
      <c r="N275" s="239"/>
      <c r="O275" s="263"/>
    </row>
    <row r="276" spans="2:17" ht="26.25" customHeight="1">
      <c r="B276" s="239"/>
      <c r="C276" s="239"/>
      <c r="D276" s="212"/>
      <c r="E276" s="213"/>
      <c r="F276" s="213"/>
      <c r="G276" s="213"/>
      <c r="H276" s="1294"/>
      <c r="I276" s="1294"/>
      <c r="J276" s="1294"/>
      <c r="K276" s="1294"/>
      <c r="L276" s="1294"/>
      <c r="M276" s="1294"/>
      <c r="N276" s="239"/>
    </row>
    <row r="277" spans="2:17" ht="26.25" customHeight="1">
      <c r="B277" s="239"/>
      <c r="C277" s="239"/>
      <c r="D277" s="212"/>
      <c r="E277" s="213"/>
      <c r="F277" s="213"/>
      <c r="G277" s="213"/>
      <c r="H277" s="1294"/>
      <c r="I277" s="1294"/>
      <c r="J277" s="1294"/>
      <c r="K277" s="1294"/>
      <c r="L277" s="1294"/>
      <c r="M277" s="1294"/>
      <c r="N277" s="239"/>
    </row>
    <row r="278" spans="2:17" ht="26.25" customHeight="1">
      <c r="B278" s="239"/>
      <c r="C278" s="239"/>
      <c r="D278" s="212"/>
      <c r="E278" s="213"/>
      <c r="F278" s="213"/>
      <c r="G278" s="213"/>
      <c r="H278" s="1294"/>
      <c r="I278" s="1294"/>
      <c r="J278" s="1294"/>
      <c r="K278" s="1294"/>
      <c r="L278" s="1294"/>
      <c r="M278" s="1294"/>
      <c r="N278" s="239"/>
    </row>
    <row r="279" spans="2:17" ht="26.25" customHeight="1">
      <c r="B279" s="239"/>
      <c r="C279" s="239"/>
      <c r="D279" s="212"/>
      <c r="E279" s="213"/>
      <c r="F279" s="213"/>
      <c r="G279" s="213"/>
      <c r="H279" s="1294"/>
      <c r="I279" s="1294"/>
      <c r="J279" s="1294"/>
      <c r="K279" s="1294"/>
      <c r="L279" s="1294"/>
      <c r="M279" s="1294"/>
      <c r="N279" s="239"/>
    </row>
    <row r="280" spans="2:17" ht="26.25" customHeight="1">
      <c r="B280" s="239"/>
      <c r="C280" s="239"/>
      <c r="D280" s="212"/>
      <c r="E280" s="213"/>
      <c r="F280" s="213"/>
      <c r="G280" s="213"/>
      <c r="H280" s="1294"/>
      <c r="I280" s="1294"/>
      <c r="J280" s="1294"/>
      <c r="K280" s="1294"/>
      <c r="L280" s="1294"/>
      <c r="M280" s="1294"/>
      <c r="N280" s="239"/>
    </row>
    <row r="281" spans="2:17" ht="26.25" customHeight="1">
      <c r="B281" s="239"/>
      <c r="C281" s="239"/>
      <c r="D281" s="212"/>
      <c r="E281" s="213"/>
      <c r="F281" s="213"/>
      <c r="G281" s="213"/>
      <c r="H281" s="1294"/>
      <c r="I281" s="1294"/>
      <c r="J281" s="1294"/>
      <c r="K281" s="1294"/>
      <c r="L281" s="1294"/>
      <c r="M281" s="1294"/>
      <c r="N281" s="239"/>
    </row>
    <row r="282" spans="2:17" ht="26.25" customHeight="1">
      <c r="B282" s="239"/>
      <c r="C282" s="239"/>
      <c r="D282" s="212"/>
      <c r="E282" s="213"/>
      <c r="F282" s="213"/>
      <c r="G282" s="213"/>
      <c r="H282" s="1294"/>
      <c r="I282" s="1294"/>
      <c r="J282" s="1294"/>
      <c r="K282" s="1294"/>
      <c r="L282" s="1294"/>
      <c r="M282" s="1294"/>
      <c r="N282" s="239"/>
    </row>
    <row r="283" spans="2:17" ht="26.25" customHeight="1"/>
    <row r="284" spans="2:17" ht="26.25" customHeight="1">
      <c r="B284" s="1315" t="s">
        <v>582</v>
      </c>
      <c r="C284" s="1315"/>
      <c r="D284" s="1315"/>
      <c r="E284" s="1315"/>
      <c r="F284" s="1315"/>
      <c r="G284" s="1315"/>
      <c r="H284" s="1315"/>
      <c r="I284" s="1315"/>
      <c r="J284" s="1315"/>
      <c r="K284" s="1315"/>
      <c r="L284" s="1315"/>
      <c r="M284" s="1315"/>
      <c r="N284" s="1315"/>
      <c r="O284" s="1315"/>
    </row>
    <row r="285" spans="2:17" ht="26.25" customHeight="1">
      <c r="B285" s="1315"/>
      <c r="C285" s="1315"/>
      <c r="D285" s="1315"/>
      <c r="E285" s="1315"/>
      <c r="F285" s="1315"/>
      <c r="G285" s="1315"/>
      <c r="H285" s="1315"/>
      <c r="I285" s="1315"/>
      <c r="J285" s="1315"/>
      <c r="K285" s="1315"/>
      <c r="L285" s="1315"/>
      <c r="M285" s="1315"/>
      <c r="N285" s="1315"/>
      <c r="O285" s="1315"/>
    </row>
    <row r="286" spans="2:17" ht="26.25" customHeight="1">
      <c r="B286" s="1315" t="s">
        <v>587</v>
      </c>
      <c r="C286" s="1315"/>
      <c r="D286" s="1315"/>
      <c r="E286" s="1315"/>
      <c r="F286" s="1315"/>
      <c r="G286" s="1315"/>
      <c r="H286" s="1315"/>
      <c r="I286" s="1315"/>
      <c r="J286" s="1315"/>
      <c r="K286" s="1315"/>
      <c r="L286" s="1315"/>
      <c r="M286" s="1315"/>
      <c r="N286" s="1315"/>
      <c r="O286" s="1315"/>
    </row>
    <row r="287" spans="2:17" ht="26.25" customHeight="1">
      <c r="B287" s="1315"/>
      <c r="C287" s="1315"/>
      <c r="D287" s="1315"/>
      <c r="E287" s="1315"/>
      <c r="F287" s="1315"/>
      <c r="G287" s="1315"/>
      <c r="H287" s="1315"/>
      <c r="I287" s="1315"/>
      <c r="J287" s="1315"/>
      <c r="K287" s="1315"/>
      <c r="L287" s="1315"/>
      <c r="M287" s="1315"/>
      <c r="N287" s="1315"/>
      <c r="O287" s="1315"/>
    </row>
    <row r="288" spans="2:17" ht="26.25" customHeight="1">
      <c r="B288" s="1315"/>
      <c r="C288" s="1315"/>
      <c r="D288" s="1315"/>
      <c r="E288" s="1315"/>
      <c r="F288" s="1315"/>
      <c r="G288" s="1315"/>
      <c r="H288" s="1315"/>
      <c r="I288" s="1315"/>
      <c r="J288" s="1315"/>
      <c r="K288" s="1315"/>
      <c r="L288" s="1315"/>
      <c r="M288" s="1315"/>
      <c r="N288" s="1315"/>
      <c r="O288" s="1315"/>
      <c r="Q288" s="303"/>
    </row>
    <row r="289" spans="1:18" ht="26.25" customHeight="1">
      <c r="B289" s="296"/>
      <c r="C289" s="296"/>
      <c r="D289" s="296"/>
      <c r="E289" s="296"/>
      <c r="F289" s="296"/>
      <c r="G289" s="296"/>
      <c r="H289" s="296"/>
      <c r="I289" s="296"/>
      <c r="J289" s="480"/>
      <c r="K289" s="480"/>
      <c r="L289" s="296"/>
      <c r="M289" s="296"/>
      <c r="N289" s="296"/>
      <c r="O289" s="296"/>
      <c r="Q289" s="303"/>
    </row>
    <row r="290" spans="1:18" ht="26.25" customHeight="1">
      <c r="B290" s="296"/>
      <c r="C290" s="296"/>
      <c r="D290" s="296"/>
      <c r="E290" s="296"/>
      <c r="F290" s="296"/>
      <c r="G290" s="296"/>
      <c r="H290" s="296"/>
      <c r="I290" s="296"/>
      <c r="J290" s="480"/>
      <c r="K290" s="480"/>
      <c r="L290" s="296"/>
      <c r="M290" s="296"/>
      <c r="N290" s="296"/>
      <c r="O290" s="296"/>
      <c r="Q290" s="303"/>
    </row>
    <row r="291" spans="1:18" ht="26.25" customHeight="1">
      <c r="B291" s="296"/>
      <c r="C291" s="296"/>
      <c r="D291" s="296"/>
      <c r="E291" s="296"/>
      <c r="F291" s="296"/>
      <c r="G291" s="296"/>
      <c r="H291" s="296"/>
      <c r="I291" s="296"/>
      <c r="J291" s="480"/>
      <c r="K291" s="480"/>
      <c r="L291" s="296"/>
      <c r="M291" s="296"/>
      <c r="N291" s="296"/>
      <c r="O291" s="296"/>
      <c r="Q291" s="303"/>
    </row>
    <row r="292" spans="1:18" ht="26.25" customHeight="1">
      <c r="B292" s="296"/>
      <c r="C292" s="296"/>
      <c r="D292" s="296"/>
      <c r="E292" s="296"/>
      <c r="F292" s="296"/>
      <c r="G292" s="296"/>
      <c r="H292" s="296"/>
      <c r="I292" s="296"/>
      <c r="J292" s="480"/>
      <c r="K292" s="480"/>
      <c r="L292" s="296"/>
      <c r="M292" s="296"/>
      <c r="N292" s="296"/>
      <c r="O292" s="296"/>
      <c r="Q292" s="303"/>
    </row>
    <row r="293" spans="1:18" ht="26.25" customHeight="1">
      <c r="A293" s="261" t="s">
        <v>635</v>
      </c>
      <c r="C293" s="296"/>
      <c r="D293" s="296"/>
      <c r="E293" s="296"/>
      <c r="F293" s="296"/>
      <c r="G293" s="296"/>
      <c r="H293" s="296"/>
      <c r="I293" s="296"/>
      <c r="J293" s="480"/>
      <c r="K293" s="480"/>
      <c r="L293" s="296"/>
      <c r="M293" s="296"/>
      <c r="N293" s="296"/>
      <c r="O293" s="296"/>
    </row>
    <row r="294" spans="1:18" ht="26.25" customHeight="1">
      <c r="Q294" s="351" t="s">
        <v>485</v>
      </c>
      <c r="R294" s="298"/>
    </row>
    <row r="295" spans="1:18" ht="26.25" customHeight="1">
      <c r="A295" s="261" t="s">
        <v>203</v>
      </c>
      <c r="Q295" s="351" t="s">
        <v>711</v>
      </c>
      <c r="R295" s="298"/>
    </row>
    <row r="296" spans="1:18" s="299" customFormat="1" ht="26.25" customHeight="1">
      <c r="L296" s="1316" t="str">
        <f>IF(入力シート!F14="","",入力シート!F14)</f>
        <v>(例)　202X年　X 月   X 日</v>
      </c>
      <c r="M296" s="1316"/>
      <c r="N296" s="1316"/>
      <c r="Q296" s="353"/>
      <c r="R296" s="262"/>
    </row>
    <row r="297" spans="1:18" ht="26.25" customHeight="1">
      <c r="A297" s="1295" t="s">
        <v>581</v>
      </c>
      <c r="B297" s="1295"/>
      <c r="C297" s="1295"/>
      <c r="D297" s="1295"/>
      <c r="E297" s="1295"/>
      <c r="F297" s="1295"/>
      <c r="G297" s="1295"/>
      <c r="H297" s="1295"/>
      <c r="I297" s="1295"/>
      <c r="J297" s="1295"/>
      <c r="K297" s="1295"/>
      <c r="L297" s="1295"/>
      <c r="M297" s="1295"/>
      <c r="N297" s="1295"/>
      <c r="O297" s="1295"/>
      <c r="Q297" s="342"/>
      <c r="R297" s="262"/>
    </row>
    <row r="298" spans="1:18" s="292" customFormat="1" ht="26.25" customHeight="1">
      <c r="A298" s="261"/>
      <c r="B298" s="261"/>
      <c r="C298" s="261"/>
      <c r="D298" s="261"/>
      <c r="E298" s="261"/>
      <c r="F298" s="261"/>
      <c r="G298" s="261"/>
      <c r="H298" s="261"/>
      <c r="I298" s="261"/>
      <c r="J298" s="261"/>
      <c r="K298" s="261"/>
      <c r="L298" s="261"/>
      <c r="M298" s="261"/>
      <c r="N298" s="261"/>
      <c r="O298" s="261"/>
      <c r="Q298" s="342"/>
      <c r="R298" s="262"/>
    </row>
    <row r="299" spans="1:18" ht="26.25" customHeight="1">
      <c r="A299" s="292"/>
      <c r="B299" s="1303" t="s">
        <v>204</v>
      </c>
      <c r="C299" s="1303" t="s">
        <v>205</v>
      </c>
      <c r="D299" s="1303" t="s">
        <v>206</v>
      </c>
      <c r="E299" s="1303"/>
      <c r="F299" s="1303"/>
      <c r="G299" s="1303"/>
      <c r="H299" s="1303" t="s">
        <v>207</v>
      </c>
      <c r="I299" s="1303"/>
      <c r="J299" s="1303"/>
      <c r="K299" s="1303"/>
      <c r="L299" s="1303"/>
      <c r="M299" s="1303"/>
      <c r="N299" s="1303" t="s">
        <v>11</v>
      </c>
      <c r="O299" s="263"/>
      <c r="Q299" s="352"/>
      <c r="R299" s="300"/>
    </row>
    <row r="300" spans="1:18" ht="26.25" customHeight="1">
      <c r="A300" s="292"/>
      <c r="B300" s="1303"/>
      <c r="C300" s="1303"/>
      <c r="D300" s="301" t="s">
        <v>208</v>
      </c>
      <c r="E300" s="301" t="s">
        <v>172</v>
      </c>
      <c r="F300" s="301" t="s">
        <v>173</v>
      </c>
      <c r="G300" s="301" t="s">
        <v>187</v>
      </c>
      <c r="H300" s="1303"/>
      <c r="I300" s="1303"/>
      <c r="J300" s="1303"/>
      <c r="K300" s="1303"/>
      <c r="L300" s="1303"/>
      <c r="M300" s="1303"/>
      <c r="N300" s="1303"/>
      <c r="O300" s="263"/>
      <c r="Q300" s="352"/>
      <c r="R300" s="300"/>
    </row>
    <row r="301" spans="1:18" ht="26.25" customHeight="1">
      <c r="A301" s="265"/>
      <c r="B301" s="239"/>
      <c r="C301" s="239"/>
      <c r="D301" s="212"/>
      <c r="E301" s="213"/>
      <c r="F301" s="213"/>
      <c r="G301" s="213"/>
      <c r="H301" s="1294"/>
      <c r="I301" s="1294"/>
      <c r="J301" s="1294"/>
      <c r="K301" s="1294"/>
      <c r="L301" s="1294"/>
      <c r="M301" s="1294"/>
      <c r="N301" s="239"/>
      <c r="O301" s="302"/>
      <c r="Q301" s="349" t="s">
        <v>209</v>
      </c>
      <c r="R301" s="262"/>
    </row>
    <row r="302" spans="1:18" ht="26.25" customHeight="1">
      <c r="A302" s="265"/>
      <c r="B302" s="239"/>
      <c r="C302" s="239"/>
      <c r="D302" s="212"/>
      <c r="E302" s="213"/>
      <c r="F302" s="213"/>
      <c r="G302" s="213"/>
      <c r="H302" s="1294"/>
      <c r="I302" s="1294"/>
      <c r="J302" s="1294"/>
      <c r="K302" s="1294"/>
      <c r="L302" s="1294"/>
      <c r="M302" s="1294"/>
      <c r="N302" s="239"/>
      <c r="O302" s="302"/>
      <c r="Q302" s="349" t="s">
        <v>315</v>
      </c>
      <c r="R302" s="262"/>
    </row>
    <row r="303" spans="1:18" ht="26.25" customHeight="1">
      <c r="A303" s="265"/>
      <c r="B303" s="239"/>
      <c r="C303" s="239"/>
      <c r="D303" s="212"/>
      <c r="E303" s="213"/>
      <c r="F303" s="213"/>
      <c r="G303" s="213"/>
      <c r="H303" s="1294"/>
      <c r="I303" s="1294"/>
      <c r="J303" s="1294"/>
      <c r="K303" s="1294"/>
      <c r="L303" s="1294"/>
      <c r="M303" s="1294"/>
      <c r="N303" s="239"/>
      <c r="O303" s="263"/>
      <c r="Q303" s="349" t="s">
        <v>494</v>
      </c>
      <c r="R303" s="262"/>
    </row>
    <row r="304" spans="1:18" ht="26.25" customHeight="1">
      <c r="B304" s="239"/>
      <c r="C304" s="239"/>
      <c r="D304" s="212"/>
      <c r="E304" s="213"/>
      <c r="F304" s="213"/>
      <c r="G304" s="213"/>
      <c r="H304" s="1294"/>
      <c r="I304" s="1294"/>
      <c r="J304" s="1294"/>
      <c r="K304" s="1294"/>
      <c r="L304" s="1294"/>
      <c r="M304" s="1294"/>
      <c r="N304" s="239"/>
      <c r="O304" s="263"/>
    </row>
    <row r="305" spans="2:15" ht="26.25" customHeight="1">
      <c r="B305" s="239"/>
      <c r="C305" s="239"/>
      <c r="D305" s="212"/>
      <c r="E305" s="213"/>
      <c r="F305" s="213"/>
      <c r="G305" s="213"/>
      <c r="H305" s="1294"/>
      <c r="I305" s="1294"/>
      <c r="J305" s="1294"/>
      <c r="K305" s="1294"/>
      <c r="L305" s="1294"/>
      <c r="M305" s="1294"/>
      <c r="N305" s="239"/>
      <c r="O305" s="263"/>
    </row>
    <row r="306" spans="2:15" ht="26.25" customHeight="1">
      <c r="B306" s="239"/>
      <c r="C306" s="239"/>
      <c r="D306" s="212"/>
      <c r="E306" s="213"/>
      <c r="F306" s="213"/>
      <c r="G306" s="213"/>
      <c r="H306" s="1294"/>
      <c r="I306" s="1294"/>
      <c r="J306" s="1294"/>
      <c r="K306" s="1294"/>
      <c r="L306" s="1294"/>
      <c r="M306" s="1294"/>
      <c r="N306" s="239"/>
      <c r="O306" s="263"/>
    </row>
    <row r="307" spans="2:15" ht="26.25" customHeight="1">
      <c r="B307" s="239"/>
      <c r="C307" s="239"/>
      <c r="D307" s="212"/>
      <c r="E307" s="213"/>
      <c r="F307" s="213"/>
      <c r="G307" s="213"/>
      <c r="H307" s="1294"/>
      <c r="I307" s="1294"/>
      <c r="J307" s="1294"/>
      <c r="K307" s="1294"/>
      <c r="L307" s="1294"/>
      <c r="M307" s="1294"/>
      <c r="N307" s="239"/>
      <c r="O307" s="263"/>
    </row>
    <row r="308" spans="2:15" ht="26.25" customHeight="1">
      <c r="B308" s="239"/>
      <c r="C308" s="239"/>
      <c r="D308" s="212"/>
      <c r="E308" s="213"/>
      <c r="F308" s="213"/>
      <c r="G308" s="213"/>
      <c r="H308" s="1294"/>
      <c r="I308" s="1294"/>
      <c r="J308" s="1294"/>
      <c r="K308" s="1294"/>
      <c r="L308" s="1294"/>
      <c r="M308" s="1294"/>
      <c r="N308" s="239"/>
      <c r="O308" s="263"/>
    </row>
    <row r="309" spans="2:15" ht="26.25" customHeight="1">
      <c r="B309" s="239"/>
      <c r="C309" s="239"/>
      <c r="D309" s="212"/>
      <c r="E309" s="213"/>
      <c r="F309" s="213"/>
      <c r="G309" s="213"/>
      <c r="H309" s="1294"/>
      <c r="I309" s="1294"/>
      <c r="J309" s="1294"/>
      <c r="K309" s="1294"/>
      <c r="L309" s="1294"/>
      <c r="M309" s="1294"/>
      <c r="N309" s="239"/>
      <c r="O309" s="263"/>
    </row>
    <row r="310" spans="2:15" ht="26.25" customHeight="1">
      <c r="B310" s="239"/>
      <c r="C310" s="239"/>
      <c r="D310" s="212"/>
      <c r="E310" s="213"/>
      <c r="F310" s="213"/>
      <c r="G310" s="213"/>
      <c r="H310" s="1294"/>
      <c r="I310" s="1294"/>
      <c r="J310" s="1294"/>
      <c r="K310" s="1294"/>
      <c r="L310" s="1294"/>
      <c r="M310" s="1294"/>
      <c r="N310" s="239"/>
      <c r="O310" s="263"/>
    </row>
    <row r="311" spans="2:15" ht="26.25" customHeight="1">
      <c r="B311" s="239"/>
      <c r="C311" s="239"/>
      <c r="D311" s="212"/>
      <c r="E311" s="213"/>
      <c r="F311" s="213"/>
      <c r="G311" s="213"/>
      <c r="H311" s="1294"/>
      <c r="I311" s="1294"/>
      <c r="J311" s="1294"/>
      <c r="K311" s="1294"/>
      <c r="L311" s="1294"/>
      <c r="M311" s="1294"/>
      <c r="N311" s="239"/>
      <c r="O311" s="263"/>
    </row>
    <row r="312" spans="2:15" ht="26.25" customHeight="1">
      <c r="B312" s="239"/>
      <c r="C312" s="239"/>
      <c r="D312" s="212"/>
      <c r="E312" s="213"/>
      <c r="F312" s="213"/>
      <c r="G312" s="213"/>
      <c r="H312" s="1294"/>
      <c r="I312" s="1294"/>
      <c r="J312" s="1294"/>
      <c r="K312" s="1294"/>
      <c r="L312" s="1294"/>
      <c r="M312" s="1294"/>
      <c r="N312" s="239"/>
      <c r="O312" s="263"/>
    </row>
    <row r="313" spans="2:15" ht="26.25" customHeight="1">
      <c r="B313" s="239"/>
      <c r="C313" s="239"/>
      <c r="D313" s="212"/>
      <c r="E313" s="213"/>
      <c r="F313" s="213"/>
      <c r="G313" s="213"/>
      <c r="H313" s="1294"/>
      <c r="I313" s="1294"/>
      <c r="J313" s="1294"/>
      <c r="K313" s="1294"/>
      <c r="L313" s="1294"/>
      <c r="M313" s="1294"/>
      <c r="N313" s="239"/>
      <c r="O313" s="263"/>
    </row>
    <row r="314" spans="2:15" ht="26.25" customHeight="1">
      <c r="B314" s="239"/>
      <c r="C314" s="239"/>
      <c r="D314" s="212"/>
      <c r="E314" s="213"/>
      <c r="F314" s="213"/>
      <c r="G314" s="213"/>
      <c r="H314" s="1294"/>
      <c r="I314" s="1294"/>
      <c r="J314" s="1294"/>
      <c r="K314" s="1294"/>
      <c r="L314" s="1294"/>
      <c r="M314" s="1294"/>
      <c r="N314" s="239"/>
      <c r="O314" s="263"/>
    </row>
    <row r="315" spans="2:15" ht="26.25" customHeight="1">
      <c r="B315" s="239"/>
      <c r="C315" s="239"/>
      <c r="D315" s="212"/>
      <c r="E315" s="213"/>
      <c r="F315" s="213"/>
      <c r="G315" s="213"/>
      <c r="H315" s="1294"/>
      <c r="I315" s="1294"/>
      <c r="J315" s="1294"/>
      <c r="K315" s="1294"/>
      <c r="L315" s="1294"/>
      <c r="M315" s="1294"/>
      <c r="N315" s="239"/>
      <c r="O315" s="263"/>
    </row>
    <row r="316" spans="2:15" ht="26.25" customHeight="1">
      <c r="B316" s="239"/>
      <c r="C316" s="239"/>
      <c r="D316" s="212"/>
      <c r="E316" s="213"/>
      <c r="F316" s="213"/>
      <c r="G316" s="213"/>
      <c r="H316" s="1294"/>
      <c r="I316" s="1294"/>
      <c r="J316" s="1294"/>
      <c r="K316" s="1294"/>
      <c r="L316" s="1294"/>
      <c r="M316" s="1294"/>
      <c r="N316" s="239"/>
      <c r="O316" s="263"/>
    </row>
    <row r="317" spans="2:15" ht="26.25" customHeight="1">
      <c r="B317" s="239"/>
      <c r="C317" s="239"/>
      <c r="D317" s="212"/>
      <c r="E317" s="213"/>
      <c r="F317" s="213"/>
      <c r="G317" s="213"/>
      <c r="H317" s="1294"/>
      <c r="I317" s="1294"/>
      <c r="J317" s="1294"/>
      <c r="K317" s="1294"/>
      <c r="L317" s="1294"/>
      <c r="M317" s="1294"/>
      <c r="N317" s="239"/>
      <c r="O317" s="263"/>
    </row>
    <row r="318" spans="2:15" ht="26.25" customHeight="1">
      <c r="B318" s="239"/>
      <c r="C318" s="239"/>
      <c r="D318" s="212"/>
      <c r="E318" s="213"/>
      <c r="F318" s="213"/>
      <c r="G318" s="213"/>
      <c r="H318" s="1294"/>
      <c r="I318" s="1294"/>
      <c r="J318" s="1294"/>
      <c r="K318" s="1294"/>
      <c r="L318" s="1294"/>
      <c r="M318" s="1294"/>
      <c r="N318" s="239"/>
      <c r="O318" s="263"/>
    </row>
    <row r="319" spans="2:15" ht="26.25" customHeight="1">
      <c r="B319" s="239"/>
      <c r="C319" s="239"/>
      <c r="D319" s="212"/>
      <c r="E319" s="213"/>
      <c r="F319" s="213"/>
      <c r="G319" s="213"/>
      <c r="H319" s="1294"/>
      <c r="I319" s="1294"/>
      <c r="J319" s="1294"/>
      <c r="K319" s="1294"/>
      <c r="L319" s="1294"/>
      <c r="M319" s="1294"/>
      <c r="N319" s="239"/>
    </row>
    <row r="320" spans="2:15" ht="26.25" customHeight="1">
      <c r="B320" s="239"/>
      <c r="C320" s="239"/>
      <c r="D320" s="212"/>
      <c r="E320" s="213"/>
      <c r="F320" s="213"/>
      <c r="G320" s="213"/>
      <c r="H320" s="1294"/>
      <c r="I320" s="1294"/>
      <c r="J320" s="1294"/>
      <c r="K320" s="1294"/>
      <c r="L320" s="1294"/>
      <c r="M320" s="1294"/>
      <c r="N320" s="239"/>
    </row>
    <row r="321" spans="1:17" ht="26.25" customHeight="1">
      <c r="B321" s="239"/>
      <c r="C321" s="239"/>
      <c r="D321" s="212"/>
      <c r="E321" s="213"/>
      <c r="F321" s="213"/>
      <c r="G321" s="213"/>
      <c r="H321" s="1294"/>
      <c r="I321" s="1294"/>
      <c r="J321" s="1294"/>
      <c r="K321" s="1294"/>
      <c r="L321" s="1294"/>
      <c r="M321" s="1294"/>
      <c r="N321" s="239"/>
    </row>
    <row r="322" spans="1:17" ht="26.25" customHeight="1">
      <c r="B322" s="239"/>
      <c r="C322" s="239"/>
      <c r="D322" s="212"/>
      <c r="E322" s="213"/>
      <c r="F322" s="213"/>
      <c r="G322" s="213"/>
      <c r="H322" s="1294"/>
      <c r="I322" s="1294"/>
      <c r="J322" s="1294"/>
      <c r="K322" s="1294"/>
      <c r="L322" s="1294"/>
      <c r="M322" s="1294"/>
      <c r="N322" s="239"/>
    </row>
    <row r="323" spans="1:17" ht="26.25" customHeight="1">
      <c r="B323" s="239"/>
      <c r="C323" s="239"/>
      <c r="D323" s="212"/>
      <c r="E323" s="213"/>
      <c r="F323" s="213"/>
      <c r="G323" s="213"/>
      <c r="H323" s="1294"/>
      <c r="I323" s="1294"/>
      <c r="J323" s="1294"/>
      <c r="K323" s="1294"/>
      <c r="L323" s="1294"/>
      <c r="M323" s="1294"/>
      <c r="N323" s="239"/>
    </row>
    <row r="324" spans="1:17" ht="26.25" customHeight="1">
      <c r="B324" s="239"/>
      <c r="C324" s="239"/>
      <c r="D324" s="212"/>
      <c r="E324" s="213"/>
      <c r="F324" s="213"/>
      <c r="G324" s="213"/>
      <c r="H324" s="1294"/>
      <c r="I324" s="1294"/>
      <c r="J324" s="1294"/>
      <c r="K324" s="1294"/>
      <c r="L324" s="1294"/>
      <c r="M324" s="1294"/>
      <c r="N324" s="239"/>
    </row>
    <row r="325" spans="1:17" ht="26.25" customHeight="1">
      <c r="B325" s="239"/>
      <c r="C325" s="239"/>
      <c r="D325" s="212"/>
      <c r="E325" s="213"/>
      <c r="F325" s="213"/>
      <c r="G325" s="213"/>
      <c r="H325" s="1294"/>
      <c r="I325" s="1294"/>
      <c r="J325" s="1294"/>
      <c r="K325" s="1294"/>
      <c r="L325" s="1294"/>
      <c r="M325" s="1294"/>
      <c r="N325" s="239"/>
    </row>
    <row r="326" spans="1:17" ht="26.25" customHeight="1"/>
    <row r="327" spans="1:17" ht="26.25" customHeight="1">
      <c r="B327" s="1315" t="s">
        <v>582</v>
      </c>
      <c r="C327" s="1315"/>
      <c r="D327" s="1315"/>
      <c r="E327" s="1315"/>
      <c r="F327" s="1315"/>
      <c r="G327" s="1315"/>
      <c r="H327" s="1315"/>
      <c r="I327" s="1315"/>
      <c r="J327" s="1315"/>
      <c r="K327" s="1315"/>
      <c r="L327" s="1315"/>
      <c r="M327" s="1315"/>
      <c r="N327" s="1315"/>
      <c r="O327" s="1315"/>
    </row>
    <row r="328" spans="1:17" ht="26.25" customHeight="1">
      <c r="B328" s="1315"/>
      <c r="C328" s="1315"/>
      <c r="D328" s="1315"/>
      <c r="E328" s="1315"/>
      <c r="F328" s="1315"/>
      <c r="G328" s="1315"/>
      <c r="H328" s="1315"/>
      <c r="I328" s="1315"/>
      <c r="J328" s="1315"/>
      <c r="K328" s="1315"/>
      <c r="L328" s="1315"/>
      <c r="M328" s="1315"/>
      <c r="N328" s="1315"/>
      <c r="O328" s="1315"/>
    </row>
    <row r="329" spans="1:17" ht="26.25" customHeight="1">
      <c r="B329" s="1315" t="s">
        <v>587</v>
      </c>
      <c r="C329" s="1315"/>
      <c r="D329" s="1315"/>
      <c r="E329" s="1315"/>
      <c r="F329" s="1315"/>
      <c r="G329" s="1315"/>
      <c r="H329" s="1315"/>
      <c r="I329" s="1315"/>
      <c r="J329" s="1315"/>
      <c r="K329" s="1315"/>
      <c r="L329" s="1315"/>
      <c r="M329" s="1315"/>
      <c r="N329" s="1315"/>
      <c r="O329" s="1315"/>
    </row>
    <row r="330" spans="1:17" ht="26.25" customHeight="1">
      <c r="B330" s="1315"/>
      <c r="C330" s="1315"/>
      <c r="D330" s="1315"/>
      <c r="E330" s="1315"/>
      <c r="F330" s="1315"/>
      <c r="G330" s="1315"/>
      <c r="H330" s="1315"/>
      <c r="I330" s="1315"/>
      <c r="J330" s="1315"/>
      <c r="K330" s="1315"/>
      <c r="L330" s="1315"/>
      <c r="M330" s="1315"/>
      <c r="N330" s="1315"/>
      <c r="O330" s="1315"/>
    </row>
    <row r="331" spans="1:17" ht="26.25" customHeight="1">
      <c r="B331" s="1315"/>
      <c r="C331" s="1315"/>
      <c r="D331" s="1315"/>
      <c r="E331" s="1315"/>
      <c r="F331" s="1315"/>
      <c r="G331" s="1315"/>
      <c r="H331" s="1315"/>
      <c r="I331" s="1315"/>
      <c r="J331" s="1315"/>
      <c r="K331" s="1315"/>
      <c r="L331" s="1315"/>
      <c r="M331" s="1315"/>
      <c r="N331" s="1315"/>
      <c r="O331" s="1315"/>
      <c r="Q331" s="303"/>
    </row>
    <row r="332" spans="1:17" ht="26.25" customHeight="1">
      <c r="B332" s="296"/>
      <c r="C332" s="296"/>
      <c r="D332" s="296"/>
      <c r="E332" s="296"/>
      <c r="F332" s="296"/>
      <c r="G332" s="296"/>
      <c r="H332" s="296"/>
      <c r="I332" s="296"/>
      <c r="J332" s="480"/>
      <c r="K332" s="480"/>
      <c r="L332" s="296"/>
      <c r="M332" s="296"/>
      <c r="N332" s="296"/>
      <c r="O332" s="296"/>
      <c r="Q332" s="303"/>
    </row>
    <row r="333" spans="1:17" ht="26.25" customHeight="1">
      <c r="B333" s="296"/>
      <c r="C333" s="296"/>
      <c r="D333" s="296"/>
      <c r="E333" s="296"/>
      <c r="F333" s="296"/>
      <c r="G333" s="296"/>
      <c r="H333" s="296"/>
      <c r="I333" s="296"/>
      <c r="J333" s="480"/>
      <c r="K333" s="480"/>
      <c r="L333" s="296"/>
      <c r="M333" s="296"/>
      <c r="N333" s="296"/>
      <c r="O333" s="296"/>
      <c r="Q333" s="303"/>
    </row>
    <row r="334" spans="1:17" ht="26.25" customHeight="1">
      <c r="B334" s="296"/>
      <c r="C334" s="296"/>
      <c r="D334" s="296"/>
      <c r="E334" s="296"/>
      <c r="F334" s="296"/>
      <c r="G334" s="296"/>
      <c r="H334" s="296"/>
      <c r="I334" s="296"/>
      <c r="J334" s="480"/>
      <c r="K334" s="480"/>
      <c r="L334" s="296"/>
      <c r="M334" s="296"/>
      <c r="N334" s="296"/>
      <c r="O334" s="296"/>
      <c r="Q334" s="303"/>
    </row>
    <row r="335" spans="1:17" ht="26.25" customHeight="1">
      <c r="B335" s="296"/>
      <c r="C335" s="296"/>
      <c r="D335" s="296"/>
      <c r="E335" s="296"/>
      <c r="F335" s="296"/>
      <c r="G335" s="296"/>
      <c r="H335" s="296"/>
      <c r="I335" s="296"/>
      <c r="J335" s="480"/>
      <c r="K335" s="480"/>
      <c r="L335" s="296"/>
      <c r="M335" s="296"/>
      <c r="N335" s="296"/>
      <c r="O335" s="296"/>
      <c r="Q335" s="303"/>
    </row>
    <row r="336" spans="1:17" ht="26.25" customHeight="1">
      <c r="A336" s="261" t="s">
        <v>635</v>
      </c>
      <c r="C336" s="296"/>
      <c r="D336" s="296"/>
      <c r="E336" s="296"/>
      <c r="F336" s="296"/>
      <c r="G336" s="296"/>
      <c r="H336" s="296"/>
      <c r="I336" s="296"/>
      <c r="J336" s="480"/>
      <c r="K336" s="480"/>
      <c r="L336" s="296"/>
      <c r="M336" s="296"/>
      <c r="N336" s="296"/>
      <c r="O336" s="296"/>
    </row>
  </sheetData>
  <sheetProtection sheet="1" formatRows="0" selectLockedCells="1"/>
  <mergeCells count="195">
    <mergeCell ref="B327:O328"/>
    <mergeCell ref="B329:O331"/>
    <mergeCell ref="A37:N42"/>
    <mergeCell ref="H321:M321"/>
    <mergeCell ref="H322:M322"/>
    <mergeCell ref="H323:M323"/>
    <mergeCell ref="H324:M324"/>
    <mergeCell ref="H325:M325"/>
    <mergeCell ref="H316:M316"/>
    <mergeCell ref="H317:M317"/>
    <mergeCell ref="H318:M318"/>
    <mergeCell ref="H319:M319"/>
    <mergeCell ref="H320:M320"/>
    <mergeCell ref="H311:M311"/>
    <mergeCell ref="H312:M312"/>
    <mergeCell ref="H313:M313"/>
    <mergeCell ref="H314:M314"/>
    <mergeCell ref="H315:M315"/>
    <mergeCell ref="H306:M306"/>
    <mergeCell ref="H307:M307"/>
    <mergeCell ref="H308:M308"/>
    <mergeCell ref="H309:M309"/>
    <mergeCell ref="H310:M310"/>
    <mergeCell ref="H301:M301"/>
    <mergeCell ref="H302:M302"/>
    <mergeCell ref="H303:M303"/>
    <mergeCell ref="H304:M304"/>
    <mergeCell ref="H305:M305"/>
    <mergeCell ref="B284:O285"/>
    <mergeCell ref="B286:O288"/>
    <mergeCell ref="L296:N296"/>
    <mergeCell ref="A297:O297"/>
    <mergeCell ref="B299:B300"/>
    <mergeCell ref="C299:C300"/>
    <mergeCell ref="D299:G299"/>
    <mergeCell ref="H299:M300"/>
    <mergeCell ref="N299:N300"/>
    <mergeCell ref="H278:M278"/>
    <mergeCell ref="H279:M279"/>
    <mergeCell ref="H280:M280"/>
    <mergeCell ref="H281:M281"/>
    <mergeCell ref="H282:M282"/>
    <mergeCell ref="H273:M273"/>
    <mergeCell ref="H274:M274"/>
    <mergeCell ref="H275:M275"/>
    <mergeCell ref="H276:M276"/>
    <mergeCell ref="H277:M277"/>
    <mergeCell ref="H268:M268"/>
    <mergeCell ref="H269:M269"/>
    <mergeCell ref="H270:M270"/>
    <mergeCell ref="H271:M271"/>
    <mergeCell ref="H272:M272"/>
    <mergeCell ref="H263:M263"/>
    <mergeCell ref="H264:M264"/>
    <mergeCell ref="H265:M265"/>
    <mergeCell ref="H266:M266"/>
    <mergeCell ref="H267:M267"/>
    <mergeCell ref="H258:M258"/>
    <mergeCell ref="H259:M259"/>
    <mergeCell ref="H260:M260"/>
    <mergeCell ref="H261:M261"/>
    <mergeCell ref="H262:M262"/>
    <mergeCell ref="B241:O242"/>
    <mergeCell ref="B243:O245"/>
    <mergeCell ref="L253:N253"/>
    <mergeCell ref="A254:O254"/>
    <mergeCell ref="B256:B257"/>
    <mergeCell ref="C256:C257"/>
    <mergeCell ref="D256:G256"/>
    <mergeCell ref="H256:M257"/>
    <mergeCell ref="N256:N257"/>
    <mergeCell ref="H235:M235"/>
    <mergeCell ref="H236:M236"/>
    <mergeCell ref="H237:M237"/>
    <mergeCell ref="H238:M238"/>
    <mergeCell ref="H239:M239"/>
    <mergeCell ref="H230:M230"/>
    <mergeCell ref="H231:M231"/>
    <mergeCell ref="H232:M232"/>
    <mergeCell ref="H233:M233"/>
    <mergeCell ref="H234:M234"/>
    <mergeCell ref="H225:M225"/>
    <mergeCell ref="H226:M226"/>
    <mergeCell ref="H227:M227"/>
    <mergeCell ref="H228:M228"/>
    <mergeCell ref="H229:M229"/>
    <mergeCell ref="H220:M220"/>
    <mergeCell ref="H221:M221"/>
    <mergeCell ref="H222:M222"/>
    <mergeCell ref="H223:M223"/>
    <mergeCell ref="H224:M224"/>
    <mergeCell ref="H218:M218"/>
    <mergeCell ref="H219:M219"/>
    <mergeCell ref="L210:N210"/>
    <mergeCell ref="A211:O211"/>
    <mergeCell ref="B213:B214"/>
    <mergeCell ref="C213:C214"/>
    <mergeCell ref="D213:G213"/>
    <mergeCell ref="H213:M214"/>
    <mergeCell ref="N213:N214"/>
    <mergeCell ref="H215:M215"/>
    <mergeCell ref="H216:M216"/>
    <mergeCell ref="H217:M217"/>
    <mergeCell ref="H188:M188"/>
    <mergeCell ref="H189:M189"/>
    <mergeCell ref="H184:M184"/>
    <mergeCell ref="B198:O199"/>
    <mergeCell ref="B200:O202"/>
    <mergeCell ref="H195:M195"/>
    <mergeCell ref="H196:M196"/>
    <mergeCell ref="G15:N15"/>
    <mergeCell ref="G16:N16"/>
    <mergeCell ref="G17:N17"/>
    <mergeCell ref="G19:N19"/>
    <mergeCell ref="G21:N21"/>
    <mergeCell ref="G22:N22"/>
    <mergeCell ref="G23:N23"/>
    <mergeCell ref="G24:L24"/>
    <mergeCell ref="M24:N24"/>
    <mergeCell ref="G25:N25"/>
    <mergeCell ref="G27:N27"/>
    <mergeCell ref="G28:N28"/>
    <mergeCell ref="G29:N29"/>
    <mergeCell ref="G30:L30"/>
    <mergeCell ref="H190:M190"/>
    <mergeCell ref="H191:M191"/>
    <mergeCell ref="B170:B171"/>
    <mergeCell ref="H192:M192"/>
    <mergeCell ref="H193:M193"/>
    <mergeCell ref="H194:M194"/>
    <mergeCell ref="H176:M176"/>
    <mergeCell ref="H177:M177"/>
    <mergeCell ref="L5:N5"/>
    <mergeCell ref="G9:N9"/>
    <mergeCell ref="G10:N10"/>
    <mergeCell ref="G11:N11"/>
    <mergeCell ref="G13:N13"/>
    <mergeCell ref="M30:N30"/>
    <mergeCell ref="G31:N31"/>
    <mergeCell ref="H63:N63"/>
    <mergeCell ref="H64:N64"/>
    <mergeCell ref="A33:O35"/>
    <mergeCell ref="A36:O36"/>
    <mergeCell ref="B51:L51"/>
    <mergeCell ref="C57:G57"/>
    <mergeCell ref="H62:N62"/>
    <mergeCell ref="A45:O45"/>
    <mergeCell ref="H183:M183"/>
    <mergeCell ref="H180:M180"/>
    <mergeCell ref="H178:M178"/>
    <mergeCell ref="H187:M187"/>
    <mergeCell ref="G18:L18"/>
    <mergeCell ref="G12:L12"/>
    <mergeCell ref="M18:N18"/>
    <mergeCell ref="M12:N12"/>
    <mergeCell ref="N170:N171"/>
    <mergeCell ref="F94:I94"/>
    <mergeCell ref="F95:I95"/>
    <mergeCell ref="C94:E94"/>
    <mergeCell ref="C95:E95"/>
    <mergeCell ref="B149:N152"/>
    <mergeCell ref="A168:O168"/>
    <mergeCell ref="L167:N167"/>
    <mergeCell ref="B134:N137"/>
    <mergeCell ref="B139:N142"/>
    <mergeCell ref="B144:N147"/>
    <mergeCell ref="D170:G170"/>
    <mergeCell ref="J92:M93"/>
    <mergeCell ref="C97:E97"/>
    <mergeCell ref="F97:I97"/>
    <mergeCell ref="J97:M97"/>
    <mergeCell ref="J96:M96"/>
    <mergeCell ref="F96:I96"/>
    <mergeCell ref="C96:E96"/>
    <mergeCell ref="C98:E98"/>
    <mergeCell ref="F98:I98"/>
    <mergeCell ref="J98:M98"/>
    <mergeCell ref="H186:M186"/>
    <mergeCell ref="A88:O88"/>
    <mergeCell ref="A124:O124"/>
    <mergeCell ref="A132:O132"/>
    <mergeCell ref="F92:I93"/>
    <mergeCell ref="C92:E93"/>
    <mergeCell ref="B128:N130"/>
    <mergeCell ref="C170:C171"/>
    <mergeCell ref="H172:M172"/>
    <mergeCell ref="H173:M173"/>
    <mergeCell ref="H174:M174"/>
    <mergeCell ref="H175:M175"/>
    <mergeCell ref="H170:M171"/>
    <mergeCell ref="H181:M181"/>
    <mergeCell ref="H182:M182"/>
    <mergeCell ref="H185:M185"/>
    <mergeCell ref="H179:M179"/>
    <mergeCell ref="J94:M95"/>
  </mergeCells>
  <phoneticPr fontId="15"/>
  <conditionalFormatting sqref="B94:J94 B95:I95 N94:N95">
    <cfRule type="expression" dxfId="538" priority="32">
      <formula>$B$92&lt;&gt;""</formula>
    </cfRule>
  </conditionalFormatting>
  <conditionalFormatting sqref="H62:N64">
    <cfRule type="expression" dxfId="537" priority="20">
      <formula>AND(MONTH(H62)&lt;10,DAY(H62)&lt;10)</formula>
    </cfRule>
    <cfRule type="expression" dxfId="536" priority="21">
      <formula>AND(MONTH(H62)&lt;10,DAY(H62)&gt;=10)</formula>
    </cfRule>
    <cfRule type="expression" dxfId="535" priority="22">
      <formula>AND(MONTH(H62)&gt;=10,DAY(H62)&lt;10)</formula>
    </cfRule>
    <cfRule type="expression" dxfId="534" priority="23">
      <formula>AND(MONTH(H62)&gt;=10,DAY(H62)&gt;=10)</formula>
    </cfRule>
  </conditionalFormatting>
  <conditionalFormatting sqref="E16:E19 F24:O24 Q21:XFD25 O21:O23 O25 R20:XFD20 F30:O30 Q27:XFD31 O27:O29 O31 R26:XFD26">
    <cfRule type="containsText" dxfId="533" priority="17" operator="containsText" text="(例)">
      <formula>NOT(ISERROR(SEARCH("(例)",E16)))</formula>
    </cfRule>
  </conditionalFormatting>
  <conditionalFormatting sqref="A22:D25 A20:G21 F22:G23 F25:G25 O20">
    <cfRule type="containsText" dxfId="532" priority="16" operator="containsText" text="(例)">
      <formula>NOT(ISERROR(SEARCH("(例)",A20)))</formula>
    </cfRule>
  </conditionalFormatting>
  <conditionalFormatting sqref="E22:E25">
    <cfRule type="containsText" dxfId="531" priority="13" operator="containsText" text="(例)">
      <formula>NOT(ISERROR(SEARCH("(例)",E22)))</formula>
    </cfRule>
  </conditionalFormatting>
  <conditionalFormatting sqref="A28:D31 A26:G27 F28:G29 F31:G31 O26">
    <cfRule type="containsText" dxfId="530" priority="12" operator="containsText" text="(例)">
      <formula>NOT(ISERROR(SEARCH("(例)",A26)))</formula>
    </cfRule>
  </conditionalFormatting>
  <conditionalFormatting sqref="E28:E31">
    <cfRule type="containsText" dxfId="529" priority="9" operator="containsText" text="(例)">
      <formula>NOT(ISERROR(SEARCH("(例)",E28)))</formula>
    </cfRule>
  </conditionalFormatting>
  <conditionalFormatting sqref="Q20">
    <cfRule type="containsText" dxfId="528" priority="8" operator="containsText" text="(例)">
      <formula>NOT(ISERROR(SEARCH("(例)",Q20)))</formula>
    </cfRule>
  </conditionalFormatting>
  <conditionalFormatting sqref="Q32">
    <cfRule type="containsText" dxfId="527" priority="5" operator="containsText" text="(例)">
      <formula>NOT(ISERROR(SEARCH("(例)",Q32)))</formula>
    </cfRule>
  </conditionalFormatting>
  <conditionalFormatting sqref="Q26">
    <cfRule type="containsText" dxfId="526" priority="6" operator="containsText" text="(例)">
      <formula>NOT(ISERROR(SEARCH("(例)",Q26)))</formula>
    </cfRule>
  </conditionalFormatting>
  <dataValidations count="5">
    <dataValidation imeMode="fullKatakana" allowBlank="1" showInputMessage="1" showErrorMessage="1" prompt="姓と名の間を全角で１マス空け" sqref="B172:B196 B215:B239 B258:B282 B301:B325" xr:uid="{15A757D5-7425-4F16-B3B6-52932C08C335}"/>
    <dataValidation imeMode="hiragana" allowBlank="1" showInputMessage="1" showErrorMessage="1" prompt="姓と名の間を全角で１マス空け" sqref="C172:C196 C215:C239 C258:C282 C301:C325" xr:uid="{9A36F77E-01BD-4297-8242-AF6C8111E777}"/>
    <dataValidation imeMode="hiragana" allowBlank="1" showInputMessage="1" showErrorMessage="1" prompt="商業登記簿と一致する役職名を記入" sqref="N172:N196 N215:N239 N258:N282 N301:N325" xr:uid="{4FD4D9DC-BA75-4824-BF3B-8C4F8C238C21}"/>
    <dataValidation imeMode="off" allowBlank="1" showInputMessage="1" showErrorMessage="1" sqref="E172:G196 E215:G239 E258:G282 E301:G325" xr:uid="{A505677D-8936-42DA-A425-8B8554B2B230}"/>
    <dataValidation type="list" imeMode="fullAlpha" allowBlank="1" showInputMessage="1" showErrorMessage="1" sqref="D172:D196 D215:D239 D258:D282 D301:D325" xr:uid="{A3308BA7-1549-4859-A458-1A19FF82D991}">
      <formula1>"Ｔ,Ｓ,Ｈ"</formula1>
    </dataValidation>
  </dataValidations>
  <printOptions horizontalCentered="1"/>
  <pageMargins left="0.51181102362204722" right="0.11811023622047245" top="0.35433070866141736" bottom="0.35433070866141736" header="0.31496062992125984" footer="0.11811023622047245"/>
  <pageSetup paperSize="9" scale="62" fitToHeight="0" orientation="portrait" r:id="rId1"/>
  <headerFooter scaleWithDoc="0">
    <oddFooter>&amp;R&amp;K00-023R4中高層ZEH-M_ver.1</oddFooter>
  </headerFooter>
  <rowBreaks count="7" manualBreakCount="7">
    <brk id="43" max="16383" man="1"/>
    <brk id="84" max="16383" man="1"/>
    <brk id="120" max="15" man="1"/>
    <brk id="164" max="15" man="1"/>
    <brk id="207" max="15" man="1"/>
    <brk id="250" max="15" man="1"/>
    <brk id="293"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4E066-0294-485B-9A6E-19A508AE3801}">
  <sheetPr codeName="Sheet4">
    <pageSetUpPr fitToPage="1"/>
  </sheetPr>
  <dimension ref="A1:K79"/>
  <sheetViews>
    <sheetView showGridLines="0" view="pageBreakPreview" zoomScaleNormal="70" zoomScaleSheetLayoutView="100" workbookViewId="0"/>
  </sheetViews>
  <sheetFormatPr defaultColWidth="9" defaultRowHeight="17.25" outlineLevelRow="1"/>
  <cols>
    <col min="1" max="1" width="2.625" style="17" customWidth="1"/>
    <col min="2" max="2" width="6.25" style="17" customWidth="1"/>
    <col min="3" max="3" width="15.625" style="17" customWidth="1"/>
    <col min="4" max="4" width="11.625" style="17" customWidth="1"/>
    <col min="5" max="5" width="14.625" style="17" customWidth="1"/>
    <col min="6" max="6" width="45.625" style="17" customWidth="1"/>
    <col min="7" max="7" width="30.625" style="17" customWidth="1"/>
    <col min="8" max="8" width="4.625" style="17" bestFit="1" customWidth="1"/>
    <col min="9" max="9" width="5.75" style="17" customWidth="1"/>
    <col min="10" max="10" width="3.5" style="17" customWidth="1"/>
    <col min="11" max="11" width="9" style="355"/>
    <col min="12" max="16384" width="9" style="17"/>
  </cols>
  <sheetData>
    <row r="1" spans="1:10" s="355" customFormat="1" ht="20.25" customHeight="1">
      <c r="A1" s="354" t="s">
        <v>113</v>
      </c>
      <c r="B1" s="354"/>
    </row>
    <row r="2" spans="1:10" s="355" customFormat="1" ht="18.75">
      <c r="A2" s="354" t="s">
        <v>132</v>
      </c>
      <c r="B2" s="354"/>
    </row>
    <row r="3" spans="1:10" ht="8.25" customHeight="1"/>
    <row r="4" spans="1:10" ht="17.25" customHeight="1">
      <c r="B4" s="17" t="s">
        <v>133</v>
      </c>
    </row>
    <row r="5" spans="1:10" ht="17.25" customHeight="1">
      <c r="B5" s="17" t="s">
        <v>712</v>
      </c>
    </row>
    <row r="6" spans="1:10" ht="8.25" customHeight="1">
      <c r="B6" s="1336" t="str">
        <f>様式第1_交付申請書!A33</f>
        <v>令和４年度
二酸化炭素排出抑制対策事業費等補助金
（集合住宅の省ＣＯ２化促進事業）</v>
      </c>
      <c r="C6" s="1336"/>
      <c r="D6" s="1336"/>
      <c r="E6" s="1336"/>
      <c r="F6" s="1336"/>
      <c r="G6" s="1336"/>
      <c r="H6" s="1336"/>
      <c r="I6" s="1336"/>
    </row>
    <row r="7" spans="1:10" ht="17.25" customHeight="1">
      <c r="B7" s="1336"/>
      <c r="C7" s="1336"/>
      <c r="D7" s="1336"/>
      <c r="E7" s="1336"/>
      <c r="F7" s="1336"/>
      <c r="G7" s="1336"/>
      <c r="H7" s="1336"/>
      <c r="I7" s="1336"/>
    </row>
    <row r="8" spans="1:10" ht="17.25" customHeight="1">
      <c r="B8" s="1336"/>
      <c r="C8" s="1336"/>
      <c r="D8" s="1336"/>
      <c r="E8" s="1336"/>
      <c r="F8" s="1336"/>
      <c r="G8" s="1336"/>
      <c r="H8" s="1336"/>
      <c r="I8" s="1336"/>
    </row>
    <row r="9" spans="1:10" ht="17.25" customHeight="1">
      <c r="B9" s="1336"/>
      <c r="C9" s="1336"/>
      <c r="D9" s="1336"/>
      <c r="E9" s="1336"/>
      <c r="F9" s="1336"/>
      <c r="G9" s="1336"/>
      <c r="H9" s="1336"/>
      <c r="I9" s="1336"/>
    </row>
    <row r="10" spans="1:10" ht="17.25" customHeight="1">
      <c r="B10" s="1336"/>
      <c r="C10" s="1336"/>
      <c r="D10" s="1336"/>
      <c r="E10" s="1336"/>
      <c r="F10" s="1336"/>
      <c r="G10" s="1336"/>
      <c r="H10" s="1336"/>
      <c r="I10" s="1336"/>
    </row>
    <row r="11" spans="1:10" ht="17.25" customHeight="1">
      <c r="A11" s="1337" t="s">
        <v>583</v>
      </c>
      <c r="B11" s="1337"/>
      <c r="C11" s="1337"/>
      <c r="D11" s="1337"/>
      <c r="E11" s="1337"/>
      <c r="F11" s="1337"/>
      <c r="G11" s="1337"/>
      <c r="H11" s="1337"/>
      <c r="I11" s="1337"/>
      <c r="J11" s="1337"/>
    </row>
    <row r="12" spans="1:10" ht="17.25" customHeight="1">
      <c r="B12" s="1339" t="s">
        <v>589</v>
      </c>
      <c r="C12" s="1339"/>
      <c r="D12" s="1339"/>
      <c r="E12" s="1339"/>
      <c r="F12" s="1339"/>
      <c r="G12" s="1339"/>
      <c r="H12" s="1339"/>
      <c r="I12" s="1339"/>
    </row>
    <row r="13" spans="1:10" ht="17.25" customHeight="1">
      <c r="B13" s="1339"/>
      <c r="C13" s="1339"/>
      <c r="D13" s="1339"/>
      <c r="E13" s="1339"/>
      <c r="F13" s="1339"/>
      <c r="G13" s="1339"/>
      <c r="H13" s="1339"/>
      <c r="I13" s="1339"/>
    </row>
    <row r="14" spans="1:10" ht="17.25" customHeight="1">
      <c r="B14" s="1339"/>
      <c r="C14" s="1339"/>
      <c r="D14" s="1339"/>
      <c r="E14" s="1339"/>
      <c r="F14" s="1339"/>
      <c r="G14" s="1339"/>
      <c r="H14" s="1339"/>
      <c r="I14" s="1339"/>
    </row>
    <row r="15" spans="1:10" ht="17.25" customHeight="1">
      <c r="B15" s="1339"/>
      <c r="C15" s="1339"/>
      <c r="D15" s="1339"/>
      <c r="E15" s="1339"/>
      <c r="F15" s="1339"/>
      <c r="G15" s="1339"/>
      <c r="H15" s="1339"/>
      <c r="I15" s="1339"/>
    </row>
    <row r="16" spans="1:10" ht="17.25" customHeight="1">
      <c r="B16" s="1339"/>
      <c r="C16" s="1339"/>
      <c r="D16" s="1339"/>
      <c r="E16" s="1339"/>
      <c r="F16" s="1339"/>
      <c r="G16" s="1339"/>
      <c r="H16" s="1339"/>
      <c r="I16" s="1339"/>
    </row>
    <row r="17" spans="1:11" ht="17.25" customHeight="1">
      <c r="B17" s="159"/>
      <c r="C17" s="159"/>
      <c r="D17" s="159"/>
      <c r="E17" s="159"/>
      <c r="F17" s="159"/>
      <c r="G17" s="159"/>
      <c r="H17" s="159"/>
    </row>
    <row r="18" spans="1:11" ht="17.25" customHeight="1">
      <c r="B18" s="17" t="s">
        <v>134</v>
      </c>
      <c r="C18" s="304" t="s">
        <v>135</v>
      </c>
    </row>
    <row r="19" spans="1:11" ht="17.25" customHeight="1">
      <c r="C19" s="17" t="s">
        <v>136</v>
      </c>
    </row>
    <row r="20" spans="1:11" s="240" customFormat="1" ht="9" customHeight="1">
      <c r="A20" s="17"/>
      <c r="B20" s="17"/>
      <c r="C20" s="17"/>
      <c r="D20" s="17"/>
      <c r="E20" s="17"/>
      <c r="F20" s="17"/>
      <c r="G20" s="17"/>
      <c r="H20" s="17"/>
      <c r="I20" s="17"/>
      <c r="J20" s="17"/>
      <c r="K20" s="356"/>
    </row>
    <row r="21" spans="1:11" ht="17.25" customHeight="1">
      <c r="B21" s="17" t="s">
        <v>137</v>
      </c>
      <c r="C21" s="304" t="s">
        <v>138</v>
      </c>
    </row>
    <row r="22" spans="1:11" ht="17.25" customHeight="1">
      <c r="C22" s="17" t="s">
        <v>139</v>
      </c>
    </row>
    <row r="23" spans="1:11" s="240" customFormat="1" ht="9" customHeight="1">
      <c r="A23" s="17"/>
      <c r="B23" s="17"/>
      <c r="C23" s="17"/>
      <c r="D23" s="17"/>
      <c r="E23" s="17"/>
      <c r="F23" s="17"/>
      <c r="G23" s="17"/>
      <c r="H23" s="17"/>
      <c r="I23" s="17"/>
      <c r="J23" s="17"/>
      <c r="K23" s="356"/>
    </row>
    <row r="24" spans="1:11" ht="17.25" customHeight="1">
      <c r="B24" s="17" t="s">
        <v>140</v>
      </c>
      <c r="C24" s="304" t="s">
        <v>141</v>
      </c>
    </row>
    <row r="25" spans="1:11" ht="17.25" customHeight="1">
      <c r="C25" s="17" t="s">
        <v>142</v>
      </c>
    </row>
    <row r="26" spans="1:11" s="240" customFormat="1" ht="9" customHeight="1">
      <c r="A26" s="17"/>
      <c r="B26" s="17"/>
      <c r="C26" s="17"/>
      <c r="D26" s="17"/>
      <c r="E26" s="17"/>
      <c r="F26" s="17"/>
      <c r="G26" s="17"/>
      <c r="H26" s="17"/>
      <c r="I26" s="17"/>
      <c r="J26" s="17"/>
      <c r="K26" s="356"/>
    </row>
    <row r="27" spans="1:11" ht="17.25" customHeight="1">
      <c r="B27" s="17" t="s">
        <v>143</v>
      </c>
      <c r="C27" s="304" t="s">
        <v>144</v>
      </c>
    </row>
    <row r="28" spans="1:11" ht="17.25" customHeight="1">
      <c r="C28" s="17" t="s">
        <v>145</v>
      </c>
    </row>
    <row r="29" spans="1:11" s="240" customFormat="1" ht="9" customHeight="1">
      <c r="A29" s="17"/>
      <c r="B29" s="17"/>
      <c r="C29" s="17"/>
      <c r="D29" s="17"/>
      <c r="E29" s="17"/>
      <c r="F29" s="17"/>
      <c r="G29" s="17"/>
      <c r="H29" s="17"/>
      <c r="I29" s="17"/>
      <c r="J29" s="17"/>
      <c r="K29" s="356"/>
    </row>
    <row r="30" spans="1:11" ht="17.25" customHeight="1">
      <c r="B30" s="17" t="s">
        <v>146</v>
      </c>
      <c r="C30" s="304" t="s">
        <v>147</v>
      </c>
    </row>
    <row r="31" spans="1:11" ht="17.25" customHeight="1">
      <c r="C31" s="17" t="s">
        <v>148</v>
      </c>
    </row>
    <row r="32" spans="1:11" ht="17.25" customHeight="1">
      <c r="C32" s="17" t="s">
        <v>149</v>
      </c>
    </row>
    <row r="33" spans="1:11" s="240" customFormat="1" ht="9" customHeight="1">
      <c r="A33" s="17"/>
      <c r="B33" s="17"/>
      <c r="C33" s="17"/>
      <c r="D33" s="17"/>
      <c r="E33" s="17"/>
      <c r="F33" s="17"/>
      <c r="G33" s="17"/>
      <c r="H33" s="17"/>
      <c r="I33" s="17"/>
      <c r="J33" s="17"/>
      <c r="K33" s="356"/>
    </row>
    <row r="34" spans="1:11" ht="17.25" customHeight="1">
      <c r="B34" s="17" t="s">
        <v>150</v>
      </c>
      <c r="C34" s="304" t="s">
        <v>151</v>
      </c>
    </row>
    <row r="35" spans="1:11" ht="17.25" customHeight="1">
      <c r="C35" s="17" t="s">
        <v>152</v>
      </c>
    </row>
    <row r="36" spans="1:11" ht="17.25" customHeight="1">
      <c r="C36" s="17" t="s">
        <v>153</v>
      </c>
    </row>
    <row r="37" spans="1:11" ht="17.25" customHeight="1">
      <c r="C37" s="17" t="s">
        <v>154</v>
      </c>
    </row>
    <row r="38" spans="1:11" ht="17.25" customHeight="1">
      <c r="C38" s="17" t="s">
        <v>155</v>
      </c>
    </row>
    <row r="39" spans="1:11" ht="17.25" customHeight="1">
      <c r="C39" s="17" t="s">
        <v>316</v>
      </c>
    </row>
    <row r="40" spans="1:11" s="240" customFormat="1" ht="9" customHeight="1">
      <c r="A40" s="17"/>
      <c r="B40" s="17"/>
      <c r="C40" s="17"/>
      <c r="D40" s="17"/>
      <c r="E40" s="17"/>
      <c r="F40" s="17"/>
      <c r="G40" s="17"/>
      <c r="H40" s="17"/>
      <c r="I40" s="17"/>
      <c r="J40" s="17"/>
      <c r="K40" s="356"/>
    </row>
    <row r="41" spans="1:11" ht="17.25" customHeight="1">
      <c r="B41" s="17" t="s">
        <v>156</v>
      </c>
      <c r="C41" s="304" t="s">
        <v>157</v>
      </c>
    </row>
    <row r="42" spans="1:11" ht="17.25" customHeight="1">
      <c r="C42" s="17" t="s">
        <v>158</v>
      </c>
    </row>
    <row r="43" spans="1:11" ht="17.25" customHeight="1">
      <c r="C43" s="17" t="s">
        <v>159</v>
      </c>
    </row>
    <row r="44" spans="1:11" s="240" customFormat="1" ht="9" customHeight="1">
      <c r="A44" s="17"/>
      <c r="B44" s="17"/>
      <c r="C44" s="17"/>
      <c r="D44" s="17"/>
      <c r="E44" s="17"/>
      <c r="F44" s="17"/>
      <c r="G44" s="17"/>
      <c r="H44" s="17"/>
      <c r="I44" s="17"/>
      <c r="J44" s="17"/>
      <c r="K44" s="356"/>
    </row>
    <row r="45" spans="1:11" ht="17.25" customHeight="1">
      <c r="B45" s="17" t="s">
        <v>160</v>
      </c>
      <c r="C45" s="304" t="s">
        <v>161</v>
      </c>
    </row>
    <row r="46" spans="1:11" ht="17.25" customHeight="1">
      <c r="C46" s="17" t="s">
        <v>162</v>
      </c>
    </row>
    <row r="47" spans="1:11" s="240" customFormat="1" ht="9" customHeight="1">
      <c r="A47" s="17"/>
      <c r="B47" s="17"/>
      <c r="C47" s="17"/>
      <c r="D47" s="17"/>
      <c r="E47" s="17"/>
      <c r="F47" s="17"/>
      <c r="G47" s="17"/>
      <c r="H47" s="17"/>
      <c r="I47" s="17"/>
      <c r="J47" s="17"/>
      <c r="K47" s="356"/>
    </row>
    <row r="48" spans="1:11" ht="17.25" customHeight="1">
      <c r="B48" s="17" t="s">
        <v>163</v>
      </c>
      <c r="C48" s="304" t="s">
        <v>164</v>
      </c>
    </row>
    <row r="49" spans="1:11" ht="17.25" customHeight="1">
      <c r="C49" s="17" t="s">
        <v>165</v>
      </c>
    </row>
    <row r="50" spans="1:11" ht="17.25" customHeight="1">
      <c r="C50" s="17" t="s">
        <v>166</v>
      </c>
    </row>
    <row r="51" spans="1:11" s="240" customFormat="1" ht="9" customHeight="1">
      <c r="A51" s="17"/>
      <c r="B51" s="17"/>
      <c r="C51" s="17"/>
      <c r="D51" s="17"/>
      <c r="E51" s="17"/>
      <c r="F51" s="17"/>
      <c r="G51" s="17"/>
      <c r="H51" s="17"/>
      <c r="I51" s="17"/>
      <c r="J51" s="17"/>
      <c r="K51" s="356"/>
    </row>
    <row r="52" spans="1:11" ht="17.25" customHeight="1">
      <c r="B52" s="305" t="s">
        <v>651</v>
      </c>
      <c r="C52" s="304" t="s">
        <v>167</v>
      </c>
    </row>
    <row r="53" spans="1:11" ht="17.25" customHeight="1">
      <c r="C53" s="17" t="s">
        <v>168</v>
      </c>
    </row>
    <row r="54" spans="1:11" ht="17.25" customHeight="1">
      <c r="C54" s="17" t="s">
        <v>169</v>
      </c>
    </row>
    <row r="55" spans="1:11" s="240" customFormat="1" ht="9" customHeight="1">
      <c r="A55" s="17"/>
      <c r="B55" s="17"/>
      <c r="C55" s="17"/>
      <c r="D55" s="17"/>
      <c r="E55" s="17"/>
      <c r="F55" s="17"/>
      <c r="G55" s="17"/>
      <c r="H55" s="17"/>
      <c r="I55" s="17"/>
      <c r="J55" s="17"/>
      <c r="K55" s="356"/>
    </row>
    <row r="56" spans="1:11" ht="17.25" customHeight="1">
      <c r="B56" s="305" t="s">
        <v>652</v>
      </c>
      <c r="C56" s="304" t="s">
        <v>170</v>
      </c>
    </row>
    <row r="57" spans="1:11" ht="17.25" customHeight="1">
      <c r="C57" s="17" t="s">
        <v>171</v>
      </c>
    </row>
    <row r="58" spans="1:11" ht="9" customHeight="1"/>
    <row r="59" spans="1:11" ht="17.25" customHeight="1">
      <c r="B59" s="305" t="s">
        <v>653</v>
      </c>
      <c r="C59" s="304" t="s">
        <v>597</v>
      </c>
    </row>
    <row r="60" spans="1:11" ht="17.25" customHeight="1">
      <c r="C60" s="17" t="s">
        <v>598</v>
      </c>
    </row>
    <row r="61" spans="1:11" ht="17.25" customHeight="1">
      <c r="C61" s="17" t="s">
        <v>599</v>
      </c>
    </row>
    <row r="62" spans="1:11" ht="17.25" customHeight="1">
      <c r="C62" s="17" t="s">
        <v>600</v>
      </c>
    </row>
    <row r="63" spans="1:11" ht="17.25" customHeight="1">
      <c r="C63" s="17" t="s">
        <v>601</v>
      </c>
    </row>
    <row r="64" spans="1:11" ht="8.25" customHeight="1"/>
    <row r="65" spans="2:11" ht="17.25" customHeight="1">
      <c r="B65" s="17" t="s">
        <v>590</v>
      </c>
    </row>
    <row r="66" spans="2:11" ht="17.25" customHeight="1">
      <c r="K66" s="351"/>
    </row>
    <row r="67" spans="2:11" ht="17.25" customHeight="1">
      <c r="G67" s="1316" t="str">
        <f>IF(様式第1_交付申請書!L5="","",様式第1_交付申請書!L5)</f>
        <v>(例)　202X年　X 月   X 日</v>
      </c>
      <c r="H67" s="1316"/>
      <c r="K67" s="351" t="s">
        <v>483</v>
      </c>
    </row>
    <row r="68" spans="2:11" ht="17.25" customHeight="1">
      <c r="D68" s="17" t="s">
        <v>6</v>
      </c>
      <c r="E68" s="17" t="s">
        <v>174</v>
      </c>
      <c r="F68" s="1338" t="str">
        <f>様式第1_交付申請書!G11</f>
        <v>(例)　〇〇〇株式会社</v>
      </c>
      <c r="G68" s="1338"/>
      <c r="H68" s="1338"/>
      <c r="K68" s="357" t="s">
        <v>484</v>
      </c>
    </row>
    <row r="69" spans="2:11" ht="17.25" customHeight="1">
      <c r="E69" s="17" t="s">
        <v>175</v>
      </c>
      <c r="F69" s="306" t="str">
        <f>様式第1_交付申請書!G12</f>
        <v>(例)　代表取締役</v>
      </c>
      <c r="G69" s="307" t="str">
        <f>様式第1_交付申請書!M12</f>
        <v>(例)　環境　太郎</v>
      </c>
      <c r="H69" s="308"/>
      <c r="K69" s="346" t="s">
        <v>638</v>
      </c>
    </row>
    <row r="70" spans="2:11" ht="18" customHeight="1">
      <c r="F70" s="309"/>
      <c r="G70" s="309"/>
      <c r="H70" s="309"/>
      <c r="K70" s="351"/>
    </row>
    <row r="71" spans="2:11" ht="17.25" hidden="1" customHeight="1" outlineLevel="1">
      <c r="D71" s="17" t="s">
        <v>21</v>
      </c>
      <c r="E71" s="17" t="s">
        <v>174</v>
      </c>
      <c r="F71" s="1338" t="str">
        <f>IF(入力シート!F40="","",入力シート!F40)</f>
        <v/>
      </c>
      <c r="G71" s="1338"/>
      <c r="H71" s="1338"/>
      <c r="K71" s="349"/>
    </row>
    <row r="72" spans="2:11" ht="17.25" hidden="1" customHeight="1" outlineLevel="1">
      <c r="E72" s="17" t="s">
        <v>175</v>
      </c>
      <c r="F72" s="306" t="str">
        <f>IF(入力シート!F41="","",入力シート!F41)</f>
        <v/>
      </c>
      <c r="G72" s="307" t="str">
        <f>IF(入力シート!F43="","",入力シート!F43)</f>
        <v/>
      </c>
      <c r="H72" s="308"/>
      <c r="K72" s="351"/>
    </row>
    <row r="73" spans="2:11" ht="18" customHeight="1" collapsed="1">
      <c r="J73" s="274"/>
      <c r="K73" s="349" t="s">
        <v>576</v>
      </c>
    </row>
    <row r="74" spans="2:11" ht="17.25" hidden="1" customHeight="1" outlineLevel="1">
      <c r="D74" s="17" t="s">
        <v>568</v>
      </c>
      <c r="E74" s="17" t="s">
        <v>174</v>
      </c>
      <c r="F74" s="1338" t="str">
        <f>IF(入力シート!F52="","",入力シート!F52)</f>
        <v/>
      </c>
      <c r="G74" s="1338"/>
      <c r="H74" s="1338"/>
      <c r="K74" s="349"/>
    </row>
    <row r="75" spans="2:11" ht="17.25" hidden="1" customHeight="1" outlineLevel="1">
      <c r="E75" s="17" t="s">
        <v>175</v>
      </c>
      <c r="F75" s="306" t="str">
        <f>IF(入力シート!F53="","",入力シート!F53)</f>
        <v/>
      </c>
      <c r="G75" s="307" t="str">
        <f>IF(入力シート!F55="","",入力シート!F55)</f>
        <v/>
      </c>
      <c r="H75" s="308"/>
      <c r="K75" s="351"/>
    </row>
    <row r="76" spans="2:11" ht="18" customHeight="1" collapsed="1">
      <c r="K76" s="349" t="s">
        <v>577</v>
      </c>
    </row>
    <row r="77" spans="2:11" ht="17.25" hidden="1" customHeight="1" outlineLevel="1">
      <c r="D77" s="17" t="s">
        <v>569</v>
      </c>
      <c r="E77" s="17" t="s">
        <v>174</v>
      </c>
      <c r="F77" s="1338" t="str">
        <f>IF(入力シート!F64="","",入力シート!F64)</f>
        <v/>
      </c>
      <c r="G77" s="1338"/>
      <c r="H77" s="1338"/>
      <c r="K77" s="349"/>
    </row>
    <row r="78" spans="2:11" ht="17.25" hidden="1" customHeight="1" outlineLevel="1">
      <c r="E78" s="17" t="s">
        <v>175</v>
      </c>
      <c r="F78" s="306" t="str">
        <f>IF(入力シート!F65="","",入力シート!F65)</f>
        <v/>
      </c>
      <c r="G78" s="307" t="str">
        <f>IF(入力シート!F67="","",入力シート!F67)</f>
        <v/>
      </c>
      <c r="H78" s="308"/>
      <c r="K78" s="351"/>
    </row>
    <row r="79" spans="2:11" collapsed="1">
      <c r="K79" s="349" t="s">
        <v>578</v>
      </c>
    </row>
  </sheetData>
  <sheetProtection sheet="1" formatRows="0" selectLockedCells="1"/>
  <dataConsolidate/>
  <mergeCells count="8">
    <mergeCell ref="B6:I10"/>
    <mergeCell ref="A11:J11"/>
    <mergeCell ref="F74:H74"/>
    <mergeCell ref="F77:H77"/>
    <mergeCell ref="F71:H71"/>
    <mergeCell ref="F68:H68"/>
    <mergeCell ref="B12:I16"/>
    <mergeCell ref="G67:H67"/>
  </mergeCells>
  <phoneticPr fontId="16"/>
  <conditionalFormatting sqref="F67:H70">
    <cfRule type="containsText" dxfId="525" priority="21" operator="containsText" text="(例)">
      <formula>NOT(ISERROR(SEARCH("(例)",F67)))</formula>
    </cfRule>
  </conditionalFormatting>
  <conditionalFormatting sqref="F71:H72">
    <cfRule type="containsText" dxfId="524" priority="12" operator="containsText" text="(例)">
      <formula>NOT(ISERROR(SEARCH("(例)",F71)))</formula>
    </cfRule>
  </conditionalFormatting>
  <conditionalFormatting sqref="F74:H75">
    <cfRule type="containsText" dxfId="523" priority="10" operator="containsText" text="(例)">
      <formula>NOT(ISERROR(SEARCH("(例)",F74)))</formula>
    </cfRule>
  </conditionalFormatting>
  <conditionalFormatting sqref="F77:H78">
    <cfRule type="containsText" dxfId="522" priority="8" operator="containsText" text="(例)">
      <formula>NOT(ISERROR(SEARCH("(例)",F77)))</formula>
    </cfRule>
  </conditionalFormatting>
  <conditionalFormatting sqref="K71">
    <cfRule type="containsText" dxfId="521" priority="6" operator="containsText" text="(例)">
      <formula>NOT(ISERROR(SEARCH("(例)",K71)))</formula>
    </cfRule>
  </conditionalFormatting>
  <conditionalFormatting sqref="K74">
    <cfRule type="containsText" dxfId="520" priority="5" operator="containsText" text="(例)">
      <formula>NOT(ISERROR(SEARCH("(例)",K74)))</formula>
    </cfRule>
  </conditionalFormatting>
  <conditionalFormatting sqref="K77">
    <cfRule type="containsText" dxfId="519" priority="4" operator="containsText" text="(例)">
      <formula>NOT(ISERROR(SEARCH("(例)",K77)))</formula>
    </cfRule>
  </conditionalFormatting>
  <conditionalFormatting sqref="K79">
    <cfRule type="containsText" dxfId="518" priority="1" operator="containsText" text="(例)">
      <formula>NOT(ISERROR(SEARCH("(例)",K79)))</formula>
    </cfRule>
  </conditionalFormatting>
  <conditionalFormatting sqref="K73">
    <cfRule type="containsText" dxfId="517" priority="3" operator="containsText" text="(例)">
      <formula>NOT(ISERROR(SEARCH("(例)",K73)))</formula>
    </cfRule>
  </conditionalFormatting>
  <conditionalFormatting sqref="K76">
    <cfRule type="containsText" dxfId="516" priority="2" operator="containsText" text="(例)">
      <formula>NOT(ISERROR(SEARCH("(例)",K76)))</formula>
    </cfRule>
  </conditionalFormatting>
  <printOptions horizontalCentered="1"/>
  <pageMargins left="0.51181102362204722" right="0.11811023622047245" top="0.35433070866141736" bottom="0.35433070866141736" header="0.31496062992125984" footer="0.11811023622047245"/>
  <pageSetup paperSize="9" scale="65" fitToHeight="0" orientation="portrait" r:id="rId1"/>
  <headerFooter scaleWithDoc="0">
    <oddFooter>&amp;R&amp;K00-048R4中高層ZEH-M_ver.1</oddFooter>
  </headerFooter>
  <ignoredErrors>
    <ignoredError sqref="B18:B51 B52:B5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EB59-6EA7-4970-A699-7CBBB7BD86A6}">
  <sheetPr codeName="Sheet5">
    <pageSetUpPr fitToPage="1"/>
  </sheetPr>
  <dimension ref="A1:K226"/>
  <sheetViews>
    <sheetView showGridLines="0" view="pageBreakPreview" zoomScale="85" zoomScaleNormal="70" zoomScaleSheetLayoutView="85" workbookViewId="0">
      <selection activeCell="I40" sqref="I40"/>
    </sheetView>
  </sheetViews>
  <sheetFormatPr defaultColWidth="9" defaultRowHeight="21"/>
  <cols>
    <col min="1" max="1" width="2.625" style="16" customWidth="1"/>
    <col min="2" max="2" width="30.625" style="17" customWidth="1"/>
    <col min="3" max="3" width="20.625" style="17" customWidth="1"/>
    <col min="4" max="4" width="10.625" style="17" customWidth="1"/>
    <col min="5" max="5" width="6.625" style="17" customWidth="1"/>
    <col min="6" max="6" width="15.625" style="17" customWidth="1"/>
    <col min="7" max="7" width="20.625" style="17" customWidth="1"/>
    <col min="8" max="8" width="10.625" style="17" customWidth="1"/>
    <col min="9" max="9" width="6.625" style="17" customWidth="1"/>
    <col min="10" max="10" width="2.625" style="17" customWidth="1"/>
    <col min="11" max="11" width="9" style="360"/>
    <col min="12" max="16384" width="9" style="17"/>
  </cols>
  <sheetData>
    <row r="1" spans="1:11" s="355" customFormat="1" ht="18.75">
      <c r="A1" s="358" t="s">
        <v>113</v>
      </c>
      <c r="B1" s="358"/>
      <c r="C1" s="358"/>
      <c r="D1" s="358"/>
      <c r="E1" s="358"/>
      <c r="F1" s="358"/>
      <c r="G1" s="358"/>
      <c r="H1" s="358"/>
      <c r="I1" s="358"/>
      <c r="J1" s="358"/>
      <c r="K1" s="360"/>
    </row>
    <row r="2" spans="1:11" s="355" customFormat="1" ht="18.75">
      <c r="A2" s="358" t="s">
        <v>675</v>
      </c>
      <c r="B2" s="358"/>
      <c r="C2" s="358"/>
      <c r="D2" s="358"/>
      <c r="E2" s="358"/>
      <c r="F2" s="358"/>
      <c r="G2" s="358"/>
      <c r="H2" s="358"/>
      <c r="I2" s="358"/>
      <c r="J2" s="358"/>
      <c r="K2" s="360"/>
    </row>
    <row r="3" spans="1:11" ht="24.75" customHeight="1">
      <c r="A3" s="1355" t="s">
        <v>114</v>
      </c>
      <c r="B3" s="1355"/>
      <c r="C3" s="1355"/>
      <c r="D3" s="1355"/>
      <c r="E3" s="1355"/>
      <c r="F3" s="1355"/>
      <c r="G3" s="1355"/>
      <c r="H3" s="1355"/>
      <c r="I3" s="1355"/>
    </row>
    <row r="4" spans="1:11" ht="24.75" customHeight="1">
      <c r="B4" s="20" t="s">
        <v>649</v>
      </c>
    </row>
    <row r="5" spans="1:11" ht="24.75" customHeight="1">
      <c r="B5" s="17" t="s">
        <v>115</v>
      </c>
    </row>
    <row r="6" spans="1:11" ht="24.75" customHeight="1">
      <c r="A6" s="18"/>
      <c r="B6" s="324" t="s">
        <v>117</v>
      </c>
      <c r="C6" s="1348" t="str">
        <f>IF(入力シート!F27="","",入力シート!F27)</f>
        <v>(例)　まるまるまるかぶしきがいしゃ</v>
      </c>
      <c r="D6" s="1348"/>
      <c r="E6" s="1348"/>
      <c r="F6" s="1348"/>
      <c r="G6" s="1348"/>
      <c r="H6" s="1348"/>
      <c r="I6" s="1348"/>
      <c r="K6" s="361" t="s">
        <v>485</v>
      </c>
    </row>
    <row r="7" spans="1:11" ht="24.75" customHeight="1">
      <c r="A7" s="18"/>
      <c r="B7" s="324" t="s">
        <v>118</v>
      </c>
      <c r="C7" s="1348" t="str">
        <f>IF(入力シート!F28="","",入力シート!F28)</f>
        <v>(例)　〇〇〇株式会社</v>
      </c>
      <c r="D7" s="1348"/>
      <c r="E7" s="1348"/>
      <c r="F7" s="1348"/>
      <c r="G7" s="1348"/>
      <c r="H7" s="1348"/>
      <c r="I7" s="1348"/>
      <c r="K7" s="361"/>
    </row>
    <row r="8" spans="1:11" ht="24.75" customHeight="1">
      <c r="A8" s="18"/>
      <c r="B8" s="324" t="s">
        <v>119</v>
      </c>
      <c r="C8" s="1351" t="str">
        <f>IF(入力シート!F37="","",入力シート!F37)</f>
        <v>(例)　1234567890123</v>
      </c>
      <c r="D8" s="1351"/>
      <c r="E8" s="1351"/>
      <c r="F8" s="1351"/>
      <c r="G8" s="1351"/>
      <c r="H8" s="1351"/>
      <c r="I8" s="1351"/>
    </row>
    <row r="9" spans="1:11" ht="24.75" customHeight="1">
      <c r="A9" s="18"/>
      <c r="B9" s="324" t="s">
        <v>120</v>
      </c>
      <c r="C9" s="1351" t="str">
        <f>IF(入力シート!F29="","",入力シート!F29)</f>
        <v>(例)　代表取締役</v>
      </c>
      <c r="D9" s="1351"/>
      <c r="E9" s="1351"/>
      <c r="F9" s="1351"/>
      <c r="G9" s="1351"/>
      <c r="H9" s="1351"/>
      <c r="I9" s="1351"/>
    </row>
    <row r="10" spans="1:11" ht="24.75" customHeight="1">
      <c r="A10" s="18"/>
      <c r="B10" s="324" t="s">
        <v>117</v>
      </c>
      <c r="C10" s="1351" t="str">
        <f>IF(入力シート!F30="","",入力シート!F30)</f>
        <v>(例)　かんきょう　たろう</v>
      </c>
      <c r="D10" s="1351"/>
      <c r="E10" s="1351"/>
      <c r="F10" s="1351"/>
      <c r="G10" s="1351"/>
      <c r="H10" s="1351"/>
      <c r="I10" s="1351"/>
    </row>
    <row r="11" spans="1:11" ht="24.75" customHeight="1">
      <c r="A11" s="18"/>
      <c r="B11" s="324" t="s">
        <v>121</v>
      </c>
      <c r="C11" s="1351" t="str">
        <f>IF(入力シート!F31="","",入力シート!F31)</f>
        <v>(例)　環境　太郎</v>
      </c>
      <c r="D11" s="1351"/>
      <c r="E11" s="1351"/>
      <c r="F11" s="1351"/>
      <c r="G11" s="1351"/>
      <c r="H11" s="1351"/>
      <c r="I11" s="1351"/>
    </row>
    <row r="12" spans="1:11" ht="24.75" customHeight="1">
      <c r="A12" s="18"/>
      <c r="B12" s="1349" t="s">
        <v>122</v>
      </c>
      <c r="C12" s="1350" t="str">
        <f>IF(入力シート!F33="","",入力シート!F33)</f>
        <v>(例)　104-0000</v>
      </c>
      <c r="D12" s="1350"/>
      <c r="E12" s="1350"/>
      <c r="F12" s="1350"/>
      <c r="G12" s="1350"/>
      <c r="H12" s="1350"/>
      <c r="I12" s="1350"/>
    </row>
    <row r="13" spans="1:11" ht="24.75" customHeight="1">
      <c r="A13" s="18"/>
      <c r="B13" s="1349"/>
      <c r="C13" s="1351" t="str">
        <f>IF(入力シート!F34="","",入力シート!F34)</f>
        <v>(例)　東京都中央区○○町○丁目○番○号</v>
      </c>
      <c r="D13" s="1351"/>
      <c r="E13" s="1351"/>
      <c r="F13" s="1351"/>
      <c r="G13" s="1351"/>
      <c r="H13" s="1351"/>
      <c r="I13" s="1351"/>
    </row>
    <row r="14" spans="1:11" ht="24.75" customHeight="1">
      <c r="A14" s="18"/>
      <c r="B14" s="324" t="s">
        <v>16</v>
      </c>
      <c r="C14" s="1351" t="str">
        <f>IF(入力シート!F35="","",入力シート!F35)</f>
        <v>(例)　03-0000-1111</v>
      </c>
      <c r="D14" s="1351"/>
      <c r="E14" s="1351"/>
      <c r="F14" s="1351"/>
      <c r="G14" s="1351"/>
      <c r="H14" s="1351"/>
      <c r="I14" s="1351"/>
    </row>
    <row r="15" spans="1:11" ht="24.75" customHeight="1">
      <c r="A15" s="18"/>
      <c r="B15" s="324" t="s">
        <v>317</v>
      </c>
      <c r="C15" s="1351" t="str">
        <f>IF(入力シート!F36="","",入力シート!F36)</f>
        <v/>
      </c>
      <c r="D15" s="1351"/>
      <c r="E15" s="1351"/>
      <c r="F15" s="1351"/>
      <c r="G15" s="1351"/>
      <c r="H15" s="1351"/>
      <c r="I15" s="1351"/>
    </row>
    <row r="16" spans="1:11" ht="7.5" customHeight="1">
      <c r="A16" s="18"/>
      <c r="B16" s="218"/>
      <c r="C16" s="219"/>
      <c r="D16" s="219"/>
      <c r="E16" s="219"/>
      <c r="F16" s="219"/>
      <c r="G16" s="219"/>
      <c r="H16" s="219"/>
      <c r="I16" s="219"/>
    </row>
    <row r="17" spans="1:11" ht="24.75" customHeight="1">
      <c r="A17" s="94"/>
      <c r="B17" s="1352" t="s">
        <v>123</v>
      </c>
      <c r="C17" s="1352"/>
    </row>
    <row r="18" spans="1:11" ht="24.75" customHeight="1">
      <c r="A18" s="18"/>
      <c r="B18" s="324" t="s">
        <v>24</v>
      </c>
      <c r="C18" s="1351" t="str">
        <f>IF(入力シート!F76="","",入力シート!F76)</f>
        <v>(例)　▽▽株式会社</v>
      </c>
      <c r="D18" s="1351"/>
      <c r="E18" s="1351"/>
      <c r="F18" s="1351"/>
      <c r="G18" s="1351"/>
      <c r="H18" s="1351"/>
      <c r="I18" s="1351"/>
      <c r="K18" s="354"/>
    </row>
    <row r="19" spans="1:11" ht="24.75" customHeight="1">
      <c r="A19" s="18"/>
      <c r="B19" s="324" t="s">
        <v>26</v>
      </c>
      <c r="C19" s="1351" t="str">
        <f>IF(入力シート!F77="","",入力シート!F77)</f>
        <v>(例)　登録済み（プルダウン選択する）</v>
      </c>
      <c r="D19" s="1351"/>
      <c r="E19" s="1351"/>
      <c r="F19" s="1351"/>
      <c r="G19" s="1351"/>
      <c r="H19" s="1351"/>
      <c r="I19" s="1351"/>
    </row>
    <row r="20" spans="1:11" ht="24.75" customHeight="1">
      <c r="A20" s="18"/>
      <c r="B20" s="324" t="s">
        <v>25</v>
      </c>
      <c r="C20" s="1351" t="str">
        <f>IF(入力シート!F78="","",入力シート!F78)</f>
        <v>(例)　ZEHM00-00000-A</v>
      </c>
      <c r="D20" s="1351"/>
      <c r="E20" s="1351"/>
      <c r="F20" s="1351"/>
      <c r="G20" s="1351"/>
      <c r="H20" s="1351"/>
      <c r="I20" s="1351"/>
    </row>
    <row r="21" spans="1:11" ht="7.5" customHeight="1">
      <c r="A21" s="18"/>
      <c r="B21" s="218"/>
      <c r="C21" s="219"/>
      <c r="D21" s="219"/>
      <c r="E21" s="219"/>
      <c r="F21" s="219"/>
      <c r="G21" s="219"/>
      <c r="H21" s="219"/>
      <c r="I21" s="219"/>
    </row>
    <row r="22" spans="1:11" ht="24.75" customHeight="1">
      <c r="A22" s="18"/>
      <c r="B22" s="1352" t="s">
        <v>124</v>
      </c>
      <c r="C22" s="1352"/>
    </row>
    <row r="23" spans="1:11" ht="24.75" customHeight="1">
      <c r="A23" s="18"/>
      <c r="B23" s="324" t="s">
        <v>116</v>
      </c>
      <c r="C23" s="337" t="s">
        <v>318</v>
      </c>
      <c r="D23" s="210" t="str">
        <f>IF(入力シート!F81="","",入力シート!F81)</f>
        <v>(例)　●</v>
      </c>
    </row>
    <row r="24" spans="1:11" ht="24.75" customHeight="1">
      <c r="A24" s="18"/>
      <c r="B24" s="324" t="s">
        <v>125</v>
      </c>
      <c r="C24" s="1351" t="str">
        <f>IF(入力シート!F82="","",入力シート!F82)</f>
        <v>(例)　○○〇部○○課</v>
      </c>
      <c r="D24" s="1351"/>
      <c r="E24" s="1351"/>
      <c r="F24" s="1351"/>
      <c r="G24" s="1351"/>
      <c r="H24" s="1351"/>
      <c r="I24" s="1351"/>
    </row>
    <row r="25" spans="1:11" ht="24.75" customHeight="1">
      <c r="A25" s="18"/>
      <c r="B25" s="324" t="s">
        <v>126</v>
      </c>
      <c r="C25" s="1351" t="str">
        <f>IF(入力シート!F83="","",入力シート!F83)</f>
        <v>(例)　課長</v>
      </c>
      <c r="D25" s="1351"/>
      <c r="E25" s="1351"/>
      <c r="F25" s="1351"/>
      <c r="G25" s="1351"/>
      <c r="H25" s="1351"/>
      <c r="I25" s="1351"/>
    </row>
    <row r="26" spans="1:11" ht="24.75" customHeight="1">
      <c r="A26" s="18"/>
      <c r="B26" s="324" t="s">
        <v>117</v>
      </c>
      <c r="C26" s="1351" t="str">
        <f>IF(入力シート!F84="","",入力シート!F84)</f>
        <v>(例)　まる　たろう</v>
      </c>
      <c r="D26" s="1351"/>
      <c r="E26" s="1351"/>
      <c r="F26" s="1351"/>
      <c r="G26" s="1351"/>
      <c r="H26" s="1351"/>
      <c r="I26" s="1351"/>
    </row>
    <row r="27" spans="1:11" ht="24.75" customHeight="1">
      <c r="A27" s="18"/>
      <c r="B27" s="324" t="s">
        <v>29</v>
      </c>
      <c r="C27" s="1351" t="str">
        <f>IF(入力シート!F85="","",入力シート!F85)</f>
        <v>(例)　丸　太郎</v>
      </c>
      <c r="D27" s="1351"/>
      <c r="E27" s="1351"/>
      <c r="F27" s="1351"/>
      <c r="G27" s="1351"/>
      <c r="H27" s="1351"/>
      <c r="I27" s="1351"/>
    </row>
    <row r="28" spans="1:11" s="92" customFormat="1" ht="24.75" customHeight="1">
      <c r="B28" s="1349" t="s">
        <v>122</v>
      </c>
      <c r="C28" s="1350" t="str">
        <f>IF(入力シート!F86="","",入力シート!F86)</f>
        <v>(例)　104-0000</v>
      </c>
      <c r="D28" s="1350"/>
      <c r="E28" s="1350"/>
      <c r="F28" s="1350"/>
      <c r="G28" s="1350"/>
      <c r="H28" s="1350"/>
      <c r="I28" s="1350"/>
      <c r="K28" s="360"/>
    </row>
    <row r="29" spans="1:11" s="211" customFormat="1" ht="24.75" customHeight="1">
      <c r="B29" s="1349"/>
      <c r="C29" s="1351" t="str">
        <f>IF(入力シート!F87="","",入力シート!F87)</f>
        <v>(例)　東京都中央区○○町○○丁目○○番○○号</v>
      </c>
      <c r="D29" s="1351"/>
      <c r="E29" s="1351"/>
      <c r="F29" s="1351"/>
      <c r="G29" s="1351"/>
      <c r="H29" s="1351"/>
      <c r="I29" s="1351"/>
      <c r="K29" s="360"/>
    </row>
    <row r="30" spans="1:11" s="211" customFormat="1" ht="24.75" customHeight="1">
      <c r="B30" s="324" t="s">
        <v>16</v>
      </c>
      <c r="C30" s="1351" t="str">
        <f>IF(入力シート!F88="","",入力シート!F88)</f>
        <v>(例)　03-0000-1111</v>
      </c>
      <c r="D30" s="1351"/>
      <c r="E30" s="1351"/>
      <c r="F30" s="1351"/>
      <c r="G30" s="1351"/>
      <c r="H30" s="1351"/>
      <c r="I30" s="1351"/>
      <c r="K30" s="360"/>
    </row>
    <row r="31" spans="1:11" s="211" customFormat="1" ht="24.75" customHeight="1">
      <c r="B31" s="324" t="s">
        <v>127</v>
      </c>
      <c r="C31" s="1351" t="str">
        <f>IF(入力シート!F89="","",入力シート!F89)</f>
        <v>(例)　090-0000-1112</v>
      </c>
      <c r="D31" s="1351"/>
      <c r="E31" s="1351"/>
      <c r="F31" s="1351"/>
      <c r="G31" s="1351"/>
      <c r="H31" s="1351"/>
      <c r="I31" s="1351"/>
      <c r="K31" s="360"/>
    </row>
    <row r="32" spans="1:11" s="211" customFormat="1" ht="24.75" customHeight="1">
      <c r="B32" s="324" t="s">
        <v>691</v>
      </c>
      <c r="C32" s="1351" t="str">
        <f>IF(入力シート!F90="","",入力シート!F90)</f>
        <v>(例)　t-maru@zehzeh.com</v>
      </c>
      <c r="D32" s="1351"/>
      <c r="E32" s="1351"/>
      <c r="F32" s="1351"/>
      <c r="G32" s="1351"/>
      <c r="H32" s="1351"/>
      <c r="I32" s="1351"/>
      <c r="K32" s="360"/>
    </row>
    <row r="33" spans="2:11" s="211" customFormat="1" ht="24.75" customHeight="1">
      <c r="B33" s="1352" t="s">
        <v>1050</v>
      </c>
      <c r="C33" s="1352"/>
      <c r="D33" s="17"/>
      <c r="E33" s="17"/>
      <c r="F33" s="17"/>
      <c r="G33" s="17"/>
      <c r="H33" s="17"/>
      <c r="I33" s="17"/>
      <c r="K33" s="360"/>
    </row>
    <row r="34" spans="2:11" s="211" customFormat="1" ht="24.75" customHeight="1">
      <c r="B34" s="324" t="s">
        <v>130</v>
      </c>
      <c r="C34" s="1354" t="str">
        <f>IF(入力シート!F235="","",入力シート!F235)</f>
        <v>(例)　有</v>
      </c>
      <c r="D34" s="1354"/>
      <c r="E34" s="1354"/>
      <c r="F34" s="1354"/>
      <c r="G34" s="1354"/>
      <c r="H34" s="1354"/>
      <c r="I34" s="1354"/>
      <c r="K34" s="360"/>
    </row>
    <row r="35" spans="2:11" s="211" customFormat="1" ht="24.75" customHeight="1">
      <c r="B35" s="324" t="s">
        <v>131</v>
      </c>
      <c r="C35" s="1354" t="str">
        <f>IF(入力シート!F236="","",入力シート!F236)</f>
        <v>(例)　〇▽□補助金</v>
      </c>
      <c r="D35" s="1354"/>
      <c r="E35" s="1354"/>
      <c r="F35" s="1354"/>
      <c r="G35" s="1354"/>
      <c r="H35" s="1354"/>
      <c r="I35" s="1354"/>
      <c r="K35" s="360"/>
    </row>
    <row r="36" spans="2:11" s="211" customFormat="1" ht="24.75" customHeight="1">
      <c r="B36" s="325" t="s">
        <v>131</v>
      </c>
      <c r="C36" s="1354" t="str">
        <f>IF(入力シート!F237="","",入力シート!F237)</f>
        <v/>
      </c>
      <c r="D36" s="1354"/>
      <c r="E36" s="1354"/>
      <c r="F36" s="1354"/>
      <c r="G36" s="1354"/>
      <c r="H36" s="1354"/>
      <c r="I36" s="1354"/>
      <c r="K36" s="360"/>
    </row>
    <row r="37" spans="2:11" s="211" customFormat="1" ht="24.75" customHeight="1">
      <c r="B37" s="325" t="s">
        <v>131</v>
      </c>
      <c r="C37" s="1354" t="str">
        <f>IF(入力シート!F238="","",入力シート!F238)</f>
        <v/>
      </c>
      <c r="D37" s="1354"/>
      <c r="E37" s="1354"/>
      <c r="F37" s="1354"/>
      <c r="G37" s="1354"/>
      <c r="H37" s="1354"/>
      <c r="I37" s="1354"/>
      <c r="K37" s="360"/>
    </row>
    <row r="38" spans="2:11" s="214" customFormat="1" ht="7.5" customHeight="1">
      <c r="B38" s="93"/>
      <c r="K38" s="360"/>
    </row>
    <row r="39" spans="2:11" s="214" customFormat="1" ht="24.75" customHeight="1">
      <c r="B39" s="1352" t="s">
        <v>1051</v>
      </c>
      <c r="C39" s="1352"/>
      <c r="D39" s="17"/>
      <c r="E39" s="17"/>
      <c r="F39" s="17"/>
      <c r="G39" s="17"/>
      <c r="H39" s="17"/>
      <c r="I39" s="17"/>
      <c r="K39" s="360"/>
    </row>
    <row r="40" spans="2:11" s="214" customFormat="1" ht="24.75" customHeight="1">
      <c r="B40" s="1353" t="s">
        <v>608</v>
      </c>
      <c r="C40" s="1353"/>
      <c r="D40" s="1353"/>
      <c r="E40" s="1353"/>
      <c r="F40" s="1353"/>
      <c r="G40" s="1353"/>
      <c r="H40" s="1353"/>
      <c r="I40" s="310"/>
      <c r="K40" s="361" t="s">
        <v>1288</v>
      </c>
    </row>
    <row r="41" spans="2:11" s="211" customFormat="1" ht="7.5" customHeight="1">
      <c r="B41" s="93"/>
      <c r="K41" s="360"/>
    </row>
    <row r="42" spans="2:11" s="623" customFormat="1" ht="24.75" customHeight="1">
      <c r="B42" s="1347" t="s">
        <v>1049</v>
      </c>
      <c r="C42" s="1347"/>
      <c r="D42" s="624"/>
      <c r="E42" s="624"/>
      <c r="F42" s="624"/>
      <c r="G42" s="624"/>
      <c r="K42" s="647"/>
    </row>
    <row r="43" spans="2:11" s="623" customFormat="1" ht="24.75" customHeight="1">
      <c r="B43" s="648" t="s">
        <v>128</v>
      </c>
      <c r="C43" s="1342" t="str">
        <f>IF(入力シート!F126="","",入力シート!F126)</f>
        <v>(例)　　　　　　　　   　　     202X 年  　1 月 　 1 日</v>
      </c>
      <c r="D43" s="1343"/>
      <c r="E43" s="649" t="s">
        <v>129</v>
      </c>
      <c r="F43" s="1344" t="str">
        <f>IF(入力シート!F127="","",入力シート!F127)</f>
        <v>(例)　 　 　　　　　　　 　　202X 年 　12 月　31 日</v>
      </c>
      <c r="G43" s="1345"/>
      <c r="K43" s="647"/>
    </row>
    <row r="44" spans="2:11" s="623" customFormat="1" ht="24.75" customHeight="1">
      <c r="B44" s="648" t="s">
        <v>1032</v>
      </c>
      <c r="C44" s="1340" t="str">
        <f>IF(入力シート!F128="","",入力シート!F128)</f>
        <v>(例)　　　　　　  　　　　　　　　　10,000,000,000</v>
      </c>
      <c r="D44" s="1340"/>
      <c r="E44" s="1340"/>
      <c r="F44" s="1341"/>
      <c r="G44" s="650"/>
      <c r="K44" s="647"/>
    </row>
    <row r="45" spans="2:11" s="623" customFormat="1" ht="24.75" customHeight="1">
      <c r="B45" s="648" t="s">
        <v>1033</v>
      </c>
      <c r="C45" s="1340" t="str">
        <f>IF(入力シート!F129="","",入力シート!F129)</f>
        <v>(例)　　　　　　  　　　　　　　　　10,000,000,000</v>
      </c>
      <c r="D45" s="1340"/>
      <c r="E45" s="1340"/>
      <c r="F45" s="1341"/>
      <c r="G45" s="651"/>
      <c r="K45" s="647"/>
    </row>
    <row r="46" spans="2:11" s="623" customFormat="1" ht="24.75" customHeight="1">
      <c r="B46" s="648" t="s">
        <v>1034</v>
      </c>
      <c r="C46" s="1340" t="str">
        <f>IF(入力シート!F130="","",入力シート!F130)</f>
        <v>(例)　　　　　　  　　　　　　　　　10,000,000,000</v>
      </c>
      <c r="D46" s="1340"/>
      <c r="E46" s="1340"/>
      <c r="F46" s="1341"/>
      <c r="G46" s="651"/>
      <c r="K46" s="647"/>
    </row>
    <row r="47" spans="2:11" s="623" customFormat="1" ht="24.75" customHeight="1">
      <c r="B47" s="648" t="s">
        <v>1035</v>
      </c>
      <c r="C47" s="1340" t="str">
        <f>IF(入力シート!F131="","",入力シート!F131)</f>
        <v>(例)　　　　　　  　　　　　　　　　10,000,000,000</v>
      </c>
      <c r="D47" s="1340"/>
      <c r="E47" s="1340"/>
      <c r="F47" s="1341"/>
      <c r="G47" s="651"/>
      <c r="K47" s="647"/>
    </row>
    <row r="48" spans="2:11" s="623" customFormat="1" ht="24.75" customHeight="1">
      <c r="B48" s="648" t="s">
        <v>1036</v>
      </c>
      <c r="C48" s="1340" t="str">
        <f>IF(入力シート!F132="","",入力シート!F132)</f>
        <v>(例)　　　　　　  　　　　　　　　　10,000,000,000</v>
      </c>
      <c r="D48" s="1340"/>
      <c r="E48" s="1340"/>
      <c r="F48" s="1341"/>
      <c r="G48" s="651"/>
      <c r="K48" s="647"/>
    </row>
    <row r="49" spans="2:11" s="623" customFormat="1" ht="24.75" customHeight="1">
      <c r="B49" s="648" t="s">
        <v>1037</v>
      </c>
      <c r="C49" s="1340" t="str">
        <f>IF(入力シート!F133="","",入力シート!F133)</f>
        <v>(例)　　　　　　  　　　　　　　　　10,000,000,000</v>
      </c>
      <c r="D49" s="1340"/>
      <c r="E49" s="1340"/>
      <c r="F49" s="1341"/>
      <c r="G49" s="651"/>
      <c r="K49" s="647"/>
    </row>
    <row r="50" spans="2:11" s="623" customFormat="1" ht="7.5" customHeight="1">
      <c r="B50" s="652"/>
      <c r="K50" s="647"/>
    </row>
    <row r="51" spans="2:11" s="623" customFormat="1" ht="24.75" customHeight="1">
      <c r="B51" s="648" t="s">
        <v>128</v>
      </c>
      <c r="C51" s="1342" t="str">
        <f>IF(入力シート!F135="","",入力シート!F135)</f>
        <v>(例)　　　　　　　　   　　     202X 年  　1 月 　 1 日</v>
      </c>
      <c r="D51" s="1343"/>
      <c r="E51" s="649" t="s">
        <v>129</v>
      </c>
      <c r="F51" s="1344" t="str">
        <f>IF(入力シート!F136="","",入力シート!F136)</f>
        <v>(例)　 　 　　　　　　　 　　202X 年 　12 月　31 日</v>
      </c>
      <c r="G51" s="1345"/>
      <c r="K51" s="647"/>
    </row>
    <row r="52" spans="2:11" s="623" customFormat="1" ht="24.75" customHeight="1">
      <c r="B52" s="648" t="s">
        <v>1032</v>
      </c>
      <c r="C52" s="1340" t="str">
        <f>IF(入力シート!F137="","",入力シート!F137)</f>
        <v>(例)　　　　　　  　　　　　　　　　10,000,000,000</v>
      </c>
      <c r="D52" s="1340"/>
      <c r="E52" s="1340"/>
      <c r="F52" s="1341"/>
      <c r="G52" s="650"/>
      <c r="K52" s="647"/>
    </row>
    <row r="53" spans="2:11" s="623" customFormat="1" ht="24.75" customHeight="1">
      <c r="B53" s="648" t="s">
        <v>1033</v>
      </c>
      <c r="C53" s="1340" t="str">
        <f>IF(入力シート!F138="","",入力シート!F138)</f>
        <v>(例)　　　　　　  　　　　　　　　　10,000,000,000</v>
      </c>
      <c r="D53" s="1340"/>
      <c r="E53" s="1340"/>
      <c r="F53" s="1341"/>
      <c r="G53" s="651"/>
      <c r="K53" s="647"/>
    </row>
    <row r="54" spans="2:11" s="623" customFormat="1" ht="24.75" customHeight="1">
      <c r="B54" s="648" t="s">
        <v>1034</v>
      </c>
      <c r="C54" s="1340" t="str">
        <f>IF(入力シート!F139="","",入力シート!F139)</f>
        <v>(例)　　　　　　  　　　　　　　　　10,000,000,000</v>
      </c>
      <c r="D54" s="1340"/>
      <c r="E54" s="1340"/>
      <c r="F54" s="1341"/>
      <c r="G54" s="651"/>
      <c r="K54" s="647"/>
    </row>
    <row r="55" spans="2:11" s="623" customFormat="1" ht="24.75" customHeight="1">
      <c r="B55" s="648" t="s">
        <v>1035</v>
      </c>
      <c r="C55" s="1340" t="str">
        <f>IF(入力シート!F140="","",入力シート!F140)</f>
        <v>(例)　　　　　　  　　　　　　　　　10,000,000,000</v>
      </c>
      <c r="D55" s="1340"/>
      <c r="E55" s="1340"/>
      <c r="F55" s="1341"/>
      <c r="G55" s="651"/>
      <c r="K55" s="647"/>
    </row>
    <row r="56" spans="2:11" s="623" customFormat="1" ht="24.75" customHeight="1">
      <c r="B56" s="648" t="s">
        <v>1036</v>
      </c>
      <c r="C56" s="1340" t="str">
        <f>IF(入力シート!F141="","",入力シート!F141)</f>
        <v>(例)　　　　　　  　　　　　　　　　10,000,000,000</v>
      </c>
      <c r="D56" s="1340"/>
      <c r="E56" s="1340"/>
      <c r="F56" s="1341"/>
      <c r="G56" s="651"/>
      <c r="K56" s="647"/>
    </row>
    <row r="57" spans="2:11" s="623" customFormat="1" ht="24.75" customHeight="1">
      <c r="B57" s="648" t="s">
        <v>1037</v>
      </c>
      <c r="C57" s="1340" t="str">
        <f>IF(入力シート!F142="","",入力シート!F142)</f>
        <v>(例)　　　　　　  　　　　　　　　　10,000,000,000</v>
      </c>
      <c r="D57" s="1340"/>
      <c r="E57" s="1340"/>
      <c r="F57" s="1341"/>
      <c r="G57" s="651"/>
      <c r="K57" s="647"/>
    </row>
    <row r="58" spans="2:11" s="623" customFormat="1" ht="7.5" customHeight="1">
      <c r="B58" s="652"/>
      <c r="K58" s="647"/>
    </row>
    <row r="59" spans="2:11" s="623" customFormat="1" ht="24.75" customHeight="1">
      <c r="B59" s="648" t="s">
        <v>128</v>
      </c>
      <c r="C59" s="1342" t="str">
        <f>IF(入力シート!F144="","",入力シート!F144)</f>
        <v>(例)　　　　　　　　   　　     202X 年  　1 月 　 1 日</v>
      </c>
      <c r="D59" s="1343"/>
      <c r="E59" s="649" t="s">
        <v>129</v>
      </c>
      <c r="F59" s="1344" t="str">
        <f>IF(入力シート!F145="","",入力シート!F145)</f>
        <v>(例)　 　 　　　　　　　 　　202X 年 　12 月　31 日</v>
      </c>
      <c r="G59" s="1345"/>
      <c r="K59" s="647"/>
    </row>
    <row r="60" spans="2:11" s="623" customFormat="1" ht="24.75" customHeight="1">
      <c r="B60" s="648" t="s">
        <v>1032</v>
      </c>
      <c r="C60" s="1340" t="str">
        <f>IF(入力シート!F146="","",入力シート!F146)</f>
        <v>(例)　　　　　　  　　　　　　　　　10,000,000,000</v>
      </c>
      <c r="D60" s="1340"/>
      <c r="E60" s="1340"/>
      <c r="F60" s="1341"/>
      <c r="G60" s="650"/>
      <c r="K60" s="647"/>
    </row>
    <row r="61" spans="2:11" s="623" customFormat="1" ht="24.75" customHeight="1">
      <c r="B61" s="648" t="s">
        <v>1033</v>
      </c>
      <c r="C61" s="1340" t="str">
        <f>IF(入力シート!F147="","",入力シート!F147)</f>
        <v>(例)　　　　　　  　　　　　　　　　10,000,000,000</v>
      </c>
      <c r="D61" s="1340"/>
      <c r="E61" s="1340"/>
      <c r="F61" s="1341"/>
      <c r="G61" s="651"/>
      <c r="K61" s="647"/>
    </row>
    <row r="62" spans="2:11" s="623" customFormat="1" ht="24.75" customHeight="1">
      <c r="B62" s="648" t="s">
        <v>1034</v>
      </c>
      <c r="C62" s="1340" t="str">
        <f>IF(入力シート!F148="","",入力シート!F148)</f>
        <v>(例)　　　　　　  　　　　　　　　　10,000,000,000</v>
      </c>
      <c r="D62" s="1340"/>
      <c r="E62" s="1340"/>
      <c r="F62" s="1341"/>
      <c r="G62" s="651"/>
      <c r="K62" s="647"/>
    </row>
    <row r="63" spans="2:11" s="623" customFormat="1" ht="24.75" customHeight="1">
      <c r="B63" s="648" t="s">
        <v>1035</v>
      </c>
      <c r="C63" s="1340" t="str">
        <f>IF(入力シート!F149="","",入力シート!F149)</f>
        <v>(例)　　　　　　  　　　　　　　　　10,000,000,000</v>
      </c>
      <c r="D63" s="1340"/>
      <c r="E63" s="1340"/>
      <c r="F63" s="1341"/>
      <c r="G63" s="651"/>
      <c r="K63" s="647"/>
    </row>
    <row r="64" spans="2:11" s="623" customFormat="1" ht="24.75" customHeight="1">
      <c r="B64" s="648" t="s">
        <v>1036</v>
      </c>
      <c r="C64" s="1340" t="str">
        <f>IF(入力シート!F150="","",入力シート!F150)</f>
        <v>(例)　　　　　　  　　　　　　　　　10,000,000,000</v>
      </c>
      <c r="D64" s="1340"/>
      <c r="E64" s="1340"/>
      <c r="F64" s="1341"/>
      <c r="G64" s="651"/>
      <c r="K64" s="647"/>
    </row>
    <row r="65" spans="2:11" s="623" customFormat="1" ht="24.75" customHeight="1">
      <c r="B65" s="648" t="s">
        <v>1037</v>
      </c>
      <c r="C65" s="1340" t="str">
        <f>IF(入力シート!F151="","",入力シート!F151)</f>
        <v>(例)　　　　　　  　　　　　　　　　10,000,000,000</v>
      </c>
      <c r="D65" s="1340"/>
      <c r="E65" s="1340"/>
      <c r="F65" s="1341"/>
      <c r="G65" s="651"/>
      <c r="K65" s="647"/>
    </row>
    <row r="66" spans="2:11" s="623" customFormat="1" ht="7.5" customHeight="1">
      <c r="B66" s="652"/>
      <c r="K66" s="647"/>
    </row>
    <row r="67" spans="2:11" s="211" customFormat="1" ht="7.5" customHeight="1">
      <c r="B67" s="93"/>
      <c r="K67" s="360"/>
    </row>
    <row r="68" spans="2:11" s="211" customFormat="1" ht="24.75" customHeight="1">
      <c r="B68" s="20" t="s">
        <v>592</v>
      </c>
      <c r="K68" s="361" t="s">
        <v>485</v>
      </c>
    </row>
    <row r="69" spans="2:11" s="211" customFormat="1" ht="24.75" customHeight="1">
      <c r="B69" s="17" t="s">
        <v>115</v>
      </c>
      <c r="C69" s="17"/>
      <c r="D69" s="17"/>
      <c r="E69" s="17"/>
      <c r="F69" s="17"/>
      <c r="G69" s="17"/>
      <c r="H69" s="17"/>
      <c r="I69" s="17"/>
      <c r="K69" s="361"/>
    </row>
    <row r="70" spans="2:11" s="211" customFormat="1" ht="24.75" customHeight="1">
      <c r="B70" s="324" t="s">
        <v>117</v>
      </c>
      <c r="C70" s="1348" t="str">
        <f>IF(入力シート!F39="","",入力シート!F39)</f>
        <v/>
      </c>
      <c r="D70" s="1348"/>
      <c r="E70" s="1348"/>
      <c r="F70" s="1348"/>
      <c r="G70" s="1348"/>
      <c r="H70" s="1348"/>
      <c r="I70" s="1348"/>
      <c r="K70" s="360"/>
    </row>
    <row r="71" spans="2:11" s="211" customFormat="1" ht="24.75" customHeight="1">
      <c r="B71" s="324" t="s">
        <v>118</v>
      </c>
      <c r="C71" s="1348" t="str">
        <f>IF(入力シート!F40="","",入力シート!F40)</f>
        <v/>
      </c>
      <c r="D71" s="1348"/>
      <c r="E71" s="1348"/>
      <c r="F71" s="1348"/>
      <c r="G71" s="1348"/>
      <c r="H71" s="1348"/>
      <c r="I71" s="1348"/>
      <c r="K71" s="360"/>
    </row>
    <row r="72" spans="2:11" s="211" customFormat="1" ht="24.75" customHeight="1">
      <c r="B72" s="324" t="s">
        <v>119</v>
      </c>
      <c r="C72" s="1348" t="str">
        <f>IF(入力シート!F49="","",入力シート!F49)</f>
        <v/>
      </c>
      <c r="D72" s="1348"/>
      <c r="E72" s="1348"/>
      <c r="F72" s="1348"/>
      <c r="G72" s="1348"/>
      <c r="H72" s="1348"/>
      <c r="I72" s="1348"/>
      <c r="K72" s="360"/>
    </row>
    <row r="73" spans="2:11" s="211" customFormat="1" ht="24.75" customHeight="1">
      <c r="B73" s="324" t="s">
        <v>120</v>
      </c>
      <c r="C73" s="1348" t="str">
        <f>IF(入力シート!F41="","",入力シート!F41)</f>
        <v/>
      </c>
      <c r="D73" s="1348"/>
      <c r="E73" s="1348"/>
      <c r="F73" s="1348"/>
      <c r="G73" s="1348"/>
      <c r="H73" s="1348"/>
      <c r="I73" s="1348"/>
      <c r="K73" s="360"/>
    </row>
    <row r="74" spans="2:11" s="211" customFormat="1" ht="24.75" customHeight="1">
      <c r="B74" s="324" t="s">
        <v>117</v>
      </c>
      <c r="C74" s="1348" t="str">
        <f>IF(入力シート!F42="","",入力シート!F42)</f>
        <v/>
      </c>
      <c r="D74" s="1348"/>
      <c r="E74" s="1348"/>
      <c r="F74" s="1348"/>
      <c r="G74" s="1348"/>
      <c r="H74" s="1348"/>
      <c r="I74" s="1348"/>
      <c r="K74" s="360"/>
    </row>
    <row r="75" spans="2:11" s="211" customFormat="1" ht="24.75" customHeight="1">
      <c r="B75" s="324" t="s">
        <v>121</v>
      </c>
      <c r="C75" s="1348" t="str">
        <f>IF(入力シート!F43="","",入力シート!F43)</f>
        <v/>
      </c>
      <c r="D75" s="1348"/>
      <c r="E75" s="1348"/>
      <c r="F75" s="1348"/>
      <c r="G75" s="1348"/>
      <c r="H75" s="1348"/>
      <c r="I75" s="1348"/>
      <c r="K75" s="360"/>
    </row>
    <row r="76" spans="2:11" s="211" customFormat="1" ht="24.75" customHeight="1">
      <c r="B76" s="1349" t="s">
        <v>122</v>
      </c>
      <c r="C76" s="1350" t="str">
        <f>IF(入力シート!F45="","",入力シート!F45)</f>
        <v/>
      </c>
      <c r="D76" s="1350"/>
      <c r="E76" s="1350"/>
      <c r="F76" s="1350"/>
      <c r="G76" s="1350"/>
      <c r="H76" s="1350"/>
      <c r="I76" s="1350"/>
      <c r="K76" s="360"/>
    </row>
    <row r="77" spans="2:11" s="211" customFormat="1" ht="24.75" customHeight="1">
      <c r="B77" s="1349"/>
      <c r="C77" s="1348" t="str">
        <f>IF(入力シート!F46="","",入力シート!F46)</f>
        <v/>
      </c>
      <c r="D77" s="1348"/>
      <c r="E77" s="1348"/>
      <c r="F77" s="1348"/>
      <c r="G77" s="1348"/>
      <c r="H77" s="1348"/>
      <c r="I77" s="1348"/>
      <c r="K77" s="360"/>
    </row>
    <row r="78" spans="2:11" s="211" customFormat="1" ht="24.75" customHeight="1">
      <c r="B78" s="324" t="s">
        <v>16</v>
      </c>
      <c r="C78" s="1348" t="str">
        <f>IF(入力シート!F47="","",入力シート!F47)</f>
        <v/>
      </c>
      <c r="D78" s="1348"/>
      <c r="E78" s="1348"/>
      <c r="F78" s="1348"/>
      <c r="G78" s="1348"/>
      <c r="H78" s="1348"/>
      <c r="I78" s="1348"/>
      <c r="K78" s="360"/>
    </row>
    <row r="79" spans="2:11" s="211" customFormat="1" ht="24.75" customHeight="1">
      <c r="B79" s="324" t="s">
        <v>317</v>
      </c>
      <c r="C79" s="1348" t="str">
        <f>IF(入力シート!F48="","",入力シート!F48)</f>
        <v/>
      </c>
      <c r="D79" s="1348"/>
      <c r="E79" s="1348"/>
      <c r="F79" s="1348"/>
      <c r="G79" s="1348"/>
      <c r="H79" s="1348"/>
      <c r="I79" s="1348"/>
      <c r="K79" s="360"/>
    </row>
    <row r="80" spans="2:11" s="92" customFormat="1" ht="7.5" customHeight="1">
      <c r="K80" s="360"/>
    </row>
    <row r="81" spans="2:11" s="19" customFormat="1" ht="24.75" customHeight="1">
      <c r="B81" s="1352" t="s">
        <v>591</v>
      </c>
      <c r="C81" s="1352"/>
      <c r="D81" s="17"/>
      <c r="E81" s="17"/>
      <c r="F81" s="17"/>
      <c r="G81" s="17"/>
      <c r="H81" s="17"/>
      <c r="I81" s="17"/>
      <c r="K81" s="360"/>
    </row>
    <row r="82" spans="2:11" ht="24.75" customHeight="1">
      <c r="B82" s="324" t="s">
        <v>624</v>
      </c>
      <c r="C82" s="324" t="s">
        <v>318</v>
      </c>
      <c r="D82" s="210" t="str">
        <f>IF(入力シート!F92="","",入力シート!F92)</f>
        <v/>
      </c>
    </row>
    <row r="83" spans="2:11" ht="24.75" customHeight="1">
      <c r="B83" s="324" t="s">
        <v>125</v>
      </c>
      <c r="C83" s="1351" t="str">
        <f>IF(入力シート!F93="","",入力シート!F93)</f>
        <v/>
      </c>
      <c r="D83" s="1351"/>
      <c r="E83" s="1351"/>
      <c r="F83" s="1351"/>
      <c r="G83" s="1351"/>
      <c r="H83" s="1351"/>
      <c r="I83" s="1351"/>
    </row>
    <row r="84" spans="2:11" ht="24.75" customHeight="1">
      <c r="B84" s="324" t="s">
        <v>126</v>
      </c>
      <c r="C84" s="1351" t="str">
        <f>IF(入力シート!F94="","",入力シート!F94)</f>
        <v/>
      </c>
      <c r="D84" s="1351"/>
      <c r="E84" s="1351"/>
      <c r="F84" s="1351"/>
      <c r="G84" s="1351"/>
      <c r="H84" s="1351"/>
      <c r="I84" s="1351"/>
    </row>
    <row r="85" spans="2:11" ht="24.75" customHeight="1">
      <c r="B85" s="324" t="s">
        <v>117</v>
      </c>
      <c r="C85" s="1351" t="str">
        <f>IF(入力シート!F95="","",入力シート!F95)</f>
        <v/>
      </c>
      <c r="D85" s="1351"/>
      <c r="E85" s="1351"/>
      <c r="F85" s="1351"/>
      <c r="G85" s="1351"/>
      <c r="H85" s="1351"/>
      <c r="I85" s="1351"/>
    </row>
    <row r="86" spans="2:11" ht="24.75" customHeight="1">
      <c r="B86" s="324" t="s">
        <v>29</v>
      </c>
      <c r="C86" s="1351" t="str">
        <f>IF(入力シート!F96="","",入力シート!F96)</f>
        <v/>
      </c>
      <c r="D86" s="1351"/>
      <c r="E86" s="1351"/>
      <c r="F86" s="1351"/>
      <c r="G86" s="1351"/>
      <c r="H86" s="1351"/>
      <c r="I86" s="1351"/>
    </row>
    <row r="87" spans="2:11" ht="24.75" customHeight="1">
      <c r="B87" s="1349" t="s">
        <v>122</v>
      </c>
      <c r="C87" s="1350" t="str">
        <f>IF(入力シート!F97="","",入力シート!F97)</f>
        <v/>
      </c>
      <c r="D87" s="1350"/>
      <c r="E87" s="1350"/>
      <c r="F87" s="1350"/>
      <c r="G87" s="1350"/>
      <c r="H87" s="1350"/>
      <c r="I87" s="1350"/>
    </row>
    <row r="88" spans="2:11" ht="24.75" customHeight="1">
      <c r="B88" s="1349"/>
      <c r="C88" s="1351" t="str">
        <f>IF(入力シート!F98="","",入力シート!F98)</f>
        <v/>
      </c>
      <c r="D88" s="1351"/>
      <c r="E88" s="1351"/>
      <c r="F88" s="1351"/>
      <c r="G88" s="1351"/>
      <c r="H88" s="1351"/>
      <c r="I88" s="1351"/>
    </row>
    <row r="89" spans="2:11" ht="24.75" customHeight="1">
      <c r="B89" s="324" t="s">
        <v>16</v>
      </c>
      <c r="C89" s="1351" t="str">
        <f>IF(入力シート!F99="","",入力シート!F99)</f>
        <v/>
      </c>
      <c r="D89" s="1351"/>
      <c r="E89" s="1351"/>
      <c r="F89" s="1351"/>
      <c r="G89" s="1351"/>
      <c r="H89" s="1351"/>
      <c r="I89" s="1351"/>
    </row>
    <row r="90" spans="2:11" ht="24.75" customHeight="1">
      <c r="B90" s="324" t="s">
        <v>127</v>
      </c>
      <c r="C90" s="1351" t="str">
        <f>IF(入力シート!F100="","",入力シート!F100)</f>
        <v/>
      </c>
      <c r="D90" s="1351"/>
      <c r="E90" s="1351"/>
      <c r="F90" s="1351"/>
      <c r="G90" s="1351"/>
      <c r="H90" s="1351"/>
      <c r="I90" s="1351"/>
    </row>
    <row r="91" spans="2:11" ht="24.75" customHeight="1">
      <c r="B91" s="324" t="s">
        <v>691</v>
      </c>
      <c r="C91" s="1351" t="str">
        <f>IF(入力シート!F101="","",入力シート!F101)</f>
        <v/>
      </c>
      <c r="D91" s="1351"/>
      <c r="E91" s="1351"/>
      <c r="F91" s="1351"/>
      <c r="G91" s="1351"/>
      <c r="H91" s="1351"/>
      <c r="I91" s="1351"/>
    </row>
    <row r="92" spans="2:11" ht="9" customHeight="1"/>
    <row r="93" spans="2:11" s="214" customFormat="1" ht="24.75" customHeight="1">
      <c r="B93" s="1352" t="s">
        <v>1052</v>
      </c>
      <c r="C93" s="1352"/>
      <c r="D93" s="17"/>
      <c r="E93" s="17"/>
      <c r="F93" s="17"/>
      <c r="G93" s="17"/>
      <c r="H93" s="17"/>
      <c r="I93" s="17"/>
      <c r="K93" s="360"/>
    </row>
    <row r="94" spans="2:11" s="214" customFormat="1" ht="24.75" customHeight="1">
      <c r="B94" s="1346" t="s">
        <v>608</v>
      </c>
      <c r="C94" s="1346"/>
      <c r="D94" s="1346"/>
      <c r="E94" s="1346"/>
      <c r="F94" s="1346"/>
      <c r="G94" s="1346"/>
      <c r="H94" s="1346"/>
      <c r="I94" s="310"/>
      <c r="K94" s="361" t="s">
        <v>1288</v>
      </c>
    </row>
    <row r="95" spans="2:11" s="214" customFormat="1" ht="8.25" customHeight="1">
      <c r="B95" s="257"/>
      <c r="C95" s="257"/>
      <c r="D95" s="257"/>
      <c r="E95" s="257"/>
      <c r="F95" s="257"/>
      <c r="G95" s="257"/>
      <c r="H95" s="257"/>
      <c r="I95" s="257"/>
      <c r="K95" s="360"/>
    </row>
    <row r="96" spans="2:11" s="623" customFormat="1" ht="24.75" customHeight="1">
      <c r="B96" s="1347" t="s">
        <v>508</v>
      </c>
      <c r="C96" s="1347"/>
      <c r="D96" s="624"/>
      <c r="E96" s="624"/>
      <c r="F96" s="624"/>
      <c r="G96" s="624"/>
      <c r="K96" s="647"/>
    </row>
    <row r="97" spans="2:11" s="623" customFormat="1" ht="24.75" customHeight="1">
      <c r="B97" s="648" t="s">
        <v>128</v>
      </c>
      <c r="C97" s="1342" t="str">
        <f>IF(入力シート!F153="","",入力シート!F153)</f>
        <v/>
      </c>
      <c r="D97" s="1343"/>
      <c r="E97" s="649" t="s">
        <v>129</v>
      </c>
      <c r="F97" s="1344" t="str">
        <f>IF(入力シート!F154="","",入力シート!F154)</f>
        <v/>
      </c>
      <c r="G97" s="1345"/>
      <c r="K97" s="647"/>
    </row>
    <row r="98" spans="2:11" s="623" customFormat="1" ht="24.75" customHeight="1">
      <c r="B98" s="648" t="s">
        <v>1032</v>
      </c>
      <c r="C98" s="1340" t="str">
        <f>IF(入力シート!F155="","",入力シート!F155)</f>
        <v/>
      </c>
      <c r="D98" s="1340"/>
      <c r="E98" s="1340"/>
      <c r="F98" s="1341"/>
      <c r="G98" s="650"/>
      <c r="K98" s="647"/>
    </row>
    <row r="99" spans="2:11" s="623" customFormat="1" ht="24.75" customHeight="1">
      <c r="B99" s="648" t="s">
        <v>1033</v>
      </c>
      <c r="C99" s="1340" t="str">
        <f>IF(入力シート!F156="","",入力シート!F156)</f>
        <v/>
      </c>
      <c r="D99" s="1340"/>
      <c r="E99" s="1340"/>
      <c r="F99" s="1341"/>
      <c r="G99" s="651"/>
      <c r="K99" s="647"/>
    </row>
    <row r="100" spans="2:11" s="623" customFormat="1" ht="24.75" customHeight="1">
      <c r="B100" s="648" t="s">
        <v>1034</v>
      </c>
      <c r="C100" s="1340" t="str">
        <f>IF(入力シート!F157="","",入力シート!F157)</f>
        <v/>
      </c>
      <c r="D100" s="1340"/>
      <c r="E100" s="1340"/>
      <c r="F100" s="1341"/>
      <c r="G100" s="651"/>
      <c r="K100" s="647"/>
    </row>
    <row r="101" spans="2:11" s="623" customFormat="1" ht="24.75" customHeight="1">
      <c r="B101" s="648" t="s">
        <v>1035</v>
      </c>
      <c r="C101" s="1340" t="str">
        <f>IF(入力シート!F158="","",入力シート!F158)</f>
        <v/>
      </c>
      <c r="D101" s="1340"/>
      <c r="E101" s="1340"/>
      <c r="F101" s="1341"/>
      <c r="G101" s="651"/>
      <c r="K101" s="647"/>
    </row>
    <row r="102" spans="2:11" s="623" customFormat="1" ht="24.75" customHeight="1">
      <c r="B102" s="648" t="s">
        <v>1036</v>
      </c>
      <c r="C102" s="1340" t="str">
        <f>IF(入力シート!F159="","",入力シート!F159)</f>
        <v/>
      </c>
      <c r="D102" s="1340"/>
      <c r="E102" s="1340"/>
      <c r="F102" s="1341"/>
      <c r="G102" s="651"/>
      <c r="K102" s="647"/>
    </row>
    <row r="103" spans="2:11" s="623" customFormat="1" ht="24.75" customHeight="1">
      <c r="B103" s="648" t="s">
        <v>1037</v>
      </c>
      <c r="C103" s="1340" t="str">
        <f>IF(入力シート!F160="","",入力シート!F160)</f>
        <v/>
      </c>
      <c r="D103" s="1340"/>
      <c r="E103" s="1340"/>
      <c r="F103" s="1341"/>
      <c r="G103" s="651"/>
      <c r="K103" s="647"/>
    </row>
    <row r="104" spans="2:11" s="623" customFormat="1" ht="7.5" customHeight="1">
      <c r="B104" s="652"/>
      <c r="K104" s="647"/>
    </row>
    <row r="105" spans="2:11" s="623" customFormat="1" ht="24.75" customHeight="1">
      <c r="B105" s="648" t="s">
        <v>128</v>
      </c>
      <c r="C105" s="1342" t="str">
        <f>IF(入力シート!F162="","",入力シート!F162)</f>
        <v/>
      </c>
      <c r="D105" s="1343"/>
      <c r="E105" s="649" t="s">
        <v>129</v>
      </c>
      <c r="F105" s="1344" t="str">
        <f>IF(入力シート!F163="","",入力シート!F163)</f>
        <v/>
      </c>
      <c r="G105" s="1345"/>
      <c r="K105" s="647"/>
    </row>
    <row r="106" spans="2:11" s="623" customFormat="1" ht="24.75" customHeight="1">
      <c r="B106" s="648" t="s">
        <v>1032</v>
      </c>
      <c r="C106" s="1340" t="str">
        <f>IF(入力シート!F164="","",入力シート!F164)</f>
        <v/>
      </c>
      <c r="D106" s="1340"/>
      <c r="E106" s="1340"/>
      <c r="F106" s="1341"/>
      <c r="G106" s="650"/>
      <c r="K106" s="647"/>
    </row>
    <row r="107" spans="2:11" s="623" customFormat="1" ht="24.75" customHeight="1">
      <c r="B107" s="648" t="s">
        <v>1033</v>
      </c>
      <c r="C107" s="1340" t="str">
        <f>IF(入力シート!F165="","",入力シート!F165)</f>
        <v/>
      </c>
      <c r="D107" s="1340"/>
      <c r="E107" s="1340"/>
      <c r="F107" s="1341"/>
      <c r="G107" s="651"/>
      <c r="K107" s="647"/>
    </row>
    <row r="108" spans="2:11" s="623" customFormat="1" ht="24.75" customHeight="1">
      <c r="B108" s="648" t="s">
        <v>1034</v>
      </c>
      <c r="C108" s="1340" t="str">
        <f>IF(入力シート!F166="","",入力シート!F166)</f>
        <v/>
      </c>
      <c r="D108" s="1340"/>
      <c r="E108" s="1340"/>
      <c r="F108" s="1341"/>
      <c r="G108" s="651"/>
      <c r="K108" s="647"/>
    </row>
    <row r="109" spans="2:11" s="623" customFormat="1" ht="24.75" customHeight="1">
      <c r="B109" s="648" t="s">
        <v>1035</v>
      </c>
      <c r="C109" s="1340" t="str">
        <f>IF(入力シート!F167="","",入力シート!F167)</f>
        <v/>
      </c>
      <c r="D109" s="1340"/>
      <c r="E109" s="1340"/>
      <c r="F109" s="1341"/>
      <c r="G109" s="651"/>
      <c r="K109" s="647"/>
    </row>
    <row r="110" spans="2:11" s="623" customFormat="1" ht="24.75" customHeight="1">
      <c r="B110" s="648" t="s">
        <v>1036</v>
      </c>
      <c r="C110" s="1340" t="str">
        <f>IF(入力シート!F168="","",入力シート!F168)</f>
        <v/>
      </c>
      <c r="D110" s="1340"/>
      <c r="E110" s="1340"/>
      <c r="F110" s="1341"/>
      <c r="G110" s="651"/>
      <c r="K110" s="647"/>
    </row>
    <row r="111" spans="2:11" s="623" customFormat="1" ht="24.75" customHeight="1">
      <c r="B111" s="648" t="s">
        <v>1037</v>
      </c>
      <c r="C111" s="1340" t="str">
        <f>IF(入力シート!F169="","",入力シート!F169)</f>
        <v/>
      </c>
      <c r="D111" s="1340"/>
      <c r="E111" s="1340"/>
      <c r="F111" s="1341"/>
      <c r="G111" s="651"/>
      <c r="K111" s="647"/>
    </row>
    <row r="112" spans="2:11" s="623" customFormat="1" ht="7.5" customHeight="1">
      <c r="B112" s="652"/>
      <c r="K112" s="647"/>
    </row>
    <row r="113" spans="2:11" s="623" customFormat="1" ht="24.75" customHeight="1">
      <c r="B113" s="648" t="s">
        <v>128</v>
      </c>
      <c r="C113" s="1342" t="str">
        <f>IF(入力シート!F171="","",入力シート!F171)</f>
        <v/>
      </c>
      <c r="D113" s="1343"/>
      <c r="E113" s="649" t="s">
        <v>129</v>
      </c>
      <c r="F113" s="1344" t="str">
        <f>IF(入力シート!F172="","",入力シート!F172)</f>
        <v/>
      </c>
      <c r="G113" s="1345"/>
      <c r="K113" s="647"/>
    </row>
    <row r="114" spans="2:11" s="623" customFormat="1" ht="24.75" customHeight="1">
      <c r="B114" s="648" t="s">
        <v>1032</v>
      </c>
      <c r="C114" s="1340" t="str">
        <f>IF(入力シート!F173="","",入力シート!F173)</f>
        <v/>
      </c>
      <c r="D114" s="1340"/>
      <c r="E114" s="1340"/>
      <c r="F114" s="1341"/>
      <c r="G114" s="650"/>
      <c r="K114" s="647"/>
    </row>
    <row r="115" spans="2:11" s="623" customFormat="1" ht="24.75" customHeight="1">
      <c r="B115" s="648" t="s">
        <v>1033</v>
      </c>
      <c r="C115" s="1340" t="str">
        <f>IF(入力シート!F174="","",入力シート!F174)</f>
        <v/>
      </c>
      <c r="D115" s="1340"/>
      <c r="E115" s="1340"/>
      <c r="F115" s="1341"/>
      <c r="G115" s="651"/>
      <c r="K115" s="647"/>
    </row>
    <row r="116" spans="2:11" s="623" customFormat="1" ht="24.75" customHeight="1">
      <c r="B116" s="648" t="s">
        <v>1034</v>
      </c>
      <c r="C116" s="1340" t="str">
        <f>IF(入力シート!F175="","",入力シート!F175)</f>
        <v/>
      </c>
      <c r="D116" s="1340"/>
      <c r="E116" s="1340"/>
      <c r="F116" s="1341"/>
      <c r="G116" s="651"/>
      <c r="K116" s="647"/>
    </row>
    <row r="117" spans="2:11" s="623" customFormat="1" ht="24.75" customHeight="1">
      <c r="B117" s="648" t="s">
        <v>1035</v>
      </c>
      <c r="C117" s="1340" t="str">
        <f>IF(入力シート!F176="","",入力シート!F176)</f>
        <v/>
      </c>
      <c r="D117" s="1340"/>
      <c r="E117" s="1340"/>
      <c r="F117" s="1341"/>
      <c r="G117" s="651"/>
      <c r="K117" s="647"/>
    </row>
    <row r="118" spans="2:11" s="623" customFormat="1" ht="24.75" customHeight="1">
      <c r="B118" s="648" t="s">
        <v>1036</v>
      </c>
      <c r="C118" s="1340" t="str">
        <f>IF(入力シート!F177="","",入力シート!F177)</f>
        <v/>
      </c>
      <c r="D118" s="1340"/>
      <c r="E118" s="1340"/>
      <c r="F118" s="1341"/>
      <c r="G118" s="651"/>
      <c r="K118" s="647"/>
    </row>
    <row r="119" spans="2:11" s="623" customFormat="1" ht="24.75" customHeight="1">
      <c r="B119" s="648" t="s">
        <v>1037</v>
      </c>
      <c r="C119" s="1340" t="str">
        <f>IF(入力シート!F178="","",入力シート!F178)</f>
        <v/>
      </c>
      <c r="D119" s="1340"/>
      <c r="E119" s="1340"/>
      <c r="F119" s="1341"/>
      <c r="G119" s="651"/>
      <c r="K119" s="647"/>
    </row>
    <row r="120" spans="2:11" s="623" customFormat="1" ht="7.5" customHeight="1">
      <c r="B120" s="652"/>
      <c r="K120" s="647"/>
    </row>
    <row r="121" spans="2:11" s="211" customFormat="1" ht="24.75" customHeight="1">
      <c r="B121" s="20" t="s">
        <v>594</v>
      </c>
      <c r="K121" s="361" t="s">
        <v>485</v>
      </c>
    </row>
    <row r="122" spans="2:11" s="211" customFormat="1" ht="24.75" customHeight="1">
      <c r="B122" s="17" t="s">
        <v>115</v>
      </c>
      <c r="C122" s="17"/>
      <c r="D122" s="17"/>
      <c r="E122" s="17"/>
      <c r="F122" s="17"/>
      <c r="G122" s="17"/>
      <c r="H122" s="17"/>
      <c r="I122" s="17"/>
      <c r="K122" s="361"/>
    </row>
    <row r="123" spans="2:11" s="211" customFormat="1" ht="24.75" customHeight="1">
      <c r="B123" s="324" t="s">
        <v>117</v>
      </c>
      <c r="C123" s="1348" t="str">
        <f>IF(入力シート!F51="","",入力シート!F51)</f>
        <v/>
      </c>
      <c r="D123" s="1348"/>
      <c r="E123" s="1348"/>
      <c r="F123" s="1348"/>
      <c r="G123" s="1348"/>
      <c r="H123" s="1348"/>
      <c r="I123" s="1348"/>
      <c r="K123" s="360"/>
    </row>
    <row r="124" spans="2:11" s="211" customFormat="1" ht="24.75" customHeight="1">
      <c r="B124" s="324" t="s">
        <v>118</v>
      </c>
      <c r="C124" s="1348" t="str">
        <f>IF(入力シート!F52="","",入力シート!F52)</f>
        <v/>
      </c>
      <c r="D124" s="1348"/>
      <c r="E124" s="1348"/>
      <c r="F124" s="1348"/>
      <c r="G124" s="1348"/>
      <c r="H124" s="1348"/>
      <c r="I124" s="1348"/>
      <c r="K124" s="360"/>
    </row>
    <row r="125" spans="2:11" s="211" customFormat="1" ht="24.75" customHeight="1">
      <c r="B125" s="324" t="s">
        <v>119</v>
      </c>
      <c r="C125" s="1351" t="str">
        <f>IF(入力シート!F61="","",入力シート!F61)</f>
        <v/>
      </c>
      <c r="D125" s="1351"/>
      <c r="E125" s="1351"/>
      <c r="F125" s="1351"/>
      <c r="G125" s="1351"/>
      <c r="H125" s="1351"/>
      <c r="I125" s="1351"/>
      <c r="K125" s="360"/>
    </row>
    <row r="126" spans="2:11" s="211" customFormat="1" ht="24.75" customHeight="1">
      <c r="B126" s="324" t="s">
        <v>120</v>
      </c>
      <c r="C126" s="1348" t="str">
        <f>IF(入力シート!F53="","",入力シート!F53)</f>
        <v/>
      </c>
      <c r="D126" s="1348"/>
      <c r="E126" s="1348"/>
      <c r="F126" s="1348"/>
      <c r="G126" s="1348"/>
      <c r="H126" s="1348"/>
      <c r="I126" s="1348"/>
      <c r="K126" s="360"/>
    </row>
    <row r="127" spans="2:11" s="211" customFormat="1" ht="24.75" customHeight="1">
      <c r="B127" s="324" t="s">
        <v>117</v>
      </c>
      <c r="C127" s="1348" t="str">
        <f>IF(入力シート!F54="","",入力シート!F54)</f>
        <v/>
      </c>
      <c r="D127" s="1348"/>
      <c r="E127" s="1348"/>
      <c r="F127" s="1348"/>
      <c r="G127" s="1348"/>
      <c r="H127" s="1348"/>
      <c r="I127" s="1348"/>
      <c r="K127" s="360"/>
    </row>
    <row r="128" spans="2:11" s="211" customFormat="1" ht="24.75" customHeight="1">
      <c r="B128" s="324" t="s">
        <v>121</v>
      </c>
      <c r="C128" s="1348" t="str">
        <f>IF(入力シート!F55="","",入力シート!F55)</f>
        <v/>
      </c>
      <c r="D128" s="1348"/>
      <c r="E128" s="1348"/>
      <c r="F128" s="1348"/>
      <c r="G128" s="1348"/>
      <c r="H128" s="1348"/>
      <c r="I128" s="1348"/>
      <c r="K128" s="360"/>
    </row>
    <row r="129" spans="2:11" s="211" customFormat="1" ht="24.75" customHeight="1">
      <c r="B129" s="1349" t="s">
        <v>122</v>
      </c>
      <c r="C129" s="1350" t="str">
        <f>IF(入力シート!F57="","",入力シート!F57)</f>
        <v/>
      </c>
      <c r="D129" s="1350"/>
      <c r="E129" s="1350"/>
      <c r="F129" s="1350"/>
      <c r="G129" s="1350"/>
      <c r="H129" s="1350"/>
      <c r="I129" s="1350"/>
      <c r="K129" s="360"/>
    </row>
    <row r="130" spans="2:11" s="211" customFormat="1" ht="24.75" customHeight="1">
      <c r="B130" s="1349"/>
      <c r="C130" s="1348" t="str">
        <f>IF(入力シート!F58="","",入力シート!F58)</f>
        <v/>
      </c>
      <c r="D130" s="1348"/>
      <c r="E130" s="1348"/>
      <c r="F130" s="1348"/>
      <c r="G130" s="1348"/>
      <c r="H130" s="1348"/>
      <c r="I130" s="1348"/>
      <c r="K130" s="360"/>
    </row>
    <row r="131" spans="2:11" s="211" customFormat="1" ht="24.75" customHeight="1">
      <c r="B131" s="324" t="s">
        <v>16</v>
      </c>
      <c r="C131" s="1348" t="str">
        <f>IF(入力シート!F59="","",入力シート!F59)</f>
        <v/>
      </c>
      <c r="D131" s="1348"/>
      <c r="E131" s="1348"/>
      <c r="F131" s="1348"/>
      <c r="G131" s="1348"/>
      <c r="H131" s="1348"/>
      <c r="I131" s="1348"/>
      <c r="K131" s="360"/>
    </row>
    <row r="132" spans="2:11" s="211" customFormat="1" ht="24.75" customHeight="1">
      <c r="B132" s="324" t="s">
        <v>317</v>
      </c>
      <c r="C132" s="1348" t="str">
        <f>IF(入力シート!F60="","",入力シート!F60)</f>
        <v/>
      </c>
      <c r="D132" s="1348"/>
      <c r="E132" s="1348"/>
      <c r="F132" s="1348"/>
      <c r="G132" s="1348"/>
      <c r="H132" s="1348"/>
      <c r="I132" s="1348"/>
      <c r="K132" s="360"/>
    </row>
    <row r="133" spans="2:11" s="211" customFormat="1" ht="7.5" customHeight="1">
      <c r="K133" s="360"/>
    </row>
    <row r="134" spans="2:11" s="19" customFormat="1" ht="24.75" customHeight="1">
      <c r="B134" s="1352" t="s">
        <v>591</v>
      </c>
      <c r="C134" s="1352"/>
      <c r="D134" s="17"/>
      <c r="E134" s="17"/>
      <c r="F134" s="17"/>
      <c r="G134" s="17"/>
      <c r="H134" s="17"/>
      <c r="I134" s="17"/>
      <c r="K134" s="360"/>
    </row>
    <row r="135" spans="2:11" ht="24.75" customHeight="1">
      <c r="B135" s="324" t="s">
        <v>625</v>
      </c>
      <c r="C135" s="324" t="s">
        <v>318</v>
      </c>
      <c r="D135" s="210" t="str">
        <f>IF(入力シート!F103="","",入力シート!F103)</f>
        <v/>
      </c>
    </row>
    <row r="136" spans="2:11" ht="24.75" customHeight="1">
      <c r="B136" s="324" t="s">
        <v>125</v>
      </c>
      <c r="C136" s="1351" t="str">
        <f>IF(入力シート!F104="","",入力シート!F104)</f>
        <v/>
      </c>
      <c r="D136" s="1351"/>
      <c r="E136" s="1351"/>
      <c r="F136" s="1351"/>
      <c r="G136" s="1351"/>
      <c r="H136" s="1351"/>
      <c r="I136" s="1351"/>
    </row>
    <row r="137" spans="2:11" ht="24.75" customHeight="1">
      <c r="B137" s="324" t="s">
        <v>126</v>
      </c>
      <c r="C137" s="1351" t="str">
        <f>IF(入力シート!F105="","",入力シート!F105)</f>
        <v/>
      </c>
      <c r="D137" s="1351"/>
      <c r="E137" s="1351"/>
      <c r="F137" s="1351"/>
      <c r="G137" s="1351"/>
      <c r="H137" s="1351"/>
      <c r="I137" s="1351"/>
    </row>
    <row r="138" spans="2:11" ht="24.75" customHeight="1">
      <c r="B138" s="324" t="s">
        <v>117</v>
      </c>
      <c r="C138" s="1351" t="str">
        <f>IF(入力シート!F106="","",入力シート!F106)</f>
        <v/>
      </c>
      <c r="D138" s="1351"/>
      <c r="E138" s="1351"/>
      <c r="F138" s="1351"/>
      <c r="G138" s="1351"/>
      <c r="H138" s="1351"/>
      <c r="I138" s="1351"/>
    </row>
    <row r="139" spans="2:11" ht="24.75" customHeight="1">
      <c r="B139" s="324" t="s">
        <v>29</v>
      </c>
      <c r="C139" s="1351" t="str">
        <f>IF(入力シート!F107="","",入力シート!F107)</f>
        <v/>
      </c>
      <c r="D139" s="1351"/>
      <c r="E139" s="1351"/>
      <c r="F139" s="1351"/>
      <c r="G139" s="1351"/>
      <c r="H139" s="1351"/>
      <c r="I139" s="1351"/>
    </row>
    <row r="140" spans="2:11" ht="24.75" customHeight="1">
      <c r="B140" s="1349" t="s">
        <v>122</v>
      </c>
      <c r="C140" s="1350" t="str">
        <f>IF(入力シート!F108="","",入力シート!F108)</f>
        <v/>
      </c>
      <c r="D140" s="1350"/>
      <c r="E140" s="1350"/>
      <c r="F140" s="1350"/>
      <c r="G140" s="1350"/>
      <c r="H140" s="1350"/>
      <c r="I140" s="1350"/>
    </row>
    <row r="141" spans="2:11" ht="24.75" customHeight="1">
      <c r="B141" s="1349"/>
      <c r="C141" s="1351" t="str">
        <f>IF(入力シート!F109="","",入力シート!F109)</f>
        <v/>
      </c>
      <c r="D141" s="1351"/>
      <c r="E141" s="1351"/>
      <c r="F141" s="1351"/>
      <c r="G141" s="1351"/>
      <c r="H141" s="1351"/>
      <c r="I141" s="1351"/>
    </row>
    <row r="142" spans="2:11" ht="24.75" customHeight="1">
      <c r="B142" s="324" t="s">
        <v>16</v>
      </c>
      <c r="C142" s="1351" t="str">
        <f>IF(入力シート!F110="","",入力シート!F110)</f>
        <v/>
      </c>
      <c r="D142" s="1351"/>
      <c r="E142" s="1351"/>
      <c r="F142" s="1351"/>
      <c r="G142" s="1351"/>
      <c r="H142" s="1351"/>
      <c r="I142" s="1351"/>
    </row>
    <row r="143" spans="2:11" ht="24.75" customHeight="1">
      <c r="B143" s="324" t="s">
        <v>127</v>
      </c>
      <c r="C143" s="1351" t="str">
        <f>IF(入力シート!F111="","",入力シート!F111)</f>
        <v/>
      </c>
      <c r="D143" s="1351"/>
      <c r="E143" s="1351"/>
      <c r="F143" s="1351"/>
      <c r="G143" s="1351"/>
      <c r="H143" s="1351"/>
      <c r="I143" s="1351"/>
    </row>
    <row r="144" spans="2:11" ht="24.75" customHeight="1">
      <c r="B144" s="324" t="s">
        <v>691</v>
      </c>
      <c r="C144" s="1351" t="str">
        <f>IF(入力シート!F112="","",入力シート!F112)</f>
        <v/>
      </c>
      <c r="D144" s="1351"/>
      <c r="E144" s="1351"/>
      <c r="F144" s="1351"/>
      <c r="G144" s="1351"/>
      <c r="H144" s="1351"/>
      <c r="I144" s="1351"/>
    </row>
    <row r="145" spans="2:11" ht="9" customHeight="1"/>
    <row r="146" spans="2:11" s="214" customFormat="1" ht="24.75" customHeight="1">
      <c r="B146" s="1352" t="s">
        <v>1052</v>
      </c>
      <c r="C146" s="1352"/>
      <c r="D146" s="17"/>
      <c r="E146" s="17"/>
      <c r="F146" s="17"/>
      <c r="G146" s="17"/>
      <c r="H146" s="17"/>
      <c r="I146" s="17"/>
      <c r="K146" s="360"/>
    </row>
    <row r="147" spans="2:11" s="214" customFormat="1" ht="24.75" customHeight="1">
      <c r="B147" s="1346" t="s">
        <v>608</v>
      </c>
      <c r="C147" s="1346"/>
      <c r="D147" s="1346"/>
      <c r="E147" s="1346"/>
      <c r="F147" s="1346"/>
      <c r="G147" s="1346"/>
      <c r="H147" s="1346"/>
      <c r="I147" s="310"/>
      <c r="K147" s="361" t="s">
        <v>1288</v>
      </c>
    </row>
    <row r="148" spans="2:11" s="211" customFormat="1" ht="7.5" customHeight="1">
      <c r="B148" s="93"/>
      <c r="K148" s="360"/>
    </row>
    <row r="149" spans="2:11" s="623" customFormat="1" ht="24.75" customHeight="1">
      <c r="B149" s="1347" t="s">
        <v>508</v>
      </c>
      <c r="C149" s="1347"/>
      <c r="D149" s="624"/>
      <c r="E149" s="624"/>
      <c r="F149" s="624"/>
      <c r="G149" s="624"/>
      <c r="K149" s="647"/>
    </row>
    <row r="150" spans="2:11" s="623" customFormat="1" ht="24.75" customHeight="1">
      <c r="B150" s="648" t="s">
        <v>128</v>
      </c>
      <c r="C150" s="1342" t="str">
        <f>IF(入力シート!F180="","",入力シート!F180)</f>
        <v/>
      </c>
      <c r="D150" s="1343"/>
      <c r="E150" s="649" t="s">
        <v>129</v>
      </c>
      <c r="F150" s="1344" t="str">
        <f>IF(入力シート!F181="","",入力シート!F181)</f>
        <v/>
      </c>
      <c r="G150" s="1345"/>
      <c r="K150" s="647"/>
    </row>
    <row r="151" spans="2:11" s="623" customFormat="1" ht="24.75" customHeight="1">
      <c r="B151" s="648" t="s">
        <v>1032</v>
      </c>
      <c r="C151" s="1340" t="str">
        <f>IF(入力シート!F182="","",入力シート!F182)</f>
        <v/>
      </c>
      <c r="D151" s="1340"/>
      <c r="E151" s="1340"/>
      <c r="F151" s="1341"/>
      <c r="G151" s="650"/>
      <c r="K151" s="647"/>
    </row>
    <row r="152" spans="2:11" s="623" customFormat="1" ht="24.75" customHeight="1">
      <c r="B152" s="648" t="s">
        <v>1033</v>
      </c>
      <c r="C152" s="1340" t="str">
        <f>IF(入力シート!F183="","",入力シート!F183)</f>
        <v/>
      </c>
      <c r="D152" s="1340"/>
      <c r="E152" s="1340"/>
      <c r="F152" s="1341"/>
      <c r="G152" s="651"/>
      <c r="K152" s="647"/>
    </row>
    <row r="153" spans="2:11" s="623" customFormat="1" ht="24.75" customHeight="1">
      <c r="B153" s="648" t="s">
        <v>1034</v>
      </c>
      <c r="C153" s="1340" t="str">
        <f>IF(入力シート!F184="","",入力シート!F184)</f>
        <v/>
      </c>
      <c r="D153" s="1340"/>
      <c r="E153" s="1340"/>
      <c r="F153" s="1341"/>
      <c r="G153" s="651"/>
      <c r="K153" s="647"/>
    </row>
    <row r="154" spans="2:11" s="623" customFormat="1" ht="24.75" customHeight="1">
      <c r="B154" s="648" t="s">
        <v>1035</v>
      </c>
      <c r="C154" s="1340" t="str">
        <f>IF(入力シート!F185="","",入力シート!F185)</f>
        <v/>
      </c>
      <c r="D154" s="1340"/>
      <c r="E154" s="1340"/>
      <c r="F154" s="1341"/>
      <c r="G154" s="651"/>
      <c r="K154" s="647"/>
    </row>
    <row r="155" spans="2:11" s="623" customFormat="1" ht="24.75" customHeight="1">
      <c r="B155" s="648" t="s">
        <v>1036</v>
      </c>
      <c r="C155" s="1340" t="str">
        <f>IF(入力シート!F186="","",入力シート!F186)</f>
        <v/>
      </c>
      <c r="D155" s="1340"/>
      <c r="E155" s="1340"/>
      <c r="F155" s="1341"/>
      <c r="G155" s="651"/>
      <c r="K155" s="647"/>
    </row>
    <row r="156" spans="2:11" s="623" customFormat="1" ht="24.75" customHeight="1">
      <c r="B156" s="648" t="s">
        <v>1037</v>
      </c>
      <c r="C156" s="1340" t="str">
        <f>IF(入力シート!F187="","",入力シート!F187)</f>
        <v/>
      </c>
      <c r="D156" s="1340"/>
      <c r="E156" s="1340"/>
      <c r="F156" s="1341"/>
      <c r="G156" s="651"/>
      <c r="K156" s="647"/>
    </row>
    <row r="157" spans="2:11" s="623" customFormat="1" ht="7.5" customHeight="1">
      <c r="B157" s="652"/>
      <c r="K157" s="647"/>
    </row>
    <row r="158" spans="2:11" s="623" customFormat="1" ht="24.75" customHeight="1">
      <c r="B158" s="648" t="s">
        <v>128</v>
      </c>
      <c r="C158" s="1342" t="str">
        <f>IF(入力シート!F189="","",入力シート!F189)</f>
        <v/>
      </c>
      <c r="D158" s="1343"/>
      <c r="E158" s="649" t="s">
        <v>129</v>
      </c>
      <c r="F158" s="1344" t="str">
        <f>IF(入力シート!F190="","",入力シート!F190)</f>
        <v/>
      </c>
      <c r="G158" s="1345"/>
      <c r="K158" s="647"/>
    </row>
    <row r="159" spans="2:11" s="623" customFormat="1" ht="24.75" customHeight="1">
      <c r="B159" s="648" t="s">
        <v>1032</v>
      </c>
      <c r="C159" s="1340" t="str">
        <f>IF(入力シート!F191="","",入力シート!F191)</f>
        <v/>
      </c>
      <c r="D159" s="1340"/>
      <c r="E159" s="1340"/>
      <c r="F159" s="1341"/>
      <c r="G159" s="650"/>
      <c r="K159" s="647"/>
    </row>
    <row r="160" spans="2:11" s="623" customFormat="1" ht="24.75" customHeight="1">
      <c r="B160" s="648" t="s">
        <v>1033</v>
      </c>
      <c r="C160" s="1340" t="str">
        <f>IF(入力シート!F192="","",入力シート!F192)</f>
        <v/>
      </c>
      <c r="D160" s="1340"/>
      <c r="E160" s="1340"/>
      <c r="F160" s="1341"/>
      <c r="G160" s="651"/>
      <c r="K160" s="647"/>
    </row>
    <row r="161" spans="2:11" s="623" customFormat="1" ht="24.75" customHeight="1">
      <c r="B161" s="648" t="s">
        <v>1034</v>
      </c>
      <c r="C161" s="1340" t="str">
        <f>IF(入力シート!F193="","",入力シート!F193)</f>
        <v/>
      </c>
      <c r="D161" s="1340"/>
      <c r="E161" s="1340"/>
      <c r="F161" s="1341"/>
      <c r="G161" s="651"/>
      <c r="K161" s="647"/>
    </row>
    <row r="162" spans="2:11" s="623" customFormat="1" ht="24.75" customHeight="1">
      <c r="B162" s="648" t="s">
        <v>1035</v>
      </c>
      <c r="C162" s="1340" t="str">
        <f>IF(入力シート!F194="","",入力シート!F194)</f>
        <v/>
      </c>
      <c r="D162" s="1340"/>
      <c r="E162" s="1340"/>
      <c r="F162" s="1341"/>
      <c r="G162" s="651"/>
      <c r="K162" s="647"/>
    </row>
    <row r="163" spans="2:11" s="623" customFormat="1" ht="24.75" customHeight="1">
      <c r="B163" s="648" t="s">
        <v>1036</v>
      </c>
      <c r="C163" s="1340" t="str">
        <f>IF(入力シート!F195="","",入力シート!F195)</f>
        <v/>
      </c>
      <c r="D163" s="1340"/>
      <c r="E163" s="1340"/>
      <c r="F163" s="1341"/>
      <c r="G163" s="651"/>
      <c r="K163" s="647"/>
    </row>
    <row r="164" spans="2:11" s="623" customFormat="1" ht="24.75" customHeight="1">
      <c r="B164" s="648" t="s">
        <v>1037</v>
      </c>
      <c r="C164" s="1340" t="str">
        <f>IF(入力シート!F196="","",入力シート!F196)</f>
        <v/>
      </c>
      <c r="D164" s="1340"/>
      <c r="E164" s="1340"/>
      <c r="F164" s="1341"/>
      <c r="G164" s="651"/>
      <c r="K164" s="647"/>
    </row>
    <row r="165" spans="2:11" s="623" customFormat="1" ht="7.5" customHeight="1">
      <c r="B165" s="652"/>
      <c r="K165" s="647"/>
    </row>
    <row r="166" spans="2:11" s="623" customFormat="1" ht="24.75" customHeight="1">
      <c r="B166" s="648" t="s">
        <v>128</v>
      </c>
      <c r="C166" s="1342" t="str">
        <f>IF(入力シート!F198="","",入力シート!F198)</f>
        <v/>
      </c>
      <c r="D166" s="1343"/>
      <c r="E166" s="649" t="s">
        <v>129</v>
      </c>
      <c r="F166" s="1344" t="str">
        <f>IF(入力シート!F199="","",入力シート!F199)</f>
        <v/>
      </c>
      <c r="G166" s="1345"/>
      <c r="K166" s="647"/>
    </row>
    <row r="167" spans="2:11" s="623" customFormat="1" ht="24.75" customHeight="1">
      <c r="B167" s="648" t="s">
        <v>1032</v>
      </c>
      <c r="C167" s="1340" t="str">
        <f>IF(入力シート!F200="","",入力シート!F200)</f>
        <v/>
      </c>
      <c r="D167" s="1340"/>
      <c r="E167" s="1340"/>
      <c r="F167" s="1341"/>
      <c r="G167" s="650"/>
      <c r="K167" s="647"/>
    </row>
    <row r="168" spans="2:11" s="623" customFormat="1" ht="24.75" customHeight="1">
      <c r="B168" s="648" t="s">
        <v>1033</v>
      </c>
      <c r="C168" s="1340" t="str">
        <f>IF(入力シート!F201="","",入力シート!F201)</f>
        <v/>
      </c>
      <c r="D168" s="1340"/>
      <c r="E168" s="1340"/>
      <c r="F168" s="1341"/>
      <c r="G168" s="651"/>
      <c r="K168" s="647"/>
    </row>
    <row r="169" spans="2:11" s="623" customFormat="1" ht="24.75" customHeight="1">
      <c r="B169" s="648" t="s">
        <v>1034</v>
      </c>
      <c r="C169" s="1340" t="str">
        <f>IF(入力シート!F202="","",入力シート!F202)</f>
        <v/>
      </c>
      <c r="D169" s="1340"/>
      <c r="E169" s="1340"/>
      <c r="F169" s="1341"/>
      <c r="G169" s="651"/>
      <c r="K169" s="647"/>
    </row>
    <row r="170" spans="2:11" s="623" customFormat="1" ht="24.75" customHeight="1">
      <c r="B170" s="648" t="s">
        <v>1035</v>
      </c>
      <c r="C170" s="1340" t="str">
        <f>IF(入力シート!F203="","",入力シート!F203)</f>
        <v/>
      </c>
      <c r="D170" s="1340"/>
      <c r="E170" s="1340"/>
      <c r="F170" s="1341"/>
      <c r="G170" s="651"/>
      <c r="K170" s="647"/>
    </row>
    <row r="171" spans="2:11" s="623" customFormat="1" ht="24.75" customHeight="1">
      <c r="B171" s="648" t="s">
        <v>1036</v>
      </c>
      <c r="C171" s="1340" t="str">
        <f>IF(入力シート!F204="","",入力シート!F204)</f>
        <v/>
      </c>
      <c r="D171" s="1340"/>
      <c r="E171" s="1340"/>
      <c r="F171" s="1341"/>
      <c r="G171" s="651"/>
      <c r="K171" s="647"/>
    </row>
    <row r="172" spans="2:11" s="623" customFormat="1" ht="24.75" customHeight="1">
      <c r="B172" s="648" t="s">
        <v>1037</v>
      </c>
      <c r="C172" s="1340" t="str">
        <f>IF(入力シート!F205="","",入力シート!F205)</f>
        <v/>
      </c>
      <c r="D172" s="1340"/>
      <c r="E172" s="1340"/>
      <c r="F172" s="1341"/>
      <c r="G172" s="651"/>
      <c r="K172" s="647"/>
    </row>
    <row r="173" spans="2:11" s="623" customFormat="1" ht="7.5" customHeight="1">
      <c r="B173" s="652"/>
      <c r="K173" s="647"/>
    </row>
    <row r="174" spans="2:11" s="214" customFormat="1" ht="7.5" customHeight="1">
      <c r="B174" s="93"/>
      <c r="K174" s="360"/>
    </row>
    <row r="175" spans="2:11" s="211" customFormat="1" ht="24.75" customHeight="1">
      <c r="B175" s="20" t="s">
        <v>593</v>
      </c>
      <c r="K175" s="361" t="s">
        <v>485</v>
      </c>
    </row>
    <row r="176" spans="2:11" s="211" customFormat="1" ht="24.75" customHeight="1">
      <c r="B176" s="17" t="s">
        <v>115</v>
      </c>
      <c r="C176" s="17"/>
      <c r="D176" s="17"/>
      <c r="E176" s="17"/>
      <c r="F176" s="17"/>
      <c r="G176" s="17"/>
      <c r="H176" s="17"/>
      <c r="I176" s="17"/>
      <c r="K176" s="361"/>
    </row>
    <row r="177" spans="2:11" s="211" customFormat="1" ht="24.75" customHeight="1">
      <c r="B177" s="324" t="s">
        <v>117</v>
      </c>
      <c r="C177" s="1348" t="str">
        <f>IF(入力シート!F63="","",入力シート!F63)</f>
        <v/>
      </c>
      <c r="D177" s="1348"/>
      <c r="E177" s="1348"/>
      <c r="F177" s="1348"/>
      <c r="G177" s="1348"/>
      <c r="H177" s="1348"/>
      <c r="I177" s="1348"/>
      <c r="K177" s="360"/>
    </row>
    <row r="178" spans="2:11" s="211" customFormat="1" ht="24.75" customHeight="1">
      <c r="B178" s="324" t="s">
        <v>118</v>
      </c>
      <c r="C178" s="1348" t="str">
        <f>IF(入力シート!F64="","",入力シート!F64)</f>
        <v/>
      </c>
      <c r="D178" s="1348"/>
      <c r="E178" s="1348"/>
      <c r="F178" s="1348"/>
      <c r="G178" s="1348"/>
      <c r="H178" s="1348"/>
      <c r="I178" s="1348"/>
      <c r="K178" s="360"/>
    </row>
    <row r="179" spans="2:11" s="211" customFormat="1" ht="24.75" customHeight="1">
      <c r="B179" s="324" t="s">
        <v>119</v>
      </c>
      <c r="C179" s="1348" t="str">
        <f>IF(入力シート!F73="","",入力シート!F73)</f>
        <v/>
      </c>
      <c r="D179" s="1348"/>
      <c r="E179" s="1348"/>
      <c r="F179" s="1348"/>
      <c r="G179" s="1348"/>
      <c r="H179" s="1348"/>
      <c r="I179" s="1348"/>
      <c r="K179" s="360"/>
    </row>
    <row r="180" spans="2:11" s="211" customFormat="1" ht="24.75" customHeight="1">
      <c r="B180" s="324" t="s">
        <v>120</v>
      </c>
      <c r="C180" s="1348" t="str">
        <f>IF(入力シート!F65="","",入力シート!F65)</f>
        <v/>
      </c>
      <c r="D180" s="1348"/>
      <c r="E180" s="1348"/>
      <c r="F180" s="1348"/>
      <c r="G180" s="1348"/>
      <c r="H180" s="1348"/>
      <c r="I180" s="1348"/>
      <c r="K180" s="360"/>
    </row>
    <row r="181" spans="2:11" s="211" customFormat="1" ht="24.75" customHeight="1">
      <c r="B181" s="324" t="s">
        <v>117</v>
      </c>
      <c r="C181" s="1348" t="str">
        <f>IF(入力シート!F66="","",入力シート!F66)</f>
        <v/>
      </c>
      <c r="D181" s="1348"/>
      <c r="E181" s="1348"/>
      <c r="F181" s="1348"/>
      <c r="G181" s="1348"/>
      <c r="H181" s="1348"/>
      <c r="I181" s="1348"/>
      <c r="K181" s="360"/>
    </row>
    <row r="182" spans="2:11" s="211" customFormat="1" ht="24.75" customHeight="1">
      <c r="B182" s="324" t="s">
        <v>121</v>
      </c>
      <c r="C182" s="1348" t="str">
        <f>IF(入力シート!F67="","",入力シート!F67)</f>
        <v/>
      </c>
      <c r="D182" s="1348"/>
      <c r="E182" s="1348"/>
      <c r="F182" s="1348"/>
      <c r="G182" s="1348"/>
      <c r="H182" s="1348"/>
      <c r="I182" s="1348"/>
      <c r="K182" s="360"/>
    </row>
    <row r="183" spans="2:11" s="211" customFormat="1" ht="24.75" customHeight="1">
      <c r="B183" s="1349" t="s">
        <v>122</v>
      </c>
      <c r="C183" s="1350" t="str">
        <f>IF(入力シート!F69="","",入力シート!F69)</f>
        <v/>
      </c>
      <c r="D183" s="1350"/>
      <c r="E183" s="1350"/>
      <c r="F183" s="1350"/>
      <c r="G183" s="1350"/>
      <c r="H183" s="1350"/>
      <c r="I183" s="1350"/>
      <c r="K183" s="360"/>
    </row>
    <row r="184" spans="2:11" s="211" customFormat="1" ht="24.75" customHeight="1">
      <c r="B184" s="1349"/>
      <c r="C184" s="1348" t="str">
        <f>IF(入力シート!F70="","",入力シート!F70)</f>
        <v/>
      </c>
      <c r="D184" s="1348"/>
      <c r="E184" s="1348"/>
      <c r="F184" s="1348"/>
      <c r="G184" s="1348"/>
      <c r="H184" s="1348"/>
      <c r="I184" s="1348"/>
      <c r="K184" s="360"/>
    </row>
    <row r="185" spans="2:11" s="211" customFormat="1" ht="24.75" customHeight="1">
      <c r="B185" s="324" t="s">
        <v>16</v>
      </c>
      <c r="C185" s="1348" t="str">
        <f>IF(入力シート!F71="","",入力シート!F71)</f>
        <v/>
      </c>
      <c r="D185" s="1348"/>
      <c r="E185" s="1348"/>
      <c r="F185" s="1348"/>
      <c r="G185" s="1348"/>
      <c r="H185" s="1348"/>
      <c r="I185" s="1348"/>
      <c r="K185" s="360"/>
    </row>
    <row r="186" spans="2:11" s="211" customFormat="1" ht="24.75" customHeight="1">
      <c r="B186" s="324" t="s">
        <v>317</v>
      </c>
      <c r="C186" s="1348" t="str">
        <f>IF(入力シート!F72="","",入力シート!F72)</f>
        <v/>
      </c>
      <c r="D186" s="1348"/>
      <c r="E186" s="1348"/>
      <c r="F186" s="1348"/>
      <c r="G186" s="1348"/>
      <c r="H186" s="1348"/>
      <c r="I186" s="1348"/>
      <c r="K186" s="360"/>
    </row>
    <row r="187" spans="2:11" s="211" customFormat="1" ht="7.5" customHeight="1">
      <c r="K187" s="360"/>
    </row>
    <row r="188" spans="2:11" s="19" customFormat="1" ht="24.75" customHeight="1">
      <c r="B188" s="1352" t="s">
        <v>591</v>
      </c>
      <c r="C188" s="1352"/>
      <c r="D188" s="17"/>
      <c r="E188" s="17"/>
      <c r="F188" s="17"/>
      <c r="G188" s="17"/>
      <c r="H188" s="17"/>
      <c r="I188" s="17"/>
      <c r="K188" s="360"/>
    </row>
    <row r="189" spans="2:11" ht="24.75" customHeight="1">
      <c r="B189" s="324" t="s">
        <v>626</v>
      </c>
      <c r="C189" s="324" t="s">
        <v>318</v>
      </c>
      <c r="D189" s="210" t="str">
        <f>IF(入力シート!F114="","",入力シート!F114)</f>
        <v/>
      </c>
    </row>
    <row r="190" spans="2:11" ht="24.75" customHeight="1">
      <c r="B190" s="324" t="s">
        <v>125</v>
      </c>
      <c r="C190" s="1351" t="str">
        <f>IF(入力シート!F115="","",入力シート!F115)</f>
        <v/>
      </c>
      <c r="D190" s="1351"/>
      <c r="E190" s="1351"/>
      <c r="F190" s="1351"/>
      <c r="G190" s="1351"/>
      <c r="H190" s="1351"/>
      <c r="I190" s="1351"/>
    </row>
    <row r="191" spans="2:11" ht="24.75" customHeight="1">
      <c r="B191" s="324" t="s">
        <v>126</v>
      </c>
      <c r="C191" s="1351" t="str">
        <f>IF(入力シート!F116="","",入力シート!F116)</f>
        <v/>
      </c>
      <c r="D191" s="1351"/>
      <c r="E191" s="1351"/>
      <c r="F191" s="1351"/>
      <c r="G191" s="1351"/>
      <c r="H191" s="1351"/>
      <c r="I191" s="1351"/>
    </row>
    <row r="192" spans="2:11" ht="24.75" customHeight="1">
      <c r="B192" s="324" t="s">
        <v>117</v>
      </c>
      <c r="C192" s="1351" t="str">
        <f>IF(入力シート!F117="","",入力シート!F117)</f>
        <v/>
      </c>
      <c r="D192" s="1351"/>
      <c r="E192" s="1351"/>
      <c r="F192" s="1351"/>
      <c r="G192" s="1351"/>
      <c r="H192" s="1351"/>
      <c r="I192" s="1351"/>
    </row>
    <row r="193" spans="2:11" ht="24.75" customHeight="1">
      <c r="B193" s="324" t="s">
        <v>29</v>
      </c>
      <c r="C193" s="1351" t="str">
        <f>IF(入力シート!F118="","",入力シート!F118)</f>
        <v/>
      </c>
      <c r="D193" s="1351"/>
      <c r="E193" s="1351"/>
      <c r="F193" s="1351"/>
      <c r="G193" s="1351"/>
      <c r="H193" s="1351"/>
      <c r="I193" s="1351"/>
    </row>
    <row r="194" spans="2:11" ht="24.75" customHeight="1">
      <c r="B194" s="1349" t="s">
        <v>122</v>
      </c>
      <c r="C194" s="1350" t="str">
        <f>IF(入力シート!F119="","",入力シート!F119)</f>
        <v/>
      </c>
      <c r="D194" s="1350"/>
      <c r="E194" s="1350"/>
      <c r="F194" s="1350"/>
      <c r="G194" s="1350"/>
      <c r="H194" s="1350"/>
      <c r="I194" s="1350"/>
    </row>
    <row r="195" spans="2:11" ht="24.75" customHeight="1">
      <c r="B195" s="1349"/>
      <c r="C195" s="1351" t="str">
        <f>IF(入力シート!F120="","",入力シート!F120)</f>
        <v/>
      </c>
      <c r="D195" s="1351"/>
      <c r="E195" s="1351"/>
      <c r="F195" s="1351"/>
      <c r="G195" s="1351"/>
      <c r="H195" s="1351"/>
      <c r="I195" s="1351"/>
    </row>
    <row r="196" spans="2:11" ht="24.75" customHeight="1">
      <c r="B196" s="324" t="s">
        <v>16</v>
      </c>
      <c r="C196" s="1351" t="str">
        <f>IF(入力シート!F121="","",入力シート!F121)</f>
        <v/>
      </c>
      <c r="D196" s="1351"/>
      <c r="E196" s="1351"/>
      <c r="F196" s="1351"/>
      <c r="G196" s="1351"/>
      <c r="H196" s="1351"/>
      <c r="I196" s="1351"/>
    </row>
    <row r="197" spans="2:11" ht="24.75" customHeight="1">
      <c r="B197" s="324" t="s">
        <v>127</v>
      </c>
      <c r="C197" s="1351" t="str">
        <f>IF(入力シート!F122="","",入力シート!F122)</f>
        <v/>
      </c>
      <c r="D197" s="1351"/>
      <c r="E197" s="1351"/>
      <c r="F197" s="1351"/>
      <c r="G197" s="1351"/>
      <c r="H197" s="1351"/>
      <c r="I197" s="1351"/>
    </row>
    <row r="198" spans="2:11" ht="24.75" customHeight="1">
      <c r="B198" s="324" t="s">
        <v>691</v>
      </c>
      <c r="C198" s="1351" t="str">
        <f>IF(入力シート!F123="","",入力シート!F123)</f>
        <v/>
      </c>
      <c r="D198" s="1351"/>
      <c r="E198" s="1351"/>
      <c r="F198" s="1351"/>
      <c r="G198" s="1351"/>
      <c r="H198" s="1351"/>
      <c r="I198" s="1351"/>
    </row>
    <row r="199" spans="2:11" ht="9" customHeight="1"/>
    <row r="200" spans="2:11" s="240" customFormat="1" ht="24.75" customHeight="1">
      <c r="B200" s="1352" t="s">
        <v>1052</v>
      </c>
      <c r="C200" s="1352"/>
      <c r="D200" s="17"/>
      <c r="E200" s="17"/>
      <c r="F200" s="17"/>
      <c r="G200" s="17"/>
      <c r="H200" s="17"/>
      <c r="I200" s="17"/>
      <c r="K200" s="360"/>
    </row>
    <row r="201" spans="2:11" s="240" customFormat="1" ht="24.75" customHeight="1">
      <c r="B201" s="1346" t="s">
        <v>608</v>
      </c>
      <c r="C201" s="1346"/>
      <c r="D201" s="1346"/>
      <c r="E201" s="1346"/>
      <c r="F201" s="1346"/>
      <c r="G201" s="1346"/>
      <c r="H201" s="1346"/>
      <c r="I201" s="310"/>
      <c r="K201" s="361" t="s">
        <v>1288</v>
      </c>
    </row>
    <row r="202" spans="2:11" s="240" customFormat="1" ht="7.5" customHeight="1">
      <c r="B202" s="93"/>
      <c r="K202" s="360"/>
    </row>
    <row r="203" spans="2:11" s="623" customFormat="1" ht="24.75" customHeight="1">
      <c r="B203" s="1347" t="s">
        <v>508</v>
      </c>
      <c r="C203" s="1347"/>
      <c r="D203" s="624"/>
      <c r="E203" s="624"/>
      <c r="F203" s="624"/>
      <c r="G203" s="624"/>
      <c r="K203" s="647"/>
    </row>
    <row r="204" spans="2:11" s="623" customFormat="1" ht="24.75" customHeight="1">
      <c r="B204" s="648" t="s">
        <v>128</v>
      </c>
      <c r="C204" s="1342" t="str">
        <f>IF(入力シート!F207="","",入力シート!F207)</f>
        <v/>
      </c>
      <c r="D204" s="1343"/>
      <c r="E204" s="649" t="s">
        <v>129</v>
      </c>
      <c r="F204" s="1344" t="str">
        <f>IF(入力シート!F208="","",入力シート!F208)</f>
        <v/>
      </c>
      <c r="G204" s="1345"/>
      <c r="K204" s="647"/>
    </row>
    <row r="205" spans="2:11" s="623" customFormat="1" ht="24.75" customHeight="1">
      <c r="B205" s="648" t="s">
        <v>1032</v>
      </c>
      <c r="C205" s="1340" t="str">
        <f>IF(入力シート!F209="","",入力シート!F209)</f>
        <v/>
      </c>
      <c r="D205" s="1340"/>
      <c r="E205" s="1340"/>
      <c r="F205" s="1341"/>
      <c r="G205" s="650"/>
      <c r="K205" s="647"/>
    </row>
    <row r="206" spans="2:11" s="623" customFormat="1" ht="24.75" customHeight="1">
      <c r="B206" s="648" t="s">
        <v>1033</v>
      </c>
      <c r="C206" s="1340" t="str">
        <f>IF(入力シート!F210="","",入力シート!F210)</f>
        <v/>
      </c>
      <c r="D206" s="1340"/>
      <c r="E206" s="1340"/>
      <c r="F206" s="1341"/>
      <c r="G206" s="651"/>
      <c r="K206" s="647"/>
    </row>
    <row r="207" spans="2:11" s="623" customFormat="1" ht="24.75" customHeight="1">
      <c r="B207" s="648" t="s">
        <v>1034</v>
      </c>
      <c r="C207" s="1340" t="str">
        <f>IF(入力シート!F211="","",入力シート!F211)</f>
        <v/>
      </c>
      <c r="D207" s="1340"/>
      <c r="E207" s="1340"/>
      <c r="F207" s="1341"/>
      <c r="G207" s="651"/>
      <c r="K207" s="647"/>
    </row>
    <row r="208" spans="2:11" s="623" customFormat="1" ht="24.75" customHeight="1">
      <c r="B208" s="648" t="s">
        <v>1035</v>
      </c>
      <c r="C208" s="1340" t="str">
        <f>IF(入力シート!F212="","",入力シート!F212)</f>
        <v/>
      </c>
      <c r="D208" s="1340"/>
      <c r="E208" s="1340"/>
      <c r="F208" s="1341"/>
      <c r="G208" s="651"/>
      <c r="K208" s="647"/>
    </row>
    <row r="209" spans="2:11" s="623" customFormat="1" ht="24.75" customHeight="1">
      <c r="B209" s="648" t="s">
        <v>1036</v>
      </c>
      <c r="C209" s="1340" t="str">
        <f>IF(入力シート!F213="","",入力シート!F213)</f>
        <v/>
      </c>
      <c r="D209" s="1340"/>
      <c r="E209" s="1340"/>
      <c r="F209" s="1341"/>
      <c r="G209" s="651"/>
      <c r="K209" s="647"/>
    </row>
    <row r="210" spans="2:11" s="623" customFormat="1" ht="24.75" customHeight="1">
      <c r="B210" s="648" t="s">
        <v>1037</v>
      </c>
      <c r="C210" s="1340" t="str">
        <f>IF(入力シート!F214="","",入力シート!F214)</f>
        <v/>
      </c>
      <c r="D210" s="1340"/>
      <c r="E210" s="1340"/>
      <c r="F210" s="1341"/>
      <c r="G210" s="651"/>
      <c r="K210" s="647"/>
    </row>
    <row r="211" spans="2:11" s="623" customFormat="1" ht="7.5" customHeight="1">
      <c r="B211" s="652"/>
      <c r="K211" s="647"/>
    </row>
    <row r="212" spans="2:11" s="623" customFormat="1" ht="24.75" customHeight="1">
      <c r="B212" s="648" t="s">
        <v>128</v>
      </c>
      <c r="C212" s="1342" t="str">
        <f>IF(入力シート!F216="","",入力シート!F216)</f>
        <v/>
      </c>
      <c r="D212" s="1343"/>
      <c r="E212" s="649" t="s">
        <v>129</v>
      </c>
      <c r="F212" s="1344" t="str">
        <f>IF(入力シート!F217="","",入力シート!F217)</f>
        <v/>
      </c>
      <c r="G212" s="1345"/>
      <c r="K212" s="647"/>
    </row>
    <row r="213" spans="2:11" s="623" customFormat="1" ht="24.75" customHeight="1">
      <c r="B213" s="648" t="s">
        <v>1032</v>
      </c>
      <c r="C213" s="1340" t="str">
        <f>IF(入力シート!F218="","",入力シート!F218)</f>
        <v/>
      </c>
      <c r="D213" s="1340"/>
      <c r="E213" s="1340"/>
      <c r="F213" s="1341"/>
      <c r="G213" s="650"/>
      <c r="K213" s="647"/>
    </row>
    <row r="214" spans="2:11" s="623" customFormat="1" ht="24.75" customHeight="1">
      <c r="B214" s="648" t="s">
        <v>1033</v>
      </c>
      <c r="C214" s="1340" t="str">
        <f>IF(入力シート!F219="","",入力シート!F219)</f>
        <v/>
      </c>
      <c r="D214" s="1340"/>
      <c r="E214" s="1340"/>
      <c r="F214" s="1341"/>
      <c r="G214" s="651"/>
      <c r="K214" s="647"/>
    </row>
    <row r="215" spans="2:11" s="623" customFormat="1" ht="24.75" customHeight="1">
      <c r="B215" s="648" t="s">
        <v>1034</v>
      </c>
      <c r="C215" s="1340" t="str">
        <f>IF(入力シート!F220="","",入力シート!F220)</f>
        <v/>
      </c>
      <c r="D215" s="1340"/>
      <c r="E215" s="1340"/>
      <c r="F215" s="1341"/>
      <c r="G215" s="651"/>
      <c r="K215" s="647"/>
    </row>
    <row r="216" spans="2:11" s="623" customFormat="1" ht="24.75" customHeight="1">
      <c r="B216" s="648" t="s">
        <v>1035</v>
      </c>
      <c r="C216" s="1340" t="str">
        <f>IF(入力シート!F221="","",入力シート!F221)</f>
        <v/>
      </c>
      <c r="D216" s="1340"/>
      <c r="E216" s="1340"/>
      <c r="F216" s="1341"/>
      <c r="G216" s="651"/>
      <c r="K216" s="647"/>
    </row>
    <row r="217" spans="2:11" s="623" customFormat="1" ht="24.75" customHeight="1">
      <c r="B217" s="648" t="s">
        <v>1036</v>
      </c>
      <c r="C217" s="1340" t="str">
        <f>IF(入力シート!F222="","",入力シート!F222)</f>
        <v/>
      </c>
      <c r="D217" s="1340"/>
      <c r="E217" s="1340"/>
      <c r="F217" s="1341"/>
      <c r="G217" s="651"/>
      <c r="K217" s="647"/>
    </row>
    <row r="218" spans="2:11" s="623" customFormat="1" ht="24.75" customHeight="1">
      <c r="B218" s="648" t="s">
        <v>1037</v>
      </c>
      <c r="C218" s="1340" t="str">
        <f>IF(入力シート!F223="","",入力シート!F223)</f>
        <v/>
      </c>
      <c r="D218" s="1340"/>
      <c r="E218" s="1340"/>
      <c r="F218" s="1341"/>
      <c r="G218" s="651"/>
      <c r="K218" s="647"/>
    </row>
    <row r="219" spans="2:11" s="623" customFormat="1" ht="7.5" customHeight="1">
      <c r="B219" s="652"/>
      <c r="K219" s="647"/>
    </row>
    <row r="220" spans="2:11" s="623" customFormat="1" ht="24.75" customHeight="1">
      <c r="B220" s="648" t="s">
        <v>128</v>
      </c>
      <c r="C220" s="1342" t="str">
        <f>IF(入力シート!F225="","",入力シート!F225)</f>
        <v/>
      </c>
      <c r="D220" s="1343"/>
      <c r="E220" s="649" t="s">
        <v>129</v>
      </c>
      <c r="F220" s="1344" t="str">
        <f>IF(入力シート!F226="","",入力シート!F226)</f>
        <v/>
      </c>
      <c r="G220" s="1345"/>
      <c r="K220" s="647"/>
    </row>
    <row r="221" spans="2:11" s="623" customFormat="1" ht="24.75" customHeight="1">
      <c r="B221" s="648" t="s">
        <v>1032</v>
      </c>
      <c r="C221" s="1340" t="str">
        <f>IF(入力シート!F227="","",入力シート!F227)</f>
        <v/>
      </c>
      <c r="D221" s="1340"/>
      <c r="E221" s="1340"/>
      <c r="F221" s="1341"/>
      <c r="G221" s="650"/>
      <c r="K221" s="647"/>
    </row>
    <row r="222" spans="2:11" s="623" customFormat="1" ht="24.75" customHeight="1">
      <c r="B222" s="648" t="s">
        <v>1033</v>
      </c>
      <c r="C222" s="1340" t="str">
        <f>IF(入力シート!F228="","",入力シート!F228)</f>
        <v/>
      </c>
      <c r="D222" s="1340"/>
      <c r="E222" s="1340"/>
      <c r="F222" s="1341"/>
      <c r="G222" s="651"/>
      <c r="K222" s="647"/>
    </row>
    <row r="223" spans="2:11" s="623" customFormat="1" ht="24.75" customHeight="1">
      <c r="B223" s="648" t="s">
        <v>1034</v>
      </c>
      <c r="C223" s="1340" t="str">
        <f>IF(入力シート!F229="","",入力シート!F229)</f>
        <v/>
      </c>
      <c r="D223" s="1340"/>
      <c r="E223" s="1340"/>
      <c r="F223" s="1341"/>
      <c r="G223" s="651"/>
      <c r="K223" s="647"/>
    </row>
    <row r="224" spans="2:11" s="623" customFormat="1" ht="24.75" customHeight="1">
      <c r="B224" s="648" t="s">
        <v>1035</v>
      </c>
      <c r="C224" s="1340" t="str">
        <f>IF(入力シート!F230="","",入力シート!F230)</f>
        <v/>
      </c>
      <c r="D224" s="1340"/>
      <c r="E224" s="1340"/>
      <c r="F224" s="1341"/>
      <c r="G224" s="651"/>
      <c r="K224" s="647"/>
    </row>
    <row r="225" spans="2:11" s="623" customFormat="1" ht="24.75" customHeight="1">
      <c r="B225" s="648" t="s">
        <v>1036</v>
      </c>
      <c r="C225" s="1340" t="str">
        <f>IF(入力シート!F231="","",入力シート!F231)</f>
        <v/>
      </c>
      <c r="D225" s="1340"/>
      <c r="E225" s="1340"/>
      <c r="F225" s="1341"/>
      <c r="G225" s="651"/>
      <c r="K225" s="647"/>
    </row>
    <row r="226" spans="2:11" s="623" customFormat="1" ht="24.75" customHeight="1">
      <c r="B226" s="648" t="s">
        <v>1037</v>
      </c>
      <c r="C226" s="1340" t="str">
        <f>IF(入力シート!F232="","",入力シート!F232)</f>
        <v/>
      </c>
      <c r="D226" s="1340"/>
      <c r="E226" s="1340"/>
      <c r="F226" s="1341"/>
      <c r="G226" s="651"/>
      <c r="K226" s="647"/>
    </row>
  </sheetData>
  <sheetProtection sheet="1" selectLockedCells="1"/>
  <mergeCells count="206">
    <mergeCell ref="C186:I186"/>
    <mergeCell ref="B188:C188"/>
    <mergeCell ref="C190:I190"/>
    <mergeCell ref="C191:I191"/>
    <mergeCell ref="C207:F207"/>
    <mergeCell ref="C205:F205"/>
    <mergeCell ref="C206:F206"/>
    <mergeCell ref="C196:I196"/>
    <mergeCell ref="C197:I197"/>
    <mergeCell ref="C198:I198"/>
    <mergeCell ref="B200:C200"/>
    <mergeCell ref="C131:I131"/>
    <mergeCell ref="C132:I132"/>
    <mergeCell ref="B134:C134"/>
    <mergeCell ref="C136:I136"/>
    <mergeCell ref="C137:I137"/>
    <mergeCell ref="C151:F151"/>
    <mergeCell ref="C152:F152"/>
    <mergeCell ref="C142:I142"/>
    <mergeCell ref="C143:I143"/>
    <mergeCell ref="C144:I144"/>
    <mergeCell ref="B147:H147"/>
    <mergeCell ref="C79:I79"/>
    <mergeCell ref="B81:C81"/>
    <mergeCell ref="B87:B88"/>
    <mergeCell ref="C88:I88"/>
    <mergeCell ref="C74:I74"/>
    <mergeCell ref="C75:I75"/>
    <mergeCell ref="B76:B77"/>
    <mergeCell ref="C76:I76"/>
    <mergeCell ref="C77:I77"/>
    <mergeCell ref="C83:I83"/>
    <mergeCell ref="C84:I84"/>
    <mergeCell ref="C85:I85"/>
    <mergeCell ref="C86:I86"/>
    <mergeCell ref="C87:I87"/>
    <mergeCell ref="C55:F55"/>
    <mergeCell ref="C71:I71"/>
    <mergeCell ref="C72:I72"/>
    <mergeCell ref="C73:I73"/>
    <mergeCell ref="B33:C33"/>
    <mergeCell ref="C34:I34"/>
    <mergeCell ref="C35:I35"/>
    <mergeCell ref="C36:I36"/>
    <mergeCell ref="C78:I78"/>
    <mergeCell ref="C56:F56"/>
    <mergeCell ref="C57:F57"/>
    <mergeCell ref="C59:D59"/>
    <mergeCell ref="F59:G59"/>
    <mergeCell ref="C60:F60"/>
    <mergeCell ref="C61:F61"/>
    <mergeCell ref="C62:F62"/>
    <mergeCell ref="C63:F63"/>
    <mergeCell ref="C64:F64"/>
    <mergeCell ref="C65:F65"/>
    <mergeCell ref="C46:F46"/>
    <mergeCell ref="C47:F47"/>
    <mergeCell ref="C48:F48"/>
    <mergeCell ref="C49:F49"/>
    <mergeCell ref="C51:D51"/>
    <mergeCell ref="F51:G51"/>
    <mergeCell ref="C52:F52"/>
    <mergeCell ref="C53:F53"/>
    <mergeCell ref="C54:F54"/>
    <mergeCell ref="B22:C22"/>
    <mergeCell ref="B28:B29"/>
    <mergeCell ref="C29:I29"/>
    <mergeCell ref="A3:I3"/>
    <mergeCell ref="B12:B13"/>
    <mergeCell ref="C6:I6"/>
    <mergeCell ref="C7:I7"/>
    <mergeCell ref="C8:I8"/>
    <mergeCell ref="C9:I9"/>
    <mergeCell ref="C12:I12"/>
    <mergeCell ref="C10:I10"/>
    <mergeCell ref="C11:I11"/>
    <mergeCell ref="C13:I13"/>
    <mergeCell ref="C14:I14"/>
    <mergeCell ref="C15:I15"/>
    <mergeCell ref="B17:C17"/>
    <mergeCell ref="C28:I28"/>
    <mergeCell ref="C18:I18"/>
    <mergeCell ref="C19:I19"/>
    <mergeCell ref="C20:I20"/>
    <mergeCell ref="C24:I24"/>
    <mergeCell ref="C25:I25"/>
    <mergeCell ref="C26:I26"/>
    <mergeCell ref="C27:I27"/>
    <mergeCell ref="B39:C39"/>
    <mergeCell ref="B40:H40"/>
    <mergeCell ref="B93:C93"/>
    <mergeCell ref="B94:H94"/>
    <mergeCell ref="B146:C146"/>
    <mergeCell ref="C90:I90"/>
    <mergeCell ref="C89:I89"/>
    <mergeCell ref="C91:I91"/>
    <mergeCell ref="C99:F99"/>
    <mergeCell ref="C98:F98"/>
    <mergeCell ref="C30:I30"/>
    <mergeCell ref="C31:I31"/>
    <mergeCell ref="C32:I32"/>
    <mergeCell ref="C37:I37"/>
    <mergeCell ref="C70:I70"/>
    <mergeCell ref="B42:C42"/>
    <mergeCell ref="C43:D43"/>
    <mergeCell ref="F43:G43"/>
    <mergeCell ref="C44:F44"/>
    <mergeCell ref="C45:F45"/>
    <mergeCell ref="C115:F115"/>
    <mergeCell ref="C116:F116"/>
    <mergeCell ref="C117:F117"/>
    <mergeCell ref="C118:F118"/>
    <mergeCell ref="B96:C96"/>
    <mergeCell ref="C97:D97"/>
    <mergeCell ref="F97:G97"/>
    <mergeCell ref="C103:F103"/>
    <mergeCell ref="C105:D105"/>
    <mergeCell ref="F105:G105"/>
    <mergeCell ref="C111:F111"/>
    <mergeCell ref="C113:D113"/>
    <mergeCell ref="F113:G113"/>
    <mergeCell ref="C106:F106"/>
    <mergeCell ref="C107:F107"/>
    <mergeCell ref="C108:F108"/>
    <mergeCell ref="C109:F109"/>
    <mergeCell ref="C110:F110"/>
    <mergeCell ref="C114:F114"/>
    <mergeCell ref="C100:F100"/>
    <mergeCell ref="C101:F101"/>
    <mergeCell ref="C102:F102"/>
    <mergeCell ref="C119:F119"/>
    <mergeCell ref="B149:C149"/>
    <mergeCell ref="C150:D150"/>
    <mergeCell ref="F150:G150"/>
    <mergeCell ref="C153:F153"/>
    <mergeCell ref="C154:F154"/>
    <mergeCell ref="C155:F155"/>
    <mergeCell ref="C156:F156"/>
    <mergeCell ref="C158:D158"/>
    <mergeCell ref="F158:G158"/>
    <mergeCell ref="C125:I125"/>
    <mergeCell ref="C126:I126"/>
    <mergeCell ref="C127:I127"/>
    <mergeCell ref="C128:I128"/>
    <mergeCell ref="B129:B130"/>
    <mergeCell ref="C129:I129"/>
    <mergeCell ref="C130:I130"/>
    <mergeCell ref="C123:I123"/>
    <mergeCell ref="C124:I124"/>
    <mergeCell ref="C138:I138"/>
    <mergeCell ref="C139:I139"/>
    <mergeCell ref="B140:B141"/>
    <mergeCell ref="C140:I140"/>
    <mergeCell ref="C141:I141"/>
    <mergeCell ref="C159:F159"/>
    <mergeCell ref="C160:F160"/>
    <mergeCell ref="C161:F161"/>
    <mergeCell ref="C162:F162"/>
    <mergeCell ref="C163:F163"/>
    <mergeCell ref="C164:F164"/>
    <mergeCell ref="C166:D166"/>
    <mergeCell ref="F166:G166"/>
    <mergeCell ref="C167:F167"/>
    <mergeCell ref="C168:F168"/>
    <mergeCell ref="C169:F169"/>
    <mergeCell ref="C170:F170"/>
    <mergeCell ref="C171:F171"/>
    <mergeCell ref="C172:F172"/>
    <mergeCell ref="B201:H201"/>
    <mergeCell ref="B203:C203"/>
    <mergeCell ref="C204:D204"/>
    <mergeCell ref="F204:G204"/>
    <mergeCell ref="C181:I181"/>
    <mergeCell ref="C182:I182"/>
    <mergeCell ref="B183:B184"/>
    <mergeCell ref="C183:I183"/>
    <mergeCell ref="C184:I184"/>
    <mergeCell ref="C177:I177"/>
    <mergeCell ref="C178:I178"/>
    <mergeCell ref="C179:I179"/>
    <mergeCell ref="C180:I180"/>
    <mergeCell ref="C192:I192"/>
    <mergeCell ref="C193:I193"/>
    <mergeCell ref="B194:B195"/>
    <mergeCell ref="C194:I194"/>
    <mergeCell ref="C195:I195"/>
    <mergeCell ref="C185:I185"/>
    <mergeCell ref="C208:F208"/>
    <mergeCell ref="C209:F209"/>
    <mergeCell ref="C210:F210"/>
    <mergeCell ref="C212:D212"/>
    <mergeCell ref="F212:G212"/>
    <mergeCell ref="C213:F213"/>
    <mergeCell ref="C214:F214"/>
    <mergeCell ref="C215:F215"/>
    <mergeCell ref="C216:F216"/>
    <mergeCell ref="C226:F226"/>
    <mergeCell ref="C217:F217"/>
    <mergeCell ref="C218:F218"/>
    <mergeCell ref="C220:D220"/>
    <mergeCell ref="F220:G220"/>
    <mergeCell ref="C221:F221"/>
    <mergeCell ref="C222:F222"/>
    <mergeCell ref="C223:F223"/>
    <mergeCell ref="C224:F224"/>
    <mergeCell ref="C225:F225"/>
  </mergeCells>
  <phoneticPr fontId="16"/>
  <conditionalFormatting sqref="A6:J7 L6:XFD7 A68:J69 L68:XFD69 A121:J122 L121:XFD122 A175:J176 L175:XFD176 A40:B41 I40:J40 A148:XFD148 A227:XFD1048576 A1:XFD1 A177:XFD199 A3:XFD5 B2:XFD2 L40:XFD41 A8:XFD39 A41:H41 J41:XFD41 A67:XFD67 A70:XFD93 A123:XFD145 A174:XFD174">
    <cfRule type="containsText" dxfId="515" priority="43" operator="containsText" text="(例)">
      <formula>NOT(ISERROR(SEARCH("(例)",A1)))</formula>
    </cfRule>
    <cfRule type="expression" dxfId="514" priority="48">
      <formula>_xlfn.ISFORMULA(A1)=TRUE</formula>
    </cfRule>
  </conditionalFormatting>
  <conditionalFormatting sqref="I40 C35:I39 C93:I93">
    <cfRule type="expression" dxfId="513" priority="116">
      <formula>#REF!="無し"</formula>
    </cfRule>
  </conditionalFormatting>
  <conditionalFormatting sqref="C81:I91">
    <cfRule type="containsText" dxfId="512" priority="34" operator="containsText" text="(例)">
      <formula>NOT(ISERROR(SEARCH("(例)",C81)))</formula>
    </cfRule>
  </conditionalFormatting>
  <conditionalFormatting sqref="C134:I144">
    <cfRule type="containsText" dxfId="511" priority="33" operator="containsText" text="(例)">
      <formula>NOT(ISERROR(SEARCH("(例)",C134)))</formula>
    </cfRule>
  </conditionalFormatting>
  <conditionalFormatting sqref="C188:I198">
    <cfRule type="containsText" dxfId="510" priority="32" operator="containsText" text="(例)">
      <formula>NOT(ISERROR(SEARCH("(例)",C188)))</formula>
    </cfRule>
  </conditionalFormatting>
  <conditionalFormatting sqref="I40">
    <cfRule type="containsBlanks" dxfId="509" priority="31">
      <formula>LEN(TRIM(I40))=0</formula>
    </cfRule>
  </conditionalFormatting>
  <conditionalFormatting sqref="A94:B95 I94:J94 J95:XFD95 L94:XFD94">
    <cfRule type="containsText" dxfId="508" priority="28" operator="containsText" text="(例)">
      <formula>NOT(ISERROR(SEARCH("(例)",A94)))</formula>
    </cfRule>
    <cfRule type="expression" dxfId="507" priority="29">
      <formula>_xlfn.ISFORMULA(A94)=TRUE</formula>
    </cfRule>
  </conditionalFormatting>
  <conditionalFormatting sqref="I94">
    <cfRule type="expression" dxfId="506" priority="30">
      <formula>#REF!="無し"</formula>
    </cfRule>
  </conditionalFormatting>
  <conditionalFormatting sqref="I94">
    <cfRule type="containsBlanks" dxfId="505" priority="27">
      <formula>LEN(TRIM(I94))=0</formula>
    </cfRule>
  </conditionalFormatting>
  <conditionalFormatting sqref="A146:XFD146 A147:B147 I147:J147 L147:XFD147">
    <cfRule type="containsText" dxfId="504" priority="24" operator="containsText" text="(例)">
      <formula>NOT(ISERROR(SEARCH("(例)",A146)))</formula>
    </cfRule>
    <cfRule type="expression" dxfId="503" priority="25">
      <formula>_xlfn.ISFORMULA(A146)=TRUE</formula>
    </cfRule>
  </conditionalFormatting>
  <conditionalFormatting sqref="C146:I146 I147">
    <cfRule type="expression" dxfId="502" priority="26">
      <formula>#REF!="無し"</formula>
    </cfRule>
  </conditionalFormatting>
  <conditionalFormatting sqref="I147">
    <cfRule type="containsBlanks" dxfId="501" priority="23">
      <formula>LEN(TRIM(I147))=0</formula>
    </cfRule>
  </conditionalFormatting>
  <conditionalFormatting sqref="A2">
    <cfRule type="containsText" dxfId="500" priority="16" operator="containsText" text="(例)">
      <formula>NOT(ISERROR(SEARCH("(例)",A2)))</formula>
    </cfRule>
    <cfRule type="expression" dxfId="499" priority="17">
      <formula>_xlfn.ISFORMULA(A2)=TRUE</formula>
    </cfRule>
  </conditionalFormatting>
  <conditionalFormatting sqref="C23">
    <cfRule type="containsText" dxfId="498" priority="15" operator="containsText" text="(例)">
      <formula>NOT(ISERROR(SEARCH("(例)",C23)))</formula>
    </cfRule>
  </conditionalFormatting>
  <conditionalFormatting sqref="A42:XFD66">
    <cfRule type="containsText" dxfId="497" priority="13" operator="containsText" text="(例)">
      <formula>NOT(ISERROR(SEARCH("(例)",A42)))</formula>
    </cfRule>
    <cfRule type="expression" dxfId="496" priority="14">
      <formula>_xlfn.ISFORMULA(A42)=TRUE</formula>
    </cfRule>
  </conditionalFormatting>
  <conditionalFormatting sqref="A96:XFD120">
    <cfRule type="containsText" dxfId="495" priority="11" operator="containsText" text="(例)">
      <formula>NOT(ISERROR(SEARCH("(例)",A96)))</formula>
    </cfRule>
    <cfRule type="expression" dxfId="494" priority="12">
      <formula>_xlfn.ISFORMULA(A96)=TRUE</formula>
    </cfRule>
  </conditionalFormatting>
  <conditionalFormatting sqref="A149:XFD173">
    <cfRule type="containsText" dxfId="493" priority="9" operator="containsText" text="(例)">
      <formula>NOT(ISERROR(SEARCH("(例)",A149)))</formula>
    </cfRule>
    <cfRule type="expression" dxfId="492" priority="10">
      <formula>_xlfn.ISFORMULA(A149)=TRUE</formula>
    </cfRule>
  </conditionalFormatting>
  <conditionalFormatting sqref="A202:XFD202">
    <cfRule type="containsText" dxfId="491" priority="7" operator="containsText" text="(例)">
      <formula>NOT(ISERROR(SEARCH("(例)",A202)))</formula>
    </cfRule>
    <cfRule type="expression" dxfId="490" priority="8">
      <formula>_xlfn.ISFORMULA(A202)=TRUE</formula>
    </cfRule>
  </conditionalFormatting>
  <conditionalFormatting sqref="A200:XFD200 A201:B201 I201:J201 L201:XFD201">
    <cfRule type="containsText" dxfId="489" priority="4" operator="containsText" text="(例)">
      <formula>NOT(ISERROR(SEARCH("(例)",A200)))</formula>
    </cfRule>
    <cfRule type="expression" dxfId="488" priority="5">
      <formula>_xlfn.ISFORMULA(A200)=TRUE</formula>
    </cfRule>
  </conditionalFormatting>
  <conditionalFormatting sqref="C200:I200 I201">
    <cfRule type="expression" dxfId="487" priority="6">
      <formula>#REF!="無し"</formula>
    </cfRule>
  </conditionalFormatting>
  <conditionalFormatting sqref="I201">
    <cfRule type="containsBlanks" dxfId="486" priority="3">
      <formula>LEN(TRIM(I201))=0</formula>
    </cfRule>
  </conditionalFormatting>
  <conditionalFormatting sqref="A203:XFD226">
    <cfRule type="containsText" dxfId="485" priority="1" operator="containsText" text="(例)">
      <formula>NOT(ISERROR(SEARCH("(例)",A203)))</formula>
    </cfRule>
    <cfRule type="expression" dxfId="484" priority="2">
      <formula>_xlfn.ISFORMULA(A203)=TRUE</formula>
    </cfRule>
  </conditionalFormatting>
  <dataValidations count="1">
    <dataValidation type="list" allowBlank="1" showInputMessage="1" showErrorMessage="1" sqref="I94 I40 I147 I201" xr:uid="{CFF20C06-30C8-4F36-AEE5-F36AF2191249}">
      <formula1>"☑"</formula1>
    </dataValidation>
  </dataValidations>
  <printOptions horizontalCentered="1"/>
  <pageMargins left="0.51181102362204722" right="0.11811023622047245" top="0.35433070866141736" bottom="0.35433070866141736" header="0.31496062992125984" footer="0.11811023622047245"/>
  <pageSetup paperSize="9" scale="71" fitToHeight="0" orientation="portrait" r:id="rId1"/>
  <headerFooter scaleWithDoc="0">
    <oddFooter>&amp;R&amp;K00-048R4中高層ZEH-M_ver.1</oddFooter>
  </headerFooter>
  <rowBreaks count="7" manualBreakCount="7">
    <brk id="41" max="9" man="1"/>
    <brk id="66" max="9" man="1"/>
    <brk id="95" max="9" man="1"/>
    <brk id="120" max="9" man="1"/>
    <brk id="148" max="9" man="1"/>
    <brk id="173" max="9" man="1"/>
    <brk id="202"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1E0-4397-448A-A5A8-E3A8CA8297BB}">
  <sheetPr codeName="Sheet6">
    <pageSetUpPr fitToPage="1"/>
  </sheetPr>
  <dimension ref="A1:AL65"/>
  <sheetViews>
    <sheetView showGridLines="0" view="pageBreakPreview" zoomScale="87" zoomScaleNormal="70" zoomScaleSheetLayoutView="87" workbookViewId="0">
      <selection activeCell="C13" sqref="C13:N13"/>
    </sheetView>
  </sheetViews>
  <sheetFormatPr defaultColWidth="9" defaultRowHeight="21"/>
  <cols>
    <col min="1" max="1" width="2.625" style="21" customWidth="1"/>
    <col min="2" max="2" width="19.75" style="54" customWidth="1"/>
    <col min="3" max="3" width="6" style="54" bestFit="1" customWidth="1"/>
    <col min="4" max="4" width="5.625" style="54" customWidth="1"/>
    <col min="5" max="5" width="4.625" style="54" bestFit="1" customWidth="1"/>
    <col min="6" max="6" width="2.625" style="54" customWidth="1"/>
    <col min="7" max="7" width="4.75" style="54" bestFit="1" customWidth="1"/>
    <col min="8" max="8" width="4.625" style="54" customWidth="1"/>
    <col min="9" max="9" width="7.75" style="54" customWidth="1"/>
    <col min="10" max="10" width="4.75" style="54" bestFit="1" customWidth="1"/>
    <col min="11" max="11" width="4.625" style="54" bestFit="1" customWidth="1"/>
    <col min="12" max="12" width="13.375" style="54" customWidth="1"/>
    <col min="13" max="15" width="4.625" style="54" customWidth="1"/>
    <col min="16" max="16" width="3.625" style="54" customWidth="1"/>
    <col min="17" max="17" width="8.375" style="54" customWidth="1"/>
    <col min="18" max="18" width="4.625" style="54" customWidth="1"/>
    <col min="19" max="19" width="7.625" style="54" customWidth="1"/>
    <col min="20" max="20" width="4.625" style="54" customWidth="1"/>
    <col min="21" max="21" width="3.625" style="54" customWidth="1"/>
    <col min="22" max="22" width="4.625" style="54" bestFit="1" customWidth="1"/>
    <col min="23" max="23" width="7.75" style="54" customWidth="1"/>
    <col min="24" max="24" width="4.625" style="54" bestFit="1" customWidth="1"/>
    <col min="25" max="25" width="6.625" style="54" customWidth="1"/>
    <col min="26" max="26" width="2.625" style="54" customWidth="1"/>
    <col min="27" max="27" width="10.625" style="54" customWidth="1"/>
    <col min="28" max="28" width="20.625" style="54" customWidth="1"/>
    <col min="29" max="29" width="5.625" style="109" customWidth="1"/>
    <col min="30" max="30" width="20.625" style="54" customWidth="1"/>
    <col min="31" max="31" width="25.25" style="54" customWidth="1"/>
    <col min="32" max="32" width="18.375" style="54" customWidth="1"/>
    <col min="33" max="33" width="18.375" style="109" customWidth="1"/>
    <col min="34" max="34" width="18.375" style="54" customWidth="1"/>
    <col min="35" max="35" width="11.25" style="54" customWidth="1"/>
    <col min="36" max="36" width="7.125" style="54" bestFit="1" customWidth="1"/>
    <col min="37" max="37" width="2.625" style="54" customWidth="1"/>
    <col min="38" max="38" width="14.25" style="27" bestFit="1" customWidth="1"/>
    <col min="39" max="16384" width="9" style="54"/>
  </cols>
  <sheetData>
    <row r="1" spans="1:38" s="363" customFormat="1" ht="17.25">
      <c r="A1" s="362" t="s">
        <v>622</v>
      </c>
      <c r="B1" s="362"/>
      <c r="C1" s="362"/>
      <c r="D1" s="362"/>
      <c r="E1" s="362"/>
      <c r="F1" s="362"/>
      <c r="G1" s="362"/>
      <c r="H1" s="362"/>
      <c r="I1" s="362"/>
      <c r="J1" s="362"/>
      <c r="K1" s="362"/>
      <c r="L1" s="362"/>
      <c r="M1" s="362"/>
      <c r="N1" s="362"/>
      <c r="O1" s="362"/>
      <c r="P1" s="362"/>
      <c r="Q1" s="362"/>
      <c r="R1" s="362"/>
      <c r="S1" s="362"/>
      <c r="T1" s="362"/>
      <c r="U1" s="362"/>
      <c r="V1" s="362"/>
      <c r="W1" s="362"/>
      <c r="X1" s="362"/>
      <c r="Y1" s="362"/>
      <c r="AL1" s="364"/>
    </row>
    <row r="2" spans="1:38" s="363" customFormat="1" ht="17.25">
      <c r="A2" s="362" t="s">
        <v>509</v>
      </c>
      <c r="B2" s="362"/>
      <c r="C2" s="362"/>
      <c r="D2" s="362"/>
      <c r="E2" s="362"/>
      <c r="F2" s="362"/>
      <c r="G2" s="362"/>
      <c r="H2" s="362"/>
      <c r="I2" s="362"/>
      <c r="J2" s="362"/>
      <c r="K2" s="362"/>
      <c r="L2" s="362"/>
      <c r="M2" s="362"/>
      <c r="N2" s="362"/>
      <c r="O2" s="362"/>
      <c r="P2" s="362"/>
      <c r="Q2" s="362"/>
      <c r="R2" s="362"/>
      <c r="S2" s="362"/>
      <c r="T2" s="362"/>
      <c r="U2" s="362"/>
      <c r="V2" s="362"/>
      <c r="W2" s="362"/>
      <c r="X2" s="362"/>
      <c r="Y2" s="362"/>
      <c r="AL2" s="364"/>
    </row>
    <row r="3" spans="1:38" s="363" customFormat="1" ht="20.25">
      <c r="A3" s="362" t="s">
        <v>1230</v>
      </c>
      <c r="B3" s="362"/>
      <c r="C3" s="362"/>
      <c r="D3" s="362"/>
      <c r="E3" s="362"/>
      <c r="F3" s="362"/>
      <c r="G3" s="362"/>
      <c r="H3" s="362"/>
      <c r="I3" s="362"/>
      <c r="J3" s="362"/>
      <c r="K3" s="362"/>
      <c r="L3" s="362"/>
      <c r="M3" s="362"/>
      <c r="N3" s="362"/>
      <c r="O3" s="362"/>
      <c r="P3" s="362"/>
      <c r="Q3" s="362"/>
      <c r="R3" s="362"/>
      <c r="S3" s="362"/>
      <c r="T3" s="362"/>
      <c r="U3" s="362"/>
      <c r="V3" s="362"/>
      <c r="W3" s="362"/>
      <c r="X3" s="362"/>
      <c r="Y3" s="362"/>
      <c r="AL3" s="364"/>
    </row>
    <row r="4" spans="1:38" ht="21" customHeight="1">
      <c r="A4" s="220"/>
      <c r="B4" s="242" t="s">
        <v>55</v>
      </c>
      <c r="C4" s="242"/>
      <c r="D4" s="242"/>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row>
    <row r="5" spans="1:38" ht="21" customHeight="1" thickBot="1">
      <c r="A5" s="220"/>
      <c r="B5" s="224" t="s">
        <v>56</v>
      </c>
      <c r="C5" s="224"/>
      <c r="D5" s="224"/>
      <c r="E5" s="221"/>
      <c r="F5" s="221"/>
      <c r="G5" s="221"/>
      <c r="H5" s="221"/>
      <c r="I5" s="221"/>
      <c r="J5" s="221"/>
      <c r="K5" s="221"/>
      <c r="L5" s="221"/>
      <c r="M5" s="221"/>
      <c r="N5" s="221"/>
      <c r="O5" s="221"/>
      <c r="P5" s="221"/>
      <c r="Q5" s="221"/>
      <c r="R5" s="221"/>
      <c r="S5" s="221"/>
      <c r="T5" s="221"/>
      <c r="U5" s="221"/>
      <c r="V5" s="221"/>
      <c r="W5" s="221"/>
      <c r="X5" s="221"/>
      <c r="Y5" s="221"/>
      <c r="Z5" s="221"/>
      <c r="AA5" s="316" t="s">
        <v>875</v>
      </c>
      <c r="AB5" s="317"/>
      <c r="AC5" s="317"/>
      <c r="AD5" s="317"/>
      <c r="AE5" s="317"/>
      <c r="AF5" s="317"/>
      <c r="AG5" s="317"/>
      <c r="AH5" s="317"/>
      <c r="AI5" s="317"/>
      <c r="AJ5" s="317"/>
    </row>
    <row r="6" spans="1:38" ht="21" customHeight="1">
      <c r="A6" s="220"/>
      <c r="B6" s="250" t="s">
        <v>57</v>
      </c>
      <c r="C6" s="1558">
        <f>入力シート!F13</f>
        <v>0</v>
      </c>
      <c r="D6" s="1559"/>
      <c r="E6" s="1559"/>
      <c r="F6" s="1559"/>
      <c r="G6" s="1559"/>
      <c r="H6" s="1559"/>
      <c r="I6" s="1559"/>
      <c r="J6" s="1559"/>
      <c r="K6" s="1560"/>
      <c r="L6" s="1561" t="s">
        <v>595</v>
      </c>
      <c r="M6" s="1562"/>
      <c r="N6" s="1562"/>
      <c r="O6" s="1563"/>
      <c r="P6" s="1602" t="str">
        <f>IF(様式第1_交付申請書!H64="","",様式第1_交付申請書!H64)</f>
        <v>(例)　202X年　X 月   X 日</v>
      </c>
      <c r="Q6" s="1603"/>
      <c r="R6" s="1603"/>
      <c r="S6" s="1603"/>
      <c r="T6" s="1603"/>
      <c r="U6" s="1603"/>
      <c r="V6" s="1603"/>
      <c r="W6" s="1603"/>
      <c r="X6" s="1603"/>
      <c r="Y6" s="1604"/>
      <c r="Z6" s="221"/>
      <c r="AA6" s="1416" t="s">
        <v>634</v>
      </c>
      <c r="AB6" s="1417"/>
      <c r="AC6" s="1417"/>
      <c r="AD6" s="1417"/>
      <c r="AE6" s="1417"/>
      <c r="AF6" s="1417"/>
      <c r="AG6" s="1417"/>
      <c r="AH6" s="1417"/>
      <c r="AI6" s="1417"/>
      <c r="AJ6" s="1418"/>
    </row>
    <row r="7" spans="1:38" ht="21" customHeight="1">
      <c r="A7" s="223"/>
      <c r="B7" s="251" t="s">
        <v>1</v>
      </c>
      <c r="C7" s="1570" t="str">
        <f>IF(様式第1_交付申請書!B51="","",様式第1_交付申請書!B51)</f>
        <v>(例)　○○○○マンション</v>
      </c>
      <c r="D7" s="1571"/>
      <c r="E7" s="1571"/>
      <c r="F7" s="1571"/>
      <c r="G7" s="1571"/>
      <c r="H7" s="1571"/>
      <c r="I7" s="1571"/>
      <c r="J7" s="1571"/>
      <c r="K7" s="1571"/>
      <c r="L7" s="1571"/>
      <c r="M7" s="1571"/>
      <c r="N7" s="1571"/>
      <c r="O7" s="1571"/>
      <c r="P7" s="1571"/>
      <c r="Q7" s="1571"/>
      <c r="R7" s="1571"/>
      <c r="S7" s="1571"/>
      <c r="T7" s="1572" t="s">
        <v>1208</v>
      </c>
      <c r="U7" s="1572"/>
      <c r="V7" s="1572"/>
      <c r="W7" s="1572"/>
      <c r="X7" s="1572"/>
      <c r="Y7" s="1573"/>
      <c r="Z7" s="221"/>
      <c r="AA7" s="258" t="s">
        <v>1229</v>
      </c>
      <c r="AB7" s="1419" t="s">
        <v>614</v>
      </c>
      <c r="AC7" s="1420"/>
      <c r="AD7" s="1420"/>
      <c r="AE7" s="1420"/>
      <c r="AF7" s="1420"/>
      <c r="AG7" s="1420"/>
      <c r="AH7" s="1420"/>
      <c r="AI7" s="1420"/>
      <c r="AJ7" s="1421"/>
    </row>
    <row r="8" spans="1:38" ht="21" customHeight="1" thickBot="1">
      <c r="A8" s="223"/>
      <c r="B8" s="252" t="s">
        <v>58</v>
      </c>
      <c r="C8" s="1593" t="str">
        <f>IF(入力シート!F40="",入力シート!F28,IF(入力シート!F52="",入力シート!F28&amp;" / "&amp;入力シート!F40,IF(入力シート!F64="",入力シート!F28&amp;" / "&amp;入力シート!F40&amp;" / "&amp;入力シート!F52,入力シート!F28&amp;" / "&amp;入力シート!F40&amp;" / "&amp;入力シート!F52&amp;" / "&amp;入力シート!F64)))</f>
        <v>(例)　〇〇〇株式会社</v>
      </c>
      <c r="D8" s="1594"/>
      <c r="E8" s="1594"/>
      <c r="F8" s="1594"/>
      <c r="G8" s="1594"/>
      <c r="H8" s="1594"/>
      <c r="I8" s="1594"/>
      <c r="J8" s="1594"/>
      <c r="K8" s="1594"/>
      <c r="L8" s="1594"/>
      <c r="M8" s="1594"/>
      <c r="N8" s="1594"/>
      <c r="O8" s="1594"/>
      <c r="P8" s="1594"/>
      <c r="Q8" s="1594"/>
      <c r="R8" s="1594"/>
      <c r="S8" s="1594"/>
      <c r="T8" s="1594"/>
      <c r="U8" s="1594"/>
      <c r="V8" s="1594"/>
      <c r="W8" s="1594"/>
      <c r="X8" s="1594"/>
      <c r="Y8" s="1595"/>
      <c r="Z8" s="221"/>
      <c r="AA8" s="258" t="s">
        <v>328</v>
      </c>
      <c r="AB8" s="1419" t="s">
        <v>615</v>
      </c>
      <c r="AC8" s="1420"/>
      <c r="AD8" s="1420"/>
      <c r="AE8" s="1420"/>
      <c r="AF8" s="1420"/>
      <c r="AG8" s="1420"/>
      <c r="AH8" s="1420"/>
      <c r="AI8" s="1420"/>
      <c r="AJ8" s="1421"/>
    </row>
    <row r="9" spans="1:38" ht="21" customHeight="1" thickBot="1">
      <c r="A9" s="220"/>
      <c r="B9" s="224" t="s">
        <v>510</v>
      </c>
      <c r="C9" s="224"/>
      <c r="D9" s="224"/>
      <c r="E9" s="221"/>
      <c r="F9" s="221"/>
      <c r="G9" s="221"/>
      <c r="H9" s="221"/>
      <c r="I9" s="221"/>
      <c r="J9" s="221"/>
      <c r="K9" s="221"/>
      <c r="L9" s="221"/>
      <c r="M9" s="221"/>
      <c r="N9" s="221"/>
      <c r="O9" s="221"/>
      <c r="P9" s="221"/>
      <c r="Q9" s="221"/>
      <c r="R9" s="221"/>
      <c r="S9" s="221"/>
      <c r="T9" s="221"/>
      <c r="U9" s="221"/>
      <c r="V9" s="221"/>
      <c r="W9" s="221"/>
      <c r="X9" s="221"/>
      <c r="Y9" s="221"/>
      <c r="Z9" s="221"/>
      <c r="AA9" s="258" t="s">
        <v>328</v>
      </c>
      <c r="AB9" s="1419" t="s">
        <v>616</v>
      </c>
      <c r="AC9" s="1420"/>
      <c r="AD9" s="1420"/>
      <c r="AE9" s="1420"/>
      <c r="AF9" s="1420"/>
      <c r="AG9" s="1420"/>
      <c r="AH9" s="1420"/>
      <c r="AI9" s="1420"/>
      <c r="AJ9" s="1421"/>
    </row>
    <row r="10" spans="1:38" ht="21" customHeight="1" thickBot="1">
      <c r="A10" s="220"/>
      <c r="B10" s="250" t="s">
        <v>59</v>
      </c>
      <c r="C10" s="1584" t="str">
        <f>入力シート!F76</f>
        <v>(例)　▽▽株式会社</v>
      </c>
      <c r="D10" s="1585"/>
      <c r="E10" s="1585"/>
      <c r="F10" s="1585"/>
      <c r="G10" s="1585"/>
      <c r="H10" s="1585"/>
      <c r="I10" s="1585"/>
      <c r="J10" s="1585"/>
      <c r="K10" s="1586"/>
      <c r="L10" s="254" t="s">
        <v>25</v>
      </c>
      <c r="M10" s="1567" t="str">
        <f>入力シート!F78</f>
        <v>(例)　ZEHM00-00000-A</v>
      </c>
      <c r="N10" s="1568"/>
      <c r="O10" s="1568"/>
      <c r="P10" s="1568"/>
      <c r="Q10" s="1568"/>
      <c r="R10" s="1568"/>
      <c r="S10" s="1568"/>
      <c r="T10" s="1568"/>
      <c r="U10" s="1568"/>
      <c r="V10" s="1568"/>
      <c r="W10" s="1568"/>
      <c r="X10" s="1568"/>
      <c r="Y10" s="1569"/>
      <c r="Z10" s="221"/>
      <c r="AA10" s="258" t="s">
        <v>328</v>
      </c>
      <c r="AB10" s="1419" t="s">
        <v>617</v>
      </c>
      <c r="AC10" s="1420"/>
      <c r="AD10" s="1420"/>
      <c r="AE10" s="1420"/>
      <c r="AF10" s="1420"/>
      <c r="AG10" s="1420"/>
      <c r="AH10" s="1420"/>
      <c r="AI10" s="1420"/>
      <c r="AJ10" s="1421"/>
    </row>
    <row r="11" spans="1:38" ht="21" customHeight="1" thickBot="1">
      <c r="A11" s="220"/>
      <c r="B11" s="252" t="s">
        <v>26</v>
      </c>
      <c r="C11" s="1590" t="str">
        <f>入力シート!F77</f>
        <v>(例)　登録済み（プルダウン選択する）</v>
      </c>
      <c r="D11" s="1591"/>
      <c r="E11" s="1591"/>
      <c r="F11" s="1591"/>
      <c r="G11" s="1591"/>
      <c r="H11" s="1591"/>
      <c r="I11" s="1591"/>
      <c r="J11" s="1591"/>
      <c r="K11" s="1592"/>
      <c r="L11" s="1583"/>
      <c r="M11" s="1583"/>
      <c r="N11" s="1583"/>
      <c r="O11" s="1583"/>
      <c r="P11" s="1583"/>
      <c r="Q11" s="1583"/>
      <c r="R11" s="1583"/>
      <c r="S11" s="1583"/>
      <c r="T11" s="1583"/>
      <c r="U11" s="1583"/>
      <c r="V11" s="1583"/>
      <c r="W11" s="1583"/>
      <c r="X11" s="1583"/>
      <c r="Y11" s="1583"/>
      <c r="Z11" s="221"/>
      <c r="AA11" s="1434"/>
      <c r="AB11" s="1435"/>
      <c r="AC11" s="1435"/>
      <c r="AD11" s="1435"/>
      <c r="AE11" s="1435"/>
      <c r="AF11" s="1435"/>
      <c r="AG11" s="1435"/>
      <c r="AH11" s="1435"/>
      <c r="AI11" s="1435"/>
      <c r="AJ11" s="1436"/>
    </row>
    <row r="12" spans="1:38" ht="21" customHeight="1" thickBot="1">
      <c r="A12" s="220"/>
      <c r="B12" s="224" t="s">
        <v>511</v>
      </c>
      <c r="C12" s="224"/>
      <c r="D12" s="224"/>
      <c r="E12" s="221"/>
      <c r="F12" s="221"/>
      <c r="G12" s="221"/>
      <c r="H12" s="221"/>
      <c r="I12" s="221"/>
      <c r="J12" s="221"/>
      <c r="K12" s="221"/>
      <c r="L12" s="221"/>
      <c r="M12" s="221"/>
      <c r="N12" s="221"/>
      <c r="O12" s="221"/>
      <c r="P12" s="221"/>
      <c r="Q12" s="221"/>
      <c r="R12" s="221"/>
      <c r="S12" s="221"/>
      <c r="T12" s="221"/>
      <c r="U12" s="221"/>
      <c r="V12" s="221"/>
      <c r="W12" s="221"/>
      <c r="X12" s="221"/>
      <c r="Y12" s="221"/>
      <c r="Z12" s="221"/>
      <c r="AA12" s="1434"/>
      <c r="AB12" s="1435"/>
      <c r="AC12" s="1435"/>
      <c r="AD12" s="1435"/>
      <c r="AE12" s="1435"/>
      <c r="AF12" s="1435"/>
      <c r="AG12" s="1435"/>
      <c r="AH12" s="1435"/>
      <c r="AI12" s="1435"/>
      <c r="AJ12" s="1436"/>
    </row>
    <row r="13" spans="1:38" ht="21" customHeight="1">
      <c r="A13" s="220"/>
      <c r="B13" s="250" t="s">
        <v>977</v>
      </c>
      <c r="C13" s="1445"/>
      <c r="D13" s="1446"/>
      <c r="E13" s="1446"/>
      <c r="F13" s="1446"/>
      <c r="G13" s="1446"/>
      <c r="H13" s="1446"/>
      <c r="I13" s="1446"/>
      <c r="J13" s="1446"/>
      <c r="K13" s="1446"/>
      <c r="L13" s="1446"/>
      <c r="M13" s="1446"/>
      <c r="N13" s="1446"/>
      <c r="O13" s="1447" t="s">
        <v>607</v>
      </c>
      <c r="P13" s="1448"/>
      <c r="Q13" s="1449"/>
      <c r="R13" s="1450"/>
      <c r="S13" s="1451"/>
      <c r="T13" s="1448" t="s">
        <v>921</v>
      </c>
      <c r="U13" s="1448"/>
      <c r="V13" s="1448"/>
      <c r="W13" s="1448"/>
      <c r="X13" s="1452"/>
      <c r="Y13" s="1453"/>
      <c r="Z13" s="221"/>
      <c r="AA13" s="1434"/>
      <c r="AB13" s="1435"/>
      <c r="AC13" s="1435"/>
      <c r="AD13" s="1435"/>
      <c r="AE13" s="1435"/>
      <c r="AF13" s="1435"/>
      <c r="AG13" s="1435"/>
      <c r="AH13" s="1435"/>
      <c r="AI13" s="1435"/>
      <c r="AJ13" s="1436"/>
    </row>
    <row r="14" spans="1:38" ht="21" customHeight="1">
      <c r="A14" s="220"/>
      <c r="B14" s="251" t="s">
        <v>62</v>
      </c>
      <c r="C14" s="1581" t="s">
        <v>1282</v>
      </c>
      <c r="D14" s="1582"/>
      <c r="E14" s="1582"/>
      <c r="F14" s="1442" t="s">
        <v>1025</v>
      </c>
      <c r="G14" s="1443"/>
      <c r="H14" s="1443"/>
      <c r="I14" s="1443"/>
      <c r="J14" s="1443"/>
      <c r="K14" s="1444"/>
      <c r="L14" s="1578" t="str">
        <f>IF(入力シート!F12="","",入力シート!F12)</f>
        <v/>
      </c>
      <c r="M14" s="1579"/>
      <c r="N14" s="1580"/>
      <c r="O14" s="1364" t="s">
        <v>63</v>
      </c>
      <c r="P14" s="1365"/>
      <c r="Q14" s="1366"/>
      <c r="R14" s="1574"/>
      <c r="S14" s="1575"/>
      <c r="T14" s="1575"/>
      <c r="U14" s="1575"/>
      <c r="V14" s="1575"/>
      <c r="W14" s="1575"/>
      <c r="X14" s="1576"/>
      <c r="Y14" s="1577"/>
      <c r="Z14" s="221"/>
      <c r="AA14" s="1434"/>
      <c r="AB14" s="1435"/>
      <c r="AC14" s="1435"/>
      <c r="AD14" s="1435"/>
      <c r="AE14" s="1435"/>
      <c r="AF14" s="1435"/>
      <c r="AG14" s="1435"/>
      <c r="AH14" s="1435"/>
      <c r="AI14" s="1435"/>
      <c r="AJ14" s="1436"/>
    </row>
    <row r="15" spans="1:38" ht="21" customHeight="1">
      <c r="A15" s="220"/>
      <c r="B15" s="251" t="s">
        <v>64</v>
      </c>
      <c r="C15" s="1565"/>
      <c r="D15" s="1566"/>
      <c r="E15" s="1364" t="s">
        <v>65</v>
      </c>
      <c r="F15" s="1365"/>
      <c r="G15" s="1365"/>
      <c r="H15" s="1366"/>
      <c r="I15" s="1367">
        <f>COUNT('6.住戸情報入力'!$C:$C)</f>
        <v>0</v>
      </c>
      <c r="J15" s="1367"/>
      <c r="K15" s="225" t="s">
        <v>66</v>
      </c>
      <c r="L15" s="1384" t="s">
        <v>67</v>
      </c>
      <c r="M15" s="1372"/>
      <c r="N15" s="1373"/>
      <c r="O15" s="1374"/>
      <c r="P15" s="1596" t="s">
        <v>517</v>
      </c>
      <c r="Q15" s="1597"/>
      <c r="R15" s="1598"/>
      <c r="S15" s="1605">
        <f>SUM('6.住戸情報入力'!F:F)</f>
        <v>0</v>
      </c>
      <c r="T15" s="1606"/>
      <c r="U15" s="226" t="s">
        <v>68</v>
      </c>
      <c r="V15" s="1454" t="s">
        <v>69</v>
      </c>
      <c r="W15" s="1455"/>
      <c r="X15" s="1378">
        <f>IFERROR((IF(OR(S15="",I15=""),0,S15/I15)),0)</f>
        <v>0</v>
      </c>
      <c r="Y15" s="1379"/>
      <c r="Z15" s="221"/>
      <c r="AA15" s="1434"/>
      <c r="AB15" s="1435"/>
      <c r="AC15" s="1435"/>
      <c r="AD15" s="1435"/>
      <c r="AE15" s="1435"/>
      <c r="AF15" s="1435"/>
      <c r="AG15" s="1435"/>
      <c r="AH15" s="1435"/>
      <c r="AI15" s="1435"/>
      <c r="AJ15" s="1436"/>
      <c r="AL15" s="314" t="s">
        <v>643</v>
      </c>
    </row>
    <row r="16" spans="1:38" ht="21" customHeight="1">
      <c r="A16" s="220"/>
      <c r="B16" s="1362" t="s">
        <v>70</v>
      </c>
      <c r="C16" s="1364" t="s">
        <v>71</v>
      </c>
      <c r="D16" s="1366"/>
      <c r="E16" s="1364" t="s">
        <v>72</v>
      </c>
      <c r="F16" s="1365"/>
      <c r="G16" s="227"/>
      <c r="H16" s="226" t="s">
        <v>73</v>
      </c>
      <c r="I16" s="842" t="s">
        <v>74</v>
      </c>
      <c r="J16" s="227"/>
      <c r="K16" s="226" t="s">
        <v>73</v>
      </c>
      <c r="L16" s="1385"/>
      <c r="M16" s="1375"/>
      <c r="N16" s="1376"/>
      <c r="O16" s="1377"/>
      <c r="P16" s="1599" t="s">
        <v>627</v>
      </c>
      <c r="Q16" s="1600"/>
      <c r="R16" s="1601"/>
      <c r="S16" s="1605">
        <f>M15-S15-S17</f>
        <v>0</v>
      </c>
      <c r="T16" s="1606"/>
      <c r="U16" s="226" t="s">
        <v>68</v>
      </c>
      <c r="V16" s="1456"/>
      <c r="W16" s="1457"/>
      <c r="X16" s="1380"/>
      <c r="Y16" s="1381"/>
      <c r="Z16" s="221"/>
      <c r="AA16" s="1434"/>
      <c r="AB16" s="1435"/>
      <c r="AC16" s="1435"/>
      <c r="AD16" s="1435"/>
      <c r="AE16" s="1435"/>
      <c r="AF16" s="1435"/>
      <c r="AG16" s="1435"/>
      <c r="AH16" s="1435"/>
      <c r="AI16" s="1435"/>
      <c r="AJ16" s="1436"/>
    </row>
    <row r="17" spans="1:38" ht="21" customHeight="1" thickBot="1">
      <c r="A17" s="220"/>
      <c r="B17" s="1363"/>
      <c r="C17" s="1387" t="s">
        <v>75</v>
      </c>
      <c r="D17" s="1388"/>
      <c r="E17" s="1387" t="s">
        <v>72</v>
      </c>
      <c r="F17" s="1564"/>
      <c r="G17" s="255"/>
      <c r="H17" s="256" t="s">
        <v>1286</v>
      </c>
      <c r="I17" s="841" t="s">
        <v>74</v>
      </c>
      <c r="J17" s="255"/>
      <c r="K17" s="256" t="s">
        <v>76</v>
      </c>
      <c r="L17" s="1386"/>
      <c r="M17" s="1368" t="s">
        <v>68</v>
      </c>
      <c r="N17" s="1370"/>
      <c r="O17" s="1371"/>
      <c r="P17" s="1587" t="s">
        <v>77</v>
      </c>
      <c r="Q17" s="1588"/>
      <c r="R17" s="1589"/>
      <c r="S17" s="1382"/>
      <c r="T17" s="1383"/>
      <c r="U17" s="256" t="s">
        <v>68</v>
      </c>
      <c r="V17" s="1458"/>
      <c r="W17" s="1459"/>
      <c r="X17" s="1368" t="s">
        <v>68</v>
      </c>
      <c r="Y17" s="1369"/>
      <c r="Z17" s="221"/>
      <c r="AA17" s="1437"/>
      <c r="AB17" s="1438"/>
      <c r="AC17" s="1438"/>
      <c r="AD17" s="1438"/>
      <c r="AE17" s="1438"/>
      <c r="AF17" s="1438"/>
      <c r="AG17" s="1438"/>
      <c r="AH17" s="1438"/>
      <c r="AI17" s="1438"/>
      <c r="AJ17" s="1439"/>
    </row>
    <row r="18" spans="1:38" ht="21" customHeight="1" thickBot="1">
      <c r="A18" s="220"/>
      <c r="B18" s="222" t="s">
        <v>512</v>
      </c>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1"/>
      <c r="AA18" s="224" t="s">
        <v>876</v>
      </c>
      <c r="AB18" s="224"/>
      <c r="AC18" s="224"/>
      <c r="AD18" s="224"/>
      <c r="AE18" s="224"/>
      <c r="AF18" s="224"/>
      <c r="AG18" s="224"/>
      <c r="AH18" s="224"/>
      <c r="AI18" s="224"/>
      <c r="AJ18" s="221"/>
    </row>
    <row r="19" spans="1:38" ht="21" customHeight="1">
      <c r="A19" s="220"/>
      <c r="B19" s="1518" t="s">
        <v>596</v>
      </c>
      <c r="C19" s="1519"/>
      <c r="D19" s="1520"/>
      <c r="E19" s="1468" t="s">
        <v>78</v>
      </c>
      <c r="F19" s="1469"/>
      <c r="G19" s="1469"/>
      <c r="H19" s="1470"/>
      <c r="I19" s="1526">
        <f>IFERROR(ROUNDUP(SUM('6.住戸情報入力'!G13:G313)/COUNT('6.住戸情報入力'!G13:G313),2),0)</f>
        <v>0</v>
      </c>
      <c r="J19" s="1527"/>
      <c r="K19" s="1528"/>
      <c r="L19" s="253" t="s">
        <v>79</v>
      </c>
      <c r="M19" s="1607">
        <f>MAX('6.住戸情報入力'!G:G)</f>
        <v>0</v>
      </c>
      <c r="N19" s="1608"/>
      <c r="O19" s="1608"/>
      <c r="P19" s="1608"/>
      <c r="Q19" s="1608"/>
      <c r="R19" s="1653"/>
      <c r="S19" s="1468" t="s">
        <v>80</v>
      </c>
      <c r="T19" s="1469"/>
      <c r="U19" s="1470"/>
      <c r="V19" s="1607">
        <f>MIN('6.住戸情報入力'!G:G)</f>
        <v>0</v>
      </c>
      <c r="W19" s="1608"/>
      <c r="X19" s="1608"/>
      <c r="Y19" s="1609"/>
      <c r="Z19" s="221"/>
      <c r="AA19" s="1425" t="s">
        <v>612</v>
      </c>
      <c r="AB19" s="1426"/>
      <c r="AC19" s="1426"/>
      <c r="AD19" s="1427"/>
      <c r="AE19" s="1639" t="s">
        <v>636</v>
      </c>
      <c r="AF19" s="1639" t="s">
        <v>1207</v>
      </c>
      <c r="AG19" s="1619" t="s">
        <v>610</v>
      </c>
      <c r="AH19" s="1639" t="s">
        <v>613</v>
      </c>
      <c r="AI19" s="1619" t="s">
        <v>611</v>
      </c>
      <c r="AJ19" s="1620"/>
    </row>
    <row r="20" spans="1:38" ht="36" customHeight="1">
      <c r="A20" s="228"/>
      <c r="B20" s="1483" t="s">
        <v>320</v>
      </c>
      <c r="C20" s="1484"/>
      <c r="D20" s="1485"/>
      <c r="E20" s="1643">
        <f>T50</f>
        <v>0</v>
      </c>
      <c r="F20" s="1643"/>
      <c r="G20" s="1643"/>
      <c r="H20" s="222" t="s">
        <v>81</v>
      </c>
      <c r="I20" s="1572"/>
      <c r="J20" s="1572"/>
      <c r="K20" s="1652"/>
      <c r="L20" s="1644" t="s">
        <v>82</v>
      </c>
      <c r="M20" s="1645"/>
      <c r="N20" s="1645"/>
      <c r="O20" s="1645"/>
      <c r="P20" s="1645"/>
      <c r="Q20" s="1645"/>
      <c r="R20" s="1646"/>
      <c r="S20" s="1492"/>
      <c r="T20" s="1493"/>
      <c r="U20" s="1493"/>
      <c r="V20" s="838" t="s">
        <v>81</v>
      </c>
      <c r="W20" s="1572"/>
      <c r="X20" s="1572"/>
      <c r="Y20" s="1573"/>
      <c r="Z20" s="221"/>
      <c r="AA20" s="1428"/>
      <c r="AB20" s="1429"/>
      <c r="AC20" s="1429"/>
      <c r="AD20" s="1430"/>
      <c r="AE20" s="1640"/>
      <c r="AF20" s="1640"/>
      <c r="AG20" s="1621"/>
      <c r="AH20" s="1640"/>
      <c r="AI20" s="1621"/>
      <c r="AJ20" s="1622"/>
    </row>
    <row r="21" spans="1:38" ht="21" customHeight="1">
      <c r="A21" s="220"/>
      <c r="B21" s="1476" t="s">
        <v>83</v>
      </c>
      <c r="C21" s="1477"/>
      <c r="D21" s="1478"/>
      <c r="E21" s="229" t="s">
        <v>328</v>
      </c>
      <c r="F21" s="1482" t="s">
        <v>84</v>
      </c>
      <c r="G21" s="1482"/>
      <c r="H21" s="1482"/>
      <c r="I21" s="1482"/>
      <c r="J21" s="1482"/>
      <c r="K21" s="230" t="s">
        <v>328</v>
      </c>
      <c r="L21" s="1475" t="s">
        <v>85</v>
      </c>
      <c r="M21" s="1475"/>
      <c r="N21" s="1475"/>
      <c r="O21" s="230" t="s">
        <v>328</v>
      </c>
      <c r="P21" s="1475" t="s">
        <v>86</v>
      </c>
      <c r="Q21" s="1475"/>
      <c r="R21" s="1475"/>
      <c r="S21" s="1475"/>
      <c r="T21" s="1475"/>
      <c r="U21" s="230" t="s">
        <v>328</v>
      </c>
      <c r="V21" s="1666" t="s">
        <v>87</v>
      </c>
      <c r="W21" s="1666"/>
      <c r="X21" s="1666"/>
      <c r="Y21" s="1667"/>
      <c r="Z21" s="221"/>
      <c r="AA21" s="1431"/>
      <c r="AB21" s="1432"/>
      <c r="AC21" s="1432"/>
      <c r="AD21" s="1433"/>
      <c r="AE21" s="1641"/>
      <c r="AF21" s="1641"/>
      <c r="AG21" s="1621"/>
      <c r="AH21" s="1641"/>
      <c r="AI21" s="1621"/>
      <c r="AJ21" s="1622"/>
    </row>
    <row r="22" spans="1:38" ht="21" customHeight="1">
      <c r="A22" s="220"/>
      <c r="B22" s="1479"/>
      <c r="C22" s="1480"/>
      <c r="D22" s="1481"/>
      <c r="E22" s="231" t="s">
        <v>328</v>
      </c>
      <c r="F22" s="1507" t="s">
        <v>88</v>
      </c>
      <c r="G22" s="1507"/>
      <c r="H22" s="1507"/>
      <c r="I22" s="1508"/>
      <c r="J22" s="1508"/>
      <c r="K22" s="1508"/>
      <c r="L22" s="1508"/>
      <c r="M22" s="1508"/>
      <c r="N22" s="1508"/>
      <c r="O22" s="1508"/>
      <c r="P22" s="1508"/>
      <c r="Q22" s="1508"/>
      <c r="R22" s="1508"/>
      <c r="S22" s="1508"/>
      <c r="T22" s="1508"/>
      <c r="U22" s="1508"/>
      <c r="V22" s="1508"/>
      <c r="W22" s="1508"/>
      <c r="X22" s="1508"/>
      <c r="Y22" s="1509"/>
      <c r="Z22" s="232"/>
      <c r="AA22" s="1422"/>
      <c r="AB22" s="1423"/>
      <c r="AC22" s="1423"/>
      <c r="AD22" s="1424"/>
      <c r="AE22" s="233"/>
      <c r="AF22" s="312"/>
      <c r="AG22" s="233"/>
      <c r="AH22" s="234"/>
      <c r="AI22" s="1673"/>
      <c r="AJ22" s="1674"/>
    </row>
    <row r="23" spans="1:38" ht="21" customHeight="1">
      <c r="A23" s="220"/>
      <c r="B23" s="1660" t="s">
        <v>89</v>
      </c>
      <c r="C23" s="1486"/>
      <c r="D23" s="1487"/>
      <c r="E23" s="1454" t="s">
        <v>90</v>
      </c>
      <c r="F23" s="1510"/>
      <c r="G23" s="1510"/>
      <c r="H23" s="1455"/>
      <c r="I23" s="1497">
        <f>SUM(V23:X25)</f>
        <v>0</v>
      </c>
      <c r="J23" s="1498"/>
      <c r="K23" s="1499"/>
      <c r="L23" s="1384" t="s">
        <v>91</v>
      </c>
      <c r="M23" s="1656" t="s">
        <v>92</v>
      </c>
      <c r="N23" s="1657"/>
      <c r="O23" s="1657"/>
      <c r="P23" s="1658"/>
      <c r="Q23" s="235"/>
      <c r="R23" s="839" t="s">
        <v>66</v>
      </c>
      <c r="S23" s="1633" t="s">
        <v>93</v>
      </c>
      <c r="T23" s="1634"/>
      <c r="U23" s="1635"/>
      <c r="V23" s="1629"/>
      <c r="W23" s="1630"/>
      <c r="X23" s="1630"/>
      <c r="Y23" s="1663" t="s">
        <v>648</v>
      </c>
      <c r="Z23" s="236"/>
      <c r="AA23" s="1422"/>
      <c r="AB23" s="1423"/>
      <c r="AC23" s="1423"/>
      <c r="AD23" s="1424"/>
      <c r="AE23" s="233"/>
      <c r="AF23" s="312"/>
      <c r="AG23" s="233"/>
      <c r="AH23" s="234"/>
      <c r="AI23" s="1673"/>
      <c r="AJ23" s="1674"/>
    </row>
    <row r="24" spans="1:38" ht="21" customHeight="1">
      <c r="A24" s="220"/>
      <c r="B24" s="1661"/>
      <c r="C24" s="1488"/>
      <c r="D24" s="1489"/>
      <c r="E24" s="1456"/>
      <c r="F24" s="1511"/>
      <c r="G24" s="1511"/>
      <c r="H24" s="1457"/>
      <c r="I24" s="1500"/>
      <c r="J24" s="1501"/>
      <c r="K24" s="1502"/>
      <c r="L24" s="1385"/>
      <c r="M24" s="1596" t="s">
        <v>94</v>
      </c>
      <c r="N24" s="1597"/>
      <c r="O24" s="1597"/>
      <c r="P24" s="1598"/>
      <c r="Q24" s="1100">
        <f>IF(OR(Q23="",I15=""),0,Q23/I15*100)</f>
        <v>0</v>
      </c>
      <c r="R24" s="839" t="s">
        <v>81</v>
      </c>
      <c r="S24" s="1636"/>
      <c r="T24" s="1637"/>
      <c r="U24" s="1638"/>
      <c r="V24" s="1631"/>
      <c r="W24" s="1632"/>
      <c r="X24" s="1632"/>
      <c r="Y24" s="1664"/>
      <c r="Z24" s="236"/>
      <c r="AA24" s="1422"/>
      <c r="AB24" s="1423"/>
      <c r="AC24" s="1423"/>
      <c r="AD24" s="1424"/>
      <c r="AE24" s="233"/>
      <c r="AF24" s="312"/>
      <c r="AG24" s="233"/>
      <c r="AH24" s="234"/>
      <c r="AI24" s="1673"/>
      <c r="AJ24" s="1674"/>
    </row>
    <row r="25" spans="1:38" ht="21" customHeight="1">
      <c r="A25" s="220"/>
      <c r="B25" s="1662"/>
      <c r="C25" s="1490"/>
      <c r="D25" s="1491"/>
      <c r="E25" s="1512"/>
      <c r="F25" s="1513"/>
      <c r="G25" s="1513"/>
      <c r="H25" s="1514"/>
      <c r="I25" s="1503" t="s">
        <v>648</v>
      </c>
      <c r="J25" s="1504"/>
      <c r="K25" s="1505"/>
      <c r="L25" s="1665"/>
      <c r="M25" s="1494" t="s">
        <v>95</v>
      </c>
      <c r="N25" s="1495"/>
      <c r="O25" s="1495"/>
      <c r="P25" s="1495"/>
      <c r="Q25" s="1495"/>
      <c r="R25" s="1496"/>
      <c r="S25" s="1494" t="s">
        <v>93</v>
      </c>
      <c r="T25" s="1495"/>
      <c r="U25" s="1496"/>
      <c r="V25" s="1629"/>
      <c r="W25" s="1630"/>
      <c r="X25" s="1630"/>
      <c r="Y25" s="840" t="s">
        <v>648</v>
      </c>
      <c r="Z25" s="236"/>
      <c r="AA25" s="1422"/>
      <c r="AB25" s="1423"/>
      <c r="AC25" s="1423"/>
      <c r="AD25" s="1424"/>
      <c r="AE25" s="233"/>
      <c r="AF25" s="312"/>
      <c r="AG25" s="233"/>
      <c r="AH25" s="234"/>
      <c r="AI25" s="1673"/>
      <c r="AJ25" s="1674"/>
    </row>
    <row r="26" spans="1:38" s="109" customFormat="1" ht="21" customHeight="1">
      <c r="A26" s="220"/>
      <c r="B26" s="1392" t="s">
        <v>834</v>
      </c>
      <c r="C26" s="1393"/>
      <c r="D26" s="878" t="s">
        <v>835</v>
      </c>
      <c r="E26" s="879"/>
      <c r="F26" s="880" t="s">
        <v>836</v>
      </c>
      <c r="G26" s="1394" t="s">
        <v>837</v>
      </c>
      <c r="H26" s="1394"/>
      <c r="I26" s="1394"/>
      <c r="J26" s="1394"/>
      <c r="K26" s="1395"/>
      <c r="L26" s="1396"/>
      <c r="M26" s="1397" t="s">
        <v>838</v>
      </c>
      <c r="N26" s="1397"/>
      <c r="O26" s="1397"/>
      <c r="P26" s="1397"/>
      <c r="Q26" s="878" t="s">
        <v>835</v>
      </c>
      <c r="R26" s="881"/>
      <c r="S26" s="882" t="s">
        <v>836</v>
      </c>
      <c r="T26" s="1442" t="s">
        <v>837</v>
      </c>
      <c r="U26" s="1443"/>
      <c r="V26" s="1444"/>
      <c r="W26" s="1668" t="str">
        <f>IF(R26&gt;=1,"共用部","")</f>
        <v/>
      </c>
      <c r="X26" s="1669"/>
      <c r="Y26" s="1670"/>
      <c r="Z26" s="236"/>
      <c r="AA26" s="1422"/>
      <c r="AB26" s="1423"/>
      <c r="AC26" s="1423"/>
      <c r="AD26" s="1424"/>
      <c r="AE26" s="233"/>
      <c r="AF26" s="312"/>
      <c r="AG26" s="233"/>
      <c r="AH26" s="234"/>
      <c r="AI26" s="1673"/>
      <c r="AJ26" s="1674"/>
      <c r="AL26" s="27"/>
    </row>
    <row r="27" spans="1:38" ht="21" customHeight="1" thickBot="1">
      <c r="A27" s="220"/>
      <c r="B27" s="1529" t="s">
        <v>839</v>
      </c>
      <c r="C27" s="1530"/>
      <c r="D27" s="1647"/>
      <c r="E27" s="1648"/>
      <c r="F27" s="1649"/>
      <c r="G27" s="1671" t="s">
        <v>840</v>
      </c>
      <c r="H27" s="1671"/>
      <c r="I27" s="1671"/>
      <c r="J27" s="1671"/>
      <c r="K27" s="1671"/>
      <c r="L27" s="883"/>
      <c r="M27" s="1672" t="s">
        <v>841</v>
      </c>
      <c r="N27" s="1672"/>
      <c r="O27" s="1672"/>
      <c r="P27" s="1672"/>
      <c r="Q27" s="1530"/>
      <c r="R27" s="1440"/>
      <c r="S27" s="1441"/>
      <c r="T27" s="1650" t="s">
        <v>1193</v>
      </c>
      <c r="U27" s="1651"/>
      <c r="V27" s="1651"/>
      <c r="W27" s="1651"/>
      <c r="X27" s="1440"/>
      <c r="Y27" s="1517"/>
      <c r="Z27" s="236"/>
      <c r="AA27" s="1422"/>
      <c r="AB27" s="1423"/>
      <c r="AC27" s="1423"/>
      <c r="AD27" s="1424"/>
      <c r="AE27" s="233"/>
      <c r="AF27" s="312"/>
      <c r="AG27" s="233"/>
      <c r="AH27" s="234"/>
      <c r="AI27" s="1673"/>
      <c r="AJ27" s="1674"/>
    </row>
    <row r="28" spans="1:38" ht="21" customHeight="1" thickBot="1">
      <c r="A28" s="220"/>
      <c r="B28" s="224" t="s">
        <v>513</v>
      </c>
      <c r="C28" s="224"/>
      <c r="D28" s="224"/>
      <c r="E28" s="221"/>
      <c r="F28" s="221"/>
      <c r="G28" s="221"/>
      <c r="H28" s="221"/>
      <c r="I28" s="221"/>
      <c r="J28" s="221"/>
      <c r="K28" s="221"/>
      <c r="L28" s="221"/>
      <c r="M28" s="221"/>
      <c r="N28" s="221"/>
      <c r="O28" s="221"/>
      <c r="P28" s="221"/>
      <c r="Q28" s="221"/>
      <c r="R28" s="221"/>
      <c r="S28" s="221"/>
      <c r="T28" s="221"/>
      <c r="U28" s="221"/>
      <c r="V28" s="221"/>
      <c r="W28" s="221"/>
      <c r="X28" s="221"/>
      <c r="Y28" s="221"/>
      <c r="Z28" s="236"/>
      <c r="AA28" s="1422"/>
      <c r="AB28" s="1423"/>
      <c r="AC28" s="1423"/>
      <c r="AD28" s="1424"/>
      <c r="AE28" s="233"/>
      <c r="AF28" s="312"/>
      <c r="AG28" s="233"/>
      <c r="AH28" s="234"/>
      <c r="AI28" s="1673"/>
      <c r="AJ28" s="1674"/>
    </row>
    <row r="29" spans="1:38" ht="21" customHeight="1">
      <c r="A29" s="220"/>
      <c r="B29" s="1654" t="s">
        <v>96</v>
      </c>
      <c r="C29" s="1469"/>
      <c r="D29" s="1469"/>
      <c r="E29" s="1469"/>
      <c r="F29" s="1469"/>
      <c r="G29" s="1469"/>
      <c r="H29" s="1469"/>
      <c r="I29" s="1469"/>
      <c r="J29" s="1469" t="s">
        <v>97</v>
      </c>
      <c r="K29" s="1469"/>
      <c r="L29" s="1469"/>
      <c r="M29" s="1469"/>
      <c r="N29" s="1469"/>
      <c r="O29" s="1469"/>
      <c r="P29" s="1469"/>
      <c r="Q29" s="1469"/>
      <c r="R29" s="1469"/>
      <c r="S29" s="1469"/>
      <c r="T29" s="1469"/>
      <c r="U29" s="1469"/>
      <c r="V29" s="1469"/>
      <c r="W29" s="1469"/>
      <c r="X29" s="1469"/>
      <c r="Y29" s="1659"/>
      <c r="Z29" s="221"/>
      <c r="AA29" s="1610"/>
      <c r="AB29" s="1611"/>
      <c r="AC29" s="1611"/>
      <c r="AD29" s="1611"/>
      <c r="AE29" s="1611"/>
      <c r="AF29" s="1611"/>
      <c r="AG29" s="1611"/>
      <c r="AH29" s="1611"/>
      <c r="AI29" s="1611"/>
      <c r="AJ29" s="1612"/>
    </row>
    <row r="30" spans="1:38" ht="21" customHeight="1" thickBot="1">
      <c r="A30" s="220"/>
      <c r="B30" s="1476"/>
      <c r="C30" s="1477"/>
      <c r="D30" s="1477"/>
      <c r="E30" s="1477"/>
      <c r="F30" s="1477"/>
      <c r="G30" s="1477"/>
      <c r="H30" s="1477"/>
      <c r="I30" s="1477"/>
      <c r="J30" s="1642" t="s">
        <v>893</v>
      </c>
      <c r="K30" s="1477"/>
      <c r="L30" s="1477"/>
      <c r="M30" s="1477"/>
      <c r="N30" s="1478"/>
      <c r="O30" s="1642" t="s">
        <v>894</v>
      </c>
      <c r="P30" s="1477"/>
      <c r="Q30" s="1477"/>
      <c r="R30" s="1477"/>
      <c r="S30" s="1478"/>
      <c r="T30" s="1642" t="s">
        <v>514</v>
      </c>
      <c r="U30" s="1477"/>
      <c r="V30" s="1477"/>
      <c r="W30" s="1477"/>
      <c r="X30" s="1477"/>
      <c r="Y30" s="1655"/>
      <c r="Z30" s="221"/>
      <c r="AA30" s="1613"/>
      <c r="AB30" s="1614"/>
      <c r="AC30" s="1614"/>
      <c r="AD30" s="1614"/>
      <c r="AE30" s="1614"/>
      <c r="AF30" s="1614"/>
      <c r="AG30" s="1614"/>
      <c r="AH30" s="1614"/>
      <c r="AI30" s="1614"/>
      <c r="AJ30" s="1615"/>
    </row>
    <row r="31" spans="1:38" ht="21" customHeight="1">
      <c r="A31" s="220"/>
      <c r="B31" s="1389" t="s">
        <v>98</v>
      </c>
      <c r="C31" s="1399" t="s">
        <v>321</v>
      </c>
      <c r="D31" s="1400"/>
      <c r="E31" s="1401"/>
      <c r="F31" s="1555" t="s">
        <v>99</v>
      </c>
      <c r="G31" s="1556"/>
      <c r="H31" s="1556"/>
      <c r="I31" s="1557"/>
      <c r="J31" s="1411"/>
      <c r="K31" s="1411"/>
      <c r="L31" s="1411"/>
      <c r="M31" s="1411"/>
      <c r="N31" s="1411"/>
      <c r="O31" s="1471"/>
      <c r="P31" s="1472"/>
      <c r="Q31" s="1472"/>
      <c r="R31" s="1472"/>
      <c r="S31" s="1473"/>
      <c r="T31" s="1626">
        <f t="shared" ref="T31:T48" si="0">-J31+O31</f>
        <v>0</v>
      </c>
      <c r="U31" s="1627"/>
      <c r="V31" s="1627"/>
      <c r="W31" s="1627"/>
      <c r="X31" s="1627"/>
      <c r="Y31" s="1628"/>
      <c r="Z31" s="221"/>
      <c r="AA31" s="1613"/>
      <c r="AB31" s="1614"/>
      <c r="AC31" s="1614"/>
      <c r="AD31" s="1614"/>
      <c r="AE31" s="1614"/>
      <c r="AF31" s="1614"/>
      <c r="AG31" s="1614"/>
      <c r="AH31" s="1614"/>
      <c r="AI31" s="1614"/>
      <c r="AJ31" s="1615"/>
    </row>
    <row r="32" spans="1:38" ht="21" customHeight="1">
      <c r="A32" s="220"/>
      <c r="B32" s="1390"/>
      <c r="C32" s="1402"/>
      <c r="D32" s="1403"/>
      <c r="E32" s="1404"/>
      <c r="F32" s="1623" t="s">
        <v>100</v>
      </c>
      <c r="G32" s="1624"/>
      <c r="H32" s="1624"/>
      <c r="I32" s="1625"/>
      <c r="J32" s="1398"/>
      <c r="K32" s="1398"/>
      <c r="L32" s="1398"/>
      <c r="M32" s="1398"/>
      <c r="N32" s="1398"/>
      <c r="O32" s="1413"/>
      <c r="P32" s="1414"/>
      <c r="Q32" s="1414"/>
      <c r="R32" s="1414"/>
      <c r="S32" s="1415"/>
      <c r="T32" s="1506">
        <f t="shared" si="0"/>
        <v>0</v>
      </c>
      <c r="U32" s="1506"/>
      <c r="V32" s="1506"/>
      <c r="W32" s="1506"/>
      <c r="X32" s="1506"/>
      <c r="Y32" s="1506"/>
      <c r="Z32" s="221"/>
      <c r="AA32" s="1613"/>
      <c r="AB32" s="1614"/>
      <c r="AC32" s="1614"/>
      <c r="AD32" s="1614"/>
      <c r="AE32" s="1614"/>
      <c r="AF32" s="1614"/>
      <c r="AG32" s="1614"/>
      <c r="AH32" s="1614"/>
      <c r="AI32" s="1614"/>
      <c r="AJ32" s="1615"/>
    </row>
    <row r="33" spans="1:38" ht="21" customHeight="1">
      <c r="A33" s="220"/>
      <c r="B33" s="1390"/>
      <c r="C33" s="1405" t="s">
        <v>322</v>
      </c>
      <c r="D33" s="1406"/>
      <c r="E33" s="1406"/>
      <c r="F33" s="1406"/>
      <c r="G33" s="1406"/>
      <c r="H33" s="1406"/>
      <c r="I33" s="1407"/>
      <c r="J33" s="1398"/>
      <c r="K33" s="1398"/>
      <c r="L33" s="1398"/>
      <c r="M33" s="1398"/>
      <c r="N33" s="1398"/>
      <c r="O33" s="1413"/>
      <c r="P33" s="1414"/>
      <c r="Q33" s="1414"/>
      <c r="R33" s="1414"/>
      <c r="S33" s="1415"/>
      <c r="T33" s="1506">
        <f t="shared" si="0"/>
        <v>0</v>
      </c>
      <c r="U33" s="1506"/>
      <c r="V33" s="1506"/>
      <c r="W33" s="1506"/>
      <c r="X33" s="1506"/>
      <c r="Y33" s="1506"/>
      <c r="Z33" s="221"/>
      <c r="AA33" s="1613"/>
      <c r="AB33" s="1614"/>
      <c r="AC33" s="1614"/>
      <c r="AD33" s="1614"/>
      <c r="AE33" s="1614"/>
      <c r="AF33" s="1614"/>
      <c r="AG33" s="1614"/>
      <c r="AH33" s="1614"/>
      <c r="AI33" s="1614"/>
      <c r="AJ33" s="1615"/>
    </row>
    <row r="34" spans="1:38" ht="21" customHeight="1" thickBot="1">
      <c r="A34" s="220"/>
      <c r="B34" s="1390"/>
      <c r="C34" s="1405" t="s">
        <v>323</v>
      </c>
      <c r="D34" s="1406"/>
      <c r="E34" s="1406"/>
      <c r="F34" s="1406"/>
      <c r="G34" s="1406"/>
      <c r="H34" s="1406"/>
      <c r="I34" s="1407"/>
      <c r="J34" s="1398"/>
      <c r="K34" s="1398"/>
      <c r="L34" s="1398"/>
      <c r="M34" s="1398"/>
      <c r="N34" s="1398"/>
      <c r="O34" s="1413"/>
      <c r="P34" s="1414"/>
      <c r="Q34" s="1414"/>
      <c r="R34" s="1414"/>
      <c r="S34" s="1415"/>
      <c r="T34" s="1506">
        <f t="shared" si="0"/>
        <v>0</v>
      </c>
      <c r="U34" s="1506"/>
      <c r="V34" s="1506"/>
      <c r="W34" s="1506"/>
      <c r="X34" s="1506"/>
      <c r="Y34" s="1506"/>
      <c r="Z34" s="221"/>
      <c r="AA34" s="1616"/>
      <c r="AB34" s="1617"/>
      <c r="AC34" s="1617"/>
      <c r="AD34" s="1617"/>
      <c r="AE34" s="1617"/>
      <c r="AF34" s="1617"/>
      <c r="AG34" s="1617"/>
      <c r="AH34" s="1617"/>
      <c r="AI34" s="1617"/>
      <c r="AJ34" s="1618"/>
    </row>
    <row r="35" spans="1:38" ht="21" customHeight="1" thickBot="1">
      <c r="A35" s="220"/>
      <c r="B35" s="1391"/>
      <c r="C35" s="1522" t="s">
        <v>324</v>
      </c>
      <c r="D35" s="1523"/>
      <c r="E35" s="1523"/>
      <c r="F35" s="1523"/>
      <c r="G35" s="1523"/>
      <c r="H35" s="1523"/>
      <c r="I35" s="1524"/>
      <c r="J35" s="1412"/>
      <c r="K35" s="1412"/>
      <c r="L35" s="1412"/>
      <c r="M35" s="1412"/>
      <c r="N35" s="1412"/>
      <c r="O35" s="1408"/>
      <c r="P35" s="1409"/>
      <c r="Q35" s="1409"/>
      <c r="R35" s="1409"/>
      <c r="S35" s="1410"/>
      <c r="T35" s="1525">
        <f t="shared" si="0"/>
        <v>0</v>
      </c>
      <c r="U35" s="1525"/>
      <c r="V35" s="1525"/>
      <c r="W35" s="1525"/>
      <c r="X35" s="1525"/>
      <c r="Y35" s="1525"/>
      <c r="Z35" s="221"/>
      <c r="AA35" s="224" t="s">
        <v>877</v>
      </c>
      <c r="AB35" s="224"/>
      <c r="AC35" s="224"/>
      <c r="AD35" s="224"/>
      <c r="AE35" s="224"/>
      <c r="AF35" s="224"/>
      <c r="AG35" s="224"/>
      <c r="AH35" s="224"/>
      <c r="AI35" s="224"/>
      <c r="AJ35" s="224"/>
    </row>
    <row r="36" spans="1:38" ht="21" customHeight="1">
      <c r="A36" s="220"/>
      <c r="B36" s="1531" t="s">
        <v>101</v>
      </c>
      <c r="C36" s="1541" t="s">
        <v>321</v>
      </c>
      <c r="D36" s="1542"/>
      <c r="E36" s="1542"/>
      <c r="F36" s="1542"/>
      <c r="G36" s="1542"/>
      <c r="H36" s="1542"/>
      <c r="I36" s="1543"/>
      <c r="J36" s="1411"/>
      <c r="K36" s="1411"/>
      <c r="L36" s="1411"/>
      <c r="M36" s="1411"/>
      <c r="N36" s="1411"/>
      <c r="O36" s="1471"/>
      <c r="P36" s="1472"/>
      <c r="Q36" s="1472"/>
      <c r="R36" s="1472"/>
      <c r="S36" s="1473"/>
      <c r="T36" s="1474">
        <f t="shared" si="0"/>
        <v>0</v>
      </c>
      <c r="U36" s="1474"/>
      <c r="V36" s="1474"/>
      <c r="W36" s="1474"/>
      <c r="X36" s="1474"/>
      <c r="Y36" s="1474"/>
      <c r="Z36" s="221"/>
      <c r="AA36" s="1425" t="s">
        <v>102</v>
      </c>
      <c r="AB36" s="1427"/>
      <c r="AC36" s="1689" t="s">
        <v>103</v>
      </c>
      <c r="AD36" s="1427"/>
      <c r="AE36" s="1515" t="s">
        <v>104</v>
      </c>
      <c r="AF36" s="1515"/>
      <c r="AG36" s="1515"/>
      <c r="AH36" s="1515"/>
      <c r="AI36" s="1677" t="s">
        <v>480</v>
      </c>
      <c r="AJ36" s="1675" t="s">
        <v>105</v>
      </c>
      <c r="AK36" s="27"/>
      <c r="AL36" s="54"/>
    </row>
    <row r="37" spans="1:38" ht="21" customHeight="1">
      <c r="A37" s="220"/>
      <c r="B37" s="1532"/>
      <c r="C37" s="1405" t="s">
        <v>322</v>
      </c>
      <c r="D37" s="1406"/>
      <c r="E37" s="1406"/>
      <c r="F37" s="1406"/>
      <c r="G37" s="1406"/>
      <c r="H37" s="1406"/>
      <c r="I37" s="1407"/>
      <c r="J37" s="1398"/>
      <c r="K37" s="1398"/>
      <c r="L37" s="1398"/>
      <c r="M37" s="1398"/>
      <c r="N37" s="1398"/>
      <c r="O37" s="1413"/>
      <c r="P37" s="1414"/>
      <c r="Q37" s="1414"/>
      <c r="R37" s="1414"/>
      <c r="S37" s="1415"/>
      <c r="T37" s="1506">
        <f t="shared" si="0"/>
        <v>0</v>
      </c>
      <c r="U37" s="1506"/>
      <c r="V37" s="1506"/>
      <c r="W37" s="1506"/>
      <c r="X37" s="1506"/>
      <c r="Y37" s="1506"/>
      <c r="Z37" s="221"/>
      <c r="AA37" s="1431"/>
      <c r="AB37" s="1433"/>
      <c r="AC37" s="1690"/>
      <c r="AD37" s="1433"/>
      <c r="AE37" s="1516"/>
      <c r="AF37" s="1516"/>
      <c r="AG37" s="1516"/>
      <c r="AH37" s="1516"/>
      <c r="AI37" s="1678"/>
      <c r="AJ37" s="1676"/>
      <c r="AK37" s="27"/>
      <c r="AL37" s="54"/>
    </row>
    <row r="38" spans="1:38" ht="21" customHeight="1">
      <c r="A38" s="220"/>
      <c r="B38" s="1532"/>
      <c r="C38" s="1405" t="s">
        <v>323</v>
      </c>
      <c r="D38" s="1406"/>
      <c r="E38" s="1406"/>
      <c r="F38" s="1406"/>
      <c r="G38" s="1406"/>
      <c r="H38" s="1406"/>
      <c r="I38" s="1407"/>
      <c r="J38" s="1398"/>
      <c r="K38" s="1398"/>
      <c r="L38" s="1398"/>
      <c r="M38" s="1398"/>
      <c r="N38" s="1398"/>
      <c r="O38" s="1413"/>
      <c r="P38" s="1414"/>
      <c r="Q38" s="1414"/>
      <c r="R38" s="1414"/>
      <c r="S38" s="1415"/>
      <c r="T38" s="1506">
        <f t="shared" si="0"/>
        <v>0</v>
      </c>
      <c r="U38" s="1506"/>
      <c r="V38" s="1506"/>
      <c r="W38" s="1506"/>
      <c r="X38" s="1506"/>
      <c r="Y38" s="1506"/>
      <c r="Z38" s="221"/>
      <c r="AA38" s="1686" t="s">
        <v>106</v>
      </c>
      <c r="AB38" s="1687"/>
      <c r="AC38" s="1688"/>
      <c r="AD38" s="1688"/>
      <c r="AE38" s="1460"/>
      <c r="AF38" s="1460"/>
      <c r="AG38" s="1460"/>
      <c r="AH38" s="1460"/>
      <c r="AI38" s="1679"/>
      <c r="AJ38" s="326"/>
      <c r="AK38" s="27"/>
      <c r="AL38" s="54"/>
    </row>
    <row r="39" spans="1:38" ht="21" customHeight="1">
      <c r="A39" s="220"/>
      <c r="B39" s="1532"/>
      <c r="C39" s="1405" t="s">
        <v>324</v>
      </c>
      <c r="D39" s="1406"/>
      <c r="E39" s="1406"/>
      <c r="F39" s="1406"/>
      <c r="G39" s="1406"/>
      <c r="H39" s="1406"/>
      <c r="I39" s="1407"/>
      <c r="J39" s="1398"/>
      <c r="K39" s="1398"/>
      <c r="L39" s="1398"/>
      <c r="M39" s="1398"/>
      <c r="N39" s="1398"/>
      <c r="O39" s="1413"/>
      <c r="P39" s="1414"/>
      <c r="Q39" s="1414"/>
      <c r="R39" s="1414"/>
      <c r="S39" s="1415"/>
      <c r="T39" s="1506">
        <f t="shared" si="0"/>
        <v>0</v>
      </c>
      <c r="U39" s="1506"/>
      <c r="V39" s="1506"/>
      <c r="W39" s="1506"/>
      <c r="X39" s="1506"/>
      <c r="Y39" s="1506"/>
      <c r="Z39" s="221"/>
      <c r="AA39" s="1686"/>
      <c r="AB39" s="1687"/>
      <c r="AC39" s="1460"/>
      <c r="AD39" s="1460"/>
      <c r="AE39" s="1460"/>
      <c r="AF39" s="1460"/>
      <c r="AG39" s="1460"/>
      <c r="AH39" s="1460"/>
      <c r="AI39" s="1680"/>
      <c r="AJ39" s="326"/>
      <c r="AK39" s="27"/>
      <c r="AL39" s="54"/>
    </row>
    <row r="40" spans="1:38" ht="21" customHeight="1" thickBot="1">
      <c r="A40" s="220"/>
      <c r="B40" s="1533"/>
      <c r="C40" s="1522" t="s">
        <v>325</v>
      </c>
      <c r="D40" s="1523"/>
      <c r="E40" s="1523"/>
      <c r="F40" s="1523"/>
      <c r="G40" s="1523"/>
      <c r="H40" s="1523"/>
      <c r="I40" s="1524"/>
      <c r="J40" s="1412"/>
      <c r="K40" s="1412"/>
      <c r="L40" s="1412"/>
      <c r="M40" s="1412"/>
      <c r="N40" s="1412"/>
      <c r="O40" s="1408"/>
      <c r="P40" s="1409"/>
      <c r="Q40" s="1409"/>
      <c r="R40" s="1409"/>
      <c r="S40" s="1410"/>
      <c r="T40" s="1525">
        <f t="shared" si="0"/>
        <v>0</v>
      </c>
      <c r="U40" s="1525"/>
      <c r="V40" s="1525"/>
      <c r="W40" s="1525"/>
      <c r="X40" s="1525"/>
      <c r="Y40" s="1525"/>
      <c r="Z40" s="221"/>
      <c r="AA40" s="1686"/>
      <c r="AB40" s="1687"/>
      <c r="AC40" s="1460"/>
      <c r="AD40" s="1460"/>
      <c r="AE40" s="1460"/>
      <c r="AF40" s="1460"/>
      <c r="AG40" s="1460"/>
      <c r="AH40" s="1460"/>
      <c r="AI40" s="1680"/>
      <c r="AJ40" s="326"/>
      <c r="AK40" s="27"/>
      <c r="AL40" s="54"/>
    </row>
    <row r="41" spans="1:38" ht="21" customHeight="1">
      <c r="A41" s="220"/>
      <c r="B41" s="1534" t="s">
        <v>865</v>
      </c>
      <c r="C41" s="1544" t="s">
        <v>107</v>
      </c>
      <c r="D41" s="1544"/>
      <c r="E41" s="1544"/>
      <c r="F41" s="1547" t="s">
        <v>866</v>
      </c>
      <c r="G41" s="1547"/>
      <c r="H41" s="1547"/>
      <c r="I41" s="1547"/>
      <c r="J41" s="1471"/>
      <c r="K41" s="1472"/>
      <c r="L41" s="1472"/>
      <c r="M41" s="1472"/>
      <c r="N41" s="1473"/>
      <c r="O41" s="1471">
        <v>0</v>
      </c>
      <c r="P41" s="1472"/>
      <c r="Q41" s="1472"/>
      <c r="R41" s="1472"/>
      <c r="S41" s="1473"/>
      <c r="T41" s="1474">
        <f t="shared" si="0"/>
        <v>0</v>
      </c>
      <c r="U41" s="1474"/>
      <c r="V41" s="1474"/>
      <c r="W41" s="1474"/>
      <c r="X41" s="1474"/>
      <c r="Y41" s="1474"/>
      <c r="Z41" s="221"/>
      <c r="AA41" s="1686"/>
      <c r="AB41" s="1687"/>
      <c r="AC41" s="1460"/>
      <c r="AD41" s="1460"/>
      <c r="AE41" s="1460"/>
      <c r="AF41" s="1460"/>
      <c r="AG41" s="1460"/>
      <c r="AH41" s="1460"/>
      <c r="AI41" s="1680"/>
      <c r="AJ41" s="326"/>
      <c r="AK41" s="27"/>
      <c r="AL41" s="54"/>
    </row>
    <row r="42" spans="1:38" ht="21" customHeight="1">
      <c r="A42" s="220"/>
      <c r="B42" s="1535"/>
      <c r="C42" s="1545"/>
      <c r="D42" s="1545"/>
      <c r="E42" s="1545"/>
      <c r="F42" s="1548" t="s">
        <v>867</v>
      </c>
      <c r="G42" s="1549"/>
      <c r="H42" s="1549"/>
      <c r="I42" s="1550"/>
      <c r="J42" s="1551"/>
      <c r="K42" s="1552"/>
      <c r="L42" s="1552"/>
      <c r="M42" s="1552"/>
      <c r="N42" s="1553"/>
      <c r="O42" s="1413">
        <v>0</v>
      </c>
      <c r="P42" s="1414"/>
      <c r="Q42" s="1414"/>
      <c r="R42" s="1414"/>
      <c r="S42" s="1415"/>
      <c r="T42" s="1506">
        <f t="shared" si="0"/>
        <v>0</v>
      </c>
      <c r="U42" s="1506"/>
      <c r="V42" s="1506"/>
      <c r="W42" s="1506"/>
      <c r="X42" s="1506"/>
      <c r="Y42" s="1506"/>
      <c r="Z42" s="221"/>
      <c r="AA42" s="1686"/>
      <c r="AB42" s="1687"/>
      <c r="AC42" s="1460"/>
      <c r="AD42" s="1460"/>
      <c r="AE42" s="1460"/>
      <c r="AF42" s="1460"/>
      <c r="AG42" s="1460"/>
      <c r="AH42" s="1460"/>
      <c r="AI42" s="1680"/>
      <c r="AJ42" s="326"/>
      <c r="AK42" s="27"/>
      <c r="AL42" s="54"/>
    </row>
    <row r="43" spans="1:38" ht="21" customHeight="1">
      <c r="A43" s="220"/>
      <c r="B43" s="1535"/>
      <c r="C43" s="1545"/>
      <c r="D43" s="1545"/>
      <c r="E43" s="1545"/>
      <c r="F43" s="1554" t="s">
        <v>868</v>
      </c>
      <c r="G43" s="1554"/>
      <c r="H43" s="1554"/>
      <c r="I43" s="1554"/>
      <c r="J43" s="1413"/>
      <c r="K43" s="1414"/>
      <c r="L43" s="1414"/>
      <c r="M43" s="1414"/>
      <c r="N43" s="1415"/>
      <c r="O43" s="1413">
        <v>0</v>
      </c>
      <c r="P43" s="1414"/>
      <c r="Q43" s="1414"/>
      <c r="R43" s="1414"/>
      <c r="S43" s="1415"/>
      <c r="T43" s="1506">
        <f t="shared" si="0"/>
        <v>0</v>
      </c>
      <c r="U43" s="1506"/>
      <c r="V43" s="1506"/>
      <c r="W43" s="1506"/>
      <c r="X43" s="1506"/>
      <c r="Y43" s="1506"/>
      <c r="Z43" s="221"/>
      <c r="AA43" s="1686"/>
      <c r="AB43" s="1687"/>
      <c r="AC43" s="1460"/>
      <c r="AD43" s="1460"/>
      <c r="AE43" s="1460"/>
      <c r="AF43" s="1460"/>
      <c r="AG43" s="1460"/>
      <c r="AH43" s="1460"/>
      <c r="AI43" s="1680"/>
      <c r="AJ43" s="326"/>
      <c r="AK43" s="27"/>
      <c r="AL43" s="54"/>
    </row>
    <row r="44" spans="1:38" ht="21" customHeight="1">
      <c r="A44" s="220"/>
      <c r="B44" s="1535"/>
      <c r="C44" s="1545"/>
      <c r="D44" s="1545"/>
      <c r="E44" s="1545"/>
      <c r="F44" s="1554" t="s">
        <v>869</v>
      </c>
      <c r="G44" s="1554"/>
      <c r="H44" s="1554"/>
      <c r="I44" s="1554"/>
      <c r="J44" s="1413"/>
      <c r="K44" s="1414"/>
      <c r="L44" s="1414"/>
      <c r="M44" s="1414"/>
      <c r="N44" s="1415"/>
      <c r="O44" s="1413">
        <v>0</v>
      </c>
      <c r="P44" s="1414"/>
      <c r="Q44" s="1414"/>
      <c r="R44" s="1414"/>
      <c r="S44" s="1415"/>
      <c r="T44" s="1506">
        <f t="shared" si="0"/>
        <v>0</v>
      </c>
      <c r="U44" s="1506"/>
      <c r="V44" s="1506"/>
      <c r="W44" s="1506"/>
      <c r="X44" s="1506"/>
      <c r="Y44" s="1506"/>
      <c r="Z44" s="221"/>
      <c r="AA44" s="1686"/>
      <c r="AB44" s="1687"/>
      <c r="AC44" s="1460"/>
      <c r="AD44" s="1460"/>
      <c r="AE44" s="1460"/>
      <c r="AF44" s="1460"/>
      <c r="AG44" s="1460"/>
      <c r="AH44" s="1460"/>
      <c r="AI44" s="1680"/>
      <c r="AJ44" s="326"/>
      <c r="AK44" s="27"/>
      <c r="AL44" s="54"/>
    </row>
    <row r="45" spans="1:38" ht="21" customHeight="1" thickBot="1">
      <c r="A45" s="220"/>
      <c r="B45" s="1535"/>
      <c r="C45" s="1546"/>
      <c r="D45" s="1546"/>
      <c r="E45" s="1546"/>
      <c r="F45" s="1537" t="s">
        <v>870</v>
      </c>
      <c r="G45" s="1537"/>
      <c r="H45" s="1537"/>
      <c r="I45" s="1537"/>
      <c r="J45" s="1538">
        <f>J41-J42-J43</f>
        <v>0</v>
      </c>
      <c r="K45" s="1539"/>
      <c r="L45" s="1539"/>
      <c r="M45" s="1539"/>
      <c r="N45" s="1540"/>
      <c r="O45" s="1408">
        <v>0</v>
      </c>
      <c r="P45" s="1409"/>
      <c r="Q45" s="1409"/>
      <c r="R45" s="1409"/>
      <c r="S45" s="1410"/>
      <c r="T45" s="1525">
        <f t="shared" si="0"/>
        <v>0</v>
      </c>
      <c r="U45" s="1525"/>
      <c r="V45" s="1525"/>
      <c r="W45" s="1525"/>
      <c r="X45" s="1525"/>
      <c r="Y45" s="1525"/>
      <c r="Z45" s="221"/>
      <c r="AA45" s="1686"/>
      <c r="AB45" s="1687"/>
      <c r="AC45" s="1460"/>
      <c r="AD45" s="1460"/>
      <c r="AE45" s="1460"/>
      <c r="AF45" s="1460"/>
      <c r="AG45" s="1460"/>
      <c r="AH45" s="1460"/>
      <c r="AI45" s="1680"/>
      <c r="AJ45" s="326"/>
      <c r="AK45" s="27"/>
      <c r="AL45" s="54"/>
    </row>
    <row r="46" spans="1:38" ht="21" customHeight="1" thickBot="1">
      <c r="A46" s="220"/>
      <c r="B46" s="1536"/>
      <c r="C46" s="1698" t="s">
        <v>871</v>
      </c>
      <c r="D46" s="1698"/>
      <c r="E46" s="1698"/>
      <c r="F46" s="1699" t="s">
        <v>866</v>
      </c>
      <c r="G46" s="1699"/>
      <c r="H46" s="1699"/>
      <c r="I46" s="1699"/>
      <c r="J46" s="1700"/>
      <c r="K46" s="1701"/>
      <c r="L46" s="1701"/>
      <c r="M46" s="1701"/>
      <c r="N46" s="1702"/>
      <c r="O46" s="1703">
        <v>0</v>
      </c>
      <c r="P46" s="1704"/>
      <c r="Q46" s="1704"/>
      <c r="R46" s="1704"/>
      <c r="S46" s="1705"/>
      <c r="T46" s="1525">
        <f t="shared" si="0"/>
        <v>0</v>
      </c>
      <c r="U46" s="1525"/>
      <c r="V46" s="1525"/>
      <c r="W46" s="1525"/>
      <c r="X46" s="1525"/>
      <c r="Y46" s="1525"/>
      <c r="Z46" s="221"/>
      <c r="AA46" s="1686"/>
      <c r="AB46" s="1687"/>
      <c r="AC46" s="1460"/>
      <c r="AD46" s="1460"/>
      <c r="AE46" s="1460"/>
      <c r="AF46" s="1460"/>
      <c r="AG46" s="1460"/>
      <c r="AH46" s="1460"/>
      <c r="AI46" s="1680"/>
      <c r="AJ46" s="326"/>
      <c r="AK46" s="27"/>
      <c r="AL46" s="54"/>
    </row>
    <row r="47" spans="1:38" ht="21" customHeight="1" thickBot="1">
      <c r="A47" s="220"/>
      <c r="B47" s="1711" t="s">
        <v>942</v>
      </c>
      <c r="C47" s="1712"/>
      <c r="D47" s="1712"/>
      <c r="E47" s="1712"/>
      <c r="F47" s="1712"/>
      <c r="G47" s="1712"/>
      <c r="H47" s="1712"/>
      <c r="I47" s="1712"/>
      <c r="J47" s="1682"/>
      <c r="K47" s="1683"/>
      <c r="L47" s="1683"/>
      <c r="M47" s="1683"/>
      <c r="N47" s="1684"/>
      <c r="O47" s="1682">
        <v>0</v>
      </c>
      <c r="P47" s="1683"/>
      <c r="Q47" s="1683"/>
      <c r="R47" s="1683"/>
      <c r="S47" s="1684"/>
      <c r="T47" s="1525">
        <f t="shared" si="0"/>
        <v>0</v>
      </c>
      <c r="U47" s="1525"/>
      <c r="V47" s="1525"/>
      <c r="W47" s="1525"/>
      <c r="X47" s="1525"/>
      <c r="Y47" s="1525"/>
      <c r="Z47" s="222"/>
      <c r="AA47" s="1686"/>
      <c r="AB47" s="1687"/>
      <c r="AC47" s="1460"/>
      <c r="AD47" s="1460"/>
      <c r="AE47" s="1460"/>
      <c r="AF47" s="1460"/>
      <c r="AG47" s="1460"/>
      <c r="AH47" s="1460"/>
      <c r="AI47" s="1680"/>
      <c r="AJ47" s="326"/>
      <c r="AK47" s="27"/>
      <c r="AL47" s="54"/>
    </row>
    <row r="48" spans="1:38" ht="21" customHeight="1" thickBot="1">
      <c r="A48" s="220"/>
      <c r="B48" s="1706" t="s">
        <v>108</v>
      </c>
      <c r="C48" s="1707"/>
      <c r="D48" s="1707"/>
      <c r="E48" s="1707"/>
      <c r="F48" s="1707"/>
      <c r="G48" s="1707"/>
      <c r="H48" s="1707"/>
      <c r="I48" s="1707"/>
      <c r="J48" s="1464">
        <f>SUM(J31:N41,J46)</f>
        <v>0</v>
      </c>
      <c r="K48" s="1464"/>
      <c r="L48" s="1464"/>
      <c r="M48" s="1464"/>
      <c r="N48" s="1464"/>
      <c r="O48" s="1465">
        <f>SUM(O31:S46)</f>
        <v>0</v>
      </c>
      <c r="P48" s="1466"/>
      <c r="Q48" s="1466"/>
      <c r="R48" s="1466"/>
      <c r="S48" s="1467"/>
      <c r="T48" s="1708">
        <f t="shared" si="0"/>
        <v>0</v>
      </c>
      <c r="U48" s="1709"/>
      <c r="V48" s="1709"/>
      <c r="W48" s="1709"/>
      <c r="X48" s="1709"/>
      <c r="Y48" s="1710"/>
      <c r="Z48" s="238"/>
      <c r="AA48" s="1686"/>
      <c r="AB48" s="1687"/>
      <c r="AC48" s="1460"/>
      <c r="AD48" s="1460"/>
      <c r="AE48" s="1460"/>
      <c r="AF48" s="1460"/>
      <c r="AG48" s="1460"/>
      <c r="AH48" s="1460"/>
      <c r="AI48" s="1680"/>
      <c r="AJ48" s="326"/>
      <c r="AK48" s="27"/>
      <c r="AL48" s="54"/>
    </row>
    <row r="49" spans="1:38" ht="21" customHeight="1" thickTop="1">
      <c r="A49" s="220"/>
      <c r="B49" s="1717" t="s">
        <v>109</v>
      </c>
      <c r="C49" s="1718"/>
      <c r="D49" s="1718"/>
      <c r="E49" s="1718"/>
      <c r="F49" s="1718"/>
      <c r="G49" s="1718"/>
      <c r="H49" s="1718"/>
      <c r="I49" s="1718"/>
      <c r="J49" s="1718"/>
      <c r="K49" s="1718"/>
      <c r="L49" s="1718"/>
      <c r="M49" s="1718"/>
      <c r="N49" s="1718"/>
      <c r="O49" s="1718"/>
      <c r="P49" s="1718"/>
      <c r="Q49" s="1718"/>
      <c r="R49" s="1718"/>
      <c r="S49" s="1719"/>
      <c r="T49" s="1721">
        <f>IF(SUM(O31:S40,J31:N40)=0,0,ROUNDDOWN(1-SUM(J31:N41,-J45)/SUM(O31:S40),2)*100)</f>
        <v>0</v>
      </c>
      <c r="U49" s="1722"/>
      <c r="V49" s="1722"/>
      <c r="W49" s="1722"/>
      <c r="X49" s="1685" t="s">
        <v>326</v>
      </c>
      <c r="Y49" s="1664"/>
      <c r="Z49" s="238"/>
      <c r="AA49" s="1686"/>
      <c r="AB49" s="1687"/>
      <c r="AC49" s="1460"/>
      <c r="AD49" s="1460"/>
      <c r="AE49" s="1460"/>
      <c r="AF49" s="1460"/>
      <c r="AG49" s="1460"/>
      <c r="AH49" s="1460"/>
      <c r="AI49" s="1681"/>
      <c r="AJ49" s="326"/>
      <c r="AK49" s="27"/>
      <c r="AL49" s="54"/>
    </row>
    <row r="50" spans="1:38" ht="21" customHeight="1">
      <c r="A50" s="220"/>
      <c r="B50" s="1720" t="s">
        <v>110</v>
      </c>
      <c r="C50" s="1365"/>
      <c r="D50" s="1365"/>
      <c r="E50" s="1365"/>
      <c r="F50" s="1365"/>
      <c r="G50" s="1365"/>
      <c r="H50" s="1365"/>
      <c r="I50" s="1365"/>
      <c r="J50" s="1365"/>
      <c r="K50" s="1365"/>
      <c r="L50" s="1365"/>
      <c r="M50" s="1365"/>
      <c r="N50" s="1365"/>
      <c r="O50" s="1365"/>
      <c r="P50" s="1365"/>
      <c r="Q50" s="1365"/>
      <c r="R50" s="1365"/>
      <c r="S50" s="1366"/>
      <c r="T50" s="1713">
        <f>IF(O48=0,0,ROUNDDOWN(1-SUM(J31:N41,J46)/SUM(O31:S40),2)*100)</f>
        <v>0</v>
      </c>
      <c r="U50" s="1714"/>
      <c r="V50" s="1714"/>
      <c r="W50" s="1714"/>
      <c r="X50" s="1572" t="s">
        <v>326</v>
      </c>
      <c r="Y50" s="1573"/>
      <c r="Z50" s="241"/>
      <c r="AA50" s="328" t="s">
        <v>327</v>
      </c>
      <c r="AB50" s="233"/>
      <c r="AC50" s="1460"/>
      <c r="AD50" s="1460"/>
      <c r="AE50" s="1460"/>
      <c r="AF50" s="1460"/>
      <c r="AG50" s="1460"/>
      <c r="AH50" s="1460"/>
      <c r="AI50" s="237"/>
      <c r="AJ50" s="326"/>
      <c r="AK50" s="27"/>
      <c r="AL50" s="54"/>
    </row>
    <row r="51" spans="1:38" ht="21" customHeight="1">
      <c r="A51" s="477"/>
      <c r="B51" s="1720" t="s">
        <v>872</v>
      </c>
      <c r="C51" s="1365"/>
      <c r="D51" s="1365"/>
      <c r="E51" s="1365"/>
      <c r="F51" s="1365"/>
      <c r="G51" s="1365"/>
      <c r="H51" s="1365"/>
      <c r="I51" s="1365"/>
      <c r="J51" s="1365"/>
      <c r="K51" s="1365"/>
      <c r="L51" s="1365"/>
      <c r="M51" s="1365"/>
      <c r="N51" s="1365"/>
      <c r="O51" s="1365"/>
      <c r="P51" s="1365"/>
      <c r="Q51" s="1365"/>
      <c r="R51" s="1365"/>
      <c r="S51" s="1366"/>
      <c r="T51" s="1713">
        <f>IFERROR(ROUNDDOWN((J45+J46)/O48*100,0),0)*-1</f>
        <v>0</v>
      </c>
      <c r="U51" s="1714"/>
      <c r="V51" s="1714"/>
      <c r="W51" s="1714"/>
      <c r="X51" s="1572" t="s">
        <v>326</v>
      </c>
      <c r="Y51" s="1573"/>
      <c r="Z51" s="241"/>
      <c r="AA51" s="328"/>
      <c r="AB51" s="233"/>
      <c r="AC51" s="1460"/>
      <c r="AD51" s="1460"/>
      <c r="AE51" s="1460"/>
      <c r="AF51" s="1460"/>
      <c r="AG51" s="1460"/>
      <c r="AH51" s="1460"/>
      <c r="AI51" s="237"/>
      <c r="AJ51" s="326"/>
      <c r="AK51" s="27"/>
      <c r="AL51" s="54"/>
    </row>
    <row r="52" spans="1:38" ht="21" customHeight="1">
      <c r="A52" s="477"/>
      <c r="B52" s="1720" t="s">
        <v>873</v>
      </c>
      <c r="C52" s="1365"/>
      <c r="D52" s="1365"/>
      <c r="E52" s="1365"/>
      <c r="F52" s="1365"/>
      <c r="G52" s="1365"/>
      <c r="H52" s="1365"/>
      <c r="I52" s="1365"/>
      <c r="J52" s="1365"/>
      <c r="K52" s="1365"/>
      <c r="L52" s="1365"/>
      <c r="M52" s="1365"/>
      <c r="N52" s="1365"/>
      <c r="O52" s="1365"/>
      <c r="P52" s="1365"/>
      <c r="Q52" s="1365"/>
      <c r="R52" s="1365"/>
      <c r="S52" s="1366"/>
      <c r="T52" s="1715">
        <f>IFERROR(ROUNDDOWN(J46/O48*100,1),0)*-1</f>
        <v>0</v>
      </c>
      <c r="U52" s="1716"/>
      <c r="V52" s="1716"/>
      <c r="W52" s="1716"/>
      <c r="X52" s="1572" t="s">
        <v>326</v>
      </c>
      <c r="Y52" s="1573"/>
      <c r="Z52" s="241"/>
      <c r="AA52" s="328"/>
      <c r="AB52" s="233"/>
      <c r="AC52" s="1460"/>
      <c r="AD52" s="1460"/>
      <c r="AE52" s="1460"/>
      <c r="AF52" s="1460"/>
      <c r="AG52" s="1460"/>
      <c r="AH52" s="1460"/>
      <c r="AI52" s="237"/>
      <c r="AJ52" s="326"/>
      <c r="AK52" s="27"/>
      <c r="AL52" s="54"/>
    </row>
    <row r="53" spans="1:38" ht="21" customHeight="1" thickBot="1">
      <c r="A53" s="220"/>
      <c r="B53" s="1694" t="s">
        <v>111</v>
      </c>
      <c r="C53" s="1564"/>
      <c r="D53" s="1564"/>
      <c r="E53" s="1564"/>
      <c r="F53" s="1564"/>
      <c r="G53" s="1564"/>
      <c r="H53" s="1564"/>
      <c r="I53" s="1564"/>
      <c r="J53" s="1564"/>
      <c r="K53" s="1564"/>
      <c r="L53" s="1564"/>
      <c r="M53" s="1564"/>
      <c r="N53" s="1564"/>
      <c r="O53" s="1564"/>
      <c r="P53" s="1564"/>
      <c r="Q53" s="1564"/>
      <c r="R53" s="1564"/>
      <c r="S53" s="1564"/>
      <c r="T53" s="1695"/>
      <c r="U53" s="1696"/>
      <c r="V53" s="1696"/>
      <c r="W53" s="1696"/>
      <c r="X53" s="1696"/>
      <c r="Y53" s="1697"/>
      <c r="Z53" s="241"/>
      <c r="AA53" s="328"/>
      <c r="AB53" s="233"/>
      <c r="AC53" s="1460"/>
      <c r="AD53" s="1460"/>
      <c r="AE53" s="1460"/>
      <c r="AF53" s="1460"/>
      <c r="AG53" s="1460"/>
      <c r="AH53" s="1460"/>
      <c r="AI53" s="237"/>
      <c r="AJ53" s="326"/>
      <c r="AK53" s="27"/>
      <c r="AL53" s="54"/>
    </row>
    <row r="54" spans="1:38" ht="21" customHeight="1" thickBot="1">
      <c r="A54" s="220"/>
      <c r="B54" s="563" t="s">
        <v>609</v>
      </c>
      <c r="C54" s="563"/>
      <c r="D54" s="563"/>
      <c r="E54" s="563"/>
      <c r="F54" s="563"/>
      <c r="G54" s="563"/>
      <c r="H54" s="563"/>
      <c r="I54" s="563"/>
      <c r="J54" s="563"/>
      <c r="K54" s="563"/>
      <c r="L54" s="563"/>
      <c r="M54" s="563"/>
      <c r="N54" s="563"/>
      <c r="O54" s="563"/>
      <c r="P54" s="563"/>
      <c r="Q54" s="563"/>
      <c r="R54" s="563"/>
      <c r="S54" s="563"/>
      <c r="T54" s="563"/>
      <c r="U54" s="563"/>
      <c r="V54" s="563"/>
      <c r="W54" s="563"/>
      <c r="X54" s="563"/>
      <c r="Y54" s="563"/>
      <c r="Z54" s="241"/>
      <c r="AA54" s="328"/>
      <c r="AB54" s="233"/>
      <c r="AC54" s="1460"/>
      <c r="AD54" s="1460"/>
      <c r="AE54" s="1460"/>
      <c r="AF54" s="1460"/>
      <c r="AG54" s="1460"/>
      <c r="AH54" s="1460"/>
      <c r="AI54" s="237"/>
      <c r="AJ54" s="326"/>
      <c r="AK54" s="27"/>
      <c r="AL54" s="54"/>
    </row>
    <row r="55" spans="1:38" ht="21" customHeight="1">
      <c r="A55" s="220"/>
      <c r="B55" s="1461" t="s">
        <v>874</v>
      </c>
      <c r="C55" s="1462"/>
      <c r="D55" s="1462"/>
      <c r="E55" s="1462"/>
      <c r="F55" s="1462"/>
      <c r="G55" s="1462"/>
      <c r="H55" s="1462"/>
      <c r="I55" s="1462"/>
      <c r="J55" s="1462"/>
      <c r="K55" s="1462"/>
      <c r="L55" s="1462"/>
      <c r="M55" s="1462"/>
      <c r="N55" s="1462"/>
      <c r="O55" s="1462"/>
      <c r="P55" s="1462"/>
      <c r="Q55" s="1462"/>
      <c r="R55" s="1462"/>
      <c r="S55" s="1462"/>
      <c r="T55" s="1462"/>
      <c r="U55" s="1462"/>
      <c r="V55" s="1462"/>
      <c r="W55" s="1462"/>
      <c r="X55" s="1462"/>
      <c r="Y55" s="1463"/>
      <c r="Z55" s="241"/>
      <c r="AA55" s="328"/>
      <c r="AB55" s="233"/>
      <c r="AC55" s="1460"/>
      <c r="AD55" s="1460"/>
      <c r="AE55" s="1460"/>
      <c r="AF55" s="1460"/>
      <c r="AG55" s="1460"/>
      <c r="AH55" s="1460"/>
      <c r="AI55" s="237"/>
      <c r="AJ55" s="326"/>
      <c r="AK55" s="27"/>
      <c r="AL55" s="54"/>
    </row>
    <row r="56" spans="1:38" ht="21" customHeight="1">
      <c r="A56" s="220"/>
      <c r="B56" s="1691" t="s">
        <v>1205</v>
      </c>
      <c r="C56" s="1692"/>
      <c r="D56" s="1692"/>
      <c r="E56" s="1692"/>
      <c r="F56" s="1692"/>
      <c r="G56" s="1692"/>
      <c r="H56" s="1692"/>
      <c r="I56" s="1692"/>
      <c r="J56" s="1692"/>
      <c r="K56" s="1692"/>
      <c r="L56" s="1692"/>
      <c r="M56" s="1692"/>
      <c r="N56" s="1692"/>
      <c r="O56" s="1692"/>
      <c r="P56" s="1692"/>
      <c r="Q56" s="1692"/>
      <c r="R56" s="1692"/>
      <c r="S56" s="1692"/>
      <c r="T56" s="1692"/>
      <c r="U56" s="1692"/>
      <c r="V56" s="1692"/>
      <c r="W56" s="1692"/>
      <c r="X56" s="1692"/>
      <c r="Y56" s="1693" t="s">
        <v>328</v>
      </c>
      <c r="Z56" s="241"/>
      <c r="AA56" s="328"/>
      <c r="AB56" s="233"/>
      <c r="AC56" s="1460"/>
      <c r="AD56" s="1460"/>
      <c r="AE56" s="1460"/>
      <c r="AF56" s="1460"/>
      <c r="AG56" s="1460"/>
      <c r="AH56" s="1460"/>
      <c r="AI56" s="237"/>
      <c r="AJ56" s="326"/>
      <c r="AK56" s="27"/>
      <c r="AL56" s="54"/>
    </row>
    <row r="57" spans="1:38" ht="21" customHeight="1">
      <c r="A57" s="220"/>
      <c r="B57" s="1691"/>
      <c r="C57" s="1692"/>
      <c r="D57" s="1692"/>
      <c r="E57" s="1692"/>
      <c r="F57" s="1692"/>
      <c r="G57" s="1692"/>
      <c r="H57" s="1692"/>
      <c r="I57" s="1692"/>
      <c r="J57" s="1692"/>
      <c r="K57" s="1692"/>
      <c r="L57" s="1692"/>
      <c r="M57" s="1692"/>
      <c r="N57" s="1692"/>
      <c r="O57" s="1692"/>
      <c r="P57" s="1692"/>
      <c r="Q57" s="1692"/>
      <c r="R57" s="1692"/>
      <c r="S57" s="1692"/>
      <c r="T57" s="1692"/>
      <c r="U57" s="1692"/>
      <c r="V57" s="1692"/>
      <c r="W57" s="1692"/>
      <c r="X57" s="1692"/>
      <c r="Y57" s="1693"/>
      <c r="Z57" s="327"/>
      <c r="AA57" s="328"/>
      <c r="AB57" s="233"/>
      <c r="AC57" s="1460"/>
      <c r="AD57" s="1460"/>
      <c r="AE57" s="1460"/>
      <c r="AF57" s="1460"/>
      <c r="AG57" s="1460"/>
      <c r="AH57" s="1460"/>
      <c r="AI57" s="237"/>
      <c r="AJ57" s="326"/>
      <c r="AK57" s="27"/>
      <c r="AL57" s="54"/>
    </row>
    <row r="58" spans="1:38" ht="21" customHeight="1">
      <c r="A58" s="220"/>
      <c r="B58" s="1358" t="s">
        <v>1206</v>
      </c>
      <c r="C58" s="1359"/>
      <c r="D58" s="1359"/>
      <c r="E58" s="1359"/>
      <c r="F58" s="1359"/>
      <c r="G58" s="1359"/>
      <c r="H58" s="1359"/>
      <c r="I58" s="1359"/>
      <c r="J58" s="1359"/>
      <c r="K58" s="1359"/>
      <c r="L58" s="1359"/>
      <c r="M58" s="1359"/>
      <c r="N58" s="1359"/>
      <c r="O58" s="1359"/>
      <c r="P58" s="1359"/>
      <c r="Q58" s="1359"/>
      <c r="R58" s="1359"/>
      <c r="S58" s="1359"/>
      <c r="T58" s="1359"/>
      <c r="U58" s="1359"/>
      <c r="V58" s="1359"/>
      <c r="W58" s="1359"/>
      <c r="X58" s="1359"/>
      <c r="Y58" s="1356" t="s">
        <v>328</v>
      </c>
      <c r="Z58" s="327"/>
      <c r="AA58" s="328"/>
      <c r="AB58" s="233"/>
      <c r="AC58" s="1460"/>
      <c r="AD58" s="1460"/>
      <c r="AE58" s="1460"/>
      <c r="AF58" s="1460"/>
      <c r="AG58" s="1460"/>
      <c r="AH58" s="1460"/>
      <c r="AI58" s="237"/>
      <c r="AJ58" s="326"/>
      <c r="AK58" s="27"/>
      <c r="AL58" s="54"/>
    </row>
    <row r="59" spans="1:38" ht="21" customHeight="1" thickBot="1">
      <c r="A59" s="220"/>
      <c r="B59" s="1360"/>
      <c r="C59" s="1361"/>
      <c r="D59" s="1361"/>
      <c r="E59" s="1361"/>
      <c r="F59" s="1361"/>
      <c r="G59" s="1361"/>
      <c r="H59" s="1361"/>
      <c r="I59" s="1361"/>
      <c r="J59" s="1361"/>
      <c r="K59" s="1361"/>
      <c r="L59" s="1361"/>
      <c r="M59" s="1361"/>
      <c r="N59" s="1361"/>
      <c r="O59" s="1361"/>
      <c r="P59" s="1361"/>
      <c r="Q59" s="1361"/>
      <c r="R59" s="1361"/>
      <c r="S59" s="1361"/>
      <c r="T59" s="1361"/>
      <c r="U59" s="1361"/>
      <c r="V59" s="1361"/>
      <c r="W59" s="1361"/>
      <c r="X59" s="1361"/>
      <c r="Y59" s="1357"/>
      <c r="Z59" s="238"/>
      <c r="AA59" s="328"/>
      <c r="AB59" s="233"/>
      <c r="AC59" s="1460"/>
      <c r="AD59" s="1460"/>
      <c r="AE59" s="1460"/>
      <c r="AF59" s="1460"/>
      <c r="AG59" s="1460"/>
      <c r="AH59" s="1460"/>
      <c r="AI59" s="237"/>
      <c r="AJ59" s="326"/>
      <c r="AK59" s="27"/>
      <c r="AL59" s="54"/>
    </row>
    <row r="60" spans="1:38" ht="21" customHeight="1">
      <c r="A60" s="220"/>
      <c r="B60" s="563"/>
      <c r="C60" s="563"/>
      <c r="D60" s="563"/>
      <c r="E60" s="563"/>
      <c r="F60" s="563"/>
      <c r="G60" s="563"/>
      <c r="H60" s="563"/>
      <c r="I60" s="563"/>
      <c r="J60" s="563"/>
      <c r="K60" s="563"/>
      <c r="L60" s="563"/>
      <c r="M60" s="563"/>
      <c r="N60" s="563"/>
      <c r="O60" s="563"/>
      <c r="P60" s="563"/>
      <c r="Q60" s="563"/>
      <c r="R60" s="563"/>
      <c r="S60" s="563"/>
      <c r="T60" s="563"/>
      <c r="U60" s="563"/>
      <c r="V60" s="563"/>
      <c r="W60" s="563"/>
      <c r="X60" s="563"/>
      <c r="Y60" s="563"/>
      <c r="Z60" s="238"/>
      <c r="AA60" s="328"/>
      <c r="AB60" s="233"/>
      <c r="AC60" s="1460"/>
      <c r="AD60" s="1460"/>
      <c r="AE60" s="1460"/>
      <c r="AF60" s="1460"/>
      <c r="AG60" s="1460"/>
      <c r="AH60" s="1460"/>
      <c r="AI60" s="237"/>
      <c r="AJ60" s="326"/>
      <c r="AK60" s="27"/>
      <c r="AL60" s="54"/>
    </row>
    <row r="61" spans="1:38" ht="21" customHeight="1">
      <c r="A61" s="220"/>
      <c r="B61" s="620"/>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238"/>
      <c r="AA61" s="328"/>
      <c r="AB61" s="233"/>
      <c r="AC61" s="1460"/>
      <c r="AD61" s="1460"/>
      <c r="AE61" s="1460"/>
      <c r="AF61" s="1460"/>
      <c r="AG61" s="1460"/>
      <c r="AH61" s="1460"/>
      <c r="AI61" s="237"/>
      <c r="AJ61" s="326"/>
      <c r="AK61" s="27"/>
      <c r="AL61" s="54"/>
    </row>
    <row r="62" spans="1:38" ht="21" customHeight="1">
      <c r="A62" s="220"/>
      <c r="B62" s="620"/>
      <c r="C62" s="620"/>
      <c r="D62" s="620"/>
      <c r="E62" s="620"/>
      <c r="F62" s="620"/>
      <c r="G62" s="620"/>
      <c r="H62" s="620"/>
      <c r="I62" s="620"/>
      <c r="J62" s="620"/>
      <c r="K62" s="620"/>
      <c r="L62" s="620"/>
      <c r="M62" s="620"/>
      <c r="N62" s="620"/>
      <c r="O62" s="620"/>
      <c r="P62" s="620"/>
      <c r="Q62" s="620"/>
      <c r="R62" s="620"/>
      <c r="S62" s="620"/>
      <c r="T62" s="620"/>
      <c r="U62" s="620"/>
      <c r="V62" s="620"/>
      <c r="W62" s="620"/>
      <c r="X62" s="620"/>
      <c r="Y62" s="620"/>
      <c r="Z62" s="238"/>
      <c r="AA62" s="328"/>
      <c r="AB62" s="233"/>
      <c r="AC62" s="1460"/>
      <c r="AD62" s="1460"/>
      <c r="AE62" s="1460"/>
      <c r="AF62" s="1460"/>
      <c r="AG62" s="1460"/>
      <c r="AH62" s="1460"/>
      <c r="AI62" s="237"/>
      <c r="AJ62" s="326"/>
      <c r="AK62" s="27"/>
      <c r="AL62" s="54"/>
    </row>
    <row r="63" spans="1:38" ht="21" customHeight="1">
      <c r="A63" s="220"/>
      <c r="B63" s="620"/>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238"/>
      <c r="AA63" s="328"/>
      <c r="AB63" s="233"/>
      <c r="AC63" s="1460"/>
      <c r="AD63" s="1460"/>
      <c r="AE63" s="1460"/>
      <c r="AF63" s="1460"/>
      <c r="AG63" s="1460"/>
      <c r="AH63" s="1460"/>
      <c r="AI63" s="237"/>
      <c r="AJ63" s="326"/>
      <c r="AK63" s="27"/>
      <c r="AL63" s="54"/>
    </row>
    <row r="64" spans="1:38" ht="21" customHeight="1" thickBot="1">
      <c r="A64" s="220"/>
      <c r="B64" s="620"/>
      <c r="C64" s="620"/>
      <c r="D64" s="620"/>
      <c r="E64" s="620"/>
      <c r="F64" s="620"/>
      <c r="G64" s="620"/>
      <c r="H64" s="620"/>
      <c r="I64" s="620"/>
      <c r="J64" s="620"/>
      <c r="K64" s="620"/>
      <c r="L64" s="620"/>
      <c r="M64" s="620"/>
      <c r="N64" s="620"/>
      <c r="O64" s="620"/>
      <c r="P64" s="620"/>
      <c r="Q64" s="620"/>
      <c r="R64" s="620"/>
      <c r="S64" s="620"/>
      <c r="T64" s="620"/>
      <c r="U64" s="620"/>
      <c r="V64" s="620"/>
      <c r="W64" s="620"/>
      <c r="X64" s="620"/>
      <c r="Y64" s="620"/>
      <c r="Z64" s="238"/>
      <c r="AA64" s="329"/>
      <c r="AB64" s="330"/>
      <c r="AC64" s="1521"/>
      <c r="AD64" s="1521"/>
      <c r="AE64" s="1521"/>
      <c r="AF64" s="1521"/>
      <c r="AG64" s="1521"/>
      <c r="AH64" s="1521"/>
      <c r="AI64" s="331"/>
      <c r="AJ64" s="332"/>
      <c r="AK64" s="27"/>
      <c r="AL64" s="54"/>
    </row>
    <row r="65" spans="1:1">
      <c r="A65" s="220"/>
    </row>
  </sheetData>
  <sheetProtection sheet="1" formatCells="0" selectLockedCells="1"/>
  <mergeCells count="276">
    <mergeCell ref="B48:I48"/>
    <mergeCell ref="T48:Y48"/>
    <mergeCell ref="B47:I47"/>
    <mergeCell ref="J47:N47"/>
    <mergeCell ref="T50:W50"/>
    <mergeCell ref="X50:Y50"/>
    <mergeCell ref="T51:W51"/>
    <mergeCell ref="X51:Y51"/>
    <mergeCell ref="T52:W52"/>
    <mergeCell ref="B49:S49"/>
    <mergeCell ref="B50:S50"/>
    <mergeCell ref="B51:S51"/>
    <mergeCell ref="B52:S52"/>
    <mergeCell ref="X52:Y52"/>
    <mergeCell ref="T49:W49"/>
    <mergeCell ref="AE57:AH57"/>
    <mergeCell ref="AA36:AB37"/>
    <mergeCell ref="AE46:AH46"/>
    <mergeCell ref="AC36:AD37"/>
    <mergeCell ref="AC42:AD42"/>
    <mergeCell ref="B56:X57"/>
    <mergeCell ref="Y56:Y57"/>
    <mergeCell ref="B53:S53"/>
    <mergeCell ref="T53:Y53"/>
    <mergeCell ref="AE53:AH53"/>
    <mergeCell ref="AC49:AD49"/>
    <mergeCell ref="AE41:AH41"/>
    <mergeCell ref="AE42:AH42"/>
    <mergeCell ref="T43:Y43"/>
    <mergeCell ref="F44:I44"/>
    <mergeCell ref="J44:N44"/>
    <mergeCell ref="O44:S44"/>
    <mergeCell ref="T44:Y44"/>
    <mergeCell ref="T45:Y45"/>
    <mergeCell ref="C46:E46"/>
    <mergeCell ref="F46:I46"/>
    <mergeCell ref="J46:N46"/>
    <mergeCell ref="O46:S46"/>
    <mergeCell ref="T46:Y46"/>
    <mergeCell ref="AC50:AD50"/>
    <mergeCell ref="AE50:AH50"/>
    <mergeCell ref="AA38:AB49"/>
    <mergeCell ref="AC41:AD41"/>
    <mergeCell ref="AC44:AD44"/>
    <mergeCell ref="AC45:AD45"/>
    <mergeCell ref="AC38:AD38"/>
    <mergeCell ref="AC39:AD39"/>
    <mergeCell ref="AC40:AD40"/>
    <mergeCell ref="AC47:AD47"/>
    <mergeCell ref="AC48:AD48"/>
    <mergeCell ref="AC43:AD43"/>
    <mergeCell ref="AE48:AH48"/>
    <mergeCell ref="AE49:AH49"/>
    <mergeCell ref="AC46:AD46"/>
    <mergeCell ref="AI22:AJ22"/>
    <mergeCell ref="AJ36:AJ37"/>
    <mergeCell ref="AI36:AI37"/>
    <mergeCell ref="AI38:AI49"/>
    <mergeCell ref="AI23:AJ23"/>
    <mergeCell ref="AI24:AJ24"/>
    <mergeCell ref="T40:Y40"/>
    <mergeCell ref="O34:S34"/>
    <mergeCell ref="AI25:AJ25"/>
    <mergeCell ref="AI27:AJ27"/>
    <mergeCell ref="AI28:AJ28"/>
    <mergeCell ref="O47:S47"/>
    <mergeCell ref="T47:Y47"/>
    <mergeCell ref="X49:Y49"/>
    <mergeCell ref="AA26:AD26"/>
    <mergeCell ref="AA27:AD27"/>
    <mergeCell ref="AE47:AH47"/>
    <mergeCell ref="AI26:AJ26"/>
    <mergeCell ref="AE40:AH40"/>
    <mergeCell ref="AE38:AH38"/>
    <mergeCell ref="AE39:AH39"/>
    <mergeCell ref="AE43:AH43"/>
    <mergeCell ref="AE44:AH44"/>
    <mergeCell ref="AE45:AH45"/>
    <mergeCell ref="W20:Y20"/>
    <mergeCell ref="B29:I30"/>
    <mergeCell ref="T30:Y30"/>
    <mergeCell ref="M23:P23"/>
    <mergeCell ref="M24:P24"/>
    <mergeCell ref="J29:Y29"/>
    <mergeCell ref="B23:B25"/>
    <mergeCell ref="Y23:Y24"/>
    <mergeCell ref="L23:L25"/>
    <mergeCell ref="V21:Y21"/>
    <mergeCell ref="W26:Y26"/>
    <mergeCell ref="G27:K27"/>
    <mergeCell ref="M27:Q27"/>
    <mergeCell ref="AA29:AJ34"/>
    <mergeCell ref="AI19:AJ21"/>
    <mergeCell ref="F32:I32"/>
    <mergeCell ref="T31:Y31"/>
    <mergeCell ref="T32:Y32"/>
    <mergeCell ref="S16:T16"/>
    <mergeCell ref="V25:X25"/>
    <mergeCell ref="V23:X24"/>
    <mergeCell ref="S25:U25"/>
    <mergeCell ref="S23:U24"/>
    <mergeCell ref="O31:S31"/>
    <mergeCell ref="AG19:AG21"/>
    <mergeCell ref="AH19:AH21"/>
    <mergeCell ref="AF19:AF21"/>
    <mergeCell ref="J30:N30"/>
    <mergeCell ref="O30:S30"/>
    <mergeCell ref="E20:G20"/>
    <mergeCell ref="L20:R20"/>
    <mergeCell ref="L21:N21"/>
    <mergeCell ref="AE19:AE21"/>
    <mergeCell ref="D27:F27"/>
    <mergeCell ref="T27:W27"/>
    <mergeCell ref="I20:K20"/>
    <mergeCell ref="M19:R19"/>
    <mergeCell ref="F31:I31"/>
    <mergeCell ref="C6:K6"/>
    <mergeCell ref="L6:O6"/>
    <mergeCell ref="E17:F17"/>
    <mergeCell ref="C15:D15"/>
    <mergeCell ref="M10:Y10"/>
    <mergeCell ref="C7:S7"/>
    <mergeCell ref="T7:Y7"/>
    <mergeCell ref="R14:Y14"/>
    <mergeCell ref="O14:Q14"/>
    <mergeCell ref="L14:N14"/>
    <mergeCell ref="C14:E14"/>
    <mergeCell ref="F14:K14"/>
    <mergeCell ref="L11:Y11"/>
    <mergeCell ref="C10:K10"/>
    <mergeCell ref="P17:R17"/>
    <mergeCell ref="C11:K11"/>
    <mergeCell ref="C8:Y8"/>
    <mergeCell ref="P15:R15"/>
    <mergeCell ref="P16:R16"/>
    <mergeCell ref="P6:Y6"/>
    <mergeCell ref="S15:T15"/>
    <mergeCell ref="V19:Y19"/>
    <mergeCell ref="S19:U19"/>
    <mergeCell ref="O41:S41"/>
    <mergeCell ref="T41:Y41"/>
    <mergeCell ref="O42:S42"/>
    <mergeCell ref="C39:I39"/>
    <mergeCell ref="O37:S37"/>
    <mergeCell ref="O39:S39"/>
    <mergeCell ref="O38:S38"/>
    <mergeCell ref="C41:E45"/>
    <mergeCell ref="F41:I41"/>
    <mergeCell ref="J41:N41"/>
    <mergeCell ref="F42:I42"/>
    <mergeCell ref="J42:N42"/>
    <mergeCell ref="T42:Y42"/>
    <mergeCell ref="F43:I43"/>
    <mergeCell ref="C40:I40"/>
    <mergeCell ref="T38:Y38"/>
    <mergeCell ref="T39:Y39"/>
    <mergeCell ref="C34:I34"/>
    <mergeCell ref="C35:I35"/>
    <mergeCell ref="T35:Y35"/>
    <mergeCell ref="I19:K19"/>
    <mergeCell ref="T34:Y34"/>
    <mergeCell ref="B27:C27"/>
    <mergeCell ref="AE62:AH62"/>
    <mergeCell ref="AE51:AH51"/>
    <mergeCell ref="AE52:AH52"/>
    <mergeCell ref="B36:B40"/>
    <mergeCell ref="J37:N37"/>
    <mergeCell ref="J36:N36"/>
    <mergeCell ref="J39:N39"/>
    <mergeCell ref="B41:B46"/>
    <mergeCell ref="F45:I45"/>
    <mergeCell ref="J45:N45"/>
    <mergeCell ref="O45:S45"/>
    <mergeCell ref="J43:N43"/>
    <mergeCell ref="O43:S43"/>
    <mergeCell ref="C37:I37"/>
    <mergeCell ref="C36:I36"/>
    <mergeCell ref="J38:N38"/>
    <mergeCell ref="O40:S40"/>
    <mergeCell ref="C38:I38"/>
    <mergeCell ref="AE58:AH58"/>
    <mergeCell ref="AE54:AH54"/>
    <mergeCell ref="AE36:AH37"/>
    <mergeCell ref="E16:F16"/>
    <mergeCell ref="X27:Y27"/>
    <mergeCell ref="B19:D19"/>
    <mergeCell ref="AC64:AD64"/>
    <mergeCell ref="AE64:AH64"/>
    <mergeCell ref="AC58:AD58"/>
    <mergeCell ref="AC51:AD51"/>
    <mergeCell ref="AC52:AD52"/>
    <mergeCell ref="AC57:AD57"/>
    <mergeCell ref="AC59:AD59"/>
    <mergeCell ref="AC60:AD60"/>
    <mergeCell ref="AC61:AD61"/>
    <mergeCell ref="AC62:AD62"/>
    <mergeCell ref="AE55:AH55"/>
    <mergeCell ref="AE56:AH56"/>
    <mergeCell ref="AC63:AD63"/>
    <mergeCell ref="AC56:AD56"/>
    <mergeCell ref="AC53:AD53"/>
    <mergeCell ref="AC54:AD54"/>
    <mergeCell ref="AC55:AD55"/>
    <mergeCell ref="AE63:AH63"/>
    <mergeCell ref="AE59:AH59"/>
    <mergeCell ref="AE60:AH60"/>
    <mergeCell ref="AE61:AH61"/>
    <mergeCell ref="B55:Y55"/>
    <mergeCell ref="J48:N48"/>
    <mergeCell ref="O48:S48"/>
    <mergeCell ref="J40:N40"/>
    <mergeCell ref="E19:H19"/>
    <mergeCell ref="O36:S36"/>
    <mergeCell ref="T36:Y36"/>
    <mergeCell ref="P21:T21"/>
    <mergeCell ref="B21:D22"/>
    <mergeCell ref="F21:J21"/>
    <mergeCell ref="B20:D20"/>
    <mergeCell ref="C23:D25"/>
    <mergeCell ref="S20:U20"/>
    <mergeCell ref="M25:R25"/>
    <mergeCell ref="I23:K24"/>
    <mergeCell ref="I25:K25"/>
    <mergeCell ref="T37:Y37"/>
    <mergeCell ref="T33:Y33"/>
    <mergeCell ref="F22:H22"/>
    <mergeCell ref="I22:Y22"/>
    <mergeCell ref="E23:H25"/>
    <mergeCell ref="J35:N35"/>
    <mergeCell ref="J34:N34"/>
    <mergeCell ref="O32:S32"/>
    <mergeCell ref="AA6:AJ6"/>
    <mergeCell ref="AB7:AJ7"/>
    <mergeCell ref="AA22:AD22"/>
    <mergeCell ref="AA23:AD23"/>
    <mergeCell ref="AA24:AD24"/>
    <mergeCell ref="AA25:AD25"/>
    <mergeCell ref="AA19:AD21"/>
    <mergeCell ref="AB8:AJ8"/>
    <mergeCell ref="AB9:AJ9"/>
    <mergeCell ref="AB10:AJ10"/>
    <mergeCell ref="AA11:AJ17"/>
    <mergeCell ref="AA28:AD28"/>
    <mergeCell ref="R27:S27"/>
    <mergeCell ref="T26:V26"/>
    <mergeCell ref="O33:S33"/>
    <mergeCell ref="C13:N13"/>
    <mergeCell ref="O13:Q13"/>
    <mergeCell ref="R13:S13"/>
    <mergeCell ref="T13:W13"/>
    <mergeCell ref="X13:Y13"/>
    <mergeCell ref="V15:W17"/>
    <mergeCell ref="Y58:Y59"/>
    <mergeCell ref="B58:X59"/>
    <mergeCell ref="B16:B17"/>
    <mergeCell ref="E15:H15"/>
    <mergeCell ref="I15:J15"/>
    <mergeCell ref="X17:Y17"/>
    <mergeCell ref="M17:O17"/>
    <mergeCell ref="M15:O16"/>
    <mergeCell ref="X15:Y16"/>
    <mergeCell ref="S17:T17"/>
    <mergeCell ref="L15:L17"/>
    <mergeCell ref="C16:D16"/>
    <mergeCell ref="C17:D17"/>
    <mergeCell ref="B31:B35"/>
    <mergeCell ref="B26:C26"/>
    <mergeCell ref="G26:J26"/>
    <mergeCell ref="K26:L26"/>
    <mergeCell ref="M26:P26"/>
    <mergeCell ref="J33:N33"/>
    <mergeCell ref="C31:E32"/>
    <mergeCell ref="C33:I33"/>
    <mergeCell ref="O35:S35"/>
    <mergeCell ref="J32:N32"/>
    <mergeCell ref="J31:N31"/>
  </mergeCells>
  <phoneticPr fontId="14"/>
  <conditionalFormatting sqref="AA50:AA64">
    <cfRule type="expression" dxfId="483" priority="178">
      <formula>AA50="共用部"</formula>
    </cfRule>
    <cfRule type="expression" dxfId="482" priority="179">
      <formula>AA50="専有部"</formula>
    </cfRule>
  </conditionalFormatting>
  <conditionalFormatting sqref="B15:Y17 B19:Y19 B7:Y8 B10:B11 B20:H20 B21:Y25 L10 B6 L6:Y6 L20:V20 B13 B14:K14 O14:Y14">
    <cfRule type="containsBlanks" dxfId="481" priority="185">
      <formula>LEN(TRIM(B6))=0</formula>
    </cfRule>
  </conditionalFormatting>
  <conditionalFormatting sqref="E22:Y22 E21:P21 U21:Y21">
    <cfRule type="expression" dxfId="480" priority="175">
      <formula>$C$15&lt;&gt;8</formula>
    </cfRule>
  </conditionalFormatting>
  <conditionalFormatting sqref="I22:Y22">
    <cfRule type="expression" priority="182" stopIfTrue="1">
      <formula>AND($E$22="□",$I$22="")</formula>
    </cfRule>
  </conditionalFormatting>
  <conditionalFormatting sqref="A19:AA19 A20:H20 AC36 AA38:AC64 AE36 AI38:AJ38 AE38:AE64 AI50:AJ64 AJ39:AJ49 A14:K14 AN19:XFD34 AK37:XFD64 AI36:XFD36 A18:XFD18 A12:Z12 Z20 A21:P21 U21:Z21 A10:B11 Z10:Z11 L10 A7:Z9 A6:B6 L6:Z6 L20:V20 A5:Z5 A13:B13 Z13:Z14 A22:Z25 AE19 AH19:AJ21 A15:Z17 AK5:XFD14 A1:XFD4 AK16:XFD17 AK15 AM15:XFD15 Z36:AA36 Z35:XFD35 Z26:Z34 A28:Y28 A26:A27 B65:XFD1048576 Z37:Z47 A29:A1048576 O14:R14">
    <cfRule type="expression" dxfId="479" priority="174">
      <formula>_xlfn.ISFORMULA(A1)=TRUE</formula>
    </cfRule>
  </conditionalFormatting>
  <conditionalFormatting sqref="E23:Y25">
    <cfRule type="expression" dxfId="478" priority="170">
      <formula>$C$23="無し"</formula>
    </cfRule>
  </conditionalFormatting>
  <conditionalFormatting sqref="R14:Y14">
    <cfRule type="expression" dxfId="477" priority="154">
      <formula>$R$14&lt;&gt;""</formula>
    </cfRule>
  </conditionalFormatting>
  <conditionalFormatting sqref="C10:K11 M10:Y10">
    <cfRule type="containsBlanks" dxfId="476" priority="153">
      <formula>LEN(TRIM(C10))=0</formula>
    </cfRule>
  </conditionalFormatting>
  <conditionalFormatting sqref="C6:K6">
    <cfRule type="containsBlanks" dxfId="475" priority="152">
      <formula>LEN(TRIM(C6))=0</formula>
    </cfRule>
  </conditionalFormatting>
  <conditionalFormatting sqref="C13 T13">
    <cfRule type="containsBlanks" dxfId="474" priority="142">
      <formula>LEN(TRIM(C13))=0</formula>
    </cfRule>
  </conditionalFormatting>
  <conditionalFormatting sqref="P6 C6:C8 M10 C10:C11">
    <cfRule type="containsText" dxfId="473" priority="173" operator="containsText" text="(例)">
      <formula>NOT(ISERROR(SEARCH("(例)",C6)))</formula>
    </cfRule>
  </conditionalFormatting>
  <conditionalFormatting sqref="AG19">
    <cfRule type="expression" dxfId="472" priority="122">
      <formula>_xlfn.ISFORMULA(AG19)=TRUE</formula>
    </cfRule>
  </conditionalFormatting>
  <conditionalFormatting sqref="AF19">
    <cfRule type="expression" dxfId="471" priority="121">
      <formula>_xlfn.ISFORMULA(AF19)=TRUE</formula>
    </cfRule>
  </conditionalFormatting>
  <conditionalFormatting sqref="AE22:AE28">
    <cfRule type="notContainsBlanks" dxfId="470" priority="117">
      <formula>LEN(TRIM(AE22))&gt;0</formula>
    </cfRule>
    <cfRule type="expression" dxfId="469" priority="118">
      <formula>AA22&lt;&gt;""</formula>
    </cfRule>
  </conditionalFormatting>
  <conditionalFormatting sqref="AF22:AJ22">
    <cfRule type="expression" dxfId="468" priority="114">
      <formula>$AE22="無し"</formula>
    </cfRule>
    <cfRule type="notContainsBlanks" dxfId="467" priority="115">
      <formula>LEN(TRIM(AF22))&gt;0</formula>
    </cfRule>
    <cfRule type="expression" dxfId="466" priority="116">
      <formula>$AE22="有り"</formula>
    </cfRule>
  </conditionalFormatting>
  <conditionalFormatting sqref="AF23:AJ23">
    <cfRule type="expression" dxfId="465" priority="111">
      <formula>$AE23="無し"</formula>
    </cfRule>
    <cfRule type="notContainsBlanks" dxfId="464" priority="112">
      <formula>LEN(TRIM(AF23))&gt;0</formula>
    </cfRule>
    <cfRule type="expression" dxfId="463" priority="113">
      <formula>$AE23="有り"</formula>
    </cfRule>
  </conditionalFormatting>
  <conditionalFormatting sqref="AF24:AJ24">
    <cfRule type="expression" dxfId="462" priority="108">
      <formula>$AE24="無し"</formula>
    </cfRule>
    <cfRule type="notContainsBlanks" dxfId="461" priority="109">
      <formula>LEN(TRIM(AF24))&gt;0</formula>
    </cfRule>
    <cfRule type="expression" dxfId="460" priority="110">
      <formula>$AE24="有り"</formula>
    </cfRule>
  </conditionalFormatting>
  <conditionalFormatting sqref="AF25:AJ28">
    <cfRule type="expression" dxfId="459" priority="105">
      <formula>$AE25="無し"</formula>
    </cfRule>
    <cfRule type="notContainsBlanks" dxfId="458" priority="106">
      <formula>LEN(TRIM(AF25))&gt;0</formula>
    </cfRule>
    <cfRule type="expression" dxfId="457" priority="107">
      <formula>$AE25="有り"</formula>
    </cfRule>
  </conditionalFormatting>
  <conditionalFormatting sqref="AA6">
    <cfRule type="expression" dxfId="456" priority="104">
      <formula>_xlfn.ISFORMULA(AA6)=TRUE</formula>
    </cfRule>
  </conditionalFormatting>
  <conditionalFormatting sqref="AA7:AA10">
    <cfRule type="containsBlanks" dxfId="455" priority="103">
      <formula>LEN(TRIM(AA7))=0</formula>
    </cfRule>
  </conditionalFormatting>
  <conditionalFormatting sqref="AA5">
    <cfRule type="expression" dxfId="454" priority="99">
      <formula>_xlfn.ISFORMULA(AA5)=TRUE</formula>
    </cfRule>
  </conditionalFormatting>
  <conditionalFormatting sqref="AL15">
    <cfRule type="expression" dxfId="453" priority="69">
      <formula>_xlfn.ISFORMULA(AL15)=TRUE</formula>
    </cfRule>
  </conditionalFormatting>
  <conditionalFormatting sqref="AA29:AJ34">
    <cfRule type="notContainsBlanks" dxfId="452" priority="60">
      <formula>LEN(TRIM(AA29))&gt;0</formula>
    </cfRule>
    <cfRule type="expression" dxfId="451" priority="61">
      <formula>$AA$28="その他（下記の記入欄に具体的に記載すること）"</formula>
    </cfRule>
    <cfRule type="expression" dxfId="450" priority="62">
      <formula>$AA$27="その他（下記の記入欄に具体的に記載すること）"</formula>
    </cfRule>
    <cfRule type="expression" dxfId="449" priority="63">
      <formula>$AA$26="その他（下記の記入欄に具体的に記載すること）"</formula>
    </cfRule>
    <cfRule type="expression" dxfId="448" priority="64">
      <formula>$AA$25="その他（下記の記入欄に具体的に記載すること）"</formula>
    </cfRule>
    <cfRule type="expression" dxfId="447" priority="65">
      <formula>$AA$24="その他（下記の記入欄に具体的に記載すること）"</formula>
    </cfRule>
    <cfRule type="expression" dxfId="446" priority="66">
      <formula>$AA$23="その他（下記の記入欄に具体的に記載すること）"</formula>
    </cfRule>
    <cfRule type="expression" dxfId="445" priority="67">
      <formula>$AA$22="その他（下記の記入欄に具体的に記載すること）"</formula>
    </cfRule>
    <cfRule type="containsBlanks" dxfId="444" priority="68">
      <formula>LEN(TRIM(AA29))=0</formula>
    </cfRule>
  </conditionalFormatting>
  <conditionalFormatting sqref="AA11">
    <cfRule type="notContainsBlanks" dxfId="443" priority="57">
      <formula>LEN(TRIM(AA11))&gt;0</formula>
    </cfRule>
    <cfRule type="expression" dxfId="442" priority="58">
      <formula>$AA$10="☑"</formula>
    </cfRule>
  </conditionalFormatting>
  <conditionalFormatting sqref="AA11:AJ17">
    <cfRule type="expression" dxfId="441" priority="59">
      <formula>$AA$10="□"</formula>
    </cfRule>
  </conditionalFormatting>
  <conditionalFormatting sqref="R26 E26 L27 R27:S27">
    <cfRule type="containsBlanks" dxfId="440" priority="50">
      <formula>LEN(TRIM(E26))=0</formula>
    </cfRule>
  </conditionalFormatting>
  <conditionalFormatting sqref="K26:L26">
    <cfRule type="expression" dxfId="439" priority="49">
      <formula>$E$26&lt;=0</formula>
    </cfRule>
  </conditionalFormatting>
  <conditionalFormatting sqref="W26:Y26">
    <cfRule type="expression" dxfId="438" priority="48">
      <formula>$R$26&lt;=0</formula>
    </cfRule>
  </conditionalFormatting>
  <conditionalFormatting sqref="D27:F27">
    <cfRule type="containsBlanks" dxfId="437" priority="46">
      <formula>LEN(TRIM(D27))=0</formula>
    </cfRule>
  </conditionalFormatting>
  <conditionalFormatting sqref="X27:Y27">
    <cfRule type="containsBlanks" dxfId="436" priority="45">
      <formula>LEN(TRIM(X27))=0</formula>
    </cfRule>
  </conditionalFormatting>
  <conditionalFormatting sqref="J46:S46 J45:N45 J41:S42">
    <cfRule type="containsBlanks" dxfId="435" priority="16">
      <formula>LEN(TRIM(J41))=0</formula>
    </cfRule>
  </conditionalFormatting>
  <conditionalFormatting sqref="O13">
    <cfRule type="containsBlanks" dxfId="434" priority="22">
      <formula>LEN(TRIM(O13))=0</formula>
    </cfRule>
  </conditionalFormatting>
  <conditionalFormatting sqref="R13:S13">
    <cfRule type="containsBlanks" dxfId="433" priority="20">
      <formula>LEN(TRIM(R13))=0</formula>
    </cfRule>
  </conditionalFormatting>
  <conditionalFormatting sqref="X13:Y13">
    <cfRule type="containsBlanks" dxfId="432" priority="21">
      <formula>LEN(TRIM(X13))=0</formula>
    </cfRule>
  </conditionalFormatting>
  <conditionalFormatting sqref="T53:Y53">
    <cfRule type="containsBlanks" dxfId="431" priority="4">
      <formula>LEN(TRIM(T53))=0</formula>
    </cfRule>
  </conditionalFormatting>
  <conditionalFormatting sqref="J47 O47">
    <cfRule type="containsBlanks" dxfId="430" priority="18">
      <formula>LEN(TRIM(J47))=0</formula>
    </cfRule>
  </conditionalFormatting>
  <conditionalFormatting sqref="B29:Y30 B48:I48 B60:Y64 J47 O47 B31:C31 B32 F31:F32 B33:C40">
    <cfRule type="expression" dxfId="429" priority="17">
      <formula>_xlfn.ISFORMULA(B29)=TRUE</formula>
    </cfRule>
  </conditionalFormatting>
  <conditionalFormatting sqref="B41 F41:F42 F45:F46 J45:N45 J46:S46 J41:S42">
    <cfRule type="expression" dxfId="428" priority="15">
      <formula>_xlfn.ISFORMULA(B41)=TRUE</formula>
    </cfRule>
  </conditionalFormatting>
  <conditionalFormatting sqref="J43:S44">
    <cfRule type="containsBlanks" dxfId="427" priority="14">
      <formula>LEN(TRIM(J43))=0</formula>
    </cfRule>
  </conditionalFormatting>
  <conditionalFormatting sqref="F43:F44 J43:S44">
    <cfRule type="expression" dxfId="426" priority="13">
      <formula>_xlfn.ISFORMULA(F43)=TRUE</formula>
    </cfRule>
  </conditionalFormatting>
  <conditionalFormatting sqref="C41">
    <cfRule type="expression" dxfId="425" priority="12">
      <formula>_xlfn.ISFORMULA(C41)=TRUE</formula>
    </cfRule>
  </conditionalFormatting>
  <conditionalFormatting sqref="B53:S53 B49:B52 T49:Y52">
    <cfRule type="expression" dxfId="424" priority="11">
      <formula>_xlfn.ISFORMULA(B49)=TRUE</formula>
    </cfRule>
  </conditionalFormatting>
  <conditionalFormatting sqref="B54">
    <cfRule type="containsText" dxfId="423" priority="9" operator="containsText" text="(例)">
      <formula>NOT(ISERROR(SEARCH("(例)",B54)))</formula>
    </cfRule>
    <cfRule type="expression" dxfId="422" priority="10">
      <formula>_xlfn.ISFORMULA(B54)=TRUE</formula>
    </cfRule>
  </conditionalFormatting>
  <conditionalFormatting sqref="Y56:Y57">
    <cfRule type="expression" dxfId="421" priority="8">
      <formula>$Y$56="□"</formula>
    </cfRule>
  </conditionalFormatting>
  <conditionalFormatting sqref="J31:S47">
    <cfRule type="containsBlanks" dxfId="420" priority="7">
      <formula>LEN(TRIM(J31))=0</formula>
    </cfRule>
  </conditionalFormatting>
  <conditionalFormatting sqref="J45:N45">
    <cfRule type="containsBlanks" dxfId="419" priority="6">
      <formula>LEN(TRIM(J45))=0</formula>
    </cfRule>
  </conditionalFormatting>
  <conditionalFormatting sqref="J45:N45">
    <cfRule type="expression" dxfId="418" priority="5">
      <formula>_xlfn.ISFORMULA(J45)=TRUE</formula>
    </cfRule>
  </conditionalFormatting>
  <conditionalFormatting sqref="W26:Y26 K26:L26">
    <cfRule type="notContainsBlanks" dxfId="417" priority="3">
      <formula>LEN(TRIM(K26))&gt;0</formula>
    </cfRule>
  </conditionalFormatting>
  <conditionalFormatting sqref="M10:Y10">
    <cfRule type="expression" dxfId="416" priority="2">
      <formula>$C$11="登録申請中"</formula>
    </cfRule>
    <cfRule type="containsText" dxfId="415" priority="1" operator="containsText" text="(例)　">
      <formula>NOT(ISERROR(SEARCH("(例)　",M10)))</formula>
    </cfRule>
  </conditionalFormatting>
  <dataValidations xWindow="526" yWindow="606" count="16">
    <dataValidation imeMode="off" allowBlank="1" showInputMessage="1" showErrorMessage="1" sqref="Q23 AI50:AI64 M17:O17 S20:U20 E15:L17 P15:T17 V23:X25 P31:S46 O31:O47 J31:J47 K31:N46" xr:uid="{33945460-4E79-47A6-A99E-A1EA502740FB}"/>
    <dataValidation imeMode="off" allowBlank="1" showInputMessage="1" showErrorMessage="1" prompt="・建築基準法上の延べ面積を記入_x000a_・住宅の専有部分は「6.住戸情報入力」より自動転記" sqref="M15:O16" xr:uid="{C4E68CCC-0E0B-454D-83AE-4DA4D8A5505C}"/>
    <dataValidation type="list" allowBlank="1" showInputMessage="1" showErrorMessage="1" sqref="AA50:AA64" xr:uid="{859520AC-6950-440C-BDDE-9382AB337EDF}">
      <formula1>"専有部,共用部"</formula1>
    </dataValidation>
    <dataValidation type="list" allowBlank="1" showInputMessage="1" showErrorMessage="1" sqref="AB50:AB64" xr:uid="{9155EC34-AE70-49D9-A1EE-65CA243695F7}">
      <formula1>"空調設備,給湯設備,換気設備,照明設備,昇降設備（エレベータ）,その他"</formula1>
    </dataValidation>
    <dataValidation type="list" allowBlank="1" showInputMessage="1" showErrorMessage="1" sqref="AJ38:AJ64" xr:uid="{5A4ED04A-FF82-4BD9-9E64-69C9D57C2C00}">
      <formula1>"●"</formula1>
    </dataValidation>
    <dataValidation type="list" imeMode="off" allowBlank="1" showInputMessage="1" sqref="C15:D15" xr:uid="{777B8E8F-E985-46C7-AF1A-4372513C2DA7}">
      <formula1>"１,２,３,４,５,６,７,８"</formula1>
    </dataValidation>
    <dataValidation imeMode="hiragana" allowBlank="1" showInputMessage="1" showErrorMessage="1" sqref="AA6 AB7:AB10 AB5:AJ5" xr:uid="{8D9108F9-B32B-49E7-BE5D-3565BCE82012}"/>
    <dataValidation type="list" allowBlank="1" showInputMessage="1" showErrorMessage="1" sqref="R14:Y14" xr:uid="{88CFE0C2-12DB-4F5E-84E8-D7A17F2CABCD}">
      <formula1>"鉄骨造（S造）,鉄筋コンクリート造（ＲＣ造）,鉄筋鉄骨コンクリート造（ＳＲＣ造）"</formula1>
    </dataValidation>
    <dataValidation type="list" allowBlank="1" showInputMessage="1" showErrorMessage="1" sqref="E21:E22 K21 O21 U21" xr:uid="{EE5F27D7-0FE2-4B69-8841-C70B2BC6541E}">
      <formula1>"□,■"</formula1>
    </dataValidation>
    <dataValidation type="list" allowBlank="1" showInputMessage="1" showErrorMessage="1" sqref="AE22:AE28 C23:D25 AG22:AJ28 D27:F27 L27 R27:S27 X27:Y27 X13:Y13" xr:uid="{64F02713-B00F-4F42-8C16-625F27FBDE2B}">
      <formula1>"有り,無し"</formula1>
    </dataValidation>
    <dataValidation type="list" allowBlank="1" showInputMessage="1" showErrorMessage="1" sqref="R13" xr:uid="{732C192F-EED1-4C47-ABDB-85231531CAB7}">
      <formula1>"中廊下型,外廊下型"</formula1>
    </dataValidation>
    <dataValidation type="list" imeMode="hiragana" allowBlank="1" showInputMessage="1" showErrorMessage="1" sqref="AA7:AA10" xr:uid="{0C1CAF8A-3683-4A26-BAC4-850E2F3DC3F3}">
      <formula1>"□,☑"</formula1>
    </dataValidation>
    <dataValidation type="list" allowBlank="1" showInputMessage="1" showErrorMessage="1" sqref="AA22:AD28" xr:uid="{BBCBFD2F-2181-4FE2-BF89-4573D4C6EA80}">
      <formula1>"新聞折込広告など,不動産情報媒体（ＷＥＢサイト・住宅情報誌など）掲載,交通広告の類（中吊広告や駅構内の広告等）,店舗掲示物やモデルルーム内の掲示,屋外広告の類（工事現場の仮囲い等）,その他（下記の記入欄に具体的に記載すること）"</formula1>
    </dataValidation>
    <dataValidation type="list" allowBlank="1" showInputMessage="1" showErrorMessage="1" sqref="Y56:Y58" xr:uid="{CC01072B-6679-43BF-ACE9-5FEEF1A1E3EB}">
      <formula1>"□,☑"</formula1>
    </dataValidation>
    <dataValidation type="list" allowBlank="1" showInputMessage="1" sqref="T53:Y53" xr:uid="{77200BBB-36E5-485F-B3CB-6CD382885D2B}">
      <formula1>"『ＺＥＨ－Ｍ』,Ｎｅａｒｌｙ ＺＥＨ－Ｍ,ＺＥＨ－Ｍ Ｒｅａｄｙ,ＺＥＨ－Ｍ Ｏｒｉｅｎｔｅｄ"</formula1>
    </dataValidation>
    <dataValidation type="list" allowBlank="1" showInputMessage="1" showErrorMessage="1" sqref="K26:L26" xr:uid="{B4850DA6-C23B-4FDE-94F7-F4C49409BF21}">
      <formula1>"専有部,共用部,専有部・共用部"</formula1>
    </dataValidation>
  </dataValidations>
  <printOptions horizontalCentered="1"/>
  <pageMargins left="0.51181102362204722" right="0.11811023622047245" top="0.35433070866141736" bottom="0.35433070866141736" header="0.31496062992125984" footer="0.11811023622047245"/>
  <pageSetup paperSize="8" scale="61" fitToHeight="0" orientation="landscape" r:id="rId1"/>
  <headerFooter scaleWithDoc="0">
    <oddFooter>&amp;R&amp;K00-048R4中高層ZEH-M_ver.1</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0210C-065E-4976-8F7D-FC7BB99EAF88}">
  <sheetPr codeName="Sheet7">
    <pageSetUpPr fitToPage="1"/>
  </sheetPr>
  <dimension ref="A1:O58"/>
  <sheetViews>
    <sheetView showGridLines="0" view="pageBreakPreview" zoomScale="85" zoomScaleNormal="60" zoomScaleSheetLayoutView="85" workbookViewId="0">
      <selection activeCell="B5" sqref="B5"/>
    </sheetView>
  </sheetViews>
  <sheetFormatPr defaultColWidth="9" defaultRowHeight="21"/>
  <cols>
    <col min="1" max="1" width="2.625" style="25" customWidth="1"/>
    <col min="2" max="2" width="24.625" style="10" customWidth="1"/>
    <col min="3" max="3" width="90.625" style="10" customWidth="1"/>
    <col min="4" max="4" width="24.625" style="10" customWidth="1"/>
    <col min="5" max="5" width="50.625" style="10" customWidth="1"/>
    <col min="6" max="16384" width="9" style="10"/>
  </cols>
  <sheetData>
    <row r="1" spans="1:15" s="365" customFormat="1" ht="17.25">
      <c r="A1" s="359" t="s">
        <v>622</v>
      </c>
      <c r="B1" s="359"/>
    </row>
    <row r="2" spans="1:15" s="365" customFormat="1" ht="17.25">
      <c r="A2" s="478" t="s">
        <v>765</v>
      </c>
      <c r="B2" s="478"/>
    </row>
    <row r="3" spans="1:15">
      <c r="A3" s="16"/>
      <c r="B3" s="22" t="s">
        <v>329</v>
      </c>
    </row>
    <row r="4" spans="1:15" ht="30.75">
      <c r="A4" s="23"/>
      <c r="B4" s="26" t="s">
        <v>53</v>
      </c>
      <c r="C4" s="28" t="str">
        <f>IF(入力シート!F11="","",入力シート!F11)&amp;"　中高層ＺＥＨ－Ｍ支援事業"</f>
        <v>(例)　○○○○マンション　中高層ＺＥＨ－Ｍ支援事業</v>
      </c>
      <c r="D4" s="26" t="s">
        <v>54</v>
      </c>
      <c r="E4" s="1723" t="str">
        <f>IF(入力シート!F40="",入力シート!F28,IF(入力シート!F52="",入力シート!F28&amp;" / "&amp;入力シート!F40,IF(入力シート!F64="",入力シート!F28&amp;" / "&amp;入力シート!F40&amp;" / "&amp;入力シート!F52,入力シート!F28&amp;" / "&amp;入力シート!F40&amp;" / "&amp;入力シート!F52&amp;" / "&amp;入力シート!F64)))</f>
        <v>(例)　〇〇〇株式会社</v>
      </c>
      <c r="F4" s="1723"/>
      <c r="G4" s="1723"/>
      <c r="H4" s="1723"/>
      <c r="I4" s="1723"/>
      <c r="J4" s="1723"/>
      <c r="K4" s="1723"/>
      <c r="L4" s="1723"/>
      <c r="M4" s="1723"/>
      <c r="N4" s="1723"/>
      <c r="O4" s="1724"/>
    </row>
    <row r="5" spans="1:15">
      <c r="B5" s="195"/>
      <c r="C5" s="196"/>
      <c r="D5" s="196"/>
      <c r="E5" s="196"/>
      <c r="F5" s="196"/>
      <c r="G5" s="196"/>
      <c r="H5" s="196"/>
      <c r="I5" s="196"/>
      <c r="J5" s="196"/>
      <c r="K5" s="196"/>
      <c r="L5" s="196"/>
      <c r="M5" s="196"/>
      <c r="N5" s="196"/>
      <c r="O5" s="197"/>
    </row>
    <row r="6" spans="1:15">
      <c r="B6" s="198"/>
      <c r="C6" s="199"/>
      <c r="D6" s="199"/>
      <c r="E6" s="199"/>
      <c r="F6" s="199"/>
      <c r="G6" s="199"/>
      <c r="H6" s="199"/>
      <c r="I6" s="199"/>
      <c r="J6" s="199"/>
      <c r="K6" s="199"/>
      <c r="L6" s="199"/>
      <c r="M6" s="199"/>
      <c r="N6" s="199"/>
      <c r="O6" s="200"/>
    </row>
    <row r="7" spans="1:15">
      <c r="B7" s="198"/>
      <c r="C7" s="199"/>
      <c r="D7" s="199"/>
      <c r="E7" s="199"/>
      <c r="F7" s="199"/>
      <c r="G7" s="199"/>
      <c r="H7" s="199"/>
      <c r="I7" s="199"/>
      <c r="J7" s="199"/>
      <c r="K7" s="199"/>
      <c r="L7" s="199"/>
      <c r="M7" s="199"/>
      <c r="N7" s="199"/>
      <c r="O7" s="200"/>
    </row>
    <row r="8" spans="1:15">
      <c r="B8" s="198"/>
      <c r="C8" s="199"/>
      <c r="D8" s="199"/>
      <c r="E8" s="199"/>
      <c r="F8" s="199"/>
      <c r="G8" s="199"/>
      <c r="H8" s="199"/>
      <c r="I8" s="199"/>
      <c r="J8" s="199"/>
      <c r="K8" s="199"/>
      <c r="L8" s="199"/>
      <c r="M8" s="199"/>
      <c r="N8" s="199"/>
      <c r="O8" s="200"/>
    </row>
    <row r="9" spans="1:15">
      <c r="B9" s="198"/>
      <c r="C9" s="199"/>
      <c r="D9" s="199"/>
      <c r="E9" s="199"/>
      <c r="F9" s="199"/>
      <c r="G9" s="199"/>
      <c r="H9" s="199"/>
      <c r="I9" s="199"/>
      <c r="J9" s="199"/>
      <c r="K9" s="199"/>
      <c r="L9" s="199"/>
      <c r="M9" s="199"/>
      <c r="N9" s="199"/>
      <c r="O9" s="200"/>
    </row>
    <row r="10" spans="1:15">
      <c r="B10" s="198"/>
      <c r="C10" s="199"/>
      <c r="D10" s="199"/>
      <c r="E10" s="199"/>
      <c r="F10" s="199"/>
      <c r="G10" s="199"/>
      <c r="H10" s="199"/>
      <c r="I10" s="199"/>
      <c r="J10" s="199"/>
      <c r="K10" s="199"/>
      <c r="L10" s="199"/>
      <c r="M10" s="199"/>
      <c r="N10" s="199"/>
      <c r="O10" s="200"/>
    </row>
    <row r="11" spans="1:15">
      <c r="B11" s="198"/>
      <c r="C11" s="199"/>
      <c r="D11" s="199"/>
      <c r="E11" s="199"/>
      <c r="F11" s="199"/>
      <c r="G11" s="199"/>
      <c r="H11" s="199"/>
      <c r="I11" s="199"/>
      <c r="J11" s="199"/>
      <c r="K11" s="199"/>
      <c r="L11" s="199"/>
      <c r="M11" s="199"/>
      <c r="N11" s="199"/>
      <c r="O11" s="200"/>
    </row>
    <row r="12" spans="1:15">
      <c r="B12" s="198"/>
      <c r="C12" s="199"/>
      <c r="D12" s="199"/>
      <c r="E12" s="199"/>
      <c r="F12" s="199"/>
      <c r="G12" s="199"/>
      <c r="H12" s="199"/>
      <c r="I12" s="199"/>
      <c r="J12" s="199"/>
      <c r="K12" s="199"/>
      <c r="L12" s="199"/>
      <c r="M12" s="199"/>
      <c r="N12" s="199"/>
      <c r="O12" s="200"/>
    </row>
    <row r="13" spans="1:15">
      <c r="B13" s="198"/>
      <c r="C13" s="199"/>
      <c r="D13" s="199"/>
      <c r="E13" s="199"/>
      <c r="F13" s="199"/>
      <c r="G13" s="199"/>
      <c r="H13" s="199"/>
      <c r="I13" s="199"/>
      <c r="J13" s="199"/>
      <c r="K13" s="199"/>
      <c r="L13" s="199"/>
      <c r="M13" s="199"/>
      <c r="N13" s="199"/>
      <c r="O13" s="200"/>
    </row>
    <row r="14" spans="1:15">
      <c r="B14" s="198"/>
      <c r="C14" s="199"/>
      <c r="D14" s="199"/>
      <c r="E14" s="199"/>
      <c r="F14" s="199"/>
      <c r="G14" s="199"/>
      <c r="H14" s="199"/>
      <c r="I14" s="199"/>
      <c r="J14" s="199"/>
      <c r="K14" s="199"/>
      <c r="L14" s="199"/>
      <c r="M14" s="199"/>
      <c r="N14" s="199"/>
      <c r="O14" s="200"/>
    </row>
    <row r="15" spans="1:15">
      <c r="B15" s="198"/>
      <c r="C15" s="199"/>
      <c r="D15" s="199"/>
      <c r="E15" s="199"/>
      <c r="F15" s="199"/>
      <c r="G15" s="199"/>
      <c r="H15" s="199"/>
      <c r="I15" s="199"/>
      <c r="J15" s="199"/>
      <c r="K15" s="199"/>
      <c r="L15" s="199"/>
      <c r="M15" s="199"/>
      <c r="N15" s="199"/>
      <c r="O15" s="200"/>
    </row>
    <row r="16" spans="1:15">
      <c r="B16" s="198"/>
      <c r="C16" s="199"/>
      <c r="D16" s="199"/>
      <c r="E16" s="199"/>
      <c r="F16" s="199"/>
      <c r="G16" s="199"/>
      <c r="H16" s="199"/>
      <c r="I16" s="199"/>
      <c r="J16" s="199"/>
      <c r="K16" s="199"/>
      <c r="L16" s="199"/>
      <c r="M16" s="199"/>
      <c r="N16" s="199"/>
      <c r="O16" s="200"/>
    </row>
    <row r="17" spans="2:15">
      <c r="B17" s="198"/>
      <c r="C17" s="199"/>
      <c r="D17" s="199"/>
      <c r="E17" s="199"/>
      <c r="F17" s="199"/>
      <c r="G17" s="199"/>
      <c r="H17" s="199"/>
      <c r="I17" s="199"/>
      <c r="J17" s="199"/>
      <c r="K17" s="199"/>
      <c r="L17" s="199"/>
      <c r="M17" s="199"/>
      <c r="N17" s="199"/>
      <c r="O17" s="200"/>
    </row>
    <row r="18" spans="2:15">
      <c r="B18" s="198"/>
      <c r="C18" s="199"/>
      <c r="D18" s="199"/>
      <c r="E18" s="199"/>
      <c r="F18" s="199"/>
      <c r="G18" s="199"/>
      <c r="H18" s="199"/>
      <c r="I18" s="199"/>
      <c r="J18" s="199"/>
      <c r="K18" s="199"/>
      <c r="L18" s="199"/>
      <c r="M18" s="199"/>
      <c r="N18" s="199"/>
      <c r="O18" s="200"/>
    </row>
    <row r="19" spans="2:15">
      <c r="B19" s="198"/>
      <c r="C19" s="199"/>
      <c r="D19" s="199"/>
      <c r="E19" s="199"/>
      <c r="F19" s="199"/>
      <c r="G19" s="199"/>
      <c r="H19" s="199"/>
      <c r="I19" s="199"/>
      <c r="J19" s="199"/>
      <c r="K19" s="199"/>
      <c r="L19" s="199"/>
      <c r="M19" s="199"/>
      <c r="N19" s="199"/>
      <c r="O19" s="200"/>
    </row>
    <row r="20" spans="2:15">
      <c r="B20" s="198"/>
      <c r="C20" s="199"/>
      <c r="D20" s="199"/>
      <c r="E20" s="199"/>
      <c r="F20" s="199"/>
      <c r="G20" s="199"/>
      <c r="H20" s="199"/>
      <c r="I20" s="199"/>
      <c r="J20" s="199"/>
      <c r="K20" s="199"/>
      <c r="L20" s="199"/>
      <c r="M20" s="199"/>
      <c r="N20" s="199"/>
      <c r="O20" s="200"/>
    </row>
    <row r="21" spans="2:15">
      <c r="B21" s="198"/>
      <c r="C21" s="199"/>
      <c r="D21" s="199"/>
      <c r="E21" s="199"/>
      <c r="F21" s="199"/>
      <c r="G21" s="199"/>
      <c r="H21" s="199"/>
      <c r="I21" s="199"/>
      <c r="J21" s="199"/>
      <c r="K21" s="199"/>
      <c r="L21" s="199"/>
      <c r="M21" s="199"/>
      <c r="N21" s="199"/>
      <c r="O21" s="200"/>
    </row>
    <row r="22" spans="2:15">
      <c r="B22" s="198"/>
      <c r="C22" s="199"/>
      <c r="D22" s="199"/>
      <c r="E22" s="199"/>
      <c r="F22" s="199"/>
      <c r="G22" s="199"/>
      <c r="H22" s="199"/>
      <c r="I22" s="199"/>
      <c r="J22" s="199"/>
      <c r="K22" s="199"/>
      <c r="L22" s="199"/>
      <c r="M22" s="199"/>
      <c r="N22" s="199"/>
      <c r="O22" s="200"/>
    </row>
    <row r="23" spans="2:15">
      <c r="B23" s="198"/>
      <c r="C23" s="199"/>
      <c r="D23" s="199"/>
      <c r="E23" s="199"/>
      <c r="F23" s="199"/>
      <c r="G23" s="199"/>
      <c r="H23" s="199"/>
      <c r="I23" s="199"/>
      <c r="J23" s="199"/>
      <c r="K23" s="199"/>
      <c r="L23" s="199"/>
      <c r="M23" s="199"/>
      <c r="N23" s="199"/>
      <c r="O23" s="200"/>
    </row>
    <row r="24" spans="2:15">
      <c r="B24" s="198"/>
      <c r="C24" s="199"/>
      <c r="D24" s="199"/>
      <c r="E24" s="199"/>
      <c r="F24" s="199"/>
      <c r="G24" s="199"/>
      <c r="H24" s="199"/>
      <c r="I24" s="199"/>
      <c r="J24" s="199"/>
      <c r="K24" s="199"/>
      <c r="L24" s="199"/>
      <c r="M24" s="199"/>
      <c r="N24" s="199"/>
      <c r="O24" s="200"/>
    </row>
    <row r="25" spans="2:15">
      <c r="B25" s="198"/>
      <c r="C25" s="199"/>
      <c r="D25" s="199"/>
      <c r="E25" s="199"/>
      <c r="F25" s="199"/>
      <c r="G25" s="199"/>
      <c r="H25" s="199"/>
      <c r="I25" s="199"/>
      <c r="J25" s="199"/>
      <c r="K25" s="199"/>
      <c r="L25" s="199"/>
      <c r="M25" s="199"/>
      <c r="N25" s="199"/>
      <c r="O25" s="200"/>
    </row>
    <row r="26" spans="2:15">
      <c r="B26" s="198"/>
      <c r="C26" s="199"/>
      <c r="D26" s="199"/>
      <c r="E26" s="199"/>
      <c r="F26" s="199"/>
      <c r="G26" s="199"/>
      <c r="H26" s="199"/>
      <c r="I26" s="199"/>
      <c r="J26" s="199"/>
      <c r="K26" s="199"/>
      <c r="L26" s="199"/>
      <c r="M26" s="199"/>
      <c r="N26" s="199"/>
      <c r="O26" s="200"/>
    </row>
    <row r="27" spans="2:15">
      <c r="B27" s="198"/>
      <c r="C27" s="199"/>
      <c r="D27" s="199"/>
      <c r="E27" s="199"/>
      <c r="F27" s="199"/>
      <c r="G27" s="199"/>
      <c r="H27" s="199"/>
      <c r="I27" s="199"/>
      <c r="J27" s="199"/>
      <c r="K27" s="199"/>
      <c r="L27" s="199"/>
      <c r="M27" s="199"/>
      <c r="N27" s="199"/>
      <c r="O27" s="200"/>
    </row>
    <row r="28" spans="2:15">
      <c r="B28" s="198"/>
      <c r="C28" s="199"/>
      <c r="D28" s="199"/>
      <c r="E28" s="199"/>
      <c r="F28" s="199"/>
      <c r="G28" s="199"/>
      <c r="H28" s="199"/>
      <c r="I28" s="199"/>
      <c r="J28" s="199"/>
      <c r="K28" s="199"/>
      <c r="L28" s="199"/>
      <c r="M28" s="199"/>
      <c r="N28" s="199"/>
      <c r="O28" s="200"/>
    </row>
    <row r="29" spans="2:15">
      <c r="B29" s="198"/>
      <c r="C29" s="199"/>
      <c r="D29" s="199"/>
      <c r="E29" s="199"/>
      <c r="F29" s="199"/>
      <c r="G29" s="199"/>
      <c r="H29" s="199"/>
      <c r="I29" s="199"/>
      <c r="J29" s="199"/>
      <c r="K29" s="199"/>
      <c r="L29" s="199"/>
      <c r="M29" s="199"/>
      <c r="N29" s="199"/>
      <c r="O29" s="200"/>
    </row>
    <row r="30" spans="2:15">
      <c r="B30" s="198"/>
      <c r="C30" s="199"/>
      <c r="D30" s="199"/>
      <c r="E30" s="199"/>
      <c r="F30" s="199"/>
      <c r="G30" s="199"/>
      <c r="H30" s="199"/>
      <c r="I30" s="199"/>
      <c r="J30" s="199"/>
      <c r="K30" s="199"/>
      <c r="L30" s="199"/>
      <c r="M30" s="199"/>
      <c r="N30" s="199"/>
      <c r="O30" s="200"/>
    </row>
    <row r="31" spans="2:15">
      <c r="B31" s="198"/>
      <c r="C31" s="199"/>
      <c r="D31" s="199"/>
      <c r="E31" s="199"/>
      <c r="F31" s="199"/>
      <c r="G31" s="199"/>
      <c r="H31" s="199"/>
      <c r="I31" s="199"/>
      <c r="J31" s="199"/>
      <c r="K31" s="199"/>
      <c r="L31" s="199"/>
      <c r="M31" s="199"/>
      <c r="N31" s="199"/>
      <c r="O31" s="200"/>
    </row>
    <row r="32" spans="2:15">
      <c r="B32" s="198"/>
      <c r="C32" s="199"/>
      <c r="D32" s="199"/>
      <c r="E32" s="199"/>
      <c r="F32" s="199"/>
      <c r="G32" s="199"/>
      <c r="H32" s="199"/>
      <c r="I32" s="199"/>
      <c r="J32" s="199"/>
      <c r="K32" s="199"/>
      <c r="L32" s="199"/>
      <c r="M32" s="199"/>
      <c r="N32" s="199"/>
      <c r="O32" s="200"/>
    </row>
    <row r="33" spans="2:15">
      <c r="B33" s="198"/>
      <c r="C33" s="199"/>
      <c r="D33" s="199"/>
      <c r="E33" s="199"/>
      <c r="F33" s="199"/>
      <c r="G33" s="199"/>
      <c r="H33" s="199"/>
      <c r="I33" s="199"/>
      <c r="J33" s="199"/>
      <c r="K33" s="199"/>
      <c r="L33" s="199"/>
      <c r="M33" s="199"/>
      <c r="N33" s="199"/>
      <c r="O33" s="200"/>
    </row>
    <row r="34" spans="2:15">
      <c r="B34" s="198"/>
      <c r="C34" s="199"/>
      <c r="D34" s="199"/>
      <c r="E34" s="199"/>
      <c r="F34" s="199"/>
      <c r="G34" s="199"/>
      <c r="H34" s="199"/>
      <c r="I34" s="199"/>
      <c r="J34" s="199"/>
      <c r="K34" s="199"/>
      <c r="L34" s="199"/>
      <c r="M34" s="199"/>
      <c r="N34" s="199"/>
      <c r="O34" s="200"/>
    </row>
    <row r="35" spans="2:15">
      <c r="B35" s="198"/>
      <c r="C35" s="199"/>
      <c r="D35" s="199"/>
      <c r="E35" s="199"/>
      <c r="F35" s="199"/>
      <c r="G35" s="199"/>
      <c r="H35" s="199"/>
      <c r="I35" s="199"/>
      <c r="J35" s="199"/>
      <c r="K35" s="199"/>
      <c r="L35" s="199"/>
      <c r="M35" s="199"/>
      <c r="N35" s="199"/>
      <c r="O35" s="200"/>
    </row>
    <row r="36" spans="2:15">
      <c r="B36" s="198"/>
      <c r="C36" s="199"/>
      <c r="D36" s="199"/>
      <c r="E36" s="199"/>
      <c r="F36" s="199"/>
      <c r="G36" s="199"/>
      <c r="H36" s="199"/>
      <c r="I36" s="199"/>
      <c r="J36" s="199"/>
      <c r="K36" s="199"/>
      <c r="L36" s="199"/>
      <c r="M36" s="199"/>
      <c r="N36" s="199"/>
      <c r="O36" s="200"/>
    </row>
    <row r="37" spans="2:15">
      <c r="B37" s="198"/>
      <c r="C37" s="199"/>
      <c r="D37" s="199"/>
      <c r="E37" s="199"/>
      <c r="F37" s="199"/>
      <c r="G37" s="199"/>
      <c r="H37" s="199"/>
      <c r="I37" s="199"/>
      <c r="J37" s="199"/>
      <c r="K37" s="199"/>
      <c r="L37" s="199"/>
      <c r="M37" s="199"/>
      <c r="N37" s="199"/>
      <c r="O37" s="200"/>
    </row>
    <row r="38" spans="2:15">
      <c r="B38" s="198"/>
      <c r="C38" s="199"/>
      <c r="D38" s="199"/>
      <c r="E38" s="199"/>
      <c r="F38" s="199"/>
      <c r="G38" s="199"/>
      <c r="H38" s="199"/>
      <c r="I38" s="199"/>
      <c r="J38" s="199"/>
      <c r="K38" s="199"/>
      <c r="L38" s="199"/>
      <c r="M38" s="199"/>
      <c r="N38" s="199"/>
      <c r="O38" s="200"/>
    </row>
    <row r="39" spans="2:15">
      <c r="B39" s="198"/>
      <c r="C39" s="199"/>
      <c r="D39" s="199"/>
      <c r="E39" s="199"/>
      <c r="F39" s="199"/>
      <c r="G39" s="199"/>
      <c r="H39" s="199"/>
      <c r="I39" s="199"/>
      <c r="J39" s="199"/>
      <c r="K39" s="199"/>
      <c r="L39" s="199"/>
      <c r="M39" s="199"/>
      <c r="N39" s="199"/>
      <c r="O39" s="200"/>
    </row>
    <row r="40" spans="2:15">
      <c r="B40" s="198"/>
      <c r="C40" s="199"/>
      <c r="D40" s="199"/>
      <c r="E40" s="199"/>
      <c r="F40" s="199"/>
      <c r="G40" s="199"/>
      <c r="H40" s="199"/>
      <c r="I40" s="199"/>
      <c r="J40" s="199"/>
      <c r="K40" s="199"/>
      <c r="L40" s="199"/>
      <c r="M40" s="199"/>
      <c r="N40" s="199"/>
      <c r="O40" s="200"/>
    </row>
    <row r="41" spans="2:15">
      <c r="B41" s="198"/>
      <c r="C41" s="199"/>
      <c r="D41" s="199"/>
      <c r="E41" s="199"/>
      <c r="F41" s="199"/>
      <c r="G41" s="199"/>
      <c r="H41" s="199"/>
      <c r="I41" s="199"/>
      <c r="J41" s="199"/>
      <c r="K41" s="199"/>
      <c r="L41" s="199"/>
      <c r="M41" s="199"/>
      <c r="N41" s="199"/>
      <c r="O41" s="200"/>
    </row>
    <row r="42" spans="2:15">
      <c r="B42" s="198"/>
      <c r="C42" s="199"/>
      <c r="D42" s="199"/>
      <c r="E42" s="199"/>
      <c r="F42" s="199"/>
      <c r="G42" s="199"/>
      <c r="H42" s="199"/>
      <c r="I42" s="199"/>
      <c r="J42" s="199"/>
      <c r="K42" s="199"/>
      <c r="L42" s="199"/>
      <c r="M42" s="199"/>
      <c r="N42" s="199"/>
      <c r="O42" s="200"/>
    </row>
    <row r="43" spans="2:15">
      <c r="B43" s="198"/>
      <c r="C43" s="199"/>
      <c r="D43" s="199"/>
      <c r="E43" s="199"/>
      <c r="F43" s="199"/>
      <c r="G43" s="199"/>
      <c r="H43" s="199"/>
      <c r="I43" s="199"/>
      <c r="J43" s="199"/>
      <c r="K43" s="199"/>
      <c r="L43" s="199"/>
      <c r="M43" s="199"/>
      <c r="N43" s="199"/>
      <c r="O43" s="200"/>
    </row>
    <row r="44" spans="2:15">
      <c r="B44" s="198"/>
      <c r="C44" s="199"/>
      <c r="D44" s="199"/>
      <c r="E44" s="199"/>
      <c r="F44" s="199"/>
      <c r="G44" s="199"/>
      <c r="H44" s="199"/>
      <c r="I44" s="199"/>
      <c r="J44" s="199"/>
      <c r="K44" s="199"/>
      <c r="L44" s="199"/>
      <c r="M44" s="199"/>
      <c r="N44" s="199"/>
      <c r="O44" s="200"/>
    </row>
    <row r="45" spans="2:15">
      <c r="B45" s="198"/>
      <c r="C45" s="199"/>
      <c r="D45" s="199"/>
      <c r="E45" s="199"/>
      <c r="F45" s="199"/>
      <c r="G45" s="199"/>
      <c r="H45" s="199"/>
      <c r="I45" s="199"/>
      <c r="J45" s="199"/>
      <c r="K45" s="199"/>
      <c r="L45" s="199"/>
      <c r="M45" s="199"/>
      <c r="N45" s="199"/>
      <c r="O45" s="200"/>
    </row>
    <row r="46" spans="2:15">
      <c r="B46" s="198"/>
      <c r="C46" s="199"/>
      <c r="D46" s="199"/>
      <c r="E46" s="199"/>
      <c r="F46" s="199"/>
      <c r="G46" s="199"/>
      <c r="H46" s="199"/>
      <c r="I46" s="199"/>
      <c r="J46" s="199"/>
      <c r="K46" s="199"/>
      <c r="L46" s="199"/>
      <c r="M46" s="199"/>
      <c r="N46" s="199"/>
      <c r="O46" s="200"/>
    </row>
    <row r="47" spans="2:15">
      <c r="B47" s="198"/>
      <c r="C47" s="199"/>
      <c r="D47" s="199"/>
      <c r="E47" s="199"/>
      <c r="F47" s="199"/>
      <c r="G47" s="199"/>
      <c r="H47" s="199"/>
      <c r="I47" s="199"/>
      <c r="J47" s="199"/>
      <c r="K47" s="199"/>
      <c r="L47" s="199"/>
      <c r="M47" s="199"/>
      <c r="N47" s="199"/>
      <c r="O47" s="200"/>
    </row>
    <row r="48" spans="2:15">
      <c r="B48" s="198"/>
      <c r="C48" s="199"/>
      <c r="D48" s="199"/>
      <c r="E48" s="199"/>
      <c r="F48" s="199"/>
      <c r="G48" s="199"/>
      <c r="H48" s="199"/>
      <c r="I48" s="199"/>
      <c r="J48" s="199"/>
      <c r="K48" s="199"/>
      <c r="L48" s="199"/>
      <c r="M48" s="199"/>
      <c r="N48" s="199"/>
      <c r="O48" s="200"/>
    </row>
    <row r="49" spans="1:15">
      <c r="B49" s="198"/>
      <c r="C49" s="199"/>
      <c r="D49" s="199"/>
      <c r="E49" s="199"/>
      <c r="F49" s="199"/>
      <c r="G49" s="199"/>
      <c r="H49" s="199"/>
      <c r="I49" s="199"/>
      <c r="J49" s="199"/>
      <c r="K49" s="199"/>
      <c r="L49" s="199"/>
      <c r="M49" s="199"/>
      <c r="N49" s="199"/>
      <c r="O49" s="200"/>
    </row>
    <row r="50" spans="1:15">
      <c r="B50" s="198"/>
      <c r="C50" s="199"/>
      <c r="D50" s="199"/>
      <c r="E50" s="199"/>
      <c r="F50" s="199"/>
      <c r="G50" s="199"/>
      <c r="H50" s="199"/>
      <c r="I50" s="199"/>
      <c r="J50" s="199"/>
      <c r="K50" s="199"/>
      <c r="L50" s="199"/>
      <c r="M50" s="199"/>
      <c r="N50" s="199"/>
      <c r="O50" s="200"/>
    </row>
    <row r="51" spans="1:15">
      <c r="B51" s="198"/>
      <c r="C51" s="199"/>
      <c r="D51" s="199"/>
      <c r="E51" s="199"/>
      <c r="F51" s="199"/>
      <c r="G51" s="199"/>
      <c r="H51" s="199"/>
      <c r="I51" s="199"/>
      <c r="J51" s="199"/>
      <c r="K51" s="199"/>
      <c r="L51" s="199"/>
      <c r="M51" s="199"/>
      <c r="N51" s="199"/>
      <c r="O51" s="200"/>
    </row>
    <row r="52" spans="1:15">
      <c r="B52" s="198"/>
      <c r="C52" s="199"/>
      <c r="D52" s="199"/>
      <c r="E52" s="199"/>
      <c r="F52" s="199"/>
      <c r="G52" s="199"/>
      <c r="H52" s="199"/>
      <c r="I52" s="199"/>
      <c r="J52" s="199"/>
      <c r="K52" s="199"/>
      <c r="L52" s="199"/>
      <c r="M52" s="199"/>
      <c r="N52" s="199"/>
      <c r="O52" s="200"/>
    </row>
    <row r="53" spans="1:15">
      <c r="B53" s="198"/>
      <c r="C53" s="199"/>
      <c r="D53" s="199"/>
      <c r="E53" s="199"/>
      <c r="F53" s="199"/>
      <c r="G53" s="199"/>
      <c r="H53" s="199"/>
      <c r="I53" s="199"/>
      <c r="J53" s="199"/>
      <c r="K53" s="199"/>
      <c r="L53" s="199"/>
      <c r="M53" s="199"/>
      <c r="N53" s="199"/>
      <c r="O53" s="200"/>
    </row>
    <row r="54" spans="1:15">
      <c r="B54" s="198"/>
      <c r="C54" s="199"/>
      <c r="D54" s="199"/>
      <c r="E54" s="199"/>
      <c r="F54" s="199"/>
      <c r="G54" s="199"/>
      <c r="H54" s="199"/>
      <c r="I54" s="199"/>
      <c r="J54" s="199"/>
      <c r="K54" s="199"/>
      <c r="L54" s="199"/>
      <c r="M54" s="199"/>
      <c r="N54" s="199"/>
      <c r="O54" s="200"/>
    </row>
    <row r="55" spans="1:15">
      <c r="B55" s="198"/>
      <c r="C55" s="199"/>
      <c r="D55" s="199"/>
      <c r="E55" s="199"/>
      <c r="F55" s="199"/>
      <c r="G55" s="199"/>
      <c r="H55" s="199"/>
      <c r="I55" s="199"/>
      <c r="J55" s="199"/>
      <c r="K55" s="199"/>
      <c r="L55" s="199"/>
      <c r="M55" s="199"/>
      <c r="N55" s="199"/>
      <c r="O55" s="200"/>
    </row>
    <row r="56" spans="1:15">
      <c r="B56" s="198"/>
      <c r="C56" s="199"/>
      <c r="D56" s="199"/>
      <c r="E56" s="199"/>
      <c r="F56" s="199"/>
      <c r="G56" s="199"/>
      <c r="H56" s="199"/>
      <c r="I56" s="199"/>
      <c r="J56" s="199"/>
      <c r="K56" s="199"/>
      <c r="L56" s="199"/>
      <c r="M56" s="199"/>
      <c r="N56" s="199"/>
      <c r="O56" s="200"/>
    </row>
    <row r="57" spans="1:15">
      <c r="B57" s="201"/>
      <c r="C57" s="202"/>
      <c r="D57" s="202"/>
      <c r="E57" s="202"/>
      <c r="F57" s="202"/>
      <c r="G57" s="202"/>
      <c r="H57" s="202"/>
      <c r="I57" s="202"/>
      <c r="J57" s="202"/>
      <c r="K57" s="202"/>
      <c r="L57" s="202"/>
      <c r="M57" s="202"/>
      <c r="N57" s="202"/>
      <c r="O57" s="203"/>
    </row>
    <row r="58" spans="1:15" s="63" customFormat="1">
      <c r="A58" s="74"/>
    </row>
  </sheetData>
  <sheetProtection sheet="1" formatCells="0" formatColumns="0" formatRows="0" insertColumns="0" insertRows="0" selectLockedCells="1"/>
  <mergeCells count="1">
    <mergeCell ref="E4:O4"/>
  </mergeCells>
  <phoneticPr fontId="16"/>
  <conditionalFormatting sqref="E4:O4 C4">
    <cfRule type="containsBlanks" dxfId="414" priority="3">
      <formula>LEN(TRIM(C4))=0</formula>
    </cfRule>
  </conditionalFormatting>
  <conditionalFormatting sqref="A1:XFD1048576">
    <cfRule type="containsText" dxfId="413" priority="1" operator="containsText" text="(例)">
      <formula>NOT(ISERROR(SEARCH("(例)",A1)))</formula>
    </cfRule>
  </conditionalFormatting>
  <printOptions horizontalCentered="1"/>
  <pageMargins left="0.51181102362204722" right="0.11811023622047245" top="0.35433070866141736" bottom="0.35433070866141736" header="0.31496062992125984" footer="0.11811023622047245"/>
  <pageSetup paperSize="8" scale="67" fitToHeight="0" orientation="landscape" r:id="rId1"/>
  <headerFooter scaleWithDoc="0">
    <oddFooter>&amp;R&amp;K00-048R4中高層ZEH-M_ver.1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47B2-F8B5-4EF6-89FB-4FE1A8F5B6D9}">
  <sheetPr codeName="Sheet8">
    <pageSetUpPr fitToPage="1"/>
  </sheetPr>
  <dimension ref="A1:K55"/>
  <sheetViews>
    <sheetView showGridLines="0" view="pageBreakPreview" zoomScale="85" zoomScaleNormal="70" zoomScaleSheetLayoutView="85" workbookViewId="0">
      <selection activeCell="B31" sqref="B31:I54"/>
    </sheetView>
  </sheetViews>
  <sheetFormatPr defaultColWidth="9" defaultRowHeight="21"/>
  <cols>
    <col min="1" max="1" width="2.625" style="25" customWidth="1"/>
    <col min="2" max="2" width="8.625" style="10" customWidth="1"/>
    <col min="3" max="3" width="28.75" style="10" customWidth="1"/>
    <col min="4" max="4" width="4.625" style="10" bestFit="1" customWidth="1"/>
    <col min="5" max="5" width="25.625" style="10" customWidth="1"/>
    <col min="6" max="6" width="12.625" style="10" customWidth="1"/>
    <col min="7" max="7" width="22.625" style="10" customWidth="1"/>
    <col min="8" max="8" width="12.625" style="10" customWidth="1"/>
    <col min="9" max="9" width="28.5" style="10" customWidth="1"/>
    <col min="10" max="10" width="1.875" style="10" customWidth="1"/>
    <col min="11" max="11" width="9" style="365"/>
    <col min="12" max="16384" width="9" style="10"/>
  </cols>
  <sheetData>
    <row r="1" spans="1:11" s="359" customFormat="1" ht="17.25">
      <c r="A1" s="366" t="s">
        <v>644</v>
      </c>
      <c r="B1" s="366"/>
      <c r="C1" s="366"/>
      <c r="D1" s="366"/>
      <c r="E1" s="366"/>
      <c r="F1" s="366"/>
      <c r="G1" s="366"/>
      <c r="H1" s="366"/>
      <c r="I1" s="366"/>
    </row>
    <row r="2" spans="1:11" s="359" customFormat="1" ht="17.25">
      <c r="A2" s="366" t="s">
        <v>1283</v>
      </c>
      <c r="B2" s="366"/>
      <c r="C2" s="366"/>
      <c r="D2" s="366"/>
      <c r="E2" s="366"/>
      <c r="F2" s="366"/>
      <c r="G2" s="366"/>
      <c r="H2" s="366"/>
      <c r="I2" s="366"/>
    </row>
    <row r="3" spans="1:11">
      <c r="A3" s="16"/>
      <c r="B3" s="244" t="s">
        <v>237</v>
      </c>
      <c r="C3" s="244"/>
      <c r="D3" s="244"/>
    </row>
    <row r="4" spans="1:11" ht="25.5">
      <c r="A4" s="11"/>
      <c r="B4" s="1347" t="s">
        <v>238</v>
      </c>
      <c r="C4" s="1347"/>
      <c r="D4" s="1347"/>
    </row>
    <row r="5" spans="1:11" ht="31.5" customHeight="1">
      <c r="A5" s="23"/>
      <c r="B5" s="1748" t="s">
        <v>1247</v>
      </c>
      <c r="C5" s="1748"/>
      <c r="D5" s="1748"/>
      <c r="E5" s="1747" t="str">
        <f>IF(入力シート!F15="","",入力シート!F15)</f>
        <v>(例)　202X年　X 月   X 日</v>
      </c>
      <c r="F5" s="1747"/>
      <c r="G5" s="563"/>
      <c r="H5" s="563"/>
      <c r="I5" s="563"/>
    </row>
    <row r="6" spans="1:11" ht="31.5" customHeight="1">
      <c r="A6" s="23"/>
      <c r="B6" s="1748" t="s">
        <v>1248</v>
      </c>
      <c r="C6" s="1748"/>
      <c r="D6" s="1748"/>
      <c r="E6" s="1747" t="str">
        <f>IF(入力シート!F16="","",入力シート!F16)</f>
        <v>(例)　202X年　X 月   X 日</v>
      </c>
      <c r="F6" s="1747"/>
      <c r="G6" s="563"/>
      <c r="H6" s="563"/>
      <c r="I6" s="563"/>
    </row>
    <row r="7" spans="1:11" ht="31.5" customHeight="1">
      <c r="A7" s="23"/>
      <c r="B7" s="1752" t="s">
        <v>603</v>
      </c>
      <c r="C7" s="1752"/>
      <c r="D7" s="1752"/>
      <c r="E7" s="1747" t="str">
        <f>IF(入力シート!F18="","",入力シート!F18)</f>
        <v>(例)　202X年　X 月   X 日</v>
      </c>
      <c r="F7" s="1747"/>
      <c r="G7" s="563"/>
      <c r="H7" s="563"/>
      <c r="I7" s="563"/>
    </row>
    <row r="8" spans="1:11" s="215" customFormat="1" ht="31.5" customHeight="1">
      <c r="A8" s="30"/>
      <c r="B8" s="1750" t="s">
        <v>879</v>
      </c>
      <c r="C8" s="1748"/>
      <c r="D8" s="1748"/>
      <c r="E8" s="1747" t="str">
        <f>IF(入力シート!F19="","",入力シート!F19)</f>
        <v>(例)　202X年　X 月   X 日</v>
      </c>
      <c r="F8" s="1747"/>
      <c r="G8" s="1751"/>
      <c r="H8" s="1751"/>
      <c r="I8" s="1751"/>
      <c r="K8" s="366"/>
    </row>
    <row r="9" spans="1:11" s="562" customFormat="1" ht="31.5" customHeight="1">
      <c r="A9" s="30"/>
      <c r="B9" s="1750" t="s">
        <v>881</v>
      </c>
      <c r="C9" s="1748"/>
      <c r="D9" s="1748"/>
      <c r="E9" s="1747" t="str">
        <f>IF(入力シート!F20="","",入力シート!F20)</f>
        <v>(例)　202X年　X 月   X 日</v>
      </c>
      <c r="F9" s="1747"/>
      <c r="G9" s="1017" t="s">
        <v>1060</v>
      </c>
      <c r="H9" s="1018"/>
      <c r="I9" s="1018"/>
      <c r="K9" s="366"/>
    </row>
    <row r="10" spans="1:11" s="562" customFormat="1" ht="31.5" customHeight="1">
      <c r="A10" s="30"/>
      <c r="B10" s="1750" t="s">
        <v>882</v>
      </c>
      <c r="C10" s="1748"/>
      <c r="D10" s="1748"/>
      <c r="E10" s="1747" t="str">
        <f>IF(入力シート!F21="","",入力シート!F21)</f>
        <v>(例)　202X年　X 月   X 日</v>
      </c>
      <c r="F10" s="1747"/>
      <c r="G10" s="1019" t="s">
        <v>1062</v>
      </c>
      <c r="H10" s="1018"/>
      <c r="I10" s="1018"/>
      <c r="K10" s="366"/>
    </row>
    <row r="11" spans="1:11" s="215" customFormat="1" ht="31.5" customHeight="1">
      <c r="A11" s="30"/>
      <c r="B11" s="1750" t="s">
        <v>1026</v>
      </c>
      <c r="C11" s="1748"/>
      <c r="D11" s="1748"/>
      <c r="E11" s="1747" t="str">
        <f>IF(入力シート!F22="","",入力シート!F22)</f>
        <v>(例)　202X年　X 月   X 日</v>
      </c>
      <c r="F11" s="1747"/>
      <c r="G11" s="1749" t="s">
        <v>602</v>
      </c>
      <c r="H11" s="1749"/>
      <c r="I11" s="1749"/>
      <c r="K11" s="366"/>
    </row>
    <row r="12" spans="1:11" ht="31.5" customHeight="1">
      <c r="A12" s="30"/>
      <c r="B12" s="1750" t="s">
        <v>1027</v>
      </c>
      <c r="C12" s="1748"/>
      <c r="D12" s="1748"/>
      <c r="E12" s="1747" t="str">
        <f>IF(入力シート!F23="","",入力シート!F23)</f>
        <v>(例)　202X年　X 月   X 日</v>
      </c>
      <c r="F12" s="1747"/>
      <c r="G12" s="1749" t="s">
        <v>1061</v>
      </c>
      <c r="H12" s="1749"/>
      <c r="I12" s="1749"/>
    </row>
    <row r="13" spans="1:11" s="31" customFormat="1" ht="12">
      <c r="B13" s="1746"/>
      <c r="C13" s="1746"/>
      <c r="D13" s="1746"/>
      <c r="E13" s="1734"/>
      <c r="F13" s="1734"/>
      <c r="K13" s="367"/>
    </row>
    <row r="14" spans="1:11" ht="25.5">
      <c r="A14" s="11"/>
      <c r="B14" s="1347" t="s">
        <v>239</v>
      </c>
      <c r="C14" s="1347"/>
      <c r="D14" s="1347"/>
      <c r="E14" s="1735"/>
      <c r="F14" s="1735"/>
    </row>
    <row r="15" spans="1:11" ht="30.75">
      <c r="A15" s="23"/>
      <c r="B15" s="1736" t="s">
        <v>330</v>
      </c>
      <c r="C15" s="1736"/>
      <c r="D15" s="1736"/>
      <c r="E15" s="1737" t="str">
        <f>IF(AND(COUNTIF(入力シート!F241,"(例)*"),COUNTIF(入力シート!$F$241:$H$243,"(例)*")&lt;&gt;3),"",IF(入力シート!F241="","",入力シート!F241))</f>
        <v>(例)　有り</v>
      </c>
      <c r="F15" s="1737"/>
    </row>
    <row r="16" spans="1:11" ht="30.75">
      <c r="A16" s="23"/>
      <c r="B16" s="1736" t="s">
        <v>331</v>
      </c>
      <c r="C16" s="1736"/>
      <c r="D16" s="1736"/>
      <c r="E16" s="1738" t="str">
        <f>IF(AND(COUNTIF(入力シート!F242,"(例)*"),COUNTIF(入力シート!$F$241:$H$243,"(例)*")&lt;&gt;3),"-",IF(入力シート!F242="","",入力シート!F242))</f>
        <v>(例)　202X/X/X</v>
      </c>
      <c r="F16" s="1738"/>
    </row>
    <row r="17" spans="1:11" ht="30.75">
      <c r="A17" s="23"/>
      <c r="B17" s="1736" t="s">
        <v>332</v>
      </c>
      <c r="C17" s="1736"/>
      <c r="D17" s="1736"/>
      <c r="E17" s="1737" t="str">
        <f>IF(AND(COUNTIF(入力シート!F243,"(例)*"),COUNTIF(入力シート!$F$241:$H$243,"(例)*")&lt;&gt;3),"-",IF(入力シート!F243="","",入力シート!F243))</f>
        <v>(例)　無し</v>
      </c>
      <c r="F17" s="1737"/>
    </row>
    <row r="18" spans="1:11" s="31" customFormat="1" ht="12">
      <c r="B18" s="1746"/>
      <c r="C18" s="1746"/>
      <c r="D18" s="1746"/>
      <c r="K18" s="367"/>
    </row>
    <row r="19" spans="1:11" ht="25.5">
      <c r="A19" s="11"/>
      <c r="B19" s="1347" t="s">
        <v>240</v>
      </c>
      <c r="C19" s="1347"/>
      <c r="D19" s="1347"/>
    </row>
    <row r="20" spans="1:11" ht="30.75">
      <c r="A20" s="23"/>
      <c r="B20" s="1755" t="s">
        <v>333</v>
      </c>
      <c r="C20" s="24" t="s">
        <v>241</v>
      </c>
      <c r="D20" s="1742" t="str">
        <f>IF(AND(COUNTIF(入力シート!F246,"(例)*"),COUNTIF(入力シート!$F$11,"(例)*")&lt;&gt;1),"",IF(入力シート!F246="","",入力シート!F246))</f>
        <v>(例)　□□設計事務所</v>
      </c>
      <c r="E20" s="1742"/>
      <c r="F20" s="1742"/>
      <c r="G20" s="1742"/>
      <c r="H20" s="1742"/>
      <c r="I20" s="1742"/>
    </row>
    <row r="21" spans="1:11" s="152" customFormat="1" ht="30.75">
      <c r="A21" s="23"/>
      <c r="B21" s="1755"/>
      <c r="C21" s="55" t="s">
        <v>242</v>
      </c>
      <c r="D21" s="1744" t="str">
        <f>IF(AND(COUNTIF(入力シート!F247,"(例)*"),COUNTIF(入力シート!$F$11,"(例)*")&lt;&gt;1),"",IF(入力シート!F247="","",入力シート!F247))</f>
        <v>(例)　設計　次郎</v>
      </c>
      <c r="E21" s="1744"/>
      <c r="F21" s="55" t="s">
        <v>243</v>
      </c>
      <c r="G21" s="1753" t="str">
        <f>IF(AND(COUNTIF(入力シート!F248,"(例)*"),COUNTIF(入力シート!$F$11,"(例)*")&lt;&gt;1),"",IF(入力シート!F248="","",入力シート!F248))</f>
        <v>(例)　設計</v>
      </c>
      <c r="H21" s="1753"/>
      <c r="I21" s="1753"/>
      <c r="K21" s="365"/>
    </row>
    <row r="22" spans="1:11" ht="25.5">
      <c r="A22" s="11"/>
      <c r="B22" s="1755"/>
      <c r="C22" s="1739" t="s">
        <v>244</v>
      </c>
      <c r="D22" s="55" t="s">
        <v>60</v>
      </c>
      <c r="E22" s="1740" t="str">
        <f>IF(AND(COUNTIF(入力シート!F249,"(例)*"),COUNTIF(入力シート!$F$11,"(例)*")&lt;&gt;1),"",IF(入力シート!F249="","",入力シート!F249))</f>
        <v>(例)　105-0000</v>
      </c>
      <c r="F22" s="1740"/>
      <c r="G22" s="1740"/>
      <c r="H22" s="1740"/>
      <c r="I22" s="1740"/>
    </row>
    <row r="23" spans="1:11" ht="25.5">
      <c r="A23" s="11"/>
      <c r="B23" s="1755"/>
      <c r="C23" s="1739"/>
      <c r="D23" s="1743" t="str">
        <f>IF(AND(COUNTIF(入力シート!F250,"(例)*"),COUNTIF(入力シート!$F$11,"(例)*")&lt;&gt;1),"",IF(入力シート!F250="","",入力シート!F250))</f>
        <v>(例)　東京都港区□□町□□丁目□番地□号</v>
      </c>
      <c r="E23" s="1743"/>
      <c r="F23" s="1743"/>
      <c r="G23" s="1743"/>
      <c r="H23" s="1743"/>
      <c r="I23" s="1743"/>
    </row>
    <row r="24" spans="1:11" ht="30.75">
      <c r="A24" s="23"/>
      <c r="B24" s="1754" t="s">
        <v>334</v>
      </c>
      <c r="C24" s="24" t="s">
        <v>241</v>
      </c>
      <c r="D24" s="1742" t="str">
        <f>IF(AND(COUNTIF(入力シート!F251,"(例)*"),COUNTIF(入力シート!$F$11,"(例)*")&lt;&gt;1),"",IF(入力シート!F251="","",入力シート!F251))</f>
        <v>(例)　△△建築株式会社</v>
      </c>
      <c r="E24" s="1742"/>
      <c r="F24" s="1742"/>
      <c r="G24" s="1742"/>
      <c r="H24" s="1742"/>
      <c r="I24" s="1742"/>
    </row>
    <row r="25" spans="1:11" s="152" customFormat="1" ht="30.75">
      <c r="A25" s="23"/>
      <c r="B25" s="1754"/>
      <c r="C25" s="55" t="s">
        <v>242</v>
      </c>
      <c r="D25" s="1742" t="str">
        <f>IF(AND(COUNTIF(入力シート!F252,"(例)*"),COUNTIF(入力シート!$F$11,"(例)*")&lt;&gt;1),"",IF(入力シート!F252="","",入力シート!F252))</f>
        <v>(例)　建築　次郎</v>
      </c>
      <c r="E25" s="1742"/>
      <c r="F25" s="153" t="s">
        <v>243</v>
      </c>
      <c r="G25" s="1742" t="str">
        <f>IF(AND(COUNTIF(入力シート!F253,"(例)*"),COUNTIF(入力シート!$F$11,"(例)*")&lt;&gt;1),"",IF(入力シート!F253="","",入力シート!F253))</f>
        <v>(例)　施工</v>
      </c>
      <c r="H25" s="1742"/>
      <c r="I25" s="1742"/>
      <c r="K25" s="365"/>
    </row>
    <row r="26" spans="1:11" ht="25.5">
      <c r="A26" s="11"/>
      <c r="B26" s="1755"/>
      <c r="C26" s="1739" t="s">
        <v>244</v>
      </c>
      <c r="D26" s="153" t="s">
        <v>60</v>
      </c>
      <c r="E26" s="1741" t="str">
        <f>IF(AND(COUNTIF(入力シート!F254,"(例)*"),COUNTIF(入力シート!$F$11,"(例)*")&lt;&gt;1),"",IF(入力シート!F254="","",入力シート!F254))</f>
        <v>(例)　100-0000</v>
      </c>
      <c r="F26" s="1741"/>
      <c r="G26" s="1741"/>
      <c r="H26" s="1741"/>
      <c r="I26" s="1741"/>
    </row>
    <row r="27" spans="1:11" ht="25.5">
      <c r="A27" s="11"/>
      <c r="B27" s="1755"/>
      <c r="C27" s="1739"/>
      <c r="D27" s="1742" t="str">
        <f>IF(AND(COUNTIF(入力シート!F255,"(例)*"),COUNTIF(入力シート!$F$11,"(例)*")&lt;&gt;1),"",IF(入力シート!F255="","",入力シート!F255))</f>
        <v>(例)　東京都千代田区△△町△△丁目△番地△号</v>
      </c>
      <c r="E27" s="1742"/>
      <c r="F27" s="1742"/>
      <c r="G27" s="1742"/>
      <c r="H27" s="1742"/>
      <c r="I27" s="1742"/>
    </row>
    <row r="28" spans="1:11" s="31" customFormat="1" ht="12">
      <c r="B28" s="32"/>
      <c r="C28" s="32"/>
      <c r="K28" s="367"/>
    </row>
    <row r="29" spans="1:11">
      <c r="B29" s="1745" t="s">
        <v>245</v>
      </c>
      <c r="C29" s="1745"/>
      <c r="D29" s="1745"/>
      <c r="E29" s="1745"/>
      <c r="F29" s="1745"/>
      <c r="G29" s="1745"/>
    </row>
    <row r="30" spans="1:11">
      <c r="B30" s="1020" t="s">
        <v>1249</v>
      </c>
      <c r="C30" s="243"/>
      <c r="D30" s="243"/>
      <c r="E30" s="243"/>
      <c r="F30" s="243"/>
      <c r="G30" s="243"/>
    </row>
    <row r="31" spans="1:11">
      <c r="B31" s="1725"/>
      <c r="C31" s="1726"/>
      <c r="D31" s="1726"/>
      <c r="E31" s="1726"/>
      <c r="F31" s="1726"/>
      <c r="G31" s="1726"/>
      <c r="H31" s="1726"/>
      <c r="I31" s="1727"/>
      <c r="K31" s="359" t="s">
        <v>246</v>
      </c>
    </row>
    <row r="32" spans="1:11">
      <c r="B32" s="1728"/>
      <c r="C32" s="1729"/>
      <c r="D32" s="1729"/>
      <c r="E32" s="1729"/>
      <c r="F32" s="1729"/>
      <c r="G32" s="1729"/>
      <c r="H32" s="1729"/>
      <c r="I32" s="1730"/>
      <c r="K32" s="359" t="s">
        <v>713</v>
      </c>
    </row>
    <row r="33" spans="2:11">
      <c r="B33" s="1728"/>
      <c r="C33" s="1729"/>
      <c r="D33" s="1729"/>
      <c r="E33" s="1729"/>
      <c r="F33" s="1729"/>
      <c r="G33" s="1729"/>
      <c r="H33" s="1729"/>
      <c r="I33" s="1730"/>
      <c r="K33" s="359" t="s">
        <v>515</v>
      </c>
    </row>
    <row r="34" spans="2:11">
      <c r="B34" s="1728"/>
      <c r="C34" s="1729"/>
      <c r="D34" s="1729"/>
      <c r="E34" s="1729"/>
      <c r="F34" s="1729"/>
      <c r="G34" s="1729"/>
      <c r="H34" s="1729"/>
      <c r="I34" s="1730"/>
    </row>
    <row r="35" spans="2:11">
      <c r="B35" s="1728"/>
      <c r="C35" s="1729"/>
      <c r="D35" s="1729"/>
      <c r="E35" s="1729"/>
      <c r="F35" s="1729"/>
      <c r="G35" s="1729"/>
      <c r="H35" s="1729"/>
      <c r="I35" s="1730"/>
    </row>
    <row r="36" spans="2:11">
      <c r="B36" s="1728"/>
      <c r="C36" s="1729"/>
      <c r="D36" s="1729"/>
      <c r="E36" s="1729"/>
      <c r="F36" s="1729"/>
      <c r="G36" s="1729"/>
      <c r="H36" s="1729"/>
      <c r="I36" s="1730"/>
    </row>
    <row r="37" spans="2:11">
      <c r="B37" s="1728"/>
      <c r="C37" s="1729"/>
      <c r="D37" s="1729"/>
      <c r="E37" s="1729"/>
      <c r="F37" s="1729"/>
      <c r="G37" s="1729"/>
      <c r="H37" s="1729"/>
      <c r="I37" s="1730"/>
    </row>
    <row r="38" spans="2:11">
      <c r="B38" s="1728"/>
      <c r="C38" s="1729"/>
      <c r="D38" s="1729"/>
      <c r="E38" s="1729"/>
      <c r="F38" s="1729"/>
      <c r="G38" s="1729"/>
      <c r="H38" s="1729"/>
      <c r="I38" s="1730"/>
    </row>
    <row r="39" spans="2:11">
      <c r="B39" s="1728"/>
      <c r="C39" s="1729"/>
      <c r="D39" s="1729"/>
      <c r="E39" s="1729"/>
      <c r="F39" s="1729"/>
      <c r="G39" s="1729"/>
      <c r="H39" s="1729"/>
      <c r="I39" s="1730"/>
    </row>
    <row r="40" spans="2:11">
      <c r="B40" s="1728"/>
      <c r="C40" s="1729"/>
      <c r="D40" s="1729"/>
      <c r="E40" s="1729"/>
      <c r="F40" s="1729"/>
      <c r="G40" s="1729"/>
      <c r="H40" s="1729"/>
      <c r="I40" s="1730"/>
    </row>
    <row r="41" spans="2:11">
      <c r="B41" s="1728"/>
      <c r="C41" s="1729"/>
      <c r="D41" s="1729"/>
      <c r="E41" s="1729"/>
      <c r="F41" s="1729"/>
      <c r="G41" s="1729"/>
      <c r="H41" s="1729"/>
      <c r="I41" s="1730"/>
    </row>
    <row r="42" spans="2:11">
      <c r="B42" s="1728"/>
      <c r="C42" s="1729"/>
      <c r="D42" s="1729"/>
      <c r="E42" s="1729"/>
      <c r="F42" s="1729"/>
      <c r="G42" s="1729"/>
      <c r="H42" s="1729"/>
      <c r="I42" s="1730"/>
    </row>
    <row r="43" spans="2:11">
      <c r="B43" s="1728"/>
      <c r="C43" s="1729"/>
      <c r="D43" s="1729"/>
      <c r="E43" s="1729"/>
      <c r="F43" s="1729"/>
      <c r="G43" s="1729"/>
      <c r="H43" s="1729"/>
      <c r="I43" s="1730"/>
    </row>
    <row r="44" spans="2:11">
      <c r="B44" s="1728"/>
      <c r="C44" s="1729"/>
      <c r="D44" s="1729"/>
      <c r="E44" s="1729"/>
      <c r="F44" s="1729"/>
      <c r="G44" s="1729"/>
      <c r="H44" s="1729"/>
      <c r="I44" s="1730"/>
    </row>
    <row r="45" spans="2:11">
      <c r="B45" s="1728"/>
      <c r="C45" s="1729"/>
      <c r="D45" s="1729"/>
      <c r="E45" s="1729"/>
      <c r="F45" s="1729"/>
      <c r="G45" s="1729"/>
      <c r="H45" s="1729"/>
      <c r="I45" s="1730"/>
    </row>
    <row r="46" spans="2:11">
      <c r="B46" s="1728"/>
      <c r="C46" s="1729"/>
      <c r="D46" s="1729"/>
      <c r="E46" s="1729"/>
      <c r="F46" s="1729"/>
      <c r="G46" s="1729"/>
      <c r="H46" s="1729"/>
      <c r="I46" s="1730"/>
    </row>
    <row r="47" spans="2:11">
      <c r="B47" s="1728"/>
      <c r="C47" s="1729"/>
      <c r="D47" s="1729"/>
      <c r="E47" s="1729"/>
      <c r="F47" s="1729"/>
      <c r="G47" s="1729"/>
      <c r="H47" s="1729"/>
      <c r="I47" s="1730"/>
    </row>
    <row r="48" spans="2:11">
      <c r="B48" s="1728"/>
      <c r="C48" s="1729"/>
      <c r="D48" s="1729"/>
      <c r="E48" s="1729"/>
      <c r="F48" s="1729"/>
      <c r="G48" s="1729"/>
      <c r="H48" s="1729"/>
      <c r="I48" s="1730"/>
    </row>
    <row r="49" spans="1:11">
      <c r="B49" s="1728"/>
      <c r="C49" s="1729"/>
      <c r="D49" s="1729"/>
      <c r="E49" s="1729"/>
      <c r="F49" s="1729"/>
      <c r="G49" s="1729"/>
      <c r="H49" s="1729"/>
      <c r="I49" s="1730"/>
    </row>
    <row r="50" spans="1:11">
      <c r="B50" s="1728"/>
      <c r="C50" s="1729"/>
      <c r="D50" s="1729"/>
      <c r="E50" s="1729"/>
      <c r="F50" s="1729"/>
      <c r="G50" s="1729"/>
      <c r="H50" s="1729"/>
      <c r="I50" s="1730"/>
    </row>
    <row r="51" spans="1:11">
      <c r="B51" s="1728"/>
      <c r="C51" s="1729"/>
      <c r="D51" s="1729"/>
      <c r="E51" s="1729"/>
      <c r="F51" s="1729"/>
      <c r="G51" s="1729"/>
      <c r="H51" s="1729"/>
      <c r="I51" s="1730"/>
    </row>
    <row r="52" spans="1:11">
      <c r="B52" s="1728"/>
      <c r="C52" s="1729"/>
      <c r="D52" s="1729"/>
      <c r="E52" s="1729"/>
      <c r="F52" s="1729"/>
      <c r="G52" s="1729"/>
      <c r="H52" s="1729"/>
      <c r="I52" s="1730"/>
    </row>
    <row r="53" spans="1:11">
      <c r="B53" s="1728"/>
      <c r="C53" s="1729"/>
      <c r="D53" s="1729"/>
      <c r="E53" s="1729"/>
      <c r="F53" s="1729"/>
      <c r="G53" s="1729"/>
      <c r="H53" s="1729"/>
      <c r="I53" s="1730"/>
    </row>
    <row r="54" spans="1:11">
      <c r="B54" s="1731"/>
      <c r="C54" s="1732"/>
      <c r="D54" s="1732"/>
      <c r="E54" s="1732"/>
      <c r="F54" s="1732"/>
      <c r="G54" s="1732"/>
      <c r="H54" s="1732"/>
      <c r="I54" s="1733"/>
    </row>
    <row r="55" spans="1:11" s="260" customFormat="1" ht="6.75" customHeight="1">
      <c r="A55" s="259"/>
      <c r="B55" s="257"/>
      <c r="C55" s="257"/>
      <c r="D55" s="257"/>
      <c r="E55" s="257"/>
      <c r="F55" s="257"/>
      <c r="G55" s="257"/>
      <c r="H55" s="257"/>
      <c r="I55" s="257"/>
      <c r="K55" s="368"/>
    </row>
  </sheetData>
  <sheetProtection sheet="1" formatCells="0" selectLockedCells="1"/>
  <mergeCells count="48">
    <mergeCell ref="E9:F9"/>
    <mergeCell ref="E10:F10"/>
    <mergeCell ref="B9:D9"/>
    <mergeCell ref="B10:D10"/>
    <mergeCell ref="G25:I25"/>
    <mergeCell ref="D24:I24"/>
    <mergeCell ref="G21:I21"/>
    <mergeCell ref="D20:I20"/>
    <mergeCell ref="B13:D13"/>
    <mergeCell ref="B14:D14"/>
    <mergeCell ref="B15:D15"/>
    <mergeCell ref="B16:D16"/>
    <mergeCell ref="B24:B27"/>
    <mergeCell ref="B20:B23"/>
    <mergeCell ref="B19:D19"/>
    <mergeCell ref="D25:E25"/>
    <mergeCell ref="B4:D4"/>
    <mergeCell ref="E5:F5"/>
    <mergeCell ref="E6:F6"/>
    <mergeCell ref="B6:D6"/>
    <mergeCell ref="G12:I12"/>
    <mergeCell ref="B12:D12"/>
    <mergeCell ref="B11:D11"/>
    <mergeCell ref="E11:F11"/>
    <mergeCell ref="G11:I11"/>
    <mergeCell ref="B8:D8"/>
    <mergeCell ref="E8:F8"/>
    <mergeCell ref="G8:I8"/>
    <mergeCell ref="B5:D5"/>
    <mergeCell ref="B7:D7"/>
    <mergeCell ref="E7:F7"/>
    <mergeCell ref="E12:F12"/>
    <mergeCell ref="B31:I54"/>
    <mergeCell ref="E13:F13"/>
    <mergeCell ref="E14:F14"/>
    <mergeCell ref="B17:D17"/>
    <mergeCell ref="E15:F15"/>
    <mergeCell ref="E16:F16"/>
    <mergeCell ref="E17:F17"/>
    <mergeCell ref="C26:C27"/>
    <mergeCell ref="C22:C23"/>
    <mergeCell ref="E22:I22"/>
    <mergeCell ref="E26:I26"/>
    <mergeCell ref="D27:I27"/>
    <mergeCell ref="D23:I23"/>
    <mergeCell ref="D21:E21"/>
    <mergeCell ref="B29:G29"/>
    <mergeCell ref="B18:D18"/>
  </mergeCells>
  <phoneticPr fontId="15"/>
  <conditionalFormatting sqref="B15:D17 D26 D22 F21 B20:C27 F25">
    <cfRule type="notContainsBlanks" dxfId="412" priority="68">
      <formula>LEN(TRIM(B15))&gt;0</formula>
    </cfRule>
  </conditionalFormatting>
  <conditionalFormatting sqref="B15:F17 B20:D21 F21:G21 B22:I23 B26:I27 B24:D25 F25:G25">
    <cfRule type="expression" dxfId="411" priority="67">
      <formula>$B$4&lt;&gt;""</formula>
    </cfRule>
  </conditionalFormatting>
  <conditionalFormatting sqref="E15:F17 D20 C21:D21 F21:G21 D22:I23 D24 D26:I27 C25:D25 F25:G25">
    <cfRule type="containsBlanks" dxfId="410" priority="69">
      <formula>LEN(TRIM(C15))=0</formula>
    </cfRule>
  </conditionalFormatting>
  <conditionalFormatting sqref="A20:D21 F21:G21 J20:XFD21 A22:XFD23 A26:XFD30 A24:D25 F25:G25 J24:XFD25 A13:XFD19 J11 G12:XFD12 A5:A7 A11:A12 A34:XFD1048576 A1:XFD4 A31:J33 L31:XFD33 L11:XFD11 G5:XFD7">
    <cfRule type="containsText" dxfId="409" priority="64" operator="containsText" text="(例)">
      <formula>NOT(ISERROR(SEARCH("(例)",A1)))</formula>
    </cfRule>
    <cfRule type="expression" dxfId="408" priority="65">
      <formula>_xlfn.ISFORMULA(A1)=TRUE</formula>
    </cfRule>
  </conditionalFormatting>
  <conditionalFormatting sqref="E16:F17">
    <cfRule type="expression" dxfId="407" priority="62">
      <formula>$E$15="無し"</formula>
    </cfRule>
  </conditionalFormatting>
  <conditionalFormatting sqref="K31:K32">
    <cfRule type="containsText" dxfId="406" priority="60" operator="containsText" text="(例)">
      <formula>NOT(ISERROR(SEARCH("(例)",K31)))</formula>
    </cfRule>
    <cfRule type="expression" dxfId="405" priority="61">
      <formula>_xlfn.ISFORMULA(K31)=TRUE</formula>
    </cfRule>
  </conditionalFormatting>
  <conditionalFormatting sqref="G11:I11">
    <cfRule type="containsText" dxfId="404" priority="49" operator="containsText" text="(例)">
      <formula>NOT(ISERROR(SEARCH("(例)",G11)))</formula>
    </cfRule>
    <cfRule type="expression" dxfId="403" priority="50">
      <formula>_xlfn.ISFORMULA(G11)=TRUE</formula>
    </cfRule>
  </conditionalFormatting>
  <conditionalFormatting sqref="B5:D7">
    <cfRule type="notContainsBlanks" dxfId="402" priority="48">
      <formula>LEN(TRIM(B5))&gt;0</formula>
    </cfRule>
  </conditionalFormatting>
  <conditionalFormatting sqref="B5:D7">
    <cfRule type="expression" dxfId="401" priority="47">
      <formula>$B$4&lt;&gt;""</formula>
    </cfRule>
  </conditionalFormatting>
  <conditionalFormatting sqref="B5:D7">
    <cfRule type="containsText" dxfId="400" priority="45" operator="containsText" text="(例)">
      <formula>NOT(ISERROR(SEARCH("(例)",B5)))</formula>
    </cfRule>
    <cfRule type="expression" dxfId="399" priority="46">
      <formula>_xlfn.ISFORMULA(B5)=TRUE</formula>
    </cfRule>
  </conditionalFormatting>
  <conditionalFormatting sqref="J8:J10 A8:A10 L8:XFD10">
    <cfRule type="containsText" dxfId="398" priority="37" operator="containsText" text="(例)">
      <formula>NOT(ISERROR(SEARCH("(例)",A8)))</formula>
    </cfRule>
    <cfRule type="expression" dxfId="397" priority="38">
      <formula>_xlfn.ISFORMULA(A8)=TRUE</formula>
    </cfRule>
  </conditionalFormatting>
  <conditionalFormatting sqref="G8:I10">
    <cfRule type="containsText" dxfId="396" priority="30" operator="containsText" text="(例)">
      <formula>NOT(ISERROR(SEARCH("(例)",G8)))</formula>
    </cfRule>
    <cfRule type="expression" dxfId="395" priority="31">
      <formula>_xlfn.ISFORMULA(G8)=TRUE</formula>
    </cfRule>
  </conditionalFormatting>
  <conditionalFormatting sqref="K33">
    <cfRule type="containsText" dxfId="394" priority="24" operator="containsText" text="(例)">
      <formula>NOT(ISERROR(SEARCH("(例)",K33)))</formula>
    </cfRule>
    <cfRule type="expression" dxfId="393" priority="25">
      <formula>_xlfn.ISFORMULA(K33)=TRUE</formula>
    </cfRule>
  </conditionalFormatting>
  <conditionalFormatting sqref="B8:D10">
    <cfRule type="notContainsBlanks" dxfId="392" priority="19">
      <formula>LEN(TRIM(B8))&gt;0</formula>
    </cfRule>
  </conditionalFormatting>
  <conditionalFormatting sqref="B8:D10">
    <cfRule type="expression" dxfId="391" priority="18">
      <formula>$B$4&lt;&gt;""</formula>
    </cfRule>
  </conditionalFormatting>
  <conditionalFormatting sqref="B8:D10">
    <cfRule type="containsText" dxfId="390" priority="16" operator="containsText" text="(例)">
      <formula>NOT(ISERROR(SEARCH("(例)",B8)))</formula>
    </cfRule>
    <cfRule type="expression" dxfId="389" priority="17">
      <formula>_xlfn.ISFORMULA(B8)=TRUE</formula>
    </cfRule>
  </conditionalFormatting>
  <conditionalFormatting sqref="K8:K11">
    <cfRule type="containsText" dxfId="388" priority="13" operator="containsText" text="(例)">
      <formula>NOT(ISERROR(SEARCH("(例)",K8)))</formula>
    </cfRule>
    <cfRule type="expression" dxfId="387" priority="14">
      <formula>_xlfn.ISFORMULA(K8)=TRUE</formula>
    </cfRule>
  </conditionalFormatting>
  <conditionalFormatting sqref="B12:D12">
    <cfRule type="notContainsBlanks" dxfId="386" priority="8">
      <formula>LEN(TRIM(B12))&gt;0</formula>
    </cfRule>
  </conditionalFormatting>
  <conditionalFormatting sqref="B12:D12">
    <cfRule type="expression" dxfId="385" priority="7">
      <formula>$B$4&lt;&gt;""</formula>
    </cfRule>
  </conditionalFormatting>
  <conditionalFormatting sqref="B12:D12">
    <cfRule type="containsText" dxfId="384" priority="5" operator="containsText" text="(例)">
      <formula>NOT(ISERROR(SEARCH("(例)",B12)))</formula>
    </cfRule>
    <cfRule type="expression" dxfId="383" priority="6">
      <formula>_xlfn.ISFORMULA(B12)=TRUE</formula>
    </cfRule>
  </conditionalFormatting>
  <conditionalFormatting sqref="B11:D11">
    <cfRule type="notContainsBlanks" dxfId="382" priority="4">
      <formula>LEN(TRIM(B11))&gt;0</formula>
    </cfRule>
  </conditionalFormatting>
  <conditionalFormatting sqref="B11:D11">
    <cfRule type="expression" dxfId="381" priority="3">
      <formula>$B$4&lt;&gt;""</formula>
    </cfRule>
  </conditionalFormatting>
  <conditionalFormatting sqref="B11:D11">
    <cfRule type="containsText" dxfId="380" priority="1" operator="containsText" text="(例)">
      <formula>NOT(ISERROR(SEARCH("(例)",B11)))</formula>
    </cfRule>
    <cfRule type="expression" dxfId="379" priority="2">
      <formula>_xlfn.ISFORMULA(B11)=TRUE</formula>
    </cfRule>
  </conditionalFormatting>
  <printOptions horizontalCentered="1"/>
  <pageMargins left="0.51181102362204722" right="0.11811023622047245" top="0.35433070866141736" bottom="0.35433070866141736" header="0.31496062992125984" footer="0.11811023622047245"/>
  <pageSetup paperSize="9" scale="61" fitToHeight="0" orientation="portrait" r:id="rId1"/>
  <headerFooter scaleWithDoc="0">
    <oddFooter>&amp;R&amp;K00-048R4中高層ZEH-M_ver.1</oddFooter>
  </headerFooter>
  <ignoredErrors>
    <ignoredError sqref="E12"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31</vt:i4>
      </vt:variant>
    </vt:vector>
  </HeadingPairs>
  <TitlesOfParts>
    <vt:vector size="61" baseType="lpstr">
      <vt:lpstr>入力シート</vt:lpstr>
      <vt:lpstr>申請書類リスト</vt:lpstr>
      <vt:lpstr>提出書類チェックシート</vt:lpstr>
      <vt:lpstr>様式第1_交付申請書</vt:lpstr>
      <vt:lpstr>誓約書</vt:lpstr>
      <vt:lpstr>1.申請者の詳細</vt:lpstr>
      <vt:lpstr>2.全体概要</vt:lpstr>
      <vt:lpstr>3.補助事業概要図</vt:lpstr>
      <vt:lpstr>4.5.事業予定・補助事業実施体制</vt:lpstr>
      <vt:lpstr>6.住戸情報入力</vt:lpstr>
      <vt:lpstr>7.パネルラジエーター設備費用算出シート</vt:lpstr>
      <vt:lpstr>8.共用部定額単価算出シート</vt:lpstr>
      <vt:lpstr>9.共用部空調設備費用算出シート</vt:lpstr>
      <vt:lpstr>10.費用明細書（共用部）</vt:lpstr>
      <vt:lpstr>11.補助対象経費総括表（まとめ）</vt:lpstr>
      <vt:lpstr>12-1.補助対象経費総括表（1年目） </vt:lpstr>
      <vt:lpstr>12-2.補助対象経費総括表（2年目） </vt:lpstr>
      <vt:lpstr>12-3.補助対象経費総括表（3年目） </vt:lpstr>
      <vt:lpstr>12-4.補助対象経費総括表（4年目） </vt:lpstr>
      <vt:lpstr>13.家庭用蓄電システム明細 （専有部）</vt:lpstr>
      <vt:lpstr>14.水害等の災害時の電源確保に配慮した蓄電システム導入計画</vt:lpstr>
      <vt:lpstr>15.追加補助対象となる設備等の補助金額集計表</vt:lpstr>
      <vt:lpstr>16.直交集成板（ＣＬＴ）明細</vt:lpstr>
      <vt:lpstr>17.地中熱ヒートポンプ・システム明細</vt:lpstr>
      <vt:lpstr>18.ＰＶＴシステム明細 </vt:lpstr>
      <vt:lpstr>19.液体集熱式太陽熱利用システム明細</vt:lpstr>
      <vt:lpstr>20.V2H充電設備（充放電設備）明細（専有部）</vt:lpstr>
      <vt:lpstr>21.V2H充電設備（充放電設備）・EV充電設備明細（共用部）</vt:lpstr>
      <vt:lpstr>22.エネルギー計測計画図</vt:lpstr>
      <vt:lpstr>23.工程表</vt:lpstr>
      <vt:lpstr>'1.申請者の詳細'!Print_Area</vt:lpstr>
      <vt:lpstr>'10.費用明細書（共用部）'!Print_Area</vt:lpstr>
      <vt:lpstr>'11.補助対象経費総括表（まとめ）'!Print_Area</vt:lpstr>
      <vt:lpstr>'12-1.補助対象経費総括表（1年目） '!Print_Area</vt:lpstr>
      <vt:lpstr>'12-2.補助対象経費総括表（2年目） '!Print_Area</vt:lpstr>
      <vt:lpstr>'12-3.補助対象経費総括表（3年目） '!Print_Area</vt:lpstr>
      <vt:lpstr>'12-4.補助対象経費総括表（4年目） '!Print_Area</vt:lpstr>
      <vt:lpstr>'13.家庭用蓄電システム明細 （専有部）'!Print_Area</vt:lpstr>
      <vt:lpstr>'14.水害等の災害時の電源確保に配慮した蓄電システム導入計画'!Print_Area</vt:lpstr>
      <vt:lpstr>'15.追加補助対象となる設備等の補助金額集計表'!Print_Area</vt:lpstr>
      <vt:lpstr>'16.直交集成板（ＣＬＴ）明細'!Print_Area</vt:lpstr>
      <vt:lpstr>'17.地中熱ヒートポンプ・システム明細'!Print_Area</vt:lpstr>
      <vt:lpstr>'18.ＰＶＴシステム明細 '!Print_Area</vt:lpstr>
      <vt:lpstr>'19.液体集熱式太陽熱利用システム明細'!Print_Area</vt:lpstr>
      <vt:lpstr>'2.全体概要'!Print_Area</vt:lpstr>
      <vt:lpstr>'20.V2H充電設備（充放電設備）明細（専有部）'!Print_Area</vt:lpstr>
      <vt:lpstr>'21.V2H充電設備（充放電設備）・EV充電設備明細（共用部）'!Print_Area</vt:lpstr>
      <vt:lpstr>'22.エネルギー計測計画図'!Print_Area</vt:lpstr>
      <vt:lpstr>'23.工程表'!Print_Area</vt:lpstr>
      <vt:lpstr>'3.補助事業概要図'!Print_Area</vt:lpstr>
      <vt:lpstr>'4.5.事業予定・補助事業実施体制'!Print_Area</vt:lpstr>
      <vt:lpstr>'6.住戸情報入力'!Print_Area</vt:lpstr>
      <vt:lpstr>'7.パネルラジエーター設備費用算出シート'!Print_Area</vt:lpstr>
      <vt:lpstr>'8.共用部定額単価算出シート'!Print_Area</vt:lpstr>
      <vt:lpstr>'9.共用部空調設備費用算出シート'!Print_Area</vt:lpstr>
      <vt:lpstr>申請書類リスト!Print_Area</vt:lpstr>
      <vt:lpstr>誓約書!Print_Area</vt:lpstr>
      <vt:lpstr>入力シート!Print_Area</vt:lpstr>
      <vt:lpstr>様式第1_交付申請書!Print_Area</vt:lpstr>
      <vt:lpstr>'6.住戸情報入力'!Print_Titles</vt:lpstr>
      <vt:lpstr>提出書類チェックシート!Print_Titles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2022-05-12T06:17:13Z</cp:lastPrinted>
  <dcterms:created xsi:type="dcterms:W3CDTF">2020-04-30T03:53:05Z</dcterms:created>
  <dcterms:modified xsi:type="dcterms:W3CDTF">2022-06-01T08:33:24Z</dcterms:modified>
</cp:coreProperties>
</file>